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A Gala\BDH SIGLO XX\Balanza de Pagos\"/>
    </mc:Choice>
  </mc:AlternateContent>
  <bookViews>
    <workbookView xWindow="0" yWindow="0" windowWidth="20496" windowHeight="7620" activeTab="7"/>
  </bookViews>
  <sheets>
    <sheet name="BPA" sheetId="1" r:id="rId1"/>
    <sheet name="BCA" sheetId="2" r:id="rId2"/>
    <sheet name="BPT" sheetId="14" r:id="rId3"/>
    <sheet name="XM Men" sheetId="3" r:id="rId4"/>
    <sheet name="XM Tri" sheetId="4" r:id="rId5"/>
    <sheet name="Pet A" sheetId="15" r:id="rId6"/>
    <sheet name="BCPet-M" sheetId="16" r:id="rId7"/>
    <sheet name="Prod Pet" sheetId="17" r:id="rId8"/>
    <sheet name="BCM1993-2010BM" sheetId="9" r:id="rId9"/>
    <sheet name="BPT1980-2001BM" sheetId="10" r:id="rId10"/>
    <sheet name="BPT1950-1979BM" sheetId="11" r:id="rId11"/>
    <sheet name="RID1996-2024BM" sheetId="12" r:id="rId12"/>
    <sheet name="BPT2002-2024BM" sheetId="13" r:id="rId13"/>
  </sheets>
  <externalReferences>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s>
  <definedNames>
    <definedName name="\A" localSheetId="6">#REF!</definedName>
    <definedName name="\A" localSheetId="5">#REF!</definedName>
    <definedName name="\A" localSheetId="7">#REF!</definedName>
    <definedName name="\A">#REF!</definedName>
    <definedName name="\g" localSheetId="6">#REF!</definedName>
    <definedName name="\g" localSheetId="5">#REF!</definedName>
    <definedName name="\g" localSheetId="7">#REF!</definedName>
    <definedName name="\g">#REF!</definedName>
    <definedName name="\S" localSheetId="6">#REF!</definedName>
    <definedName name="\S" localSheetId="5">#REF!</definedName>
    <definedName name="\S" localSheetId="7">#REF!</definedName>
    <definedName name="\S">#REF!</definedName>
    <definedName name="__123Graph_A" localSheetId="6" hidden="1">#REF!</definedName>
    <definedName name="__123Graph_A" localSheetId="5" hidden="1">#REF!</definedName>
    <definedName name="__123Graph_A" localSheetId="7" hidden="1">#REF!</definedName>
    <definedName name="__123Graph_A" hidden="1">#REF!</definedName>
    <definedName name="__123Graph_AIMPORTS" localSheetId="6" hidden="1">'[1]CA input'!#REF!</definedName>
    <definedName name="__123Graph_AIMPORTS" localSheetId="5" hidden="1">'[1]CA input'!#REF!</definedName>
    <definedName name="__123Graph_AIMPORTS" localSheetId="7" hidden="1">'[1]CA input'!#REF!</definedName>
    <definedName name="__123Graph_AIMPORTS" hidden="1">'[1]CA input'!#REF!</definedName>
    <definedName name="__123Graph_B" localSheetId="6" hidden="1">[2]TOC!#REF!</definedName>
    <definedName name="__123Graph_B" localSheetId="5" hidden="1">[2]TOC!#REF!</definedName>
    <definedName name="__123Graph_B" localSheetId="7" hidden="1">[2]TOC!#REF!</definedName>
    <definedName name="__123Graph_B" hidden="1">[2]TOC!#REF!</definedName>
    <definedName name="__123Graph_BIMPORTS" localSheetId="6" hidden="1">'[1]CA input'!#REF!</definedName>
    <definedName name="__123Graph_BIMPORTS" localSheetId="5" hidden="1">'[1]CA input'!#REF!</definedName>
    <definedName name="__123Graph_BIMPORTS" localSheetId="7" hidden="1">'[1]CA input'!#REF!</definedName>
    <definedName name="__123Graph_BIMPORTS" hidden="1">'[1]CA input'!#REF!</definedName>
    <definedName name="__123Graph_C" localSheetId="6" hidden="1">[2]TOC!#REF!</definedName>
    <definedName name="__123Graph_C" localSheetId="5" hidden="1">[2]TOC!#REF!</definedName>
    <definedName name="__123Graph_C" localSheetId="7" hidden="1">[2]TOC!#REF!</definedName>
    <definedName name="__123Graph_C" hidden="1">[2]TOC!#REF!</definedName>
    <definedName name="__123Graph_CIMPORTS" localSheetId="6" hidden="1">#REF!</definedName>
    <definedName name="__123Graph_CIMPORTS" localSheetId="5" hidden="1">#REF!</definedName>
    <definedName name="__123Graph_CIMPORTS" localSheetId="7" hidden="1">#REF!</definedName>
    <definedName name="__123Graph_CIMPORTS" hidden="1">#REF!</definedName>
    <definedName name="__123Graph_D" localSheetId="6" hidden="1">[2]TOC!#REF!</definedName>
    <definedName name="__123Graph_D" localSheetId="5" hidden="1">[2]TOC!#REF!</definedName>
    <definedName name="__123Graph_D" localSheetId="7" hidden="1">[2]TOC!#REF!</definedName>
    <definedName name="__123Graph_D" hidden="1">[2]TOC!#REF!</definedName>
    <definedName name="__123Graph_E" localSheetId="6" hidden="1">[2]TOC!#REF!</definedName>
    <definedName name="__123Graph_E" localSheetId="5" hidden="1">[2]TOC!#REF!</definedName>
    <definedName name="__123Graph_E" localSheetId="7" hidden="1">[2]TOC!#REF!</definedName>
    <definedName name="__123Graph_E" hidden="1">[2]TOC!#REF!</definedName>
    <definedName name="__123Graph_F" localSheetId="6" hidden="1">[2]TOC!#REF!</definedName>
    <definedName name="__123Graph_F" localSheetId="5" hidden="1">[2]TOC!#REF!</definedName>
    <definedName name="__123Graph_F" localSheetId="7" hidden="1">[2]TOC!#REF!</definedName>
    <definedName name="__123Graph_F" hidden="1">[2]TOC!#REF!</definedName>
    <definedName name="__123Graph_X" localSheetId="6" hidden="1">#REF!</definedName>
    <definedName name="__123Graph_X" localSheetId="5" hidden="1">#REF!</definedName>
    <definedName name="__123Graph_X" localSheetId="7" hidden="1">#REF!</definedName>
    <definedName name="__123Graph_X" hidden="1">#REF!</definedName>
    <definedName name="__123Graph_XIMPORTS" localSheetId="6" hidden="1">'[1]CA input'!#REF!</definedName>
    <definedName name="__123Graph_XIMPORTS" localSheetId="5" hidden="1">'[1]CA input'!#REF!</definedName>
    <definedName name="__123Graph_XIMPORTS" localSheetId="7" hidden="1">'[1]CA input'!#REF!</definedName>
    <definedName name="__123Graph_XIMPORTS" hidden="1">'[1]CA input'!#REF!</definedName>
    <definedName name="_1__123Graph_AFIG_D" localSheetId="6" hidden="1">#REF!</definedName>
    <definedName name="_1__123Graph_AFIG_D" localSheetId="5" hidden="1">#REF!</definedName>
    <definedName name="_1__123Graph_AFIG_D" localSheetId="7" hidden="1">#REF!</definedName>
    <definedName name="_1__123Graph_AFIG_D" hidden="1">#REF!</definedName>
    <definedName name="_124Graph_A" localSheetId="6" hidden="1">#REF!</definedName>
    <definedName name="_124Graph_A" localSheetId="5" hidden="1">#REF!</definedName>
    <definedName name="_124Graph_A" localSheetId="7" hidden="1">#REF!</definedName>
    <definedName name="_124Graph_A" hidden="1">#REF!</definedName>
    <definedName name="_124Graph_H" localSheetId="6" hidden="1">[2]TOC!#REF!</definedName>
    <definedName name="_124Graph_H" localSheetId="5" hidden="1">[2]TOC!#REF!</definedName>
    <definedName name="_124Graph_H" localSheetId="7" hidden="1">[2]TOC!#REF!</definedName>
    <definedName name="_124Graph_H" hidden="1">[2]TOC!#REF!</definedName>
    <definedName name="_2__123Graph_AGROWTH_CPI" localSheetId="6" hidden="1">[3]Data!#REF!</definedName>
    <definedName name="_2__123Graph_AGROWTH_CPI" localSheetId="5" hidden="1">[3]Data!#REF!</definedName>
    <definedName name="_2__123Graph_AGROWTH_CPI" localSheetId="7" hidden="1">[3]Data!#REF!</definedName>
    <definedName name="_2__123Graph_AGROWTH_CPI" hidden="1">[3]Data!#REF!</definedName>
    <definedName name="_3__123Graph_ATERMS_OF_TRADE" localSheetId="6" hidden="1">#REF!</definedName>
    <definedName name="_3__123Graph_ATERMS_OF_TRADE" localSheetId="5" hidden="1">#REF!</definedName>
    <definedName name="_3__123Graph_ATERMS_OF_TRADE" localSheetId="7" hidden="1">#REF!</definedName>
    <definedName name="_3__123Graph_ATERMS_OF_TRADE" hidden="1">#REF!</definedName>
    <definedName name="_345" localSheetId="6" hidden="1">[2]TOC!#REF!</definedName>
    <definedName name="_345" localSheetId="5" hidden="1">[2]TOC!#REF!</definedName>
    <definedName name="_345" localSheetId="7" hidden="1">[2]TOC!#REF!</definedName>
    <definedName name="_345" hidden="1">[2]TOC!#REF!</definedName>
    <definedName name="_4__123Graph_BTERMS_OF_TRADE" localSheetId="6" hidden="1">#REF!</definedName>
    <definedName name="_4__123Graph_BTERMS_OF_TRADE" localSheetId="5" hidden="1">#REF!</definedName>
    <definedName name="_4__123Graph_BTERMS_OF_TRADE" localSheetId="7" hidden="1">#REF!</definedName>
    <definedName name="_4__123Graph_BTERMS_OF_TRADE" hidden="1">#REF!</definedName>
    <definedName name="_5__123Graph_DGROWTH_CPI" localSheetId="6" hidden="1">[3]Data!#REF!</definedName>
    <definedName name="_5__123Graph_DGROWTH_CPI" localSheetId="5" hidden="1">[3]Data!#REF!</definedName>
    <definedName name="_5__123Graph_DGROWTH_CPI" localSheetId="7" hidden="1">[3]Data!#REF!</definedName>
    <definedName name="_5__123Graph_DGROWTH_CPI" hidden="1">[3]Data!#REF!</definedName>
    <definedName name="_6__123Graph_XFIG_D" localSheetId="6" hidden="1">#REF!</definedName>
    <definedName name="_6__123Graph_XFIG_D" localSheetId="5" hidden="1">#REF!</definedName>
    <definedName name="_6__123Graph_XFIG_D" localSheetId="7" hidden="1">#REF!</definedName>
    <definedName name="_6__123Graph_XFIG_D" hidden="1">#REF!</definedName>
    <definedName name="_7__123Graph_XTERMS_OF_TRADE" localSheetId="6" hidden="1">#REF!</definedName>
    <definedName name="_7__123Graph_XTERMS_OF_TRADE" localSheetId="5" hidden="1">#REF!</definedName>
    <definedName name="_7__123Graph_XTERMS_OF_TRADE" localSheetId="7" hidden="1">#REF!</definedName>
    <definedName name="_7__123Graph_XTERMS_OF_TRADE" hidden="1">#REF!</definedName>
    <definedName name="_Fill" localSheetId="6" hidden="1">#REF!</definedName>
    <definedName name="_Fill" localSheetId="5" hidden="1">#REF!</definedName>
    <definedName name="_Fill" localSheetId="7" hidden="1">#REF!</definedName>
    <definedName name="_Fill" hidden="1">#REF!</definedName>
    <definedName name="_xlnm._FilterDatabase" hidden="1">[4]C!$P$428:$T$428</definedName>
    <definedName name="_Order1" hidden="1">255</definedName>
    <definedName name="_Order2" hidden="1">0</definedName>
    <definedName name="_Parse_Out" localSheetId="6" hidden="1">#REF!</definedName>
    <definedName name="_Parse_Out" localSheetId="5" hidden="1">#REF!</definedName>
    <definedName name="_Parse_Out" localSheetId="7" hidden="1">#REF!</definedName>
    <definedName name="_Parse_Out" hidden="1">#REF!</definedName>
    <definedName name="_Regression_Int" hidden="1">1</definedName>
    <definedName name="_Regression_Out" hidden="1">[4]C!$AK$18:$AK$18</definedName>
    <definedName name="_Regression_X" localSheetId="6" hidden="1">#REF!</definedName>
    <definedName name="_Regression_X" localSheetId="5" hidden="1">#REF!</definedName>
    <definedName name="_Regression_X" localSheetId="7" hidden="1">#REF!</definedName>
    <definedName name="_Regression_X" hidden="1">#REF!</definedName>
    <definedName name="_Regression_Y" localSheetId="6" hidden="1">#REF!</definedName>
    <definedName name="_Regression_Y" localSheetId="5" hidden="1">#REF!</definedName>
    <definedName name="_Regression_Y" localSheetId="7" hidden="1">#REF!</definedName>
    <definedName name="_Regression_Y" hidden="1">#REF!</definedName>
    <definedName name="ACTIVATE" localSheetId="6">#REF!</definedName>
    <definedName name="ACTIVATE" localSheetId="5">#REF!</definedName>
    <definedName name="ACTIVATE" localSheetId="7">#REF!</definedName>
    <definedName name="ACTIVATE">#REF!</definedName>
    <definedName name="_xlnm.Print_Area" localSheetId="6">#REF!</definedName>
    <definedName name="_xlnm.Print_Area" localSheetId="5">#REF!</definedName>
    <definedName name="_xlnm.Print_Area" localSheetId="7">#REF!</definedName>
    <definedName name="_xlnm.Print_Area">#REF!</definedName>
    <definedName name="ASSUMPT" localSheetId="6">#REF!</definedName>
    <definedName name="ASSUMPT" localSheetId="5">#REF!</definedName>
    <definedName name="ASSUMPT" localSheetId="7">#REF!</definedName>
    <definedName name="ASSUMPT">#REF!</definedName>
    <definedName name="ASSUMPTIONS" localSheetId="6">#REF!</definedName>
    <definedName name="ASSUMPTIONS" localSheetId="5">#REF!</definedName>
    <definedName name="ASSUMPTIONS" localSheetId="7">#REF!</definedName>
    <definedName name="ASSUMPTIONS">#REF!</definedName>
    <definedName name="basicdata1" localSheetId="6">#REF!</definedName>
    <definedName name="basicdata1" localSheetId="5">#REF!</definedName>
    <definedName name="basicdata1" localSheetId="7">#REF!</definedName>
    <definedName name="basicdata1">#REF!</definedName>
    <definedName name="basicdata2" localSheetId="6">#REF!</definedName>
    <definedName name="basicdata2" localSheetId="5">#REF!</definedName>
    <definedName name="basicdata2" localSheetId="7">#REF!</definedName>
    <definedName name="basicdata2">#REF!</definedName>
    <definedName name="BCA_NGDP">[5]Q6!$E$10:$AH$10</definedName>
    <definedName name="BMG">[5]Q6!$E$27:$AH$27</definedName>
    <definedName name="BOP" localSheetId="6">#REF!</definedName>
    <definedName name="BOP" localSheetId="5">#REF!</definedName>
    <definedName name="BOP" localSheetId="7">#REF!</definedName>
    <definedName name="BOP">#REF!</definedName>
    <definedName name="BXG">[5]Q6!$E$19:$AH$19</definedName>
    <definedName name="CAPITAL" localSheetId="6">#REF!</definedName>
    <definedName name="CAPITAL" localSheetId="5">#REF!</definedName>
    <definedName name="CAPITAL" localSheetId="7">#REF!</definedName>
    <definedName name="CAPITAL">#REF!</definedName>
    <definedName name="CARGO_BY_TYPE" localSheetId="6">'[6]Table No.18-Exports goods+servi'!#REF!</definedName>
    <definedName name="CARGO_BY_TYPE" localSheetId="5">'[6]Table No.18-Exports goods+servi'!#REF!</definedName>
    <definedName name="CARGO_BY_TYPE" localSheetId="7">'[6]Table No.18-Exports goods+servi'!#REF!</definedName>
    <definedName name="CARGO_BY_TYPE">'[6]Table No.18-Exports goods+servi'!#REF!</definedName>
    <definedName name="CCode">[7]Codes!$A$2</definedName>
    <definedName name="CENTRALG" localSheetId="6">#REF!</definedName>
    <definedName name="CENTRALG" localSheetId="5">#REF!</definedName>
    <definedName name="CENTRALG" localSheetId="7">#REF!</definedName>
    <definedName name="CENTRALG">#REF!</definedName>
    <definedName name="CFLOW" localSheetId="6">#REF!</definedName>
    <definedName name="CFLOW" localSheetId="5">#REF!</definedName>
    <definedName name="CFLOW" localSheetId="7">#REF!</definedName>
    <definedName name="CFLOW">#REF!</definedName>
    <definedName name="chart1" localSheetId="6">#REF!</definedName>
    <definedName name="chart1" localSheetId="5">#REF!</definedName>
    <definedName name="chart1" localSheetId="7">#REF!</definedName>
    <definedName name="chart1">#REF!</definedName>
    <definedName name="Chart11" localSheetId="6">#REF!</definedName>
    <definedName name="Chart11" localSheetId="5">#REF!</definedName>
    <definedName name="Chart11" localSheetId="7">#REF!</definedName>
    <definedName name="Chart11">#REF!</definedName>
    <definedName name="chart2" localSheetId="6">#REF!</definedName>
    <definedName name="chart2" localSheetId="5">#REF!</definedName>
    <definedName name="chart2" localSheetId="7">#REF!</definedName>
    <definedName name="chart2">#REF!</definedName>
    <definedName name="Chart22" localSheetId="6">#REF!</definedName>
    <definedName name="Chart22" localSheetId="5">#REF!</definedName>
    <definedName name="Chart22" localSheetId="7">#REF!</definedName>
    <definedName name="Chart22">#REF!</definedName>
    <definedName name="COUNTER" localSheetId="6">#REF!</definedName>
    <definedName name="COUNTER" localSheetId="5">#REF!</definedName>
    <definedName name="COUNTER" localSheetId="7">#REF!</definedName>
    <definedName name="COUNTER">#REF!</definedName>
    <definedName name="CurrVintage">[8]Current!$D$66</definedName>
    <definedName name="Date">[7]Current!$D$67</definedName>
    <definedName name="DEBT" localSheetId="6">#REF!</definedName>
    <definedName name="DEBT" localSheetId="5">#REF!</definedName>
    <definedName name="DEBT" localSheetId="7">#REF!</definedName>
    <definedName name="DEBT">#REF!</definedName>
    <definedName name="Discount_NC" localSheetId="6">[9]NPV_base!#REF!</definedName>
    <definedName name="Discount_NC" localSheetId="5">[9]NPV_base!#REF!</definedName>
    <definedName name="Discount_NC" localSheetId="7">[9]NPV_base!#REF!</definedName>
    <definedName name="Discount_NC">[9]NPV_base!#REF!</definedName>
    <definedName name="DiscountRate" localSheetId="6">#REF!</definedName>
    <definedName name="DiscountRate" localSheetId="5">#REF!</definedName>
    <definedName name="DiscountRate" localSheetId="7">#REF!</definedName>
    <definedName name="DiscountRate">#REF!</definedName>
    <definedName name="empty" localSheetId="6">[1]Micro!#REF!</definedName>
    <definedName name="empty" localSheetId="5">[1]Micro!#REF!</definedName>
    <definedName name="empty" localSheetId="7">[1]Micro!#REF!</definedName>
    <definedName name="empty">[1]Micro!#REF!</definedName>
    <definedName name="ergferger" localSheetId="6" hidden="1">{"Main Economic Indicators",#N/A,FALSE,"C"}</definedName>
    <definedName name="ergferger" localSheetId="5" hidden="1">{"Main Economic Indicators",#N/A,FALSE,"C"}</definedName>
    <definedName name="ergferger" localSheetId="7" hidden="1">{"Main Economic Indicators",#N/A,FALSE,"C"}</definedName>
    <definedName name="ergferger" hidden="1">{"Main Economic Indicators",#N/A,FALSE,"C"}</definedName>
    <definedName name="EX_IMP" localSheetId="6">#REF!</definedName>
    <definedName name="EX_IMP" localSheetId="5">#REF!</definedName>
    <definedName name="EX_IMP" localSheetId="7">#REF!</definedName>
    <definedName name="EX_IMP">#REF!</definedName>
    <definedName name="GCB_NGDP">[5]Q4!$E$19:$AH$19</definedName>
    <definedName name="GGB_NGDP">[5]Q4!$E$41:$AH$41</definedName>
    <definedName name="Grace_NC" localSheetId="6">[9]NPV_base!#REF!</definedName>
    <definedName name="Grace_NC" localSheetId="5">[9]NPV_base!#REF!</definedName>
    <definedName name="Grace_NC" localSheetId="7">[9]NPV_base!#REF!</definedName>
    <definedName name="Grace_NC">[9]NPV_base!#REF!</definedName>
    <definedName name="IMPORT" localSheetId="6">#REF!</definedName>
    <definedName name="IMPORT" localSheetId="5">#REF!</definedName>
    <definedName name="IMPORT" localSheetId="7">#REF!</definedName>
    <definedName name="IMPORT">#REF!</definedName>
    <definedName name="IN_OUT" localSheetId="6">#REF!</definedName>
    <definedName name="IN_OUT" localSheetId="5">#REF!</definedName>
    <definedName name="IN_OUT" localSheetId="7">#REF!</definedName>
    <definedName name="IN_OUT">#REF!</definedName>
    <definedName name="IN1_" localSheetId="6">#REF!</definedName>
    <definedName name="IN1_" localSheetId="5">#REF!</definedName>
    <definedName name="IN1_" localSheetId="7">#REF!</definedName>
    <definedName name="IN1_">#REF!</definedName>
    <definedName name="Interest_NC" localSheetId="6">[9]NPV_base!#REF!</definedName>
    <definedName name="Interest_NC" localSheetId="5">[9]NPV_base!#REF!</definedName>
    <definedName name="Interest_NC" localSheetId="7">[9]NPV_base!#REF!</definedName>
    <definedName name="Interest_NC">[9]NPV_base!#REF!</definedName>
    <definedName name="InterestRate" localSheetId="6">#REF!</definedName>
    <definedName name="InterestRate" localSheetId="5">#REF!</definedName>
    <definedName name="InterestRate" localSheetId="7">#REF!</definedName>
    <definedName name="InterestRate">#REF!</definedName>
    <definedName name="LUR">[5]Q3!$E$16:$AH$16</definedName>
    <definedName name="MACRO" localSheetId="6">#REF!</definedName>
    <definedName name="MACRO" localSheetId="5">#REF!</definedName>
    <definedName name="MACRO" localSheetId="7">#REF!</definedName>
    <definedName name="MACRO">#REF!</definedName>
    <definedName name="Maturity_NC" localSheetId="6">[9]NPV_base!#REF!</definedName>
    <definedName name="Maturity_NC" localSheetId="5">[9]NPV_base!#REF!</definedName>
    <definedName name="Maturity_NC" localSheetId="7">[9]NPV_base!#REF!</definedName>
    <definedName name="Maturity_NC">[9]NPV_base!#REF!</definedName>
    <definedName name="MCV">[10]Q2!$E$101:$AH$101</definedName>
    <definedName name="MIDDLE" localSheetId="6">#REF!</definedName>
    <definedName name="MIDDLE" localSheetId="5">#REF!</definedName>
    <definedName name="MIDDLE" localSheetId="7">#REF!</definedName>
    <definedName name="MIDDLE">#REF!</definedName>
    <definedName name="NGDP">[10]Q2!$E$54:$AH$54</definedName>
    <definedName name="NGDP_RG">[5]Q1!$E$51:$AH$51</definedName>
    <definedName name="OnShow" localSheetId="6">'Pet A'!OnShow</definedName>
    <definedName name="OnShow" localSheetId="5">'Pet A'!OnShow</definedName>
    <definedName name="OnShow" localSheetId="7">'Pet A'!OnShow</definedName>
    <definedName name="OnShow">[11]!OnShow</definedName>
    <definedName name="PCPIG">[5]Q3!$E$26:$AH$26</definedName>
    <definedName name="PRICES" localSheetId="6">#REF!</definedName>
    <definedName name="PRICES" localSheetId="5">#REF!</definedName>
    <definedName name="PRICES" localSheetId="7">#REF!</definedName>
    <definedName name="PRICES">#REF!</definedName>
    <definedName name="Print_Area">#N/A</definedName>
    <definedName name="PSECTOR" localSheetId="6">#REF!</definedName>
    <definedName name="PSECTOR" localSheetId="5">#REF!</definedName>
    <definedName name="PSECTOR" localSheetId="7">#REF!</definedName>
    <definedName name="PSECTOR">#REF!</definedName>
    <definedName name="REDB1" localSheetId="6">#REF!</definedName>
    <definedName name="REDB1" localSheetId="5">#REF!</definedName>
    <definedName name="REDB1" localSheetId="7">#REF!</definedName>
    <definedName name="REDB1">#REF!</definedName>
    <definedName name="REDB2" localSheetId="6">#REF!</definedName>
    <definedName name="REDB2" localSheetId="5">#REF!</definedName>
    <definedName name="REDB2" localSheetId="7">#REF!</definedName>
    <definedName name="REDB2">#REF!</definedName>
    <definedName name="REDB3" localSheetId="6">#REF!</definedName>
    <definedName name="REDB3" localSheetId="5">#REF!</definedName>
    <definedName name="REDB3" localSheetId="7">#REF!</definedName>
    <definedName name="REDB3">#REF!</definedName>
    <definedName name="REDB4" localSheetId="6">#REF!</definedName>
    <definedName name="REDB4" localSheetId="5">#REF!</definedName>
    <definedName name="REDB4" localSheetId="7">#REF!</definedName>
    <definedName name="REDB4">#REF!</definedName>
    <definedName name="REDB5" localSheetId="6">#REF!</definedName>
    <definedName name="REDB5" localSheetId="5">#REF!</definedName>
    <definedName name="REDB5" localSheetId="7">#REF!</definedName>
    <definedName name="REDB5">#REF!</definedName>
    <definedName name="REDB6" localSheetId="6">#REF!</definedName>
    <definedName name="REDB6" localSheetId="5">#REF!</definedName>
    <definedName name="REDB6" localSheetId="7">#REF!</definedName>
    <definedName name="REDB6">#REF!</definedName>
    <definedName name="REDB7" localSheetId="6">#REF!</definedName>
    <definedName name="REDB7" localSheetId="5">#REF!</definedName>
    <definedName name="REDB7" localSheetId="7">#REF!</definedName>
    <definedName name="REDB7">#REF!</definedName>
    <definedName name="REDB8" localSheetId="6">#REF!</definedName>
    <definedName name="REDB8" localSheetId="5">#REF!</definedName>
    <definedName name="REDB8" localSheetId="7">#REF!</definedName>
    <definedName name="REDB8">#REF!</definedName>
    <definedName name="REDB9" localSheetId="6">#REF!</definedName>
    <definedName name="REDB9" localSheetId="5">#REF!</definedName>
    <definedName name="REDB9" localSheetId="7">#REF!</definedName>
    <definedName name="REDB9">#REF!</definedName>
    <definedName name="REDF1" localSheetId="6">#REF!</definedName>
    <definedName name="REDF1" localSheetId="5">#REF!</definedName>
    <definedName name="REDF1" localSheetId="7">#REF!</definedName>
    <definedName name="REDF1">#REF!</definedName>
    <definedName name="REDF2" localSheetId="6">#REF!</definedName>
    <definedName name="REDF2" localSheetId="5">#REF!</definedName>
    <definedName name="REDF2" localSheetId="7">#REF!</definedName>
    <definedName name="REDF2">#REF!</definedName>
    <definedName name="REDF3" localSheetId="6">#REF!</definedName>
    <definedName name="REDF3" localSheetId="5">#REF!</definedName>
    <definedName name="REDF3" localSheetId="7">#REF!</definedName>
    <definedName name="REDF3">#REF!</definedName>
    <definedName name="REDF4" localSheetId="6">#REF!</definedName>
    <definedName name="REDF4" localSheetId="5">#REF!</definedName>
    <definedName name="REDF4" localSheetId="7">#REF!</definedName>
    <definedName name="REDF4">#REF!</definedName>
    <definedName name="REDF5" localSheetId="6">#REF!</definedName>
    <definedName name="REDF5" localSheetId="5">#REF!</definedName>
    <definedName name="REDF5" localSheetId="7">#REF!</definedName>
    <definedName name="REDF5">#REF!</definedName>
    <definedName name="REDF6" localSheetId="6">#REF!</definedName>
    <definedName name="REDF6" localSheetId="5">#REF!</definedName>
    <definedName name="REDF6" localSheetId="7">#REF!</definedName>
    <definedName name="REDF6">#REF!</definedName>
    <definedName name="REDF7" localSheetId="6">#REF!</definedName>
    <definedName name="REDF7" localSheetId="5">#REF!</definedName>
    <definedName name="REDF7" localSheetId="7">#REF!</definedName>
    <definedName name="REDF7">#REF!</definedName>
    <definedName name="rtre" localSheetId="6" hidden="1">{"Main Economic Indicators",#N/A,FALSE,"C"}</definedName>
    <definedName name="rtre" localSheetId="5" hidden="1">{"Main Economic Indicators",#N/A,FALSE,"C"}</definedName>
    <definedName name="rtre" localSheetId="7" hidden="1">{"Main Economic Indicators",#N/A,FALSE,"C"}</definedName>
    <definedName name="rtre" hidden="1">{"Main Economic Indicators",#N/A,FALSE,"C"}</definedName>
    <definedName name="SELECT" localSheetId="6">#REF!</definedName>
    <definedName name="SELECT" localSheetId="5">#REF!</definedName>
    <definedName name="SELECT" localSheetId="7">#REF!</definedName>
    <definedName name="SELECT">#REF!</definedName>
    <definedName name="SERV" localSheetId="6">#REF!</definedName>
    <definedName name="SERV" localSheetId="5">#REF!</definedName>
    <definedName name="SERV" localSheetId="7">#REF!</definedName>
    <definedName name="SERV">#REF!</definedName>
    <definedName name="STOP" localSheetId="6">#REF!</definedName>
    <definedName name="STOP" localSheetId="5">#REF!</definedName>
    <definedName name="STOP" localSheetId="7">#REF!</definedName>
    <definedName name="STOP">#REF!</definedName>
    <definedName name="Table1" localSheetId="6">#REF!</definedName>
    <definedName name="Table1" localSheetId="5">#REF!</definedName>
    <definedName name="Table1" localSheetId="7">#REF!</definedName>
    <definedName name="Table1">#REF!</definedName>
    <definedName name="table19" localSheetId="6">#REF!</definedName>
    <definedName name="table19" localSheetId="5">#REF!</definedName>
    <definedName name="table19" localSheetId="7">#REF!</definedName>
    <definedName name="table19">#REF!</definedName>
    <definedName name="table2" localSheetId="6">#REF!</definedName>
    <definedName name="table2" localSheetId="5">#REF!</definedName>
    <definedName name="table2" localSheetId="7">#REF!</definedName>
    <definedName name="table2">#REF!</definedName>
    <definedName name="Table20" localSheetId="6">#REF!</definedName>
    <definedName name="Table20" localSheetId="5">#REF!</definedName>
    <definedName name="Table20" localSheetId="7">#REF!</definedName>
    <definedName name="Table20">#REF!</definedName>
    <definedName name="Table21" localSheetId="6">#REF!</definedName>
    <definedName name="Table21" localSheetId="5">#REF!</definedName>
    <definedName name="Table21" localSheetId="7">#REF!</definedName>
    <definedName name="Table21">#REF!</definedName>
    <definedName name="Table22" localSheetId="6">#REF!</definedName>
    <definedName name="Table22" localSheetId="5">#REF!</definedName>
    <definedName name="Table22" localSheetId="7">#REF!</definedName>
    <definedName name="Table22">#REF!</definedName>
    <definedName name="Table222" localSheetId="6">#REF!</definedName>
    <definedName name="Table222" localSheetId="5">#REF!</definedName>
    <definedName name="Table222" localSheetId="7">#REF!</definedName>
    <definedName name="Table222">#REF!</definedName>
    <definedName name="Table23a" localSheetId="6">#REF!</definedName>
    <definedName name="Table23a" localSheetId="5">#REF!</definedName>
    <definedName name="Table23a" localSheetId="7">#REF!</definedName>
    <definedName name="Table23a">#REF!</definedName>
    <definedName name="Table23b" localSheetId="6">#REF!</definedName>
    <definedName name="Table23b" localSheetId="5">#REF!</definedName>
    <definedName name="Table23b" localSheetId="7">#REF!</definedName>
    <definedName name="Table23b">#REF!</definedName>
    <definedName name="Table25" localSheetId="6">#REF!</definedName>
    <definedName name="Table25" localSheetId="5">#REF!</definedName>
    <definedName name="Table25" localSheetId="7">#REF!</definedName>
    <definedName name="Table25">#REF!</definedName>
    <definedName name="Table25a" localSheetId="6">#REF!</definedName>
    <definedName name="Table25a" localSheetId="5">#REF!</definedName>
    <definedName name="Table25a" localSheetId="7">#REF!</definedName>
    <definedName name="Table25a">#REF!</definedName>
    <definedName name="Table25b" localSheetId="6">#REF!</definedName>
    <definedName name="Table25b" localSheetId="5">#REF!</definedName>
    <definedName name="Table25b" localSheetId="7">#REF!</definedName>
    <definedName name="Table25b">#REF!</definedName>
    <definedName name="Table26a" localSheetId="6">#REF!</definedName>
    <definedName name="Table26a" localSheetId="5">#REF!</definedName>
    <definedName name="Table26a" localSheetId="7">#REF!</definedName>
    <definedName name="Table26a">#REF!</definedName>
    <definedName name="Table26b" localSheetId="6">#REF!</definedName>
    <definedName name="Table26b" localSheetId="5">#REF!</definedName>
    <definedName name="Table26b" localSheetId="7">#REF!</definedName>
    <definedName name="Table26b">#REF!</definedName>
    <definedName name="table3" localSheetId="6">#REF!</definedName>
    <definedName name="table3" localSheetId="5">#REF!</definedName>
    <definedName name="table3" localSheetId="7">#REF!</definedName>
    <definedName name="table3">#REF!</definedName>
    <definedName name="table333" localSheetId="6">#REF!</definedName>
    <definedName name="table333" localSheetId="5">#REF!</definedName>
    <definedName name="table333" localSheetId="7">#REF!</definedName>
    <definedName name="table333">#REF!</definedName>
    <definedName name="table4" localSheetId="6">#REF!</definedName>
    <definedName name="table4" localSheetId="5">#REF!</definedName>
    <definedName name="table4" localSheetId="7">#REF!</definedName>
    <definedName name="table4">#REF!</definedName>
    <definedName name="table444" localSheetId="6">#REF!</definedName>
    <definedName name="table444" localSheetId="5">#REF!</definedName>
    <definedName name="table444" localSheetId="7">#REF!</definedName>
    <definedName name="table444">#REF!</definedName>
    <definedName name="table5" localSheetId="6">#REF!</definedName>
    <definedName name="table5" localSheetId="5">#REF!</definedName>
    <definedName name="table5" localSheetId="7">#REF!</definedName>
    <definedName name="table5">#REF!</definedName>
    <definedName name="table555" localSheetId="6">#REF!</definedName>
    <definedName name="table555" localSheetId="5">#REF!</definedName>
    <definedName name="table555" localSheetId="7">#REF!</definedName>
    <definedName name="table555">#REF!</definedName>
    <definedName name="_xlnm.Print_Titles">[12]Q5!$A$1:$C$65536,[12]Q5!$A$1:$IV$7</definedName>
    <definedName name="TMG_RPCH">[5]Q5!$E$40:$AH$40</definedName>
    <definedName name="TRISM" localSheetId="6">#REF!</definedName>
    <definedName name="TRISM" localSheetId="5">#REF!</definedName>
    <definedName name="TRISM" localSheetId="7">#REF!</definedName>
    <definedName name="TRISM">#REF!</definedName>
    <definedName name="TXG_RPCH">[5]Q5!$E$32:$AH$32</definedName>
    <definedName name="wrn.Main._.Economic._.Indicators." localSheetId="6" hidden="1">{"Main Economic Indicators",#N/A,FALSE,"C"}</definedName>
    <definedName name="wrn.Main._.Economic._.Indicators." localSheetId="5" hidden="1">{"Main Economic Indicators",#N/A,FALSE,"C"}</definedName>
    <definedName name="wrn.Main._.Economic._.Indicators." localSheetId="7" hidden="1">{"Main Economic Indicators",#N/A,FALSE,"C"}</definedName>
    <definedName name="wrn.Main._.Economic._.Indicators." hidden="1">{"Main Economic Indicators",#N/A,FALSE,"C"}</definedName>
    <definedName name="XGS" localSheetId="6">#REF!</definedName>
    <definedName name="XGS" localSheetId="5">#REF!</definedName>
    <definedName name="XGS" localSheetId="7">#REF!</definedName>
    <definedName name="XGS">#REF!</definedName>
    <definedName name="xxWRS_1" localSheetId="6">#REF!</definedName>
    <definedName name="xxWRS_1" localSheetId="5">#REF!</definedName>
    <definedName name="xxWRS_1" localSheetId="7">#REF!</definedName>
    <definedName name="xxWRS_1">#REF!</definedName>
    <definedName name="xxWRS_2" localSheetId="6">#REF!</definedName>
    <definedName name="xxWRS_2" localSheetId="5">#REF!</definedName>
    <definedName name="xxWRS_2" localSheetId="7">#REF!</definedName>
    <definedName name="xxWRS_2">#REF!</definedName>
    <definedName name="xxWRS_3" localSheetId="6">#REF!</definedName>
    <definedName name="xxWRS_3" localSheetId="5">#REF!</definedName>
    <definedName name="xxWRS_3" localSheetId="7">#REF!</definedName>
    <definedName name="xxWRS_3">#REF!</definedName>
    <definedName name="xxWRS_4" localSheetId="6">#REF!</definedName>
    <definedName name="xxWRS_4" localSheetId="5">#REF!</definedName>
    <definedName name="xxWRS_4" localSheetId="7">#REF!</definedName>
    <definedName name="xxWRS_4">#REF!</definedName>
    <definedName name="xxWRS_5" localSheetId="6">#REF!</definedName>
    <definedName name="xxWRS_5" localSheetId="5">#REF!</definedName>
    <definedName name="xxWRS_5" localSheetId="7">#REF!</definedName>
    <definedName name="xxWRS_5">#REF!</definedName>
    <definedName name="xxWRS_6" localSheetId="6">#REF!</definedName>
    <definedName name="xxWRS_6" localSheetId="5">#REF!</definedName>
    <definedName name="xxWRS_6" localSheetId="7">#REF!</definedName>
    <definedName name="xxWRS_6">#REF!</definedName>
    <definedName name="xxWRS_7" localSheetId="6">#REF!</definedName>
    <definedName name="xxWRS_7" localSheetId="5">#REF!</definedName>
    <definedName name="xxWRS_7" localSheetId="7">#REF!</definedName>
    <definedName name="xxWRS_7">#REF!</definedName>
    <definedName name="Year" localSheetId="6">#REF!</definedName>
    <definedName name="Year" localSheetId="5">#REF!</definedName>
    <definedName name="Year" localSheetId="7">#REF!</definedName>
    <definedName name="Year">#REF!</definedName>
    <definedName name="Z_1A8C061B_2301_11D3_BFD1_000039E37209_.wvu.Cols" localSheetId="6" hidden="1">#REF!,#REF!,#REF!</definedName>
    <definedName name="Z_1A8C061B_2301_11D3_BFD1_000039E37209_.wvu.Cols" localSheetId="5" hidden="1">#REF!,#REF!,#REF!</definedName>
    <definedName name="Z_1A8C061B_2301_11D3_BFD1_000039E37209_.wvu.Cols" localSheetId="7" hidden="1">#REF!,#REF!,#REF!</definedName>
    <definedName name="Z_1A8C061B_2301_11D3_BFD1_000039E37209_.wvu.Cols" hidden="1">#REF!,#REF!,#REF!</definedName>
    <definedName name="Z_1A8C061B_2301_11D3_BFD1_000039E37209_.wvu.Rows" localSheetId="6" hidden="1">#REF!,#REF!,#REF!</definedName>
    <definedName name="Z_1A8C061B_2301_11D3_BFD1_000039E37209_.wvu.Rows" localSheetId="5" hidden="1">#REF!,#REF!,#REF!</definedName>
    <definedName name="Z_1A8C061B_2301_11D3_BFD1_000039E37209_.wvu.Rows" localSheetId="7" hidden="1">#REF!,#REF!,#REF!</definedName>
    <definedName name="Z_1A8C061B_2301_11D3_BFD1_000039E37209_.wvu.Rows" hidden="1">#REF!,#REF!,#REF!</definedName>
    <definedName name="Z_1A8C061C_2301_11D3_BFD1_000039E37209_.wvu.Cols" localSheetId="6" hidden="1">#REF!,#REF!,#REF!</definedName>
    <definedName name="Z_1A8C061C_2301_11D3_BFD1_000039E37209_.wvu.Cols" localSheetId="5" hidden="1">#REF!,#REF!,#REF!</definedName>
    <definedName name="Z_1A8C061C_2301_11D3_BFD1_000039E37209_.wvu.Cols" localSheetId="7" hidden="1">#REF!,#REF!,#REF!</definedName>
    <definedName name="Z_1A8C061C_2301_11D3_BFD1_000039E37209_.wvu.Cols" hidden="1">#REF!,#REF!,#REF!</definedName>
    <definedName name="Z_1A8C061C_2301_11D3_BFD1_000039E37209_.wvu.Rows" localSheetId="6" hidden="1">#REF!,#REF!,#REF!</definedName>
    <definedName name="Z_1A8C061C_2301_11D3_BFD1_000039E37209_.wvu.Rows" localSheetId="5" hidden="1">#REF!,#REF!,#REF!</definedName>
    <definedName name="Z_1A8C061C_2301_11D3_BFD1_000039E37209_.wvu.Rows" localSheetId="7" hidden="1">#REF!,#REF!,#REF!</definedName>
    <definedName name="Z_1A8C061C_2301_11D3_BFD1_000039E37209_.wvu.Rows" hidden="1">#REF!,#REF!,#REF!</definedName>
    <definedName name="Z_1A8C061E_2301_11D3_BFD1_000039E37209_.wvu.Cols" localSheetId="6" hidden="1">#REF!,#REF!,#REF!</definedName>
    <definedName name="Z_1A8C061E_2301_11D3_BFD1_000039E37209_.wvu.Cols" localSheetId="5" hidden="1">#REF!,#REF!,#REF!</definedName>
    <definedName name="Z_1A8C061E_2301_11D3_BFD1_000039E37209_.wvu.Cols" localSheetId="7" hidden="1">#REF!,#REF!,#REF!</definedName>
    <definedName name="Z_1A8C061E_2301_11D3_BFD1_000039E37209_.wvu.Cols" hidden="1">#REF!,#REF!,#REF!</definedName>
    <definedName name="Z_1A8C061E_2301_11D3_BFD1_000039E37209_.wvu.Rows" localSheetId="6" hidden="1">#REF!,#REF!,#REF!</definedName>
    <definedName name="Z_1A8C061E_2301_11D3_BFD1_000039E37209_.wvu.Rows" localSheetId="5" hidden="1">#REF!,#REF!,#REF!</definedName>
    <definedName name="Z_1A8C061E_2301_11D3_BFD1_000039E37209_.wvu.Rows" localSheetId="7" hidden="1">#REF!,#REF!,#REF!</definedName>
    <definedName name="Z_1A8C061E_2301_11D3_BFD1_000039E37209_.wvu.Rows" hidden="1">#REF!,#REF!,#REF!</definedName>
    <definedName name="Z_1A8C061F_2301_11D3_BFD1_000039E37209_.wvu.Cols" localSheetId="6" hidden="1">#REF!,#REF!,#REF!</definedName>
    <definedName name="Z_1A8C061F_2301_11D3_BFD1_000039E37209_.wvu.Cols" localSheetId="5" hidden="1">#REF!,#REF!,#REF!</definedName>
    <definedName name="Z_1A8C061F_2301_11D3_BFD1_000039E37209_.wvu.Cols" localSheetId="7" hidden="1">#REF!,#REF!,#REF!</definedName>
    <definedName name="Z_1A8C061F_2301_11D3_BFD1_000039E37209_.wvu.Cols" hidden="1">#REF!,#REF!,#REF!</definedName>
    <definedName name="Z_1A8C061F_2301_11D3_BFD1_000039E37209_.wvu.Rows" localSheetId="6" hidden="1">#REF!,#REF!,#REF!</definedName>
    <definedName name="Z_1A8C061F_2301_11D3_BFD1_000039E37209_.wvu.Rows" localSheetId="5" hidden="1">#REF!,#REF!,#REF!</definedName>
    <definedName name="Z_1A8C061F_2301_11D3_BFD1_000039E37209_.wvu.Rows" localSheetId="7" hidden="1">#REF!,#REF!,#REF!</definedName>
    <definedName name="Z_1A8C061F_2301_11D3_BFD1_000039E37209_.wvu.Rows" hidden="1">#REF!,#REF!,#REF!</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59" i="15" l="1"/>
  <c r="B60" i="15"/>
  <c r="B61" i="15"/>
  <c r="B62" i="15"/>
  <c r="B63" i="15"/>
  <c r="B64" i="15"/>
  <c r="B65" i="15"/>
  <c r="B66" i="15"/>
  <c r="B67" i="15"/>
  <c r="B68" i="15"/>
  <c r="B69" i="15"/>
  <c r="B70" i="15"/>
  <c r="B71" i="15"/>
  <c r="B72" i="15"/>
  <c r="B73" i="15"/>
  <c r="B74" i="15"/>
  <c r="B75" i="15"/>
  <c r="C111" i="12" l="1"/>
  <c r="C164" i="12"/>
  <c r="C216" i="12"/>
  <c r="C268" i="12"/>
  <c r="C320" i="12"/>
  <c r="C59" i="12"/>
  <c r="A91" i="1" l="1"/>
  <c r="K131" i="4" l="1"/>
  <c r="L131" i="4"/>
  <c r="K132" i="4"/>
  <c r="L132" i="4"/>
  <c r="K133" i="4"/>
  <c r="L133" i="4"/>
  <c r="K134" i="4"/>
  <c r="L134" i="4"/>
  <c r="K135" i="4"/>
  <c r="L135" i="4"/>
  <c r="K136" i="4"/>
  <c r="L136" i="4"/>
  <c r="K137" i="4"/>
  <c r="L137" i="4"/>
  <c r="K138" i="4"/>
  <c r="L138" i="4"/>
  <c r="K139" i="4"/>
  <c r="L139" i="4"/>
  <c r="K140" i="4"/>
  <c r="L140" i="4"/>
  <c r="K141" i="4"/>
  <c r="L141" i="4"/>
  <c r="K142" i="4"/>
  <c r="L142" i="4"/>
  <c r="K143" i="4"/>
  <c r="L143" i="4"/>
  <c r="K144" i="4"/>
  <c r="L144" i="4"/>
  <c r="K145" i="4"/>
  <c r="L145" i="4"/>
  <c r="K146" i="4"/>
  <c r="L146" i="4"/>
  <c r="K147" i="4"/>
  <c r="L147" i="4"/>
  <c r="K148" i="4"/>
  <c r="L148" i="4"/>
  <c r="K149" i="4"/>
  <c r="L149" i="4"/>
  <c r="K150" i="4"/>
  <c r="L150" i="4"/>
  <c r="K151" i="4"/>
  <c r="L151" i="4"/>
  <c r="K152" i="4"/>
  <c r="L152" i="4"/>
  <c r="K153" i="4"/>
  <c r="L153" i="4"/>
  <c r="K154" i="4"/>
  <c r="L154" i="4"/>
  <c r="K155" i="4"/>
  <c r="L155" i="4"/>
  <c r="K156" i="4"/>
  <c r="L156" i="4"/>
  <c r="K157" i="4"/>
  <c r="L157" i="4"/>
  <c r="K158" i="4"/>
  <c r="L158" i="4"/>
  <c r="K159" i="4"/>
  <c r="L159" i="4"/>
  <c r="K160" i="4"/>
  <c r="L160" i="4"/>
  <c r="K161" i="4"/>
  <c r="L161" i="4"/>
  <c r="K162" i="4"/>
  <c r="L162" i="4"/>
  <c r="K163" i="4"/>
  <c r="L163" i="4"/>
  <c r="K164" i="4"/>
  <c r="L164" i="4"/>
  <c r="K165" i="4"/>
  <c r="L165" i="4"/>
  <c r="K166" i="4"/>
  <c r="L166" i="4"/>
  <c r="K167" i="4"/>
  <c r="L167" i="4"/>
  <c r="K168" i="4"/>
  <c r="L168" i="4"/>
  <c r="K169" i="4"/>
  <c r="L169" i="4"/>
  <c r="K170" i="4"/>
  <c r="L170" i="4"/>
  <c r="K171" i="4"/>
  <c r="L171" i="4"/>
  <c r="K172" i="4"/>
  <c r="L172" i="4"/>
  <c r="K173" i="4"/>
  <c r="L173" i="4"/>
  <c r="K174" i="4"/>
  <c r="L174" i="4"/>
  <c r="K175" i="4"/>
  <c r="L175" i="4"/>
  <c r="K176" i="4"/>
  <c r="L176" i="4"/>
  <c r="K177" i="4"/>
  <c r="L177" i="4"/>
  <c r="K178" i="4"/>
  <c r="L178" i="4"/>
  <c r="K179" i="4"/>
  <c r="L179" i="4"/>
  <c r="K180" i="4"/>
  <c r="L180" i="4"/>
  <c r="K181" i="4"/>
  <c r="L181" i="4"/>
  <c r="K182" i="4"/>
  <c r="L182" i="4"/>
  <c r="K183" i="4"/>
  <c r="L183" i="4"/>
  <c r="K184" i="4"/>
  <c r="L184" i="4"/>
  <c r="K185" i="4"/>
  <c r="L185" i="4"/>
  <c r="K186" i="4"/>
  <c r="L186" i="4"/>
  <c r="K187" i="4"/>
  <c r="L187" i="4"/>
  <c r="K188" i="4"/>
  <c r="L188" i="4"/>
  <c r="K189" i="4"/>
  <c r="L189" i="4"/>
  <c r="K190" i="4"/>
  <c r="L190" i="4"/>
  <c r="K191" i="4"/>
  <c r="L191" i="4"/>
  <c r="K192" i="4"/>
  <c r="L192" i="4"/>
  <c r="K193" i="4"/>
  <c r="L193" i="4"/>
  <c r="K194" i="4"/>
  <c r="L194" i="4"/>
  <c r="K195" i="4"/>
  <c r="L195" i="4"/>
  <c r="K196" i="4"/>
  <c r="L196" i="4"/>
  <c r="K197" i="4"/>
  <c r="L197" i="4"/>
  <c r="K198" i="4"/>
  <c r="L198" i="4"/>
  <c r="K199" i="4"/>
  <c r="L199" i="4"/>
  <c r="K200" i="4"/>
  <c r="L200" i="4"/>
  <c r="K201" i="4"/>
  <c r="L201" i="4"/>
  <c r="K202" i="4"/>
  <c r="L202" i="4"/>
  <c r="K203" i="4"/>
  <c r="L203" i="4"/>
  <c r="K204" i="4"/>
  <c r="L204" i="4"/>
  <c r="K205" i="4"/>
  <c r="L205" i="4"/>
  <c r="K206" i="4"/>
  <c r="L206" i="4"/>
  <c r="K207" i="4"/>
  <c r="L207" i="4"/>
  <c r="K208" i="4"/>
  <c r="L208" i="4"/>
  <c r="K209" i="4"/>
  <c r="L209" i="4"/>
  <c r="K210" i="4"/>
  <c r="L210" i="4"/>
  <c r="K211" i="4"/>
  <c r="L211" i="4"/>
  <c r="K212" i="4"/>
  <c r="L212" i="4"/>
  <c r="K213" i="4"/>
  <c r="L213" i="4"/>
  <c r="K214" i="4"/>
  <c r="L214" i="4"/>
  <c r="K215" i="4"/>
  <c r="L215" i="4"/>
  <c r="K216" i="4"/>
  <c r="L216" i="4"/>
  <c r="K217" i="4"/>
  <c r="L217" i="4"/>
  <c r="L130" i="4"/>
  <c r="K130" i="4"/>
  <c r="J131" i="4"/>
  <c r="J132" i="4"/>
  <c r="J133" i="4"/>
  <c r="J134" i="4"/>
  <c r="J135" i="4"/>
  <c r="J136" i="4"/>
  <c r="J137" i="4"/>
  <c r="J138" i="4"/>
  <c r="J139" i="4"/>
  <c r="J140" i="4"/>
  <c r="J141" i="4"/>
  <c r="J142" i="4"/>
  <c r="J143" i="4"/>
  <c r="J144" i="4"/>
  <c r="J145" i="4"/>
  <c r="J146" i="4"/>
  <c r="J147" i="4"/>
  <c r="J148" i="4"/>
  <c r="J149" i="4"/>
  <c r="J150" i="4"/>
  <c r="J151" i="4"/>
  <c r="J152" i="4"/>
  <c r="J153" i="4"/>
  <c r="J154" i="4"/>
  <c r="J155" i="4"/>
  <c r="J156" i="4"/>
  <c r="J157" i="4"/>
  <c r="J158" i="4"/>
  <c r="J159" i="4"/>
  <c r="J160" i="4"/>
  <c r="J161" i="4"/>
  <c r="J162" i="4"/>
  <c r="J163" i="4"/>
  <c r="J164" i="4"/>
  <c r="J165" i="4"/>
  <c r="J166" i="4"/>
  <c r="J167" i="4"/>
  <c r="J168" i="4"/>
  <c r="J169" i="4"/>
  <c r="J170" i="4"/>
  <c r="J171" i="4"/>
  <c r="J172" i="4"/>
  <c r="J173" i="4"/>
  <c r="J174" i="4"/>
  <c r="J175" i="4"/>
  <c r="J176" i="4"/>
  <c r="J177" i="4"/>
  <c r="J178" i="4"/>
  <c r="J179" i="4"/>
  <c r="J180" i="4"/>
  <c r="J181" i="4"/>
  <c r="J182" i="4"/>
  <c r="J183" i="4"/>
  <c r="J184" i="4"/>
  <c r="J185" i="4"/>
  <c r="J186" i="4"/>
  <c r="J187" i="4"/>
  <c r="J188" i="4"/>
  <c r="J189" i="4"/>
  <c r="J190" i="4"/>
  <c r="J191" i="4"/>
  <c r="J192" i="4"/>
  <c r="J193" i="4"/>
  <c r="J194" i="4"/>
  <c r="J195" i="4"/>
  <c r="J196" i="4"/>
  <c r="J197" i="4"/>
  <c r="J198" i="4"/>
  <c r="J199" i="4"/>
  <c r="J200" i="4"/>
  <c r="J201" i="4"/>
  <c r="J202" i="4"/>
  <c r="J203" i="4"/>
  <c r="J204" i="4"/>
  <c r="J205" i="4"/>
  <c r="J206" i="4"/>
  <c r="J207" i="4"/>
  <c r="J208" i="4"/>
  <c r="J209" i="4"/>
  <c r="J210" i="4"/>
  <c r="J211" i="4"/>
  <c r="J212" i="4"/>
  <c r="J213" i="4"/>
  <c r="J214" i="4"/>
  <c r="J215" i="4"/>
  <c r="J216" i="4"/>
  <c r="J217" i="4"/>
  <c r="J130" i="4"/>
  <c r="H142" i="4"/>
  <c r="H143" i="4"/>
  <c r="H144" i="4"/>
  <c r="H145" i="4"/>
  <c r="H146" i="4"/>
  <c r="H147" i="4"/>
  <c r="H148" i="4"/>
  <c r="H149" i="4"/>
  <c r="H150" i="4"/>
  <c r="H151" i="4"/>
  <c r="H152" i="4"/>
  <c r="H153" i="4"/>
  <c r="H154" i="4"/>
  <c r="H155" i="4"/>
  <c r="H156" i="4"/>
  <c r="H157" i="4"/>
  <c r="H158" i="4"/>
  <c r="H159" i="4"/>
  <c r="H160" i="4"/>
  <c r="H161" i="4"/>
  <c r="H162" i="4"/>
  <c r="H163" i="4"/>
  <c r="H164" i="4"/>
  <c r="H165" i="4"/>
  <c r="H166" i="4"/>
  <c r="H167" i="4"/>
  <c r="H168" i="4"/>
  <c r="H169" i="4"/>
  <c r="H170" i="4"/>
  <c r="H171" i="4"/>
  <c r="H172" i="4"/>
  <c r="H173" i="4"/>
  <c r="H174" i="4"/>
  <c r="H175" i="4"/>
  <c r="H176" i="4"/>
  <c r="H177" i="4"/>
  <c r="H178" i="4"/>
  <c r="H179" i="4"/>
  <c r="H180" i="4"/>
  <c r="H181" i="4"/>
  <c r="H182" i="4"/>
  <c r="H183" i="4"/>
  <c r="H184" i="4"/>
  <c r="H185" i="4"/>
  <c r="H186" i="4"/>
  <c r="H187" i="4"/>
  <c r="H188" i="4"/>
  <c r="H189" i="4"/>
  <c r="H190" i="4"/>
  <c r="H191" i="4"/>
  <c r="H192" i="4"/>
  <c r="H193" i="4"/>
  <c r="H194" i="4"/>
  <c r="H195" i="4"/>
  <c r="H196" i="4"/>
  <c r="H197" i="4"/>
  <c r="H198" i="4"/>
  <c r="H199" i="4"/>
  <c r="H200" i="4"/>
  <c r="H201" i="4"/>
  <c r="H202" i="4"/>
  <c r="H203" i="4"/>
  <c r="H204" i="4"/>
  <c r="H205" i="4"/>
  <c r="H206" i="4"/>
  <c r="H207" i="4"/>
  <c r="H208" i="4"/>
  <c r="H209" i="4"/>
  <c r="H210" i="4"/>
  <c r="H211" i="4"/>
  <c r="H212" i="4"/>
  <c r="H213" i="4"/>
  <c r="H214" i="4"/>
  <c r="H215" i="4"/>
  <c r="H216" i="4"/>
  <c r="H217" i="4"/>
  <c r="H138" i="4"/>
  <c r="H139" i="4"/>
  <c r="H140" i="4"/>
  <c r="H141" i="4"/>
  <c r="H134" i="4"/>
  <c r="H135" i="4"/>
  <c r="H136" i="4"/>
  <c r="H137" i="4"/>
  <c r="H131" i="4"/>
  <c r="H132" i="4"/>
  <c r="H133" i="4"/>
  <c r="H130" i="4"/>
  <c r="G142" i="4"/>
  <c r="G143" i="4"/>
  <c r="G144" i="4"/>
  <c r="G145" i="4"/>
  <c r="G146" i="4"/>
  <c r="G147" i="4"/>
  <c r="G148" i="4"/>
  <c r="G149" i="4"/>
  <c r="G150" i="4"/>
  <c r="G151" i="4"/>
  <c r="G152" i="4"/>
  <c r="G153" i="4"/>
  <c r="G154" i="4"/>
  <c r="G155" i="4"/>
  <c r="G156" i="4"/>
  <c r="G157" i="4"/>
  <c r="G158" i="4"/>
  <c r="G159" i="4"/>
  <c r="G160" i="4"/>
  <c r="G161" i="4"/>
  <c r="G162" i="4"/>
  <c r="G163" i="4"/>
  <c r="G164" i="4"/>
  <c r="G165" i="4"/>
  <c r="G166" i="4"/>
  <c r="G167" i="4"/>
  <c r="G168" i="4"/>
  <c r="G169" i="4"/>
  <c r="G170" i="4"/>
  <c r="G171" i="4"/>
  <c r="G172" i="4"/>
  <c r="G173" i="4"/>
  <c r="G174" i="4"/>
  <c r="G175" i="4"/>
  <c r="G176" i="4"/>
  <c r="G177" i="4"/>
  <c r="G178" i="4"/>
  <c r="G179" i="4"/>
  <c r="G180" i="4"/>
  <c r="G181" i="4"/>
  <c r="G182" i="4"/>
  <c r="G183" i="4"/>
  <c r="G184" i="4"/>
  <c r="G185" i="4"/>
  <c r="G186" i="4"/>
  <c r="G187" i="4"/>
  <c r="G188" i="4"/>
  <c r="G189" i="4"/>
  <c r="G190" i="4"/>
  <c r="G191" i="4"/>
  <c r="G192" i="4"/>
  <c r="G193" i="4"/>
  <c r="G194" i="4"/>
  <c r="G195" i="4"/>
  <c r="G196" i="4"/>
  <c r="G197" i="4"/>
  <c r="G198" i="4"/>
  <c r="G199" i="4"/>
  <c r="G200" i="4"/>
  <c r="G201" i="4"/>
  <c r="G202" i="4"/>
  <c r="G203" i="4"/>
  <c r="G204" i="4"/>
  <c r="G205" i="4"/>
  <c r="G206" i="4"/>
  <c r="G207" i="4"/>
  <c r="G208" i="4"/>
  <c r="G209" i="4"/>
  <c r="G210" i="4"/>
  <c r="G211" i="4"/>
  <c r="G212" i="4"/>
  <c r="G213" i="4"/>
  <c r="G214" i="4"/>
  <c r="G215" i="4"/>
  <c r="G216" i="4"/>
  <c r="G217" i="4"/>
  <c r="G131" i="4"/>
  <c r="G132" i="4"/>
  <c r="G133" i="4"/>
  <c r="G134" i="4"/>
  <c r="G135" i="4"/>
  <c r="G136" i="4"/>
  <c r="G137" i="4"/>
  <c r="G138" i="4"/>
  <c r="G139" i="4"/>
  <c r="G140" i="4"/>
  <c r="G141" i="4"/>
  <c r="G130" i="4"/>
  <c r="X25" i="3"/>
  <c r="X26" i="3"/>
  <c r="X27" i="3"/>
  <c r="X18" i="3"/>
  <c r="X19" i="3"/>
  <c r="X20" i="3"/>
  <c r="X21" i="3"/>
  <c r="X22" i="3"/>
  <c r="X23" i="3"/>
  <c r="X24" i="3"/>
  <c r="X13" i="3"/>
  <c r="X14" i="3"/>
  <c r="X15" i="3"/>
  <c r="X16" i="3"/>
  <c r="X17" i="3"/>
  <c r="X8" i="3"/>
  <c r="X9" i="3"/>
  <c r="X10" i="3"/>
  <c r="X11" i="3"/>
  <c r="X12" i="3"/>
  <c r="X7" i="3"/>
  <c r="X6" i="3"/>
  <c r="S26" i="3"/>
  <c r="S27" i="3"/>
  <c r="S21" i="3"/>
  <c r="S22" i="3"/>
  <c r="S23" i="3"/>
  <c r="S24" i="3"/>
  <c r="S25" i="3"/>
  <c r="S16" i="3"/>
  <c r="S17" i="3"/>
  <c r="S18" i="3"/>
  <c r="S19" i="3"/>
  <c r="S20" i="3"/>
  <c r="S11" i="3"/>
  <c r="S12" i="3"/>
  <c r="S13" i="3"/>
  <c r="S14" i="3"/>
  <c r="S15" i="3"/>
  <c r="S10" i="3"/>
  <c r="S9" i="3"/>
  <c r="S8" i="3"/>
  <c r="S7" i="3"/>
  <c r="S6" i="3"/>
  <c r="M100" i="1"/>
  <c r="N100" i="1"/>
  <c r="O100" i="1"/>
  <c r="P100" i="1"/>
  <c r="Q100" i="1"/>
  <c r="R100" i="1"/>
  <c r="S100" i="1"/>
  <c r="S101" i="1"/>
  <c r="J102" i="1"/>
  <c r="S102" i="1"/>
  <c r="Q103" i="1"/>
  <c r="S103" i="1"/>
  <c r="K104" i="1"/>
  <c r="S104" i="1"/>
  <c r="I105" i="1"/>
  <c r="R105" i="1"/>
  <c r="S105" i="1"/>
  <c r="S106" i="1"/>
  <c r="R107" i="1"/>
  <c r="S107" i="1"/>
  <c r="T107" i="1"/>
  <c r="U107" i="1"/>
  <c r="H108" i="1"/>
  <c r="S108" i="1"/>
  <c r="O109" i="1"/>
  <c r="S109" i="1"/>
  <c r="S110" i="1"/>
  <c r="T110" i="1"/>
  <c r="U110" i="1"/>
  <c r="V110" i="1"/>
  <c r="P111" i="1"/>
  <c r="S111" i="1"/>
  <c r="N112" i="1"/>
  <c r="S112" i="1"/>
  <c r="S113" i="1"/>
  <c r="S114" i="1"/>
  <c r="H115" i="1"/>
  <c r="I115" i="1"/>
  <c r="J115" i="1"/>
  <c r="M115" i="1"/>
  <c r="S115" i="1"/>
  <c r="S116" i="1"/>
  <c r="S117" i="1"/>
  <c r="H118" i="1"/>
  <c r="I118" i="1"/>
  <c r="J118" i="1"/>
  <c r="K118" i="1"/>
  <c r="L118" i="1"/>
  <c r="S118" i="1"/>
  <c r="S119" i="1"/>
  <c r="S120" i="1"/>
  <c r="S121" i="1"/>
  <c r="G105" i="1"/>
  <c r="G111" i="1"/>
  <c r="G114" i="1"/>
  <c r="G117" i="1"/>
  <c r="G120" i="1"/>
  <c r="BI100" i="1"/>
  <c r="G100" i="1" s="1"/>
  <c r="BJ100" i="1"/>
  <c r="H100" i="1" s="1"/>
  <c r="BK100" i="1"/>
  <c r="I100" i="1" s="1"/>
  <c r="BL100" i="1"/>
  <c r="J100" i="1" s="1"/>
  <c r="BM100" i="1"/>
  <c r="K100" i="1" s="1"/>
  <c r="BN100" i="1"/>
  <c r="L100" i="1" s="1"/>
  <c r="BO100" i="1"/>
  <c r="BP100" i="1"/>
  <c r="BQ100" i="1"/>
  <c r="BR100" i="1"/>
  <c r="BS100" i="1"/>
  <c r="BT100" i="1"/>
  <c r="BV100" i="1"/>
  <c r="T100" i="1" s="1"/>
  <c r="BW100" i="1"/>
  <c r="U100" i="1" s="1"/>
  <c r="BX100" i="1"/>
  <c r="V100" i="1" s="1"/>
  <c r="BI101" i="1"/>
  <c r="G101" i="1" s="1"/>
  <c r="BJ101" i="1"/>
  <c r="H101" i="1" s="1"/>
  <c r="BK101" i="1"/>
  <c r="I101" i="1" s="1"/>
  <c r="BL101" i="1"/>
  <c r="J101" i="1" s="1"/>
  <c r="BM101" i="1"/>
  <c r="K101" i="1" s="1"/>
  <c r="BN101" i="1"/>
  <c r="L101" i="1" s="1"/>
  <c r="BO101" i="1"/>
  <c r="M101" i="1" s="1"/>
  <c r="BP101" i="1"/>
  <c r="N101" i="1" s="1"/>
  <c r="BQ101" i="1"/>
  <c r="O101" i="1" s="1"/>
  <c r="BR101" i="1"/>
  <c r="P101" i="1" s="1"/>
  <c r="BS101" i="1"/>
  <c r="Q101" i="1" s="1"/>
  <c r="BT101" i="1"/>
  <c r="R101" i="1" s="1"/>
  <c r="BV101" i="1"/>
  <c r="T101" i="1" s="1"/>
  <c r="BW101" i="1"/>
  <c r="U101" i="1" s="1"/>
  <c r="BX101" i="1"/>
  <c r="V101" i="1" s="1"/>
  <c r="BI102" i="1"/>
  <c r="G102" i="1" s="1"/>
  <c r="BJ102" i="1"/>
  <c r="H102" i="1" s="1"/>
  <c r="BK102" i="1"/>
  <c r="I102" i="1" s="1"/>
  <c r="BL102" i="1"/>
  <c r="BM102" i="1"/>
  <c r="K102" i="1" s="1"/>
  <c r="BN102" i="1"/>
  <c r="L102" i="1" s="1"/>
  <c r="BO102" i="1"/>
  <c r="M102" i="1" s="1"/>
  <c r="BP102" i="1"/>
  <c r="N102" i="1" s="1"/>
  <c r="BQ102" i="1"/>
  <c r="O102" i="1" s="1"/>
  <c r="BR102" i="1"/>
  <c r="P102" i="1" s="1"/>
  <c r="BS102" i="1"/>
  <c r="Q102" i="1" s="1"/>
  <c r="BT102" i="1"/>
  <c r="R102" i="1" s="1"/>
  <c r="BV102" i="1"/>
  <c r="T102" i="1" s="1"/>
  <c r="BW102" i="1"/>
  <c r="U102" i="1" s="1"/>
  <c r="BX102" i="1"/>
  <c r="V102" i="1" s="1"/>
  <c r="BI103" i="1"/>
  <c r="G103" i="1" s="1"/>
  <c r="BJ103" i="1"/>
  <c r="H103" i="1" s="1"/>
  <c r="BK103" i="1"/>
  <c r="I103" i="1" s="1"/>
  <c r="BL103" i="1"/>
  <c r="J103" i="1" s="1"/>
  <c r="BM103" i="1"/>
  <c r="K103" i="1" s="1"/>
  <c r="BN103" i="1"/>
  <c r="L103" i="1" s="1"/>
  <c r="BO103" i="1"/>
  <c r="M103" i="1" s="1"/>
  <c r="BP103" i="1"/>
  <c r="N103" i="1" s="1"/>
  <c r="BQ103" i="1"/>
  <c r="O103" i="1" s="1"/>
  <c r="BR103" i="1"/>
  <c r="P103" i="1" s="1"/>
  <c r="BS103" i="1"/>
  <c r="BT103" i="1"/>
  <c r="R103" i="1" s="1"/>
  <c r="BV103" i="1"/>
  <c r="T103" i="1" s="1"/>
  <c r="BW103" i="1"/>
  <c r="U103" i="1" s="1"/>
  <c r="BX103" i="1"/>
  <c r="V103" i="1" s="1"/>
  <c r="BI104" i="1"/>
  <c r="G104" i="1" s="1"/>
  <c r="BJ104" i="1"/>
  <c r="H104" i="1" s="1"/>
  <c r="BK104" i="1"/>
  <c r="I104" i="1" s="1"/>
  <c r="BL104" i="1"/>
  <c r="J104" i="1" s="1"/>
  <c r="BM104" i="1"/>
  <c r="BN104" i="1"/>
  <c r="L104" i="1" s="1"/>
  <c r="BO104" i="1"/>
  <c r="M104" i="1" s="1"/>
  <c r="BP104" i="1"/>
  <c r="N104" i="1" s="1"/>
  <c r="BQ104" i="1"/>
  <c r="O104" i="1" s="1"/>
  <c r="BR104" i="1"/>
  <c r="P104" i="1" s="1"/>
  <c r="BS104" i="1"/>
  <c r="Q104" i="1" s="1"/>
  <c r="BT104" i="1"/>
  <c r="R104" i="1" s="1"/>
  <c r="BV104" i="1"/>
  <c r="T104" i="1" s="1"/>
  <c r="BW104" i="1"/>
  <c r="U104" i="1" s="1"/>
  <c r="BX104" i="1"/>
  <c r="V104" i="1" s="1"/>
  <c r="BI105" i="1"/>
  <c r="BJ105" i="1"/>
  <c r="H105" i="1" s="1"/>
  <c r="BK105" i="1"/>
  <c r="BL105" i="1"/>
  <c r="J105" i="1" s="1"/>
  <c r="BM105" i="1"/>
  <c r="K105" i="1" s="1"/>
  <c r="BN105" i="1"/>
  <c r="L105" i="1" s="1"/>
  <c r="BO105" i="1"/>
  <c r="M105" i="1" s="1"/>
  <c r="BP105" i="1"/>
  <c r="N105" i="1" s="1"/>
  <c r="BQ105" i="1"/>
  <c r="O105" i="1" s="1"/>
  <c r="BR105" i="1"/>
  <c r="P105" i="1" s="1"/>
  <c r="BS105" i="1"/>
  <c r="Q105" i="1" s="1"/>
  <c r="BT105" i="1"/>
  <c r="BV105" i="1"/>
  <c r="T105" i="1" s="1"/>
  <c r="BW105" i="1"/>
  <c r="U105" i="1" s="1"/>
  <c r="BX105" i="1"/>
  <c r="V105" i="1" s="1"/>
  <c r="BI106" i="1"/>
  <c r="G106" i="1" s="1"/>
  <c r="BJ106" i="1"/>
  <c r="H106" i="1" s="1"/>
  <c r="BK106" i="1"/>
  <c r="I106" i="1" s="1"/>
  <c r="BL106" i="1"/>
  <c r="J106" i="1" s="1"/>
  <c r="BM106" i="1"/>
  <c r="K106" i="1" s="1"/>
  <c r="BN106" i="1"/>
  <c r="L106" i="1" s="1"/>
  <c r="BO106" i="1"/>
  <c r="M106" i="1" s="1"/>
  <c r="BP106" i="1"/>
  <c r="N106" i="1" s="1"/>
  <c r="BQ106" i="1"/>
  <c r="O106" i="1" s="1"/>
  <c r="BR106" i="1"/>
  <c r="P106" i="1" s="1"/>
  <c r="BS106" i="1"/>
  <c r="Q106" i="1" s="1"/>
  <c r="BT106" i="1"/>
  <c r="R106" i="1" s="1"/>
  <c r="BV106" i="1"/>
  <c r="T106" i="1" s="1"/>
  <c r="BW106" i="1"/>
  <c r="U106" i="1" s="1"/>
  <c r="BX106" i="1"/>
  <c r="V106" i="1" s="1"/>
  <c r="BI107" i="1"/>
  <c r="G107" i="1" s="1"/>
  <c r="BJ107" i="1"/>
  <c r="H107" i="1" s="1"/>
  <c r="BK107" i="1"/>
  <c r="I107" i="1" s="1"/>
  <c r="BL107" i="1"/>
  <c r="J107" i="1" s="1"/>
  <c r="BM107" i="1"/>
  <c r="K107" i="1" s="1"/>
  <c r="BN107" i="1"/>
  <c r="L107" i="1" s="1"/>
  <c r="BO107" i="1"/>
  <c r="M107" i="1" s="1"/>
  <c r="BP107" i="1"/>
  <c r="N107" i="1" s="1"/>
  <c r="BQ107" i="1"/>
  <c r="O107" i="1" s="1"/>
  <c r="BR107" i="1"/>
  <c r="P107" i="1" s="1"/>
  <c r="BS107" i="1"/>
  <c r="Q107" i="1" s="1"/>
  <c r="BT107" i="1"/>
  <c r="BV107" i="1"/>
  <c r="BW107" i="1"/>
  <c r="BX107" i="1"/>
  <c r="V107" i="1" s="1"/>
  <c r="BI108" i="1"/>
  <c r="G108" i="1" s="1"/>
  <c r="BJ108" i="1"/>
  <c r="BK108" i="1"/>
  <c r="I108" i="1" s="1"/>
  <c r="BL108" i="1"/>
  <c r="J108" i="1" s="1"/>
  <c r="BM108" i="1"/>
  <c r="K108" i="1" s="1"/>
  <c r="BN108" i="1"/>
  <c r="L108" i="1" s="1"/>
  <c r="BO108" i="1"/>
  <c r="M108" i="1" s="1"/>
  <c r="BP108" i="1"/>
  <c r="N108" i="1" s="1"/>
  <c r="BQ108" i="1"/>
  <c r="O108" i="1" s="1"/>
  <c r="BR108" i="1"/>
  <c r="P108" i="1" s="1"/>
  <c r="BS108" i="1"/>
  <c r="Q108" i="1" s="1"/>
  <c r="BT108" i="1"/>
  <c r="R108" i="1" s="1"/>
  <c r="BV108" i="1"/>
  <c r="T108" i="1" s="1"/>
  <c r="BW108" i="1"/>
  <c r="U108" i="1" s="1"/>
  <c r="BX108" i="1"/>
  <c r="V108" i="1" s="1"/>
  <c r="BI109" i="1"/>
  <c r="G109" i="1" s="1"/>
  <c r="BJ109" i="1"/>
  <c r="H109" i="1" s="1"/>
  <c r="BK109" i="1"/>
  <c r="I109" i="1" s="1"/>
  <c r="BL109" i="1"/>
  <c r="J109" i="1" s="1"/>
  <c r="BM109" i="1"/>
  <c r="K109" i="1" s="1"/>
  <c r="BN109" i="1"/>
  <c r="L109" i="1" s="1"/>
  <c r="BO109" i="1"/>
  <c r="M109" i="1" s="1"/>
  <c r="BP109" i="1"/>
  <c r="N109" i="1" s="1"/>
  <c r="BQ109" i="1"/>
  <c r="BR109" i="1"/>
  <c r="P109" i="1" s="1"/>
  <c r="BS109" i="1"/>
  <c r="Q109" i="1" s="1"/>
  <c r="BT109" i="1"/>
  <c r="R109" i="1" s="1"/>
  <c r="BV109" i="1"/>
  <c r="T109" i="1" s="1"/>
  <c r="BW109" i="1"/>
  <c r="U109" i="1" s="1"/>
  <c r="BX109" i="1"/>
  <c r="V109" i="1" s="1"/>
  <c r="BI110" i="1"/>
  <c r="G110" i="1" s="1"/>
  <c r="BJ110" i="1"/>
  <c r="H110" i="1" s="1"/>
  <c r="BK110" i="1"/>
  <c r="I110" i="1" s="1"/>
  <c r="BL110" i="1"/>
  <c r="J110" i="1" s="1"/>
  <c r="BM110" i="1"/>
  <c r="K110" i="1" s="1"/>
  <c r="BN110" i="1"/>
  <c r="L110" i="1" s="1"/>
  <c r="BO110" i="1"/>
  <c r="M110" i="1" s="1"/>
  <c r="BP110" i="1"/>
  <c r="N110" i="1" s="1"/>
  <c r="BQ110" i="1"/>
  <c r="O110" i="1" s="1"/>
  <c r="BR110" i="1"/>
  <c r="P110" i="1" s="1"/>
  <c r="BS110" i="1"/>
  <c r="Q110" i="1" s="1"/>
  <c r="BT110" i="1"/>
  <c r="R110" i="1" s="1"/>
  <c r="BV110" i="1"/>
  <c r="BW110" i="1"/>
  <c r="BX110" i="1"/>
  <c r="BI111" i="1"/>
  <c r="BJ111" i="1"/>
  <c r="H111" i="1" s="1"/>
  <c r="BK111" i="1"/>
  <c r="I111" i="1" s="1"/>
  <c r="BL111" i="1"/>
  <c r="J111" i="1" s="1"/>
  <c r="BM111" i="1"/>
  <c r="K111" i="1" s="1"/>
  <c r="BN111" i="1"/>
  <c r="L111" i="1" s="1"/>
  <c r="BO111" i="1"/>
  <c r="M111" i="1" s="1"/>
  <c r="BP111" i="1"/>
  <c r="N111" i="1" s="1"/>
  <c r="BQ111" i="1"/>
  <c r="O111" i="1" s="1"/>
  <c r="BR111" i="1"/>
  <c r="BS111" i="1"/>
  <c r="Q111" i="1" s="1"/>
  <c r="BT111" i="1"/>
  <c r="R111" i="1" s="1"/>
  <c r="BV111" i="1"/>
  <c r="T111" i="1" s="1"/>
  <c r="BW111" i="1"/>
  <c r="U111" i="1" s="1"/>
  <c r="BX111" i="1"/>
  <c r="V111" i="1" s="1"/>
  <c r="BI112" i="1"/>
  <c r="G112" i="1" s="1"/>
  <c r="BJ112" i="1"/>
  <c r="H112" i="1" s="1"/>
  <c r="BK112" i="1"/>
  <c r="I112" i="1" s="1"/>
  <c r="BL112" i="1"/>
  <c r="J112" i="1" s="1"/>
  <c r="BM112" i="1"/>
  <c r="K112" i="1" s="1"/>
  <c r="BN112" i="1"/>
  <c r="L112" i="1" s="1"/>
  <c r="BO112" i="1"/>
  <c r="M112" i="1" s="1"/>
  <c r="BP112" i="1"/>
  <c r="BQ112" i="1"/>
  <c r="O112" i="1" s="1"/>
  <c r="BR112" i="1"/>
  <c r="P112" i="1" s="1"/>
  <c r="BS112" i="1"/>
  <c r="Q112" i="1" s="1"/>
  <c r="BT112" i="1"/>
  <c r="R112" i="1" s="1"/>
  <c r="BV112" i="1"/>
  <c r="T112" i="1" s="1"/>
  <c r="BW112" i="1"/>
  <c r="U112" i="1" s="1"/>
  <c r="BX112" i="1"/>
  <c r="V112" i="1" s="1"/>
  <c r="BI113" i="1"/>
  <c r="G113" i="1" s="1"/>
  <c r="BJ113" i="1"/>
  <c r="H113" i="1" s="1"/>
  <c r="BK113" i="1"/>
  <c r="I113" i="1" s="1"/>
  <c r="BL113" i="1"/>
  <c r="J113" i="1" s="1"/>
  <c r="BM113" i="1"/>
  <c r="K113" i="1" s="1"/>
  <c r="BN113" i="1"/>
  <c r="L113" i="1" s="1"/>
  <c r="BO113" i="1"/>
  <c r="M113" i="1" s="1"/>
  <c r="BP113" i="1"/>
  <c r="N113" i="1" s="1"/>
  <c r="BQ113" i="1"/>
  <c r="O113" i="1" s="1"/>
  <c r="BR113" i="1"/>
  <c r="P113" i="1" s="1"/>
  <c r="BS113" i="1"/>
  <c r="Q113" i="1" s="1"/>
  <c r="BT113" i="1"/>
  <c r="R113" i="1" s="1"/>
  <c r="BV113" i="1"/>
  <c r="T113" i="1" s="1"/>
  <c r="BW113" i="1"/>
  <c r="U113" i="1" s="1"/>
  <c r="BX113" i="1"/>
  <c r="V113" i="1" s="1"/>
  <c r="BI114" i="1"/>
  <c r="BJ114" i="1"/>
  <c r="H114" i="1" s="1"/>
  <c r="BK114" i="1"/>
  <c r="I114" i="1" s="1"/>
  <c r="BL114" i="1"/>
  <c r="J114" i="1" s="1"/>
  <c r="BM114" i="1"/>
  <c r="K114" i="1" s="1"/>
  <c r="BN114" i="1"/>
  <c r="L114" i="1" s="1"/>
  <c r="BO114" i="1"/>
  <c r="M114" i="1" s="1"/>
  <c r="BP114" i="1"/>
  <c r="N114" i="1" s="1"/>
  <c r="BQ114" i="1"/>
  <c r="O114" i="1" s="1"/>
  <c r="BR114" i="1"/>
  <c r="P114" i="1" s="1"/>
  <c r="BS114" i="1"/>
  <c r="Q114" i="1" s="1"/>
  <c r="BT114" i="1"/>
  <c r="R114" i="1" s="1"/>
  <c r="BV114" i="1"/>
  <c r="T114" i="1" s="1"/>
  <c r="BW114" i="1"/>
  <c r="U114" i="1" s="1"/>
  <c r="BX114" i="1"/>
  <c r="V114" i="1" s="1"/>
  <c r="BI115" i="1"/>
  <c r="G115" i="1" s="1"/>
  <c r="BJ115" i="1"/>
  <c r="BK115" i="1"/>
  <c r="BL115" i="1"/>
  <c r="BM115" i="1"/>
  <c r="K115" i="1" s="1"/>
  <c r="BN115" i="1"/>
  <c r="L115" i="1" s="1"/>
  <c r="BO115" i="1"/>
  <c r="BP115" i="1"/>
  <c r="N115" i="1" s="1"/>
  <c r="BQ115" i="1"/>
  <c r="O115" i="1" s="1"/>
  <c r="BR115" i="1"/>
  <c r="P115" i="1" s="1"/>
  <c r="BS115" i="1"/>
  <c r="Q115" i="1" s="1"/>
  <c r="BT115" i="1"/>
  <c r="R115" i="1" s="1"/>
  <c r="BV115" i="1"/>
  <c r="T115" i="1" s="1"/>
  <c r="BW115" i="1"/>
  <c r="U115" i="1" s="1"/>
  <c r="BX115" i="1"/>
  <c r="V115" i="1" s="1"/>
  <c r="BI116" i="1"/>
  <c r="G116" i="1" s="1"/>
  <c r="BJ116" i="1"/>
  <c r="H116" i="1" s="1"/>
  <c r="BK116" i="1"/>
  <c r="I116" i="1" s="1"/>
  <c r="BL116" i="1"/>
  <c r="J116" i="1" s="1"/>
  <c r="BM116" i="1"/>
  <c r="K116" i="1" s="1"/>
  <c r="BN116" i="1"/>
  <c r="L116" i="1" s="1"/>
  <c r="BO116" i="1"/>
  <c r="M116" i="1" s="1"/>
  <c r="BP116" i="1"/>
  <c r="N116" i="1" s="1"/>
  <c r="D116" i="1" s="1"/>
  <c r="BQ116" i="1"/>
  <c r="O116" i="1" s="1"/>
  <c r="BR116" i="1"/>
  <c r="P116" i="1" s="1"/>
  <c r="BS116" i="1"/>
  <c r="Q116" i="1" s="1"/>
  <c r="BT116" i="1"/>
  <c r="R116" i="1" s="1"/>
  <c r="BV116" i="1"/>
  <c r="T116" i="1" s="1"/>
  <c r="BW116" i="1"/>
  <c r="U116" i="1" s="1"/>
  <c r="BX116" i="1"/>
  <c r="V116" i="1" s="1"/>
  <c r="BI117" i="1"/>
  <c r="BJ117" i="1"/>
  <c r="H117" i="1" s="1"/>
  <c r="BK117" i="1"/>
  <c r="I117" i="1" s="1"/>
  <c r="BL117" i="1"/>
  <c r="J117" i="1" s="1"/>
  <c r="BM117" i="1"/>
  <c r="K117" i="1" s="1"/>
  <c r="BN117" i="1"/>
  <c r="L117" i="1" s="1"/>
  <c r="BO117" i="1"/>
  <c r="M117" i="1" s="1"/>
  <c r="BP117" i="1"/>
  <c r="N117" i="1" s="1"/>
  <c r="BQ117" i="1"/>
  <c r="O117" i="1" s="1"/>
  <c r="BR117" i="1"/>
  <c r="P117" i="1" s="1"/>
  <c r="BS117" i="1"/>
  <c r="Q117" i="1" s="1"/>
  <c r="BT117" i="1"/>
  <c r="R117" i="1" s="1"/>
  <c r="BV117" i="1"/>
  <c r="T117" i="1" s="1"/>
  <c r="BW117" i="1"/>
  <c r="U117" i="1" s="1"/>
  <c r="BX117" i="1"/>
  <c r="V117" i="1" s="1"/>
  <c r="BI118" i="1"/>
  <c r="G118" i="1" s="1"/>
  <c r="BJ118" i="1"/>
  <c r="BK118" i="1"/>
  <c r="BL118" i="1"/>
  <c r="BM118" i="1"/>
  <c r="BN118" i="1"/>
  <c r="BO118" i="1"/>
  <c r="M118" i="1" s="1"/>
  <c r="BP118" i="1"/>
  <c r="N118" i="1" s="1"/>
  <c r="BQ118" i="1"/>
  <c r="O118" i="1" s="1"/>
  <c r="BR118" i="1"/>
  <c r="P118" i="1" s="1"/>
  <c r="BS118" i="1"/>
  <c r="Q118" i="1" s="1"/>
  <c r="BT118" i="1"/>
  <c r="R118" i="1" s="1"/>
  <c r="BV118" i="1"/>
  <c r="T118" i="1" s="1"/>
  <c r="BW118" i="1"/>
  <c r="U118" i="1" s="1"/>
  <c r="BX118" i="1"/>
  <c r="V118" i="1" s="1"/>
  <c r="BI119" i="1"/>
  <c r="G119" i="1" s="1"/>
  <c r="BJ119" i="1"/>
  <c r="H119" i="1" s="1"/>
  <c r="BK119" i="1"/>
  <c r="I119" i="1" s="1"/>
  <c r="BL119" i="1"/>
  <c r="J119" i="1" s="1"/>
  <c r="BM119" i="1"/>
  <c r="K119" i="1" s="1"/>
  <c r="BN119" i="1"/>
  <c r="L119" i="1" s="1"/>
  <c r="C119" i="1" s="1"/>
  <c r="BO119" i="1"/>
  <c r="M119" i="1" s="1"/>
  <c r="B119" i="1" s="1"/>
  <c r="BP119" i="1"/>
  <c r="N119" i="1" s="1"/>
  <c r="BQ119" i="1"/>
  <c r="O119" i="1" s="1"/>
  <c r="BR119" i="1"/>
  <c r="P119" i="1" s="1"/>
  <c r="BS119" i="1"/>
  <c r="Q119" i="1" s="1"/>
  <c r="BT119" i="1"/>
  <c r="R119" i="1" s="1"/>
  <c r="BV119" i="1"/>
  <c r="T119" i="1" s="1"/>
  <c r="BW119" i="1"/>
  <c r="U119" i="1" s="1"/>
  <c r="BX119" i="1"/>
  <c r="V119" i="1" s="1"/>
  <c r="BI120" i="1"/>
  <c r="BJ120" i="1"/>
  <c r="H120" i="1" s="1"/>
  <c r="BK120" i="1"/>
  <c r="I120" i="1" s="1"/>
  <c r="BL120" i="1"/>
  <c r="J120" i="1" s="1"/>
  <c r="BM120" i="1"/>
  <c r="K120" i="1" s="1"/>
  <c r="BN120" i="1"/>
  <c r="L120" i="1" s="1"/>
  <c r="BO120" i="1"/>
  <c r="M120" i="1" s="1"/>
  <c r="BP120" i="1"/>
  <c r="N120" i="1" s="1"/>
  <c r="BQ120" i="1"/>
  <c r="O120" i="1" s="1"/>
  <c r="BR120" i="1"/>
  <c r="P120" i="1" s="1"/>
  <c r="BS120" i="1"/>
  <c r="Q120" i="1" s="1"/>
  <c r="BT120" i="1"/>
  <c r="R120" i="1" s="1"/>
  <c r="BV120" i="1"/>
  <c r="T120" i="1" s="1"/>
  <c r="BW120" i="1"/>
  <c r="U120" i="1" s="1"/>
  <c r="E120" i="1" s="1"/>
  <c r="BX120" i="1"/>
  <c r="V120" i="1" s="1"/>
  <c r="BI121" i="1"/>
  <c r="G121" i="1" s="1"/>
  <c r="BJ121" i="1"/>
  <c r="H121" i="1" s="1"/>
  <c r="BK121" i="1"/>
  <c r="I121" i="1" s="1"/>
  <c r="BL121" i="1"/>
  <c r="J121" i="1" s="1"/>
  <c r="BM121" i="1"/>
  <c r="K121" i="1" s="1"/>
  <c r="BN121" i="1"/>
  <c r="L121" i="1" s="1"/>
  <c r="BO121" i="1"/>
  <c r="M121" i="1" s="1"/>
  <c r="BP121" i="1"/>
  <c r="N121" i="1" s="1"/>
  <c r="BQ121" i="1"/>
  <c r="O121" i="1" s="1"/>
  <c r="BR121" i="1"/>
  <c r="P121" i="1" s="1"/>
  <c r="BS121" i="1"/>
  <c r="Q121" i="1" s="1"/>
  <c r="BT121" i="1"/>
  <c r="R121" i="1" s="1"/>
  <c r="BV121" i="1"/>
  <c r="T121" i="1" s="1"/>
  <c r="BW121" i="1"/>
  <c r="U121" i="1" s="1"/>
  <c r="BX121" i="1"/>
  <c r="V121" i="1" s="1"/>
  <c r="A115" i="1" l="1"/>
  <c r="E114" i="1"/>
  <c r="B113" i="1"/>
  <c r="D114" i="1"/>
  <c r="D118" i="1"/>
  <c r="A119" i="1"/>
  <c r="E113" i="1"/>
  <c r="A121" i="1"/>
  <c r="A112" i="1"/>
  <c r="A114" i="1"/>
  <c r="B114" i="1"/>
  <c r="A118" i="1"/>
  <c r="B112" i="1"/>
  <c r="C112" i="1"/>
  <c r="B121" i="1"/>
  <c r="C121" i="1"/>
  <c r="D119" i="1"/>
  <c r="D115" i="1"/>
  <c r="E119" i="1"/>
  <c r="B111" i="1"/>
  <c r="C111" i="1"/>
  <c r="E116" i="1"/>
  <c r="C115" i="1"/>
  <c r="B118" i="1"/>
  <c r="E117" i="1"/>
  <c r="D113" i="1"/>
  <c r="A117" i="1"/>
  <c r="E111" i="1"/>
  <c r="E118" i="1"/>
  <c r="D120" i="1"/>
  <c r="D117" i="1"/>
  <c r="B116" i="1"/>
  <c r="C116" i="1"/>
  <c r="C113" i="1"/>
  <c r="A120" i="1"/>
  <c r="C118" i="1"/>
  <c r="E121" i="1"/>
  <c r="A116" i="1"/>
  <c r="D112" i="1"/>
  <c r="B115" i="1"/>
  <c r="A113" i="1"/>
  <c r="D111" i="1"/>
  <c r="A111" i="1"/>
  <c r="E115" i="1"/>
  <c r="E112" i="1"/>
  <c r="C114" i="1"/>
  <c r="B120" i="1"/>
  <c r="C120" i="1"/>
  <c r="D121" i="1"/>
  <c r="B117" i="1"/>
  <c r="C117" i="1"/>
  <c r="N60" i="1"/>
  <c r="N61" i="1"/>
  <c r="N62" i="1"/>
  <c r="N63" i="1"/>
  <c r="N64" i="1"/>
  <c r="N65" i="1"/>
  <c r="N66" i="1"/>
  <c r="N67" i="1"/>
  <c r="N68" i="1"/>
  <c r="N69" i="1"/>
  <c r="N59" i="1"/>
  <c r="N43" i="1"/>
  <c r="N44" i="1"/>
  <c r="N45" i="1"/>
  <c r="N46" i="1"/>
  <c r="N47" i="1"/>
  <c r="N48" i="1"/>
  <c r="N49" i="1"/>
  <c r="N50" i="1"/>
  <c r="N51" i="1"/>
  <c r="N52" i="1"/>
  <c r="N53" i="1"/>
  <c r="N54" i="1"/>
  <c r="N55" i="1"/>
  <c r="N56" i="1"/>
  <c r="N57" i="1"/>
  <c r="N58" i="1"/>
  <c r="N40" i="1"/>
  <c r="N41" i="1"/>
  <c r="N42" i="1"/>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78" i="2"/>
  <c r="F79" i="2"/>
  <c r="F80" i="2"/>
  <c r="F81" i="2"/>
  <c r="F82" i="2"/>
  <c r="F83" i="2"/>
  <c r="F84" i="2"/>
  <c r="F85" i="2"/>
  <c r="F86" i="2"/>
  <c r="F87" i="2"/>
  <c r="F88" i="2"/>
  <c r="F89" i="2"/>
  <c r="F90" i="2"/>
  <c r="F91" i="2"/>
  <c r="F92" i="2"/>
  <c r="F93" i="2"/>
  <c r="F94" i="2"/>
  <c r="F95" i="2"/>
  <c r="F96" i="2"/>
  <c r="F97" i="2"/>
  <c r="F98" i="2"/>
  <c r="F99" i="2"/>
  <c r="F100" i="2"/>
  <c r="F101" i="2"/>
  <c r="F102" i="2"/>
  <c r="F103" i="2"/>
  <c r="F104" i="2"/>
  <c r="F105" i="2"/>
  <c r="F106" i="2"/>
  <c r="F107" i="2"/>
  <c r="F108" i="2"/>
  <c r="F109" i="2"/>
  <c r="F110" i="2"/>
  <c r="F111" i="2"/>
  <c r="F112" i="2"/>
  <c r="F113" i="2"/>
  <c r="F114" i="2"/>
  <c r="F115" i="2"/>
  <c r="F116" i="2"/>
  <c r="F117" i="2"/>
  <c r="F118" i="2"/>
  <c r="F119" i="2"/>
  <c r="F120" i="2"/>
  <c r="F121" i="2"/>
  <c r="F122" i="2"/>
  <c r="F123" i="2"/>
  <c r="F124" i="2"/>
  <c r="F125" i="2"/>
  <c r="F126" i="2"/>
  <c r="F127" i="2"/>
  <c r="F128" i="2"/>
  <c r="F129" i="2"/>
  <c r="F130" i="2"/>
  <c r="C40" i="2"/>
  <c r="C41" i="2"/>
  <c r="C42" i="2"/>
  <c r="C43" i="2"/>
  <c r="C44" i="2"/>
  <c r="C45" i="2"/>
  <c r="C46" i="2"/>
  <c r="C47" i="2"/>
  <c r="C48" i="2"/>
  <c r="C49" i="2"/>
  <c r="C50" i="2"/>
  <c r="C51" i="2"/>
  <c r="C52" i="2"/>
  <c r="C53" i="2"/>
  <c r="C54" i="2"/>
  <c r="C55" i="2"/>
  <c r="C56" i="2"/>
  <c r="C57" i="2"/>
  <c r="C58" i="2"/>
  <c r="C59" i="2"/>
  <c r="C60" i="2"/>
  <c r="C61" i="2"/>
  <c r="C62" i="2"/>
  <c r="C63" i="2"/>
  <c r="C64" i="2"/>
  <c r="C65" i="2"/>
  <c r="C66" i="2"/>
  <c r="C67" i="2"/>
  <c r="C68" i="2"/>
  <c r="C69" i="2"/>
  <c r="C70" i="2"/>
  <c r="C71" i="2"/>
  <c r="C72" i="2"/>
  <c r="C73" i="2"/>
  <c r="C74" i="2"/>
  <c r="C75" i="2"/>
  <c r="C76" i="2"/>
  <c r="C77" i="2"/>
  <c r="C78" i="2"/>
  <c r="C79" i="2"/>
  <c r="C80" i="2"/>
  <c r="C81" i="2"/>
  <c r="C82" i="2"/>
  <c r="C83" i="2"/>
  <c r="C84" i="2"/>
  <c r="C85" i="2"/>
  <c r="C86" i="2"/>
  <c r="C87" i="2"/>
  <c r="C88" i="2"/>
  <c r="C89" i="2"/>
  <c r="C90" i="2"/>
  <c r="C91" i="2"/>
  <c r="C92" i="2"/>
  <c r="C93" i="2"/>
  <c r="C94" i="2"/>
  <c r="C95" i="2"/>
  <c r="C96" i="2"/>
  <c r="C97" i="2"/>
  <c r="C98" i="2"/>
  <c r="C99" i="2"/>
  <c r="C100" i="2"/>
  <c r="C101" i="2"/>
  <c r="C102" i="2"/>
  <c r="C103" i="2"/>
  <c r="C104" i="2"/>
  <c r="C105" i="2"/>
  <c r="C106" i="2"/>
  <c r="C107" i="2"/>
  <c r="C108" i="2"/>
  <c r="C109" i="2"/>
  <c r="C110" i="2"/>
  <c r="C111" i="2"/>
  <c r="C112" i="2"/>
  <c r="C113" i="2"/>
  <c r="C114" i="2"/>
  <c r="C115" i="2"/>
  <c r="C116" i="2"/>
  <c r="C117" i="2"/>
  <c r="C118" i="2"/>
  <c r="C119" i="2"/>
  <c r="C120" i="2"/>
  <c r="C121" i="2"/>
  <c r="C122" i="2"/>
  <c r="C123" i="2"/>
  <c r="C124" i="2"/>
  <c r="C125" i="2"/>
  <c r="C126" i="2"/>
  <c r="C127" i="2"/>
  <c r="C128" i="2"/>
  <c r="C129" i="2"/>
  <c r="C130" i="2"/>
  <c r="G130" i="2" l="1"/>
  <c r="G129" i="2"/>
  <c r="G128" i="2"/>
  <c r="G127" i="2"/>
  <c r="G126" i="2"/>
  <c r="G125" i="2"/>
  <c r="G124" i="2"/>
  <c r="G123" i="2"/>
  <c r="G122" i="2"/>
  <c r="G121" i="2"/>
  <c r="G120" i="2"/>
  <c r="G119" i="2"/>
  <c r="G118" i="2"/>
  <c r="G117" i="2"/>
  <c r="G116" i="2"/>
  <c r="G115" i="2"/>
  <c r="G114" i="2"/>
  <c r="G113" i="2"/>
  <c r="G112" i="2"/>
  <c r="G111" i="2"/>
  <c r="G110" i="2"/>
  <c r="G109" i="2"/>
  <c r="G108" i="2"/>
  <c r="G107" i="2"/>
  <c r="G106" i="2"/>
  <c r="G105" i="2"/>
  <c r="G104" i="2"/>
  <c r="G103" i="2"/>
  <c r="G102" i="2"/>
  <c r="G101" i="2"/>
  <c r="G100" i="2"/>
  <c r="G99" i="2"/>
  <c r="G98" i="2"/>
  <c r="G97" i="2"/>
  <c r="G96" i="2"/>
  <c r="G95" i="2"/>
  <c r="G94" i="2"/>
  <c r="G93" i="2"/>
  <c r="G92" i="2"/>
  <c r="G91" i="2"/>
  <c r="G90" i="2"/>
  <c r="G89" i="2"/>
  <c r="G88" i="2"/>
  <c r="G87" i="2"/>
  <c r="G86" i="2"/>
  <c r="G85" i="2"/>
  <c r="G84" i="2"/>
  <c r="G83" i="2"/>
  <c r="G82" i="2"/>
  <c r="G81" i="2"/>
  <c r="G80" i="2"/>
  <c r="G79" i="2"/>
  <c r="G78" i="2"/>
  <c r="G77" i="2"/>
  <c r="G76" i="2"/>
  <c r="G75" i="2"/>
  <c r="G74" i="2"/>
  <c r="G73" i="2"/>
  <c r="G72" i="2"/>
  <c r="G71" i="2"/>
  <c r="G70" i="2"/>
  <c r="G69" i="2"/>
  <c r="G68" i="2"/>
  <c r="G67" i="2"/>
  <c r="G66" i="2"/>
  <c r="G65" i="2"/>
  <c r="G64" i="2"/>
  <c r="G63" i="2"/>
  <c r="G62" i="2"/>
  <c r="G61" i="2"/>
  <c r="G60" i="2"/>
  <c r="G59" i="2"/>
  <c r="G58" i="2"/>
  <c r="G57" i="2"/>
  <c r="G56" i="2"/>
  <c r="G55" i="2"/>
  <c r="G54" i="2"/>
  <c r="G53" i="2"/>
  <c r="G52" i="2"/>
  <c r="G51" i="2"/>
  <c r="G50" i="2"/>
  <c r="G49" i="2"/>
  <c r="G48" i="2"/>
  <c r="G47" i="2"/>
  <c r="G46" i="2"/>
  <c r="G45" i="2"/>
  <c r="G44" i="2"/>
  <c r="G43" i="2"/>
  <c r="G42" i="2"/>
  <c r="G41" i="2"/>
  <c r="D43" i="2"/>
  <c r="D44" i="2"/>
  <c r="D45" i="2"/>
  <c r="D46" i="2"/>
  <c r="D47" i="2"/>
  <c r="D48" i="2"/>
  <c r="D49" i="2"/>
  <c r="D50" i="2"/>
  <c r="D51" i="2"/>
  <c r="D52" i="2"/>
  <c r="D53" i="2"/>
  <c r="D54" i="2"/>
  <c r="D55" i="2"/>
  <c r="D56" i="2"/>
  <c r="D57" i="2"/>
  <c r="D58" i="2"/>
  <c r="D59" i="2"/>
  <c r="D60" i="2"/>
  <c r="D61" i="2"/>
  <c r="D62" i="2"/>
  <c r="D63" i="2"/>
  <c r="D64" i="2"/>
  <c r="D65" i="2"/>
  <c r="D66" i="2"/>
  <c r="D67" i="2"/>
  <c r="D68" i="2"/>
  <c r="D69" i="2"/>
  <c r="D70" i="2"/>
  <c r="D71" i="2"/>
  <c r="D72" i="2"/>
  <c r="D73" i="2"/>
  <c r="D74" i="2"/>
  <c r="D75" i="2"/>
  <c r="D76" i="2"/>
  <c r="D77" i="2"/>
  <c r="D78" i="2"/>
  <c r="D79" i="2"/>
  <c r="D80" i="2"/>
  <c r="D81" i="2"/>
  <c r="D82" i="2"/>
  <c r="D83" i="2"/>
  <c r="D84" i="2"/>
  <c r="D85" i="2"/>
  <c r="D86" i="2"/>
  <c r="D87" i="2"/>
  <c r="D88" i="2"/>
  <c r="D89" i="2"/>
  <c r="D90" i="2"/>
  <c r="D91" i="2"/>
  <c r="D92" i="2"/>
  <c r="D93" i="2"/>
  <c r="D94" i="2"/>
  <c r="D95" i="2"/>
  <c r="D96" i="2"/>
  <c r="D97" i="2"/>
  <c r="D98" i="2"/>
  <c r="D99" i="2"/>
  <c r="D100" i="2"/>
  <c r="D101" i="2"/>
  <c r="D102" i="2"/>
  <c r="D103" i="2"/>
  <c r="D104" i="2"/>
  <c r="D105" i="2"/>
  <c r="D106" i="2"/>
  <c r="D107" i="2"/>
  <c r="D108" i="2"/>
  <c r="D109" i="2"/>
  <c r="D110" i="2"/>
  <c r="D111" i="2"/>
  <c r="D112" i="2"/>
  <c r="D113" i="2"/>
  <c r="D114" i="2"/>
  <c r="D115" i="2"/>
  <c r="D116" i="2"/>
  <c r="D117" i="2"/>
  <c r="D118" i="2"/>
  <c r="D119" i="2"/>
  <c r="D120" i="2"/>
  <c r="D121" i="2"/>
  <c r="D122" i="2"/>
  <c r="D123" i="2"/>
  <c r="D124" i="2"/>
  <c r="D125" i="2"/>
  <c r="D126" i="2"/>
  <c r="D127" i="2"/>
  <c r="D128" i="2"/>
  <c r="D129" i="2"/>
  <c r="D130" i="2"/>
  <c r="D42" i="2"/>
  <c r="D41" i="2"/>
  <c r="H6" i="2"/>
  <c r="H10" i="2"/>
  <c r="H11" i="2"/>
  <c r="E6" i="2"/>
  <c r="N6" i="1" s="1"/>
  <c r="E10" i="2"/>
  <c r="N10" i="1" s="1"/>
  <c r="E11" i="2"/>
  <c r="N11" i="1" s="1"/>
  <c r="H111" i="2"/>
  <c r="I111" i="2" s="1"/>
  <c r="H112" i="2"/>
  <c r="I112" i="2" s="1"/>
  <c r="H113" i="2"/>
  <c r="I113" i="2" s="1"/>
  <c r="H114" i="2"/>
  <c r="I114" i="2" s="1"/>
  <c r="H115" i="2"/>
  <c r="I115" i="2" s="1"/>
  <c r="H116" i="2"/>
  <c r="I116" i="2" s="1"/>
  <c r="H117" i="2"/>
  <c r="I117" i="2" s="1"/>
  <c r="H118" i="2"/>
  <c r="I118" i="2" s="1"/>
  <c r="H119" i="2"/>
  <c r="I119" i="2" s="1"/>
  <c r="H120" i="2"/>
  <c r="I120" i="2" s="1"/>
  <c r="H121" i="2"/>
  <c r="I121" i="2" s="1"/>
  <c r="H122" i="2"/>
  <c r="I122" i="2" s="1"/>
  <c r="H123" i="2"/>
  <c r="I123" i="2" s="1"/>
  <c r="H124" i="2"/>
  <c r="I124" i="2" s="1"/>
  <c r="H125" i="2"/>
  <c r="I125" i="2" s="1"/>
  <c r="H126" i="2"/>
  <c r="I126" i="2" s="1"/>
  <c r="H127" i="2"/>
  <c r="I127" i="2" s="1"/>
  <c r="H128" i="2"/>
  <c r="I128" i="2" s="1"/>
  <c r="H129" i="2"/>
  <c r="I129" i="2" s="1"/>
  <c r="H130" i="2"/>
  <c r="I130" i="2" s="1"/>
  <c r="S6" i="2" l="1"/>
  <c r="B6" i="2" s="1"/>
  <c r="I6" i="1" s="1"/>
  <c r="T7" i="2"/>
  <c r="E7" i="2" s="1"/>
  <c r="N7" i="1" s="1"/>
  <c r="S7" i="2"/>
  <c r="B7" i="2" s="1"/>
  <c r="I7" i="1" s="1"/>
  <c r="T8" i="2"/>
  <c r="E8" i="2" s="1"/>
  <c r="N8" i="1" s="1"/>
  <c r="S8" i="2"/>
  <c r="B8" i="2" s="1"/>
  <c r="I8" i="1" s="1"/>
  <c r="T9" i="2"/>
  <c r="E9" i="2" s="1"/>
  <c r="N9" i="1" s="1"/>
  <c r="S9" i="2"/>
  <c r="B9" i="2" s="1"/>
  <c r="I9" i="1" s="1"/>
  <c r="S10" i="2"/>
  <c r="B10" i="2" s="1"/>
  <c r="I10" i="1" s="1"/>
  <c r="S11" i="2"/>
  <c r="B11" i="2" s="1"/>
  <c r="I11" i="1" s="1"/>
  <c r="T12" i="2"/>
  <c r="E12" i="2" s="1"/>
  <c r="N12" i="1" s="1"/>
  <c r="S12" i="2"/>
  <c r="B12" i="2" s="1"/>
  <c r="I12" i="1" s="1"/>
  <c r="T13" i="2"/>
  <c r="E13" i="2" s="1"/>
  <c r="N13" i="1" s="1"/>
  <c r="S13" i="2"/>
  <c r="B13" i="2" s="1"/>
  <c r="I13" i="1" s="1"/>
  <c r="T14" i="2"/>
  <c r="E14" i="2" s="1"/>
  <c r="N14" i="1" s="1"/>
  <c r="S14" i="2"/>
  <c r="B14" i="2" s="1"/>
  <c r="I14" i="1" s="1"/>
  <c r="T15" i="2"/>
  <c r="E15" i="2" s="1"/>
  <c r="N15" i="1" s="1"/>
  <c r="S15" i="2"/>
  <c r="B15" i="2" s="1"/>
  <c r="I15" i="1" s="1"/>
  <c r="T16" i="2"/>
  <c r="E16" i="2" s="1"/>
  <c r="N16" i="1" s="1"/>
  <c r="S16" i="2"/>
  <c r="B16" i="2" s="1"/>
  <c r="I16" i="1" s="1"/>
  <c r="T17" i="2"/>
  <c r="E17" i="2" s="1"/>
  <c r="N17" i="1" s="1"/>
  <c r="S17" i="2"/>
  <c r="B17" i="2" s="1"/>
  <c r="I17" i="1" s="1"/>
  <c r="T18" i="2"/>
  <c r="E18" i="2" s="1"/>
  <c r="N18" i="1" s="1"/>
  <c r="S18" i="2"/>
  <c r="B18" i="2" s="1"/>
  <c r="I18" i="1" s="1"/>
  <c r="T19" i="2"/>
  <c r="E19" i="2" s="1"/>
  <c r="N19" i="1" s="1"/>
  <c r="S19" i="2"/>
  <c r="B19" i="2" s="1"/>
  <c r="I19" i="1" s="1"/>
  <c r="T20" i="2"/>
  <c r="E20" i="2" s="1"/>
  <c r="N20" i="1" s="1"/>
  <c r="S20" i="2"/>
  <c r="B20" i="2" s="1"/>
  <c r="I20" i="1" s="1"/>
  <c r="T21" i="2"/>
  <c r="E21" i="2" s="1"/>
  <c r="N21" i="1" s="1"/>
  <c r="S21" i="2"/>
  <c r="B21" i="2" s="1"/>
  <c r="I21" i="1" s="1"/>
  <c r="T22" i="2"/>
  <c r="E22" i="2" s="1"/>
  <c r="N22" i="1" s="1"/>
  <c r="S22" i="2"/>
  <c r="B22" i="2" s="1"/>
  <c r="I22" i="1" s="1"/>
  <c r="T23" i="2"/>
  <c r="E23" i="2" s="1"/>
  <c r="N23" i="1" s="1"/>
  <c r="S23" i="2"/>
  <c r="B23" i="2" s="1"/>
  <c r="I23" i="1" s="1"/>
  <c r="T24" i="2"/>
  <c r="E24" i="2" s="1"/>
  <c r="N24" i="1" s="1"/>
  <c r="S24" i="2"/>
  <c r="B24" i="2" s="1"/>
  <c r="I24" i="1" s="1"/>
  <c r="T25" i="2"/>
  <c r="E25" i="2" s="1"/>
  <c r="N25" i="1" s="1"/>
  <c r="S25" i="2"/>
  <c r="B25" i="2" s="1"/>
  <c r="I25" i="1" s="1"/>
  <c r="T26" i="2"/>
  <c r="E26" i="2" s="1"/>
  <c r="N26" i="1" s="1"/>
  <c r="S26" i="2"/>
  <c r="B26" i="2" s="1"/>
  <c r="I26" i="1" s="1"/>
  <c r="T27" i="2"/>
  <c r="E27" i="2" s="1"/>
  <c r="N27" i="1" s="1"/>
  <c r="S27" i="2"/>
  <c r="B27" i="2" s="1"/>
  <c r="I27" i="1" s="1"/>
  <c r="T28" i="2"/>
  <c r="E28" i="2" s="1"/>
  <c r="N28" i="1" s="1"/>
  <c r="S28" i="2"/>
  <c r="B28" i="2" s="1"/>
  <c r="I28" i="1" s="1"/>
  <c r="T29" i="2"/>
  <c r="E29" i="2" s="1"/>
  <c r="N29" i="1" s="1"/>
  <c r="S29" i="2"/>
  <c r="B29" i="2" s="1"/>
  <c r="I29" i="1" s="1"/>
  <c r="T30" i="2"/>
  <c r="E30" i="2" s="1"/>
  <c r="N30" i="1" s="1"/>
  <c r="S30" i="2"/>
  <c r="B30" i="2" s="1"/>
  <c r="I30" i="1" s="1"/>
  <c r="T31" i="2"/>
  <c r="E31" i="2" s="1"/>
  <c r="N31" i="1" s="1"/>
  <c r="S31" i="2"/>
  <c r="B31" i="2" s="1"/>
  <c r="I31" i="1" s="1"/>
  <c r="T32" i="2"/>
  <c r="E32" i="2" s="1"/>
  <c r="N32" i="1" s="1"/>
  <c r="S32" i="2"/>
  <c r="B32" i="2" s="1"/>
  <c r="I32" i="1" s="1"/>
  <c r="T33" i="2"/>
  <c r="E33" i="2" s="1"/>
  <c r="N33" i="1" s="1"/>
  <c r="S33" i="2"/>
  <c r="B33" i="2" s="1"/>
  <c r="I33" i="1" s="1"/>
  <c r="T34" i="2"/>
  <c r="E34" i="2" s="1"/>
  <c r="N34" i="1" s="1"/>
  <c r="S34" i="2"/>
  <c r="B34" i="2" s="1"/>
  <c r="I34" i="1" s="1"/>
  <c r="T35" i="2"/>
  <c r="E35" i="2" s="1"/>
  <c r="N35" i="1" s="1"/>
  <c r="S35" i="2"/>
  <c r="B35" i="2" s="1"/>
  <c r="I35" i="1" s="1"/>
  <c r="T36" i="2"/>
  <c r="E36" i="2" s="1"/>
  <c r="N36" i="1" s="1"/>
  <c r="S36" i="2"/>
  <c r="B36" i="2" s="1"/>
  <c r="I36" i="1" s="1"/>
  <c r="T37" i="2"/>
  <c r="E37" i="2" s="1"/>
  <c r="N37" i="1" s="1"/>
  <c r="S37" i="2"/>
  <c r="B37" i="2" s="1"/>
  <c r="I37" i="1" s="1"/>
  <c r="T38" i="2"/>
  <c r="E38" i="2" s="1"/>
  <c r="N38" i="1" s="1"/>
  <c r="S38" i="2"/>
  <c r="B38" i="2" s="1"/>
  <c r="I38" i="1" s="1"/>
  <c r="T39" i="2"/>
  <c r="E39" i="2" s="1"/>
  <c r="N39" i="1" s="1"/>
  <c r="S39" i="2"/>
  <c r="B39" i="2" s="1"/>
  <c r="I39" i="1" s="1"/>
  <c r="T40" i="2"/>
  <c r="S40" i="2"/>
  <c r="T41" i="2"/>
  <c r="S41" i="2"/>
  <c r="T42" i="2"/>
  <c r="S42" i="2"/>
  <c r="T43" i="2"/>
  <c r="S43" i="2"/>
  <c r="T44" i="2"/>
  <c r="S44" i="2"/>
  <c r="T45" i="2"/>
  <c r="S45" i="2"/>
  <c r="T46" i="2"/>
  <c r="S46" i="2"/>
  <c r="T47" i="2"/>
  <c r="S47" i="2"/>
  <c r="T48" i="2"/>
  <c r="S48" i="2"/>
  <c r="T49" i="2"/>
  <c r="S49" i="2"/>
  <c r="T50" i="2"/>
  <c r="S50" i="2"/>
  <c r="T51" i="2"/>
  <c r="S51" i="2"/>
  <c r="T52" i="2"/>
  <c r="S52" i="2"/>
  <c r="T53" i="2"/>
  <c r="S53" i="2"/>
  <c r="T54" i="2"/>
  <c r="S54" i="2"/>
  <c r="T55" i="2"/>
  <c r="S55" i="2"/>
  <c r="T56" i="2"/>
  <c r="S56" i="2"/>
  <c r="T57" i="2"/>
  <c r="S57" i="2"/>
  <c r="T58" i="2"/>
  <c r="S58" i="2"/>
  <c r="T59" i="2"/>
  <c r="S59" i="2"/>
  <c r="T60" i="2"/>
  <c r="S60" i="2"/>
  <c r="T61" i="2"/>
  <c r="S61" i="2"/>
  <c r="T62" i="2"/>
  <c r="S62" i="2"/>
  <c r="T63" i="2"/>
  <c r="S63" i="2"/>
  <c r="T64" i="2"/>
  <c r="S64" i="2"/>
  <c r="T65" i="2"/>
  <c r="S65" i="2"/>
  <c r="T66" i="2"/>
  <c r="S66" i="2"/>
  <c r="T67" i="2"/>
  <c r="S67" i="2"/>
  <c r="T68" i="2"/>
  <c r="S68" i="2"/>
  <c r="S5" i="2"/>
  <c r="B5" i="2" s="1"/>
  <c r="I5" i="1" s="1"/>
  <c r="T5" i="2"/>
  <c r="E5" i="2" s="1"/>
  <c r="N5" i="1" s="1"/>
  <c r="G9" i="2" l="1"/>
  <c r="D11" i="2"/>
  <c r="D13" i="2"/>
  <c r="D8" i="2"/>
  <c r="G13" i="2"/>
  <c r="D10" i="2"/>
  <c r="G8" i="2"/>
  <c r="F38" i="2"/>
  <c r="G38" i="2"/>
  <c r="F36" i="2"/>
  <c r="G36" i="2"/>
  <c r="F34" i="2"/>
  <c r="G34" i="2"/>
  <c r="F32" i="2"/>
  <c r="G32" i="2"/>
  <c r="F30" i="2"/>
  <c r="G30" i="2"/>
  <c r="F28" i="2"/>
  <c r="G28" i="2"/>
  <c r="F26" i="2"/>
  <c r="G26" i="2"/>
  <c r="F24" i="2"/>
  <c r="G24" i="2"/>
  <c r="F22" i="2"/>
  <c r="G22" i="2"/>
  <c r="F20" i="2"/>
  <c r="G20" i="2"/>
  <c r="F18" i="2"/>
  <c r="G18" i="2"/>
  <c r="F16" i="2"/>
  <c r="G16" i="2"/>
  <c r="G14" i="2"/>
  <c r="C39" i="2"/>
  <c r="D40" i="2"/>
  <c r="D39" i="2"/>
  <c r="C37" i="2"/>
  <c r="D37" i="2"/>
  <c r="C35" i="2"/>
  <c r="D35" i="2"/>
  <c r="C33" i="2"/>
  <c r="D33" i="2"/>
  <c r="C31" i="2"/>
  <c r="D31" i="2"/>
  <c r="C29" i="2"/>
  <c r="D29" i="2"/>
  <c r="C27" i="2"/>
  <c r="D27" i="2"/>
  <c r="C25" i="2"/>
  <c r="D25" i="2"/>
  <c r="C23" i="2"/>
  <c r="D23" i="2"/>
  <c r="C21" i="2"/>
  <c r="D21" i="2"/>
  <c r="C19" i="2"/>
  <c r="D19" i="2"/>
  <c r="C17" i="2"/>
  <c r="D17" i="2"/>
  <c r="C15" i="2"/>
  <c r="D15" i="2"/>
  <c r="D6" i="2"/>
  <c r="F39" i="2"/>
  <c r="G40" i="2"/>
  <c r="G39" i="2"/>
  <c r="F37" i="2"/>
  <c r="G37" i="2"/>
  <c r="F35" i="2"/>
  <c r="G35" i="2"/>
  <c r="F33" i="2"/>
  <c r="G33" i="2"/>
  <c r="F31" i="2"/>
  <c r="G31" i="2"/>
  <c r="F29" i="2"/>
  <c r="G29" i="2"/>
  <c r="F27" i="2"/>
  <c r="G27" i="2"/>
  <c r="F25" i="2"/>
  <c r="G25" i="2"/>
  <c r="F23" i="2"/>
  <c r="G23" i="2"/>
  <c r="F21" i="2"/>
  <c r="G21" i="2"/>
  <c r="F19" i="2"/>
  <c r="G19" i="2"/>
  <c r="F17" i="2"/>
  <c r="G17" i="2"/>
  <c r="F15" i="2"/>
  <c r="G15" i="2"/>
  <c r="C38" i="2"/>
  <c r="D38" i="2"/>
  <c r="C36" i="2"/>
  <c r="D36" i="2"/>
  <c r="C34" i="2"/>
  <c r="D34" i="2"/>
  <c r="C32" i="2"/>
  <c r="D32" i="2"/>
  <c r="C30" i="2"/>
  <c r="D30" i="2"/>
  <c r="C28" i="2"/>
  <c r="D28" i="2"/>
  <c r="C26" i="2"/>
  <c r="D26" i="2"/>
  <c r="C24" i="2"/>
  <c r="D24" i="2"/>
  <c r="C22" i="2"/>
  <c r="D22" i="2"/>
  <c r="C20" i="2"/>
  <c r="D20" i="2"/>
  <c r="C18" i="2"/>
  <c r="D18" i="2"/>
  <c r="C16" i="2"/>
  <c r="D16" i="2"/>
  <c r="D14" i="2"/>
  <c r="D12" i="2"/>
  <c r="D9" i="2"/>
  <c r="D7" i="2"/>
  <c r="Q99" i="2"/>
  <c r="Q98" i="2"/>
  <c r="Q97" i="2"/>
  <c r="Q96" i="2"/>
  <c r="Q95" i="2"/>
  <c r="Q94" i="2"/>
  <c r="Q93" i="2"/>
  <c r="Q92" i="2"/>
  <c r="Q91" i="2"/>
  <c r="Q90" i="2"/>
  <c r="Q89" i="2"/>
  <c r="Q88" i="2"/>
  <c r="Q87" i="2"/>
  <c r="Q86" i="2"/>
  <c r="Q85" i="2"/>
  <c r="Q84" i="2"/>
  <c r="Q83" i="2"/>
  <c r="Q82" i="2"/>
  <c r="Q81" i="2"/>
  <c r="Q80" i="2"/>
  <c r="Q79" i="2"/>
  <c r="Q78" i="2"/>
  <c r="Q77" i="2"/>
  <c r="Q76" i="2"/>
  <c r="Q75" i="2"/>
  <c r="Q74" i="2"/>
  <c r="Q73" i="2"/>
  <c r="Q72" i="2"/>
  <c r="Q71" i="2"/>
  <c r="Q70" i="2"/>
  <c r="Q69" i="2"/>
  <c r="Q68" i="2"/>
  <c r="U68" i="2" s="1"/>
  <c r="Q67" i="2"/>
  <c r="U67" i="2" s="1"/>
  <c r="Q66" i="2"/>
  <c r="U66" i="2" s="1"/>
  <c r="Q65" i="2"/>
  <c r="U65" i="2" s="1"/>
  <c r="Q64" i="2"/>
  <c r="U64" i="2" s="1"/>
  <c r="Q63" i="2"/>
  <c r="U63" i="2" s="1"/>
  <c r="Q62" i="2"/>
  <c r="U62" i="2" s="1"/>
  <c r="Q61" i="2"/>
  <c r="U61" i="2" s="1"/>
  <c r="Q60" i="2"/>
  <c r="U60" i="2" s="1"/>
  <c r="Q59" i="2"/>
  <c r="U59" i="2" s="1"/>
  <c r="Q58" i="2"/>
  <c r="U58" i="2" s="1"/>
  <c r="Q57" i="2"/>
  <c r="U57" i="2" s="1"/>
  <c r="Q56" i="2"/>
  <c r="U56" i="2" s="1"/>
  <c r="Q55" i="2"/>
  <c r="U55" i="2" s="1"/>
  <c r="Q54" i="2"/>
  <c r="U54" i="2" s="1"/>
  <c r="Q53" i="2"/>
  <c r="U53" i="2" s="1"/>
  <c r="Q52" i="2"/>
  <c r="U52" i="2" s="1"/>
  <c r="Q51" i="2"/>
  <c r="U51" i="2" s="1"/>
  <c r="Q50" i="2"/>
  <c r="U50" i="2" s="1"/>
  <c r="Q49" i="2"/>
  <c r="U49" i="2" s="1"/>
  <c r="Q48" i="2"/>
  <c r="U48" i="2" s="1"/>
  <c r="Q47" i="2"/>
  <c r="U47" i="2" s="1"/>
  <c r="Q46" i="2"/>
  <c r="U46" i="2" s="1"/>
  <c r="Q45" i="2"/>
  <c r="U45" i="2" s="1"/>
  <c r="Q44" i="2"/>
  <c r="U44" i="2" s="1"/>
  <c r="Q43" i="2"/>
  <c r="U43" i="2" s="1"/>
  <c r="Q42" i="2"/>
  <c r="U42" i="2" s="1"/>
  <c r="Q41" i="2"/>
  <c r="U41" i="2" s="1"/>
  <c r="Q40" i="2"/>
  <c r="U40" i="2" s="1"/>
  <c r="Q39" i="2"/>
  <c r="U39" i="2" s="1"/>
  <c r="H39" i="2" s="1"/>
  <c r="I39" i="2" s="1"/>
  <c r="Q38" i="2"/>
  <c r="U38" i="2" s="1"/>
  <c r="H38" i="2" s="1"/>
  <c r="I38" i="2" s="1"/>
  <c r="Q37" i="2"/>
  <c r="U37" i="2" s="1"/>
  <c r="H37" i="2" s="1"/>
  <c r="I37" i="2" s="1"/>
  <c r="Q36" i="2"/>
  <c r="U36" i="2" s="1"/>
  <c r="H36" i="2" s="1"/>
  <c r="I36" i="2" s="1"/>
  <c r="Q35" i="2"/>
  <c r="U35" i="2" s="1"/>
  <c r="H35" i="2" s="1"/>
  <c r="I35" i="2" s="1"/>
  <c r="Q34" i="2"/>
  <c r="U34" i="2" s="1"/>
  <c r="H34" i="2" s="1"/>
  <c r="I34" i="2" s="1"/>
  <c r="Q33" i="2"/>
  <c r="U33" i="2" s="1"/>
  <c r="H33" i="2" s="1"/>
  <c r="I33" i="2" s="1"/>
  <c r="Q32" i="2"/>
  <c r="U32" i="2" s="1"/>
  <c r="H32" i="2" s="1"/>
  <c r="I32" i="2" s="1"/>
  <c r="Q31" i="2"/>
  <c r="U31" i="2" s="1"/>
  <c r="H31" i="2" s="1"/>
  <c r="I31" i="2" s="1"/>
  <c r="Q30" i="2"/>
  <c r="U30" i="2" s="1"/>
  <c r="H30" i="2" s="1"/>
  <c r="I30" i="2" s="1"/>
  <c r="Q29" i="2"/>
  <c r="U29" i="2" s="1"/>
  <c r="H29" i="2" s="1"/>
  <c r="I29" i="2" s="1"/>
  <c r="Q28" i="2"/>
  <c r="U28" i="2" s="1"/>
  <c r="H28" i="2" s="1"/>
  <c r="I28" i="2" s="1"/>
  <c r="Q27" i="2"/>
  <c r="U27" i="2" s="1"/>
  <c r="H27" i="2" s="1"/>
  <c r="I27" i="2" s="1"/>
  <c r="Q26" i="2"/>
  <c r="U26" i="2" s="1"/>
  <c r="H26" i="2" s="1"/>
  <c r="I26" i="2" s="1"/>
  <c r="Q25" i="2"/>
  <c r="U25" i="2" s="1"/>
  <c r="H25" i="2" s="1"/>
  <c r="I25" i="2" s="1"/>
  <c r="Q24" i="2"/>
  <c r="U24" i="2" s="1"/>
  <c r="H24" i="2" s="1"/>
  <c r="I24" i="2" s="1"/>
  <c r="Q23" i="2"/>
  <c r="U23" i="2" s="1"/>
  <c r="H23" i="2" s="1"/>
  <c r="I23" i="2" s="1"/>
  <c r="Q22" i="2"/>
  <c r="U22" i="2" s="1"/>
  <c r="H22" i="2" s="1"/>
  <c r="I22" i="2" s="1"/>
  <c r="Q21" i="2"/>
  <c r="U21" i="2" s="1"/>
  <c r="H21" i="2" s="1"/>
  <c r="I21" i="2" s="1"/>
  <c r="Q20" i="2"/>
  <c r="U20" i="2" s="1"/>
  <c r="H20" i="2" s="1"/>
  <c r="I20" i="2" s="1"/>
  <c r="Q19" i="2"/>
  <c r="U19" i="2" s="1"/>
  <c r="H19" i="2" s="1"/>
  <c r="I19" i="2" s="1"/>
  <c r="Q18" i="2"/>
  <c r="U18" i="2" s="1"/>
  <c r="H18" i="2" s="1"/>
  <c r="I18" i="2" s="1"/>
  <c r="Q17" i="2"/>
  <c r="U17" i="2" s="1"/>
  <c r="H17" i="2" s="1"/>
  <c r="I17" i="2" s="1"/>
  <c r="Q16" i="2"/>
  <c r="U16" i="2" s="1"/>
  <c r="H16" i="2" s="1"/>
  <c r="I16" i="2" s="1"/>
  <c r="Q15" i="2"/>
  <c r="U15" i="2" s="1"/>
  <c r="H15" i="2" s="1"/>
  <c r="I15" i="2" s="1"/>
  <c r="Q14" i="2"/>
  <c r="U14" i="2" s="1"/>
  <c r="H14" i="2" s="1"/>
  <c r="Q13" i="2"/>
  <c r="U13" i="2" s="1"/>
  <c r="H13" i="2" s="1"/>
  <c r="Q12" i="2"/>
  <c r="U12" i="2" s="1"/>
  <c r="H12" i="2" s="1"/>
  <c r="Q9" i="2"/>
  <c r="U9" i="2" s="1"/>
  <c r="H9" i="2" s="1"/>
  <c r="Q8" i="2"/>
  <c r="U8" i="2" s="1"/>
  <c r="H8" i="2" s="1"/>
  <c r="Q7" i="2"/>
  <c r="U7" i="2" s="1"/>
  <c r="H7" i="2" s="1"/>
  <c r="Q5" i="2"/>
  <c r="U5" i="2" s="1"/>
  <c r="H5" i="2" s="1"/>
  <c r="I49" i="1" l="1"/>
  <c r="I50" i="1"/>
  <c r="I51" i="1"/>
  <c r="I52" i="1"/>
  <c r="I53" i="1"/>
  <c r="I54" i="1"/>
  <c r="I55" i="1"/>
  <c r="I56" i="1"/>
  <c r="I57" i="1"/>
  <c r="I58" i="1"/>
  <c r="I41" i="1"/>
  <c r="I42" i="1"/>
  <c r="I43" i="1"/>
  <c r="I44" i="1"/>
  <c r="I45" i="1"/>
  <c r="I46" i="1"/>
  <c r="I47" i="1"/>
  <c r="I48" i="1"/>
  <c r="I40" i="1"/>
  <c r="I269" i="3" l="1"/>
  <c r="B269" i="3"/>
  <c r="I268" i="3"/>
  <c r="B268" i="3"/>
  <c r="I267" i="3"/>
  <c r="B267" i="3"/>
  <c r="I266" i="3"/>
  <c r="B266" i="3"/>
  <c r="I265" i="3"/>
  <c r="B265" i="3"/>
  <c r="I264" i="3"/>
  <c r="B264" i="3"/>
  <c r="I263" i="3"/>
  <c r="B263" i="3"/>
  <c r="I262" i="3"/>
  <c r="B262" i="3"/>
  <c r="I261" i="3"/>
  <c r="B261" i="3"/>
  <c r="I260" i="3"/>
  <c r="B260" i="3"/>
  <c r="I259" i="3"/>
  <c r="B259" i="3"/>
  <c r="I258" i="3"/>
  <c r="B258" i="3"/>
  <c r="I257" i="3"/>
  <c r="B257" i="3"/>
  <c r="I256" i="3"/>
  <c r="B256" i="3"/>
  <c r="I255" i="3"/>
  <c r="B255" i="3"/>
  <c r="I254" i="3"/>
  <c r="B254" i="3"/>
  <c r="I253" i="3"/>
  <c r="B253" i="3"/>
  <c r="I252" i="3"/>
  <c r="B252" i="3"/>
  <c r="I251" i="3"/>
  <c r="B251" i="3"/>
  <c r="I250" i="3"/>
  <c r="B250" i="3"/>
  <c r="I249" i="3"/>
  <c r="B249" i="3"/>
  <c r="I248" i="3"/>
  <c r="B248" i="3"/>
  <c r="I247" i="3"/>
  <c r="B247" i="3"/>
  <c r="I246" i="3"/>
  <c r="B246" i="3"/>
  <c r="I245" i="3"/>
  <c r="B245" i="3"/>
  <c r="I244" i="3"/>
  <c r="B244" i="3"/>
  <c r="I243" i="3"/>
  <c r="B243" i="3"/>
  <c r="I242" i="3"/>
  <c r="B242" i="3"/>
  <c r="I241" i="3"/>
  <c r="B241" i="3"/>
  <c r="I240" i="3"/>
  <c r="B240" i="3"/>
  <c r="I239" i="3"/>
  <c r="B239" i="3"/>
  <c r="I238" i="3"/>
  <c r="B238" i="3"/>
  <c r="I237" i="3"/>
  <c r="B237" i="3"/>
  <c r="I236" i="3"/>
  <c r="B236" i="3"/>
  <c r="I235" i="3"/>
  <c r="B235" i="3"/>
  <c r="I234" i="3"/>
  <c r="B234" i="3"/>
  <c r="K233" i="3"/>
  <c r="D233" i="3"/>
  <c r="K232" i="3"/>
  <c r="L232" i="3" s="1"/>
  <c r="M232" i="3" s="1"/>
  <c r="D232" i="3"/>
  <c r="K231" i="3"/>
  <c r="D231" i="3"/>
  <c r="K230" i="3"/>
  <c r="D230" i="3"/>
  <c r="K229" i="3"/>
  <c r="D229" i="3"/>
  <c r="K228" i="3"/>
  <c r="D228" i="3"/>
  <c r="K227" i="3"/>
  <c r="D227" i="3"/>
  <c r="K226" i="3"/>
  <c r="D226" i="3"/>
  <c r="K225" i="3"/>
  <c r="D225" i="3"/>
  <c r="K224" i="3"/>
  <c r="D224" i="3"/>
  <c r="K223" i="3"/>
  <c r="V24" i="3" s="1"/>
  <c r="Y24" i="3" s="1"/>
  <c r="D223" i="3"/>
  <c r="Q24" i="3" s="1"/>
  <c r="T24" i="3" s="1"/>
  <c r="K222" i="3"/>
  <c r="D222" i="3"/>
  <c r="I221" i="3"/>
  <c r="B221" i="3"/>
  <c r="I220" i="3"/>
  <c r="B220" i="3"/>
  <c r="I219" i="3"/>
  <c r="B219" i="3"/>
  <c r="I218" i="3"/>
  <c r="B218" i="3"/>
  <c r="I217" i="3"/>
  <c r="B217" i="3"/>
  <c r="I216" i="3"/>
  <c r="B216" i="3"/>
  <c r="I215" i="3"/>
  <c r="B215" i="3"/>
  <c r="I214" i="3"/>
  <c r="B214" i="3"/>
  <c r="I213" i="3"/>
  <c r="B213" i="3"/>
  <c r="I212" i="3"/>
  <c r="B212" i="3"/>
  <c r="I211" i="3"/>
  <c r="B211" i="3"/>
  <c r="I210" i="3"/>
  <c r="B210" i="3"/>
  <c r="I209" i="3"/>
  <c r="B209" i="3"/>
  <c r="I208" i="3"/>
  <c r="B208" i="3"/>
  <c r="I207" i="3"/>
  <c r="B207" i="3"/>
  <c r="I206" i="3"/>
  <c r="B206" i="3"/>
  <c r="I205" i="3"/>
  <c r="B205" i="3"/>
  <c r="I204" i="3"/>
  <c r="B204" i="3"/>
  <c r="I203" i="3"/>
  <c r="B203" i="3"/>
  <c r="I202" i="3"/>
  <c r="B202" i="3"/>
  <c r="I201" i="3"/>
  <c r="B201" i="3"/>
  <c r="I200" i="3"/>
  <c r="B200" i="3"/>
  <c r="I199" i="3"/>
  <c r="B199" i="3"/>
  <c r="I198" i="3"/>
  <c r="B198" i="3"/>
  <c r="I197" i="3"/>
  <c r="D197" i="3"/>
  <c r="I196" i="3"/>
  <c r="D196" i="3"/>
  <c r="I195" i="3"/>
  <c r="D195" i="3"/>
  <c r="I194" i="3"/>
  <c r="D194" i="3"/>
  <c r="Q21" i="3" s="1"/>
  <c r="T21" i="3" s="1"/>
  <c r="I193" i="3"/>
  <c r="D193" i="3"/>
  <c r="I192" i="3"/>
  <c r="D192" i="3"/>
  <c r="I191" i="3"/>
  <c r="D191" i="3"/>
  <c r="I190" i="3"/>
  <c r="D190" i="3"/>
  <c r="I189" i="3"/>
  <c r="D189" i="3"/>
  <c r="I188" i="3"/>
  <c r="D188" i="3"/>
  <c r="I187" i="3"/>
  <c r="D187" i="3"/>
  <c r="I186" i="3"/>
  <c r="D186" i="3"/>
  <c r="J185" i="3"/>
  <c r="I185" i="3"/>
  <c r="D185" i="3"/>
  <c r="J184" i="3"/>
  <c r="I184" i="3" s="1"/>
  <c r="D184" i="3"/>
  <c r="J183" i="3"/>
  <c r="I183" i="3"/>
  <c r="D183" i="3"/>
  <c r="J182" i="3"/>
  <c r="I182" i="3" s="1"/>
  <c r="D182" i="3"/>
  <c r="J181" i="3"/>
  <c r="I181" i="3" s="1"/>
  <c r="D181" i="3"/>
  <c r="J180" i="3"/>
  <c r="I180" i="3"/>
  <c r="D180" i="3"/>
  <c r="J179" i="3"/>
  <c r="I179" i="3" s="1"/>
  <c r="D179" i="3"/>
  <c r="J178" i="3"/>
  <c r="I178" i="3"/>
  <c r="D178" i="3"/>
  <c r="J177" i="3"/>
  <c r="I177" i="3" s="1"/>
  <c r="D177" i="3"/>
  <c r="J176" i="3"/>
  <c r="I176" i="3"/>
  <c r="D176" i="3"/>
  <c r="J175" i="3"/>
  <c r="I175" i="3" s="1"/>
  <c r="D175" i="3"/>
  <c r="J174" i="3"/>
  <c r="I174" i="3"/>
  <c r="D174" i="3"/>
  <c r="J173" i="3"/>
  <c r="I173" i="3" s="1"/>
  <c r="B173" i="3"/>
  <c r="J172" i="3"/>
  <c r="I172" i="3" s="1"/>
  <c r="B172" i="3"/>
  <c r="J171" i="3"/>
  <c r="I171" i="3" s="1"/>
  <c r="B171" i="3"/>
  <c r="J170" i="3"/>
  <c r="I170" i="3"/>
  <c r="B170" i="3"/>
  <c r="J169" i="3"/>
  <c r="I169" i="3" s="1"/>
  <c r="B169" i="3"/>
  <c r="J168" i="3"/>
  <c r="I168" i="3"/>
  <c r="B168" i="3"/>
  <c r="J167" i="3"/>
  <c r="I167" i="3" s="1"/>
  <c r="B167" i="3"/>
  <c r="J166" i="3"/>
  <c r="I166" i="3"/>
  <c r="B166" i="3"/>
  <c r="J165" i="3"/>
  <c r="I165" i="3" s="1"/>
  <c r="B165" i="3"/>
  <c r="J164" i="3"/>
  <c r="I164" i="3"/>
  <c r="B164" i="3"/>
  <c r="J163" i="3"/>
  <c r="I163" i="3" s="1"/>
  <c r="B163" i="3"/>
  <c r="J162" i="3"/>
  <c r="I162" i="3"/>
  <c r="B162" i="3"/>
  <c r="J161" i="3"/>
  <c r="I161" i="3" s="1"/>
  <c r="B161" i="3"/>
  <c r="J160" i="3"/>
  <c r="I160" i="3"/>
  <c r="B160" i="3"/>
  <c r="J159" i="3"/>
  <c r="I159" i="3" s="1"/>
  <c r="B159" i="3"/>
  <c r="J158" i="3"/>
  <c r="I158" i="3"/>
  <c r="B158" i="3"/>
  <c r="J157" i="3"/>
  <c r="I157" i="3" s="1"/>
  <c r="B157" i="3"/>
  <c r="J156" i="3"/>
  <c r="I156" i="3"/>
  <c r="B156" i="3"/>
  <c r="J155" i="3"/>
  <c r="I155" i="3" s="1"/>
  <c r="B155" i="3"/>
  <c r="J154" i="3"/>
  <c r="I154" i="3"/>
  <c r="B154" i="3"/>
  <c r="J153" i="3"/>
  <c r="I153" i="3" s="1"/>
  <c r="B153" i="3"/>
  <c r="J152" i="3"/>
  <c r="I152" i="3"/>
  <c r="B152" i="3"/>
  <c r="J151" i="3"/>
  <c r="I151" i="3" s="1"/>
  <c r="B151" i="3"/>
  <c r="J150" i="3"/>
  <c r="I150" i="3"/>
  <c r="B150" i="3"/>
  <c r="J149" i="3"/>
  <c r="I149" i="3" s="1"/>
  <c r="B149" i="3"/>
  <c r="J148" i="3"/>
  <c r="I148" i="3"/>
  <c r="B148" i="3"/>
  <c r="J147" i="3"/>
  <c r="I147" i="3" s="1"/>
  <c r="B147" i="3"/>
  <c r="J146" i="3"/>
  <c r="I146" i="3" s="1"/>
  <c r="B146" i="3"/>
  <c r="J145" i="3"/>
  <c r="I145" i="3" s="1"/>
  <c r="B145" i="3"/>
  <c r="J144" i="3"/>
  <c r="I144" i="3"/>
  <c r="B144" i="3"/>
  <c r="J143" i="3"/>
  <c r="I143" i="3" s="1"/>
  <c r="B143" i="3"/>
  <c r="J142" i="3"/>
  <c r="I142" i="3"/>
  <c r="B142" i="3"/>
  <c r="J141" i="3"/>
  <c r="I141" i="3" s="1"/>
  <c r="B141" i="3"/>
  <c r="J140" i="3"/>
  <c r="I140" i="3"/>
  <c r="B140" i="3"/>
  <c r="J139" i="3"/>
  <c r="I139" i="3" s="1"/>
  <c r="B139" i="3"/>
  <c r="J138" i="3"/>
  <c r="I138" i="3"/>
  <c r="B138" i="3"/>
  <c r="J137" i="3"/>
  <c r="I137" i="3" s="1"/>
  <c r="B137" i="3"/>
  <c r="J136" i="3"/>
  <c r="I136" i="3"/>
  <c r="B136" i="3"/>
  <c r="J135" i="3"/>
  <c r="I135" i="3" s="1"/>
  <c r="B135" i="3"/>
  <c r="J134" i="3"/>
  <c r="I134" i="3"/>
  <c r="B134" i="3"/>
  <c r="J133" i="3"/>
  <c r="I133" i="3" s="1"/>
  <c r="E133" i="3"/>
  <c r="B133" i="3"/>
  <c r="J132" i="3"/>
  <c r="I132" i="3" s="1"/>
  <c r="B132" i="3"/>
  <c r="J131" i="3"/>
  <c r="I131" i="3" s="1"/>
  <c r="B131" i="3"/>
  <c r="J130" i="3"/>
  <c r="I130" i="3"/>
  <c r="B130" i="3"/>
  <c r="J129" i="3"/>
  <c r="I129" i="3" s="1"/>
  <c r="B129" i="3"/>
  <c r="J128" i="3"/>
  <c r="I128" i="3"/>
  <c r="B128" i="3"/>
  <c r="J127" i="3"/>
  <c r="I127" i="3" s="1"/>
  <c r="B127" i="3"/>
  <c r="J126" i="3"/>
  <c r="I126" i="3"/>
  <c r="B126" i="3"/>
  <c r="J125" i="3"/>
  <c r="I125" i="3" s="1"/>
  <c r="E125" i="3"/>
  <c r="B125" i="3"/>
  <c r="J124" i="3"/>
  <c r="I124" i="3" s="1"/>
  <c r="B124" i="3"/>
  <c r="J123" i="3"/>
  <c r="I123" i="3" s="1"/>
  <c r="E123" i="3"/>
  <c r="B123" i="3"/>
  <c r="J122" i="3"/>
  <c r="I122" i="3" s="1"/>
  <c r="E122" i="3"/>
  <c r="B122" i="3"/>
  <c r="J121" i="3"/>
  <c r="I121" i="3"/>
  <c r="B121" i="3"/>
  <c r="J120" i="3"/>
  <c r="I120" i="3"/>
  <c r="B120" i="3"/>
  <c r="J119" i="3"/>
  <c r="I119" i="3"/>
  <c r="B119" i="3"/>
  <c r="J118" i="3"/>
  <c r="I118" i="3" s="1"/>
  <c r="B118" i="3"/>
  <c r="J117" i="3"/>
  <c r="I117" i="3" s="1"/>
  <c r="B117" i="3"/>
  <c r="J116" i="3"/>
  <c r="I116" i="3"/>
  <c r="E116" i="3"/>
  <c r="B116" i="3"/>
  <c r="J115" i="3"/>
  <c r="I115" i="3"/>
  <c r="B115" i="3"/>
  <c r="J114" i="3"/>
  <c r="I114" i="3"/>
  <c r="E114" i="3"/>
  <c r="B114" i="3"/>
  <c r="J113" i="3"/>
  <c r="K113" i="3" s="1"/>
  <c r="J112" i="3"/>
  <c r="K112" i="3" s="1"/>
  <c r="J111" i="3"/>
  <c r="K111" i="3" s="1"/>
  <c r="J110" i="3"/>
  <c r="K110" i="3" s="1"/>
  <c r="J109" i="3"/>
  <c r="K109" i="3" s="1"/>
  <c r="J108" i="3"/>
  <c r="K108" i="3" s="1"/>
  <c r="K107" i="3"/>
  <c r="J107" i="3"/>
  <c r="K106" i="3"/>
  <c r="J106" i="3"/>
  <c r="J105" i="3"/>
  <c r="K105" i="3" s="1"/>
  <c r="J104" i="3"/>
  <c r="K104" i="3" s="1"/>
  <c r="J103" i="3"/>
  <c r="K103" i="3" s="1"/>
  <c r="V14" i="3" s="1"/>
  <c r="K102" i="3"/>
  <c r="J102" i="3"/>
  <c r="J101" i="3"/>
  <c r="K101" i="3" s="1"/>
  <c r="J100" i="3"/>
  <c r="K100" i="3" s="1"/>
  <c r="J99" i="3"/>
  <c r="K99" i="3" s="1"/>
  <c r="K98" i="3"/>
  <c r="J98" i="3"/>
  <c r="J97" i="3"/>
  <c r="K97" i="3" s="1"/>
  <c r="J96" i="3"/>
  <c r="K96" i="3" s="1"/>
  <c r="J95" i="3"/>
  <c r="K95" i="3" s="1"/>
  <c r="J94" i="3"/>
  <c r="K94" i="3" s="1"/>
  <c r="J93" i="3"/>
  <c r="K93" i="3" s="1"/>
  <c r="J92" i="3"/>
  <c r="K92" i="3" s="1"/>
  <c r="K91" i="3"/>
  <c r="J91" i="3"/>
  <c r="J90" i="3"/>
  <c r="K90" i="3" s="1"/>
  <c r="J89" i="3"/>
  <c r="I89" i="3"/>
  <c r="J88" i="3"/>
  <c r="I88" i="3" s="1"/>
  <c r="J87" i="3"/>
  <c r="I87" i="3"/>
  <c r="J86" i="3"/>
  <c r="I86" i="3" s="1"/>
  <c r="J85" i="3"/>
  <c r="I85" i="3"/>
  <c r="J84" i="3"/>
  <c r="I84" i="3"/>
  <c r="J83" i="3"/>
  <c r="I83" i="3" s="1"/>
  <c r="J82" i="3"/>
  <c r="I82" i="3" s="1"/>
  <c r="J81" i="3"/>
  <c r="I81" i="3" s="1"/>
  <c r="J80" i="3"/>
  <c r="I80" i="3"/>
  <c r="J79" i="3"/>
  <c r="I79" i="3" s="1"/>
  <c r="E79" i="3"/>
  <c r="J78" i="3"/>
  <c r="I78" i="3" s="1"/>
  <c r="J77" i="3"/>
  <c r="I77" i="3"/>
  <c r="J76" i="3"/>
  <c r="I76" i="3"/>
  <c r="J75" i="3"/>
  <c r="I75" i="3" s="1"/>
  <c r="J74" i="3"/>
  <c r="I74" i="3" s="1"/>
  <c r="L73" i="3"/>
  <c r="J73" i="3"/>
  <c r="I73" i="3"/>
  <c r="J72" i="3"/>
  <c r="I72" i="3"/>
  <c r="J71" i="3"/>
  <c r="I71" i="3" s="1"/>
  <c r="J70" i="3"/>
  <c r="I70" i="3" s="1"/>
  <c r="J69" i="3"/>
  <c r="I69" i="3" s="1"/>
  <c r="J68" i="3"/>
  <c r="I68" i="3" s="1"/>
  <c r="J67" i="3"/>
  <c r="I67" i="3" s="1"/>
  <c r="J66" i="3"/>
  <c r="I66" i="3" s="1"/>
  <c r="J65" i="3"/>
  <c r="I65" i="3"/>
  <c r="J64" i="3"/>
  <c r="I64" i="3" s="1"/>
  <c r="J63" i="3"/>
  <c r="I63" i="3" s="1"/>
  <c r="J62" i="3"/>
  <c r="I62" i="3" s="1"/>
  <c r="J61" i="3"/>
  <c r="I61" i="3"/>
  <c r="J60" i="3"/>
  <c r="I60" i="3"/>
  <c r="J59" i="3"/>
  <c r="I59" i="3" s="1"/>
  <c r="J58" i="3"/>
  <c r="I58" i="3" s="1"/>
  <c r="J57" i="3"/>
  <c r="I57" i="3" s="1"/>
  <c r="J56" i="3"/>
  <c r="I56" i="3" s="1"/>
  <c r="J55" i="3"/>
  <c r="I55" i="3"/>
  <c r="J54" i="3"/>
  <c r="I54" i="3" s="1"/>
  <c r="J53" i="3"/>
  <c r="K53" i="3" s="1"/>
  <c r="J52" i="3"/>
  <c r="K52" i="3" s="1"/>
  <c r="J51" i="3"/>
  <c r="K51" i="3" s="1"/>
  <c r="K50" i="3"/>
  <c r="J50" i="3"/>
  <c r="J49" i="3"/>
  <c r="K49" i="3" s="1"/>
  <c r="J48" i="3"/>
  <c r="K48" i="3" s="1"/>
  <c r="J47" i="3"/>
  <c r="K47" i="3" s="1"/>
  <c r="J46" i="3"/>
  <c r="K46" i="3" s="1"/>
  <c r="K45" i="3"/>
  <c r="J45" i="3"/>
  <c r="J44" i="3"/>
  <c r="K44" i="3" s="1"/>
  <c r="J43" i="3"/>
  <c r="K43" i="3" s="1"/>
  <c r="J42" i="3"/>
  <c r="K42" i="3" s="1"/>
  <c r="J41" i="3"/>
  <c r="K41" i="3" s="1"/>
  <c r="J40" i="3"/>
  <c r="K40" i="3" s="1"/>
  <c r="J39" i="3"/>
  <c r="K39" i="3" s="1"/>
  <c r="J38" i="3"/>
  <c r="K38" i="3" s="1"/>
  <c r="J37" i="3"/>
  <c r="K37" i="3" s="1"/>
  <c r="J36" i="3"/>
  <c r="K36" i="3" s="1"/>
  <c r="J35" i="3"/>
  <c r="K35" i="3" s="1"/>
  <c r="J34" i="3"/>
  <c r="K34" i="3" s="1"/>
  <c r="J33" i="3"/>
  <c r="K33" i="3" s="1"/>
  <c r="J32" i="3"/>
  <c r="K32" i="3" s="1"/>
  <c r="J31" i="3"/>
  <c r="K31" i="3" s="1"/>
  <c r="J30" i="3"/>
  <c r="K30" i="3" s="1"/>
  <c r="J29" i="3"/>
  <c r="K29" i="3" s="1"/>
  <c r="J28" i="3"/>
  <c r="K28" i="3" s="1"/>
  <c r="V27" i="3"/>
  <c r="T27" i="3"/>
  <c r="Q27" i="3"/>
  <c r="J27" i="3"/>
  <c r="K27" i="3" s="1"/>
  <c r="V26" i="3"/>
  <c r="Y26" i="3" s="1"/>
  <c r="T26" i="3"/>
  <c r="Q26" i="3"/>
  <c r="J26" i="3"/>
  <c r="K26" i="3" s="1"/>
  <c r="V25" i="3"/>
  <c r="L235" i="3" s="1"/>
  <c r="Q25" i="3"/>
  <c r="T25" i="3" s="1"/>
  <c r="J25" i="3"/>
  <c r="K25" i="3" s="1"/>
  <c r="J24" i="3"/>
  <c r="K24" i="3" s="1"/>
  <c r="Y23" i="3"/>
  <c r="V23" i="3"/>
  <c r="Q23" i="3"/>
  <c r="J23" i="3"/>
  <c r="K23" i="3" s="1"/>
  <c r="V22" i="3"/>
  <c r="Y22" i="3" s="1"/>
  <c r="Q22" i="3"/>
  <c r="T22" i="3" s="1"/>
  <c r="J22" i="3"/>
  <c r="K22" i="3" s="1"/>
  <c r="V21" i="3"/>
  <c r="L192" i="3" s="1"/>
  <c r="K21" i="3"/>
  <c r="J21" i="3"/>
  <c r="V20" i="3"/>
  <c r="Y20" i="3" s="1"/>
  <c r="J20" i="3"/>
  <c r="K20" i="3" s="1"/>
  <c r="V19" i="3"/>
  <c r="Y19" i="3" s="1"/>
  <c r="Q19" i="3"/>
  <c r="J19" i="3"/>
  <c r="K19" i="3" s="1"/>
  <c r="V18" i="3"/>
  <c r="Y18" i="3" s="1"/>
  <c r="Q18" i="3"/>
  <c r="E155" i="3" s="1"/>
  <c r="K18" i="3"/>
  <c r="J18" i="3"/>
  <c r="D18" i="3"/>
  <c r="Q7" i="3" s="1"/>
  <c r="V17" i="3"/>
  <c r="Y17" i="3" s="1"/>
  <c r="Q17" i="3"/>
  <c r="K17" i="3"/>
  <c r="D17" i="3"/>
  <c r="V16" i="3"/>
  <c r="Y16" i="3" s="1"/>
  <c r="Q16" i="3"/>
  <c r="T16" i="3" s="1"/>
  <c r="K16" i="3"/>
  <c r="D16" i="3"/>
  <c r="V15" i="3"/>
  <c r="L115" i="3" s="1"/>
  <c r="T15" i="3"/>
  <c r="Q15" i="3"/>
  <c r="E118" i="3" s="1"/>
  <c r="K15" i="3"/>
  <c r="D15" i="3"/>
  <c r="T14" i="3"/>
  <c r="Q14" i="3"/>
  <c r="K14" i="3"/>
  <c r="D14" i="3"/>
  <c r="Q13" i="3"/>
  <c r="T13" i="3" s="1"/>
  <c r="K13" i="3"/>
  <c r="D13" i="3"/>
  <c r="V12" i="3"/>
  <c r="Y12" i="3" s="1"/>
  <c r="Q12" i="3"/>
  <c r="E82" i="3" s="1"/>
  <c r="K12" i="3"/>
  <c r="D12" i="3"/>
  <c r="Y11" i="3"/>
  <c r="V11" i="3"/>
  <c r="L77" i="3" s="1"/>
  <c r="Q11" i="3"/>
  <c r="E70" i="3" s="1"/>
  <c r="K11" i="3"/>
  <c r="D11" i="3"/>
  <c r="V10" i="3"/>
  <c r="Q10" i="3"/>
  <c r="T10" i="3" s="1"/>
  <c r="K10" i="3"/>
  <c r="D10" i="3"/>
  <c r="Q9" i="3"/>
  <c r="T9" i="3" s="1"/>
  <c r="K9" i="3"/>
  <c r="D9" i="3"/>
  <c r="Q8" i="3"/>
  <c r="E41" i="3" s="1"/>
  <c r="K8" i="3"/>
  <c r="D8" i="3"/>
  <c r="K7" i="3"/>
  <c r="D7" i="3"/>
  <c r="K6" i="3"/>
  <c r="D6" i="3"/>
  <c r="Q6" i="3" s="1"/>
  <c r="E6" i="3" s="1"/>
  <c r="F125" i="3" l="1"/>
  <c r="G125" i="3" s="1"/>
  <c r="E29" i="3"/>
  <c r="T7" i="3"/>
  <c r="E25" i="3"/>
  <c r="E21" i="3"/>
  <c r="E22" i="3"/>
  <c r="E26" i="3"/>
  <c r="L82" i="3"/>
  <c r="E34" i="3"/>
  <c r="T8" i="3"/>
  <c r="F31" i="3" s="1"/>
  <c r="G31" i="3" s="1"/>
  <c r="Y25" i="3"/>
  <c r="M235" i="3" s="1"/>
  <c r="N235" i="3" s="1"/>
  <c r="Y21" i="3"/>
  <c r="M192" i="3" s="1"/>
  <c r="N192" i="3" s="1"/>
  <c r="E35" i="3"/>
  <c r="E18" i="3"/>
  <c r="F18" i="3" s="1"/>
  <c r="G18" i="3" s="1"/>
  <c r="E64" i="3"/>
  <c r="F64" i="3" s="1"/>
  <c r="G64" i="3" s="1"/>
  <c r="E75" i="3"/>
  <c r="L119" i="3"/>
  <c r="M119" i="3" s="1"/>
  <c r="N119" i="3" s="1"/>
  <c r="L85" i="3"/>
  <c r="M85" i="3" s="1"/>
  <c r="N85" i="3" s="1"/>
  <c r="T18" i="3"/>
  <c r="F155" i="3" s="1"/>
  <c r="G155" i="3" s="1"/>
  <c r="O155" i="3" s="1"/>
  <c r="E67" i="3"/>
  <c r="F118" i="3"/>
  <c r="G118" i="3" s="1"/>
  <c r="E39" i="3"/>
  <c r="L86" i="3"/>
  <c r="L67" i="3"/>
  <c r="M67" i="3" s="1"/>
  <c r="N67" i="3" s="1"/>
  <c r="E78" i="3"/>
  <c r="L121" i="3"/>
  <c r="L89" i="3"/>
  <c r="M89" i="3" s="1"/>
  <c r="N89" i="3" s="1"/>
  <c r="L191" i="3"/>
  <c r="E38" i="3"/>
  <c r="E30" i="3"/>
  <c r="E131" i="3"/>
  <c r="E71" i="3"/>
  <c r="Y15" i="3"/>
  <c r="M115" i="3" s="1"/>
  <c r="N115" i="3" s="1"/>
  <c r="E31" i="3"/>
  <c r="E68" i="3"/>
  <c r="T11" i="3"/>
  <c r="F70" i="3" s="1"/>
  <c r="G70" i="3" s="1"/>
  <c r="T12" i="3"/>
  <c r="F79" i="3" s="1"/>
  <c r="G79" i="3" s="1"/>
  <c r="L71" i="3"/>
  <c r="M71" i="3" s="1"/>
  <c r="N71" i="3" s="1"/>
  <c r="L9" i="3"/>
  <c r="E7" i="3"/>
  <c r="E8" i="3"/>
  <c r="E9" i="3"/>
  <c r="E13" i="3"/>
  <c r="E148" i="3"/>
  <c r="E146" i="3"/>
  <c r="E144" i="3"/>
  <c r="E142" i="3"/>
  <c r="E140" i="3"/>
  <c r="E138" i="3"/>
  <c r="E145" i="3"/>
  <c r="E149" i="3"/>
  <c r="E141" i="3"/>
  <c r="E143" i="3"/>
  <c r="V7" i="3"/>
  <c r="L23" i="3" s="1"/>
  <c r="E172" i="3"/>
  <c r="F172" i="3" s="1"/>
  <c r="G172" i="3" s="1"/>
  <c r="E170" i="3"/>
  <c r="E168" i="3"/>
  <c r="E166" i="3"/>
  <c r="E164" i="3"/>
  <c r="F164" i="3" s="1"/>
  <c r="G164" i="3" s="1"/>
  <c r="E162" i="3"/>
  <c r="F162" i="3" s="1"/>
  <c r="G162" i="3" s="1"/>
  <c r="E169" i="3"/>
  <c r="E173" i="3"/>
  <c r="E165" i="3"/>
  <c r="F165" i="3" s="1"/>
  <c r="G165" i="3" s="1"/>
  <c r="E167" i="3"/>
  <c r="F29" i="3"/>
  <c r="G29" i="3" s="1"/>
  <c r="E46" i="3"/>
  <c r="F46" i="3" s="1"/>
  <c r="G46" i="3" s="1"/>
  <c r="E171" i="3"/>
  <c r="L64" i="3"/>
  <c r="L65" i="3"/>
  <c r="L61" i="3"/>
  <c r="L60" i="3"/>
  <c r="L56" i="3"/>
  <c r="L58" i="3"/>
  <c r="L62" i="3"/>
  <c r="L59" i="3"/>
  <c r="L55" i="3"/>
  <c r="L63" i="3"/>
  <c r="L54" i="3"/>
  <c r="E14" i="3"/>
  <c r="T20" i="3"/>
  <c r="E221" i="3"/>
  <c r="E217" i="3"/>
  <c r="E213" i="3"/>
  <c r="E216" i="3"/>
  <c r="E211" i="3"/>
  <c r="E210" i="3"/>
  <c r="E212" i="3"/>
  <c r="E215" i="3"/>
  <c r="E219" i="3"/>
  <c r="E214" i="3"/>
  <c r="E220" i="3"/>
  <c r="F25" i="3"/>
  <c r="G25" i="3" s="1"/>
  <c r="F26" i="3"/>
  <c r="G26" i="3" s="1"/>
  <c r="L35" i="3"/>
  <c r="M73" i="3"/>
  <c r="N73" i="3" s="1"/>
  <c r="L105" i="3"/>
  <c r="L113" i="3"/>
  <c r="F133" i="3"/>
  <c r="G133" i="3" s="1"/>
  <c r="T6" i="3"/>
  <c r="F6" i="3" s="1"/>
  <c r="G6" i="3" s="1"/>
  <c r="E65" i="3"/>
  <c r="F65" i="3" s="1"/>
  <c r="G65" i="3" s="1"/>
  <c r="E61" i="3"/>
  <c r="F61" i="3" s="1"/>
  <c r="G61" i="3" s="1"/>
  <c r="E57" i="3"/>
  <c r="F57" i="3" s="1"/>
  <c r="G57" i="3" s="1"/>
  <c r="E63" i="3"/>
  <c r="F63" i="3" s="1"/>
  <c r="G63" i="3" s="1"/>
  <c r="E55" i="3"/>
  <c r="F55" i="3" s="1"/>
  <c r="G55" i="3" s="1"/>
  <c r="E62" i="3"/>
  <c r="F62" i="3" s="1"/>
  <c r="G62" i="3" s="1"/>
  <c r="E60" i="3"/>
  <c r="F60" i="3" s="1"/>
  <c r="G60" i="3" s="1"/>
  <c r="E56" i="3"/>
  <c r="F56" i="3" s="1"/>
  <c r="G56" i="3" s="1"/>
  <c r="E59" i="3"/>
  <c r="F59" i="3" s="1"/>
  <c r="G59" i="3" s="1"/>
  <c r="E11" i="3"/>
  <c r="E113" i="3"/>
  <c r="F113" i="3" s="1"/>
  <c r="G113" i="3" s="1"/>
  <c r="E109" i="3"/>
  <c r="F109" i="3" s="1"/>
  <c r="G109" i="3" s="1"/>
  <c r="E105" i="3"/>
  <c r="F105" i="3" s="1"/>
  <c r="G105" i="3" s="1"/>
  <c r="E112" i="3"/>
  <c r="F112" i="3" s="1"/>
  <c r="G112" i="3" s="1"/>
  <c r="E108" i="3"/>
  <c r="F108" i="3" s="1"/>
  <c r="G108" i="3" s="1"/>
  <c r="E104" i="3"/>
  <c r="F104" i="3" s="1"/>
  <c r="G104" i="3" s="1"/>
  <c r="E110" i="3"/>
  <c r="F110" i="3" s="1"/>
  <c r="G110" i="3" s="1"/>
  <c r="E106" i="3"/>
  <c r="F106" i="3" s="1"/>
  <c r="G106" i="3" s="1"/>
  <c r="E102" i="3"/>
  <c r="F102" i="3" s="1"/>
  <c r="G102" i="3" s="1"/>
  <c r="E107" i="3"/>
  <c r="F107" i="3" s="1"/>
  <c r="G107" i="3" s="1"/>
  <c r="E103" i="3"/>
  <c r="F103" i="3" s="1"/>
  <c r="G103" i="3" s="1"/>
  <c r="E111" i="3"/>
  <c r="F111" i="3" s="1"/>
  <c r="G111" i="3" s="1"/>
  <c r="E15" i="3"/>
  <c r="T17" i="3"/>
  <c r="L160" i="3"/>
  <c r="M160" i="3" s="1"/>
  <c r="N160" i="3" s="1"/>
  <c r="L158" i="3"/>
  <c r="M158" i="3" s="1"/>
  <c r="N158" i="3" s="1"/>
  <c r="L156" i="3"/>
  <c r="M156" i="3" s="1"/>
  <c r="N156" i="3" s="1"/>
  <c r="L154" i="3"/>
  <c r="M154" i="3" s="1"/>
  <c r="N154" i="3" s="1"/>
  <c r="L152" i="3"/>
  <c r="M152" i="3" s="1"/>
  <c r="N152" i="3" s="1"/>
  <c r="L150" i="3"/>
  <c r="M150" i="3" s="1"/>
  <c r="N150" i="3" s="1"/>
  <c r="L161" i="3"/>
  <c r="M161" i="3" s="1"/>
  <c r="N161" i="3" s="1"/>
  <c r="L159" i="3"/>
  <c r="M159" i="3" s="1"/>
  <c r="N159" i="3" s="1"/>
  <c r="L157" i="3"/>
  <c r="M157" i="3" s="1"/>
  <c r="N157" i="3" s="1"/>
  <c r="L155" i="3"/>
  <c r="M155" i="3" s="1"/>
  <c r="N155" i="3" s="1"/>
  <c r="L153" i="3"/>
  <c r="M153" i="3" s="1"/>
  <c r="N153" i="3" s="1"/>
  <c r="L151" i="3"/>
  <c r="M151" i="3" s="1"/>
  <c r="N151" i="3" s="1"/>
  <c r="T19" i="3"/>
  <c r="F21" i="3"/>
  <c r="G21" i="3" s="1"/>
  <c r="T23" i="3"/>
  <c r="L27" i="3"/>
  <c r="Y27" i="3"/>
  <c r="E54" i="3"/>
  <c r="F54" i="3" s="1"/>
  <c r="G54" i="3" s="1"/>
  <c r="L57" i="3"/>
  <c r="F123" i="3"/>
  <c r="G123" i="3" s="1"/>
  <c r="E53" i="3"/>
  <c r="F53" i="3" s="1"/>
  <c r="G53" i="3" s="1"/>
  <c r="E49" i="3"/>
  <c r="F49" i="3" s="1"/>
  <c r="G49" i="3" s="1"/>
  <c r="E45" i="3"/>
  <c r="F45" i="3" s="1"/>
  <c r="G45" i="3" s="1"/>
  <c r="E43" i="3"/>
  <c r="F43" i="3" s="1"/>
  <c r="G43" i="3" s="1"/>
  <c r="E52" i="3"/>
  <c r="F52" i="3" s="1"/>
  <c r="G52" i="3" s="1"/>
  <c r="E48" i="3"/>
  <c r="F48" i="3" s="1"/>
  <c r="G48" i="3" s="1"/>
  <c r="E44" i="3"/>
  <c r="F44" i="3" s="1"/>
  <c r="G44" i="3" s="1"/>
  <c r="E51" i="3"/>
  <c r="F51" i="3" s="1"/>
  <c r="G51" i="3" s="1"/>
  <c r="E47" i="3"/>
  <c r="F47" i="3" s="1"/>
  <c r="G47" i="3" s="1"/>
  <c r="E101" i="3"/>
  <c r="F101" i="3" s="1"/>
  <c r="G101" i="3" s="1"/>
  <c r="E97" i="3"/>
  <c r="F97" i="3" s="1"/>
  <c r="G97" i="3" s="1"/>
  <c r="E93" i="3"/>
  <c r="F93" i="3" s="1"/>
  <c r="G93" i="3" s="1"/>
  <c r="E100" i="3"/>
  <c r="F100" i="3" s="1"/>
  <c r="G100" i="3" s="1"/>
  <c r="E96" i="3"/>
  <c r="F96" i="3" s="1"/>
  <c r="G96" i="3" s="1"/>
  <c r="E92" i="3"/>
  <c r="F92" i="3" s="1"/>
  <c r="G92" i="3" s="1"/>
  <c r="E98" i="3"/>
  <c r="F98" i="3" s="1"/>
  <c r="G98" i="3" s="1"/>
  <c r="E94" i="3"/>
  <c r="F94" i="3" s="1"/>
  <c r="G94" i="3" s="1"/>
  <c r="E90" i="3"/>
  <c r="F90" i="3" s="1"/>
  <c r="G90" i="3" s="1"/>
  <c r="E99" i="3"/>
  <c r="F99" i="3" s="1"/>
  <c r="G99" i="3" s="1"/>
  <c r="E95" i="3"/>
  <c r="F95" i="3" s="1"/>
  <c r="G95" i="3" s="1"/>
  <c r="E91" i="3"/>
  <c r="F91" i="3" s="1"/>
  <c r="G91" i="3" s="1"/>
  <c r="E17" i="3"/>
  <c r="E209" i="3"/>
  <c r="F209" i="3" s="1"/>
  <c r="G209" i="3" s="1"/>
  <c r="E205" i="3"/>
  <c r="F205" i="3" s="1"/>
  <c r="G205" i="3" s="1"/>
  <c r="E201" i="3"/>
  <c r="F201" i="3" s="1"/>
  <c r="G201" i="3" s="1"/>
  <c r="E200" i="3"/>
  <c r="F200" i="3" s="1"/>
  <c r="G200" i="3" s="1"/>
  <c r="E207" i="3"/>
  <c r="F207" i="3" s="1"/>
  <c r="G207" i="3" s="1"/>
  <c r="E206" i="3"/>
  <c r="F206" i="3" s="1"/>
  <c r="G206" i="3" s="1"/>
  <c r="E204" i="3"/>
  <c r="F204" i="3" s="1"/>
  <c r="G204" i="3" s="1"/>
  <c r="E198" i="3"/>
  <c r="F198" i="3" s="1"/>
  <c r="G198" i="3" s="1"/>
  <c r="E203" i="3"/>
  <c r="F203" i="3" s="1"/>
  <c r="G203" i="3" s="1"/>
  <c r="E202" i="3"/>
  <c r="F202" i="3" s="1"/>
  <c r="G202" i="3" s="1"/>
  <c r="E199" i="3"/>
  <c r="F199" i="3" s="1"/>
  <c r="G199" i="3" s="1"/>
  <c r="E208" i="3"/>
  <c r="F208" i="3" s="1"/>
  <c r="G208" i="3" s="1"/>
  <c r="E139" i="3"/>
  <c r="E147" i="3"/>
  <c r="E163" i="3"/>
  <c r="E10" i="3"/>
  <c r="L110" i="3"/>
  <c r="L106" i="3"/>
  <c r="L102" i="3"/>
  <c r="L267" i="3"/>
  <c r="L263" i="3"/>
  <c r="L259" i="3"/>
  <c r="L266" i="3"/>
  <c r="L262" i="3"/>
  <c r="L258" i="3"/>
  <c r="L269" i="3"/>
  <c r="L265" i="3"/>
  <c r="L261" i="3"/>
  <c r="L264" i="3"/>
  <c r="L260" i="3"/>
  <c r="L268" i="3"/>
  <c r="V8" i="3"/>
  <c r="Y8" i="3" s="1"/>
  <c r="L40" i="3"/>
  <c r="E50" i="3"/>
  <c r="F50" i="3" s="1"/>
  <c r="G50" i="3" s="1"/>
  <c r="V6" i="3"/>
  <c r="L11" i="3" s="1"/>
  <c r="L7" i="3"/>
  <c r="V9" i="3"/>
  <c r="L46" i="3" s="1"/>
  <c r="Y10" i="3"/>
  <c r="M77" i="3"/>
  <c r="N77" i="3" s="1"/>
  <c r="E12" i="3"/>
  <c r="V13" i="3"/>
  <c r="L97" i="3" s="1"/>
  <c r="Y14" i="3"/>
  <c r="E16" i="3"/>
  <c r="L148" i="3"/>
  <c r="M148" i="3" s="1"/>
  <c r="N148" i="3" s="1"/>
  <c r="L146" i="3"/>
  <c r="M146" i="3" s="1"/>
  <c r="N146" i="3" s="1"/>
  <c r="L144" i="3"/>
  <c r="M144" i="3" s="1"/>
  <c r="N144" i="3" s="1"/>
  <c r="L142" i="3"/>
  <c r="M142" i="3" s="1"/>
  <c r="N142" i="3" s="1"/>
  <c r="L140" i="3"/>
  <c r="M140" i="3" s="1"/>
  <c r="N140" i="3" s="1"/>
  <c r="L138" i="3"/>
  <c r="M138" i="3" s="1"/>
  <c r="N138" i="3" s="1"/>
  <c r="L149" i="3"/>
  <c r="M149" i="3" s="1"/>
  <c r="N149" i="3" s="1"/>
  <c r="L147" i="3"/>
  <c r="M147" i="3" s="1"/>
  <c r="N147" i="3" s="1"/>
  <c r="L145" i="3"/>
  <c r="M145" i="3" s="1"/>
  <c r="N145" i="3" s="1"/>
  <c r="L143" i="3"/>
  <c r="M143" i="3" s="1"/>
  <c r="N143" i="3" s="1"/>
  <c r="L141" i="3"/>
  <c r="M141" i="3" s="1"/>
  <c r="N141" i="3" s="1"/>
  <c r="L139" i="3"/>
  <c r="M139" i="3" s="1"/>
  <c r="N139" i="3" s="1"/>
  <c r="E160" i="3"/>
  <c r="E158" i="3"/>
  <c r="E156" i="3"/>
  <c r="E154" i="3"/>
  <c r="E152" i="3"/>
  <c r="E150" i="3"/>
  <c r="E161" i="3"/>
  <c r="E153" i="3"/>
  <c r="E159" i="3"/>
  <c r="E151" i="3"/>
  <c r="E157" i="3"/>
  <c r="L172" i="3"/>
  <c r="M172" i="3" s="1"/>
  <c r="N172" i="3" s="1"/>
  <c r="L170" i="3"/>
  <c r="M170" i="3" s="1"/>
  <c r="N170" i="3" s="1"/>
  <c r="L168" i="3"/>
  <c r="M168" i="3" s="1"/>
  <c r="N168" i="3" s="1"/>
  <c r="L166" i="3"/>
  <c r="M166" i="3" s="1"/>
  <c r="N166" i="3" s="1"/>
  <c r="L164" i="3"/>
  <c r="M164" i="3" s="1"/>
  <c r="N164" i="3" s="1"/>
  <c r="L162" i="3"/>
  <c r="M162" i="3" s="1"/>
  <c r="N162" i="3" s="1"/>
  <c r="L173" i="3"/>
  <c r="M173" i="3" s="1"/>
  <c r="N173" i="3" s="1"/>
  <c r="L171" i="3"/>
  <c r="M171" i="3" s="1"/>
  <c r="N171" i="3" s="1"/>
  <c r="L169" i="3"/>
  <c r="M169" i="3" s="1"/>
  <c r="N169" i="3" s="1"/>
  <c r="L167" i="3"/>
  <c r="M167" i="3" s="1"/>
  <c r="N167" i="3" s="1"/>
  <c r="L165" i="3"/>
  <c r="M165" i="3" s="1"/>
  <c r="N165" i="3" s="1"/>
  <c r="L163" i="3"/>
  <c r="M163" i="3" s="1"/>
  <c r="N163" i="3" s="1"/>
  <c r="L209" i="3"/>
  <c r="M209" i="3" s="1"/>
  <c r="N209" i="3" s="1"/>
  <c r="L205" i="3"/>
  <c r="M205" i="3" s="1"/>
  <c r="N205" i="3" s="1"/>
  <c r="L201" i="3"/>
  <c r="M201" i="3" s="1"/>
  <c r="N201" i="3" s="1"/>
  <c r="L204" i="3"/>
  <c r="M204" i="3" s="1"/>
  <c r="N204" i="3" s="1"/>
  <c r="L199" i="3"/>
  <c r="M199" i="3" s="1"/>
  <c r="N199" i="3" s="1"/>
  <c r="L206" i="3"/>
  <c r="M206" i="3" s="1"/>
  <c r="N206" i="3" s="1"/>
  <c r="L200" i="3"/>
  <c r="M200" i="3" s="1"/>
  <c r="N200" i="3" s="1"/>
  <c r="L208" i="3"/>
  <c r="M208" i="3" s="1"/>
  <c r="N208" i="3" s="1"/>
  <c r="L207" i="3"/>
  <c r="M207" i="3" s="1"/>
  <c r="N207" i="3" s="1"/>
  <c r="L198" i="3"/>
  <c r="M198" i="3" s="1"/>
  <c r="N198" i="3" s="1"/>
  <c r="L202" i="3"/>
  <c r="M202" i="3" s="1"/>
  <c r="N202" i="3" s="1"/>
  <c r="L203" i="3"/>
  <c r="M203" i="3" s="1"/>
  <c r="N203" i="3" s="1"/>
  <c r="L221" i="3"/>
  <c r="M221" i="3" s="1"/>
  <c r="N221" i="3" s="1"/>
  <c r="L217" i="3"/>
  <c r="M217" i="3" s="1"/>
  <c r="N217" i="3" s="1"/>
  <c r="L213" i="3"/>
  <c r="M213" i="3" s="1"/>
  <c r="N213" i="3" s="1"/>
  <c r="L220" i="3"/>
  <c r="M220" i="3" s="1"/>
  <c r="N220" i="3" s="1"/>
  <c r="L215" i="3"/>
  <c r="M215" i="3" s="1"/>
  <c r="N215" i="3" s="1"/>
  <c r="L210" i="3"/>
  <c r="M210" i="3" s="1"/>
  <c r="N210" i="3" s="1"/>
  <c r="L216" i="3"/>
  <c r="M216" i="3" s="1"/>
  <c r="N216" i="3" s="1"/>
  <c r="L211" i="3"/>
  <c r="M211" i="3" s="1"/>
  <c r="N211" i="3" s="1"/>
  <c r="L219" i="3"/>
  <c r="M219" i="3" s="1"/>
  <c r="N219" i="3" s="1"/>
  <c r="L218" i="3"/>
  <c r="M218" i="3" s="1"/>
  <c r="N218" i="3" s="1"/>
  <c r="L212" i="3"/>
  <c r="M212" i="3" s="1"/>
  <c r="N212" i="3" s="1"/>
  <c r="L214" i="3"/>
  <c r="M214" i="3" s="1"/>
  <c r="N214" i="3" s="1"/>
  <c r="L26" i="3"/>
  <c r="E267" i="3"/>
  <c r="F267" i="3" s="1"/>
  <c r="G267" i="3" s="1"/>
  <c r="E263" i="3"/>
  <c r="F263" i="3" s="1"/>
  <c r="G263" i="3" s="1"/>
  <c r="E259" i="3"/>
  <c r="F259" i="3" s="1"/>
  <c r="G259" i="3" s="1"/>
  <c r="E266" i="3"/>
  <c r="F266" i="3" s="1"/>
  <c r="G266" i="3" s="1"/>
  <c r="E262" i="3"/>
  <c r="F262" i="3" s="1"/>
  <c r="G262" i="3" s="1"/>
  <c r="E258" i="3"/>
  <c r="F258" i="3" s="1"/>
  <c r="G258" i="3" s="1"/>
  <c r="E269" i="3"/>
  <c r="F269" i="3" s="1"/>
  <c r="G269" i="3" s="1"/>
  <c r="E265" i="3"/>
  <c r="F265" i="3" s="1"/>
  <c r="G265" i="3" s="1"/>
  <c r="E261" i="3"/>
  <c r="F261" i="3" s="1"/>
  <c r="G261" i="3" s="1"/>
  <c r="E264" i="3"/>
  <c r="F264" i="3" s="1"/>
  <c r="G264" i="3" s="1"/>
  <c r="E268" i="3"/>
  <c r="F268" i="3" s="1"/>
  <c r="G268" i="3" s="1"/>
  <c r="E260" i="3"/>
  <c r="F260" i="3" s="1"/>
  <c r="G260" i="3" s="1"/>
  <c r="L32" i="3"/>
  <c r="L38" i="3"/>
  <c r="E42" i="3"/>
  <c r="F42" i="3" s="1"/>
  <c r="G42" i="3" s="1"/>
  <c r="E58" i="3"/>
  <c r="F58" i="3" s="1"/>
  <c r="G58" i="3" s="1"/>
  <c r="M82" i="3"/>
  <c r="N82" i="3" s="1"/>
  <c r="L93" i="3"/>
  <c r="L109" i="3"/>
  <c r="F114" i="3"/>
  <c r="G114" i="3" s="1"/>
  <c r="F122" i="3"/>
  <c r="G122" i="3" s="1"/>
  <c r="F131" i="3"/>
  <c r="G131" i="3" s="1"/>
  <c r="E218" i="3"/>
  <c r="L255" i="3"/>
  <c r="M255" i="3" s="1"/>
  <c r="N255" i="3" s="1"/>
  <c r="L251" i="3"/>
  <c r="M251" i="3" s="1"/>
  <c r="N251" i="3" s="1"/>
  <c r="L247" i="3"/>
  <c r="M247" i="3" s="1"/>
  <c r="N247" i="3" s="1"/>
  <c r="L254" i="3"/>
  <c r="M254" i="3" s="1"/>
  <c r="N254" i="3" s="1"/>
  <c r="L250" i="3"/>
  <c r="M250" i="3" s="1"/>
  <c r="N250" i="3" s="1"/>
  <c r="L246" i="3"/>
  <c r="M246" i="3" s="1"/>
  <c r="N246" i="3" s="1"/>
  <c r="L257" i="3"/>
  <c r="M257" i="3" s="1"/>
  <c r="N257" i="3" s="1"/>
  <c r="L253" i="3"/>
  <c r="M253" i="3" s="1"/>
  <c r="N253" i="3" s="1"/>
  <c r="L249" i="3"/>
  <c r="M249" i="3" s="1"/>
  <c r="N249" i="3" s="1"/>
  <c r="L256" i="3"/>
  <c r="M256" i="3" s="1"/>
  <c r="N256" i="3" s="1"/>
  <c r="L252" i="3"/>
  <c r="M252" i="3" s="1"/>
  <c r="N252" i="3" s="1"/>
  <c r="L248" i="3"/>
  <c r="M248" i="3" s="1"/>
  <c r="N248" i="3" s="1"/>
  <c r="M86" i="3"/>
  <c r="N86" i="3" s="1"/>
  <c r="E89" i="3"/>
  <c r="F89" i="3" s="1"/>
  <c r="G89" i="3" s="1"/>
  <c r="E85" i="3"/>
  <c r="E81" i="3"/>
  <c r="E88" i="3"/>
  <c r="E84" i="3"/>
  <c r="F84" i="3" s="1"/>
  <c r="G84" i="3" s="1"/>
  <c r="E80" i="3"/>
  <c r="L88" i="3"/>
  <c r="M88" i="3" s="1"/>
  <c r="N88" i="3" s="1"/>
  <c r="L84" i="3"/>
  <c r="M84" i="3" s="1"/>
  <c r="N84" i="3" s="1"/>
  <c r="L80" i="3"/>
  <c r="M80" i="3" s="1"/>
  <c r="N80" i="3" s="1"/>
  <c r="L87" i="3"/>
  <c r="M87" i="3" s="1"/>
  <c r="N87" i="3" s="1"/>
  <c r="L83" i="3"/>
  <c r="M83" i="3" s="1"/>
  <c r="N83" i="3" s="1"/>
  <c r="L79" i="3"/>
  <c r="M79" i="3" s="1"/>
  <c r="N79" i="3" s="1"/>
  <c r="E136" i="3"/>
  <c r="F136" i="3" s="1"/>
  <c r="G136" i="3" s="1"/>
  <c r="E134" i="3"/>
  <c r="F134" i="3" s="1"/>
  <c r="G134" i="3" s="1"/>
  <c r="E132" i="3"/>
  <c r="F132" i="3" s="1"/>
  <c r="G132" i="3" s="1"/>
  <c r="E130" i="3"/>
  <c r="F130" i="3" s="1"/>
  <c r="G130" i="3" s="1"/>
  <c r="E128" i="3"/>
  <c r="F128" i="3" s="1"/>
  <c r="G128" i="3" s="1"/>
  <c r="E126" i="3"/>
  <c r="F126" i="3" s="1"/>
  <c r="G126" i="3" s="1"/>
  <c r="L136" i="3"/>
  <c r="M136" i="3" s="1"/>
  <c r="N136" i="3" s="1"/>
  <c r="L134" i="3"/>
  <c r="M134" i="3" s="1"/>
  <c r="N134" i="3" s="1"/>
  <c r="L132" i="3"/>
  <c r="M132" i="3" s="1"/>
  <c r="N132" i="3" s="1"/>
  <c r="L130" i="3"/>
  <c r="M130" i="3" s="1"/>
  <c r="N130" i="3" s="1"/>
  <c r="L128" i="3"/>
  <c r="M128" i="3" s="1"/>
  <c r="N128" i="3" s="1"/>
  <c r="L126" i="3"/>
  <c r="M126" i="3" s="1"/>
  <c r="N126" i="3" s="1"/>
  <c r="L137" i="3"/>
  <c r="M137" i="3" s="1"/>
  <c r="N137" i="3" s="1"/>
  <c r="L135" i="3"/>
  <c r="M135" i="3" s="1"/>
  <c r="N135" i="3" s="1"/>
  <c r="L133" i="3"/>
  <c r="M133" i="3" s="1"/>
  <c r="N133" i="3" s="1"/>
  <c r="L131" i="3"/>
  <c r="M131" i="3" s="1"/>
  <c r="N131" i="3" s="1"/>
  <c r="L129" i="3"/>
  <c r="M129" i="3" s="1"/>
  <c r="N129" i="3" s="1"/>
  <c r="L127" i="3"/>
  <c r="M127" i="3" s="1"/>
  <c r="N127" i="3" s="1"/>
  <c r="E20" i="3"/>
  <c r="F20" i="3" s="1"/>
  <c r="G20" i="3" s="1"/>
  <c r="E195" i="3"/>
  <c r="F195" i="3" s="1"/>
  <c r="G195" i="3" s="1"/>
  <c r="E194" i="3"/>
  <c r="F194" i="3" s="1"/>
  <c r="G194" i="3" s="1"/>
  <c r="E190" i="3"/>
  <c r="F190" i="3" s="1"/>
  <c r="G190" i="3" s="1"/>
  <c r="E186" i="3"/>
  <c r="F186" i="3" s="1"/>
  <c r="G186" i="3" s="1"/>
  <c r="E187" i="3"/>
  <c r="F187" i="3" s="1"/>
  <c r="G187" i="3" s="1"/>
  <c r="E191" i="3"/>
  <c r="F191" i="3" s="1"/>
  <c r="G191" i="3" s="1"/>
  <c r="L197" i="3"/>
  <c r="L194" i="3"/>
  <c r="L190" i="3"/>
  <c r="L186" i="3"/>
  <c r="L195" i="3"/>
  <c r="L193" i="3"/>
  <c r="L189" i="3"/>
  <c r="L185" i="3"/>
  <c r="M185" i="3" s="1"/>
  <c r="N185" i="3" s="1"/>
  <c r="L188" i="3"/>
  <c r="L187" i="3"/>
  <c r="L196" i="3"/>
  <c r="E24" i="3"/>
  <c r="F24" i="3" s="1"/>
  <c r="G24" i="3" s="1"/>
  <c r="E242" i="3"/>
  <c r="F242" i="3" s="1"/>
  <c r="G242" i="3" s="1"/>
  <c r="E238" i="3"/>
  <c r="F238" i="3" s="1"/>
  <c r="G238" i="3" s="1"/>
  <c r="E234" i="3"/>
  <c r="F234" i="3" s="1"/>
  <c r="G234" i="3" s="1"/>
  <c r="E245" i="3"/>
  <c r="F245" i="3" s="1"/>
  <c r="G245" i="3" s="1"/>
  <c r="E241" i="3"/>
  <c r="F241" i="3" s="1"/>
  <c r="G241" i="3" s="1"/>
  <c r="E237" i="3"/>
  <c r="F237" i="3" s="1"/>
  <c r="G237" i="3" s="1"/>
  <c r="E243" i="3"/>
  <c r="F243" i="3" s="1"/>
  <c r="G243" i="3" s="1"/>
  <c r="E240" i="3"/>
  <c r="F240" i="3" s="1"/>
  <c r="G240" i="3" s="1"/>
  <c r="E235" i="3"/>
  <c r="F235" i="3" s="1"/>
  <c r="G235" i="3" s="1"/>
  <c r="E244" i="3"/>
  <c r="F244" i="3" s="1"/>
  <c r="G244" i="3" s="1"/>
  <c r="E239" i="3"/>
  <c r="F239" i="3" s="1"/>
  <c r="G239" i="3" s="1"/>
  <c r="E236" i="3"/>
  <c r="F236" i="3" s="1"/>
  <c r="G236" i="3" s="1"/>
  <c r="L243" i="3"/>
  <c r="L242" i="3"/>
  <c r="L238" i="3"/>
  <c r="L234" i="3"/>
  <c r="L245" i="3"/>
  <c r="M245" i="3" s="1"/>
  <c r="N245" i="3" s="1"/>
  <c r="L241" i="3"/>
  <c r="M241" i="3" s="1"/>
  <c r="N241" i="3" s="1"/>
  <c r="L237" i="3"/>
  <c r="L236" i="3"/>
  <c r="L240" i="3"/>
  <c r="L239" i="3"/>
  <c r="L244" i="3"/>
  <c r="E28" i="3"/>
  <c r="F28" i="3" s="1"/>
  <c r="G28" i="3" s="1"/>
  <c r="E32" i="3"/>
  <c r="E36" i="3"/>
  <c r="E40" i="3"/>
  <c r="E66" i="3"/>
  <c r="L66" i="3"/>
  <c r="M66" i="3" s="1"/>
  <c r="N66" i="3" s="1"/>
  <c r="L70" i="3"/>
  <c r="M70" i="3" s="1"/>
  <c r="N70" i="3" s="1"/>
  <c r="L74" i="3"/>
  <c r="M74" i="3" s="1"/>
  <c r="N74" i="3" s="1"/>
  <c r="E83" i="3"/>
  <c r="E86" i="3"/>
  <c r="F86" i="3" s="1"/>
  <c r="G86" i="3" s="1"/>
  <c r="E127" i="3"/>
  <c r="F127" i="3" s="1"/>
  <c r="G127" i="3" s="1"/>
  <c r="E135" i="3"/>
  <c r="F135" i="3" s="1"/>
  <c r="G135" i="3" s="1"/>
  <c r="E222" i="3"/>
  <c r="F222" i="3" s="1"/>
  <c r="G222" i="3" s="1"/>
  <c r="E255" i="3"/>
  <c r="F255" i="3" s="1"/>
  <c r="G255" i="3" s="1"/>
  <c r="E251" i="3"/>
  <c r="F251" i="3" s="1"/>
  <c r="G251" i="3" s="1"/>
  <c r="O251" i="3" s="1"/>
  <c r="E247" i="3"/>
  <c r="F247" i="3" s="1"/>
  <c r="G247" i="3" s="1"/>
  <c r="O247" i="3" s="1"/>
  <c r="E254" i="3"/>
  <c r="F254" i="3" s="1"/>
  <c r="G254" i="3" s="1"/>
  <c r="E250" i="3"/>
  <c r="F250" i="3" s="1"/>
  <c r="G250" i="3" s="1"/>
  <c r="O250" i="3" s="1"/>
  <c r="E246" i="3"/>
  <c r="F246" i="3" s="1"/>
  <c r="G246" i="3" s="1"/>
  <c r="E257" i="3"/>
  <c r="F257" i="3" s="1"/>
  <c r="G257" i="3" s="1"/>
  <c r="O257" i="3" s="1"/>
  <c r="E253" i="3"/>
  <c r="F253" i="3" s="1"/>
  <c r="G253" i="3" s="1"/>
  <c r="E249" i="3"/>
  <c r="F249" i="3" s="1"/>
  <c r="G249" i="3" s="1"/>
  <c r="E248" i="3"/>
  <c r="F248" i="3" s="1"/>
  <c r="G248" i="3" s="1"/>
  <c r="E256" i="3"/>
  <c r="F256" i="3" s="1"/>
  <c r="G256" i="3" s="1"/>
  <c r="E252" i="3"/>
  <c r="F252" i="3" s="1"/>
  <c r="G252" i="3" s="1"/>
  <c r="F116" i="3"/>
  <c r="G116" i="3" s="1"/>
  <c r="E77" i="3"/>
  <c r="E73" i="3"/>
  <c r="E69" i="3"/>
  <c r="E76" i="3"/>
  <c r="E72" i="3"/>
  <c r="L76" i="3"/>
  <c r="M76" i="3" s="1"/>
  <c r="N76" i="3" s="1"/>
  <c r="L72" i="3"/>
  <c r="M72" i="3" s="1"/>
  <c r="N72" i="3" s="1"/>
  <c r="L68" i="3"/>
  <c r="M68" i="3" s="1"/>
  <c r="N68" i="3" s="1"/>
  <c r="L75" i="3"/>
  <c r="M75" i="3" s="1"/>
  <c r="N75" i="3" s="1"/>
  <c r="E124" i="3"/>
  <c r="F124" i="3" s="1"/>
  <c r="G124" i="3" s="1"/>
  <c r="E121" i="3"/>
  <c r="F121" i="3" s="1"/>
  <c r="G121" i="3" s="1"/>
  <c r="E119" i="3"/>
  <c r="F119" i="3" s="1"/>
  <c r="G119" i="3" s="1"/>
  <c r="E117" i="3"/>
  <c r="F117" i="3" s="1"/>
  <c r="G117" i="3" s="1"/>
  <c r="E115" i="3"/>
  <c r="F115" i="3" s="1"/>
  <c r="G115" i="3" s="1"/>
  <c r="L124" i="3"/>
  <c r="L122" i="3"/>
  <c r="L125" i="3"/>
  <c r="L123" i="3"/>
  <c r="L120" i="3"/>
  <c r="L118" i="3"/>
  <c r="L116" i="3"/>
  <c r="L114" i="3"/>
  <c r="E19" i="3"/>
  <c r="F19" i="3" s="1"/>
  <c r="G19" i="3" s="1"/>
  <c r="Q20" i="3"/>
  <c r="E174" i="3" s="1"/>
  <c r="L183" i="3"/>
  <c r="M183" i="3" s="1"/>
  <c r="N183" i="3" s="1"/>
  <c r="L184" i="3"/>
  <c r="M184" i="3" s="1"/>
  <c r="N184" i="3" s="1"/>
  <c r="L182" i="3"/>
  <c r="M182" i="3" s="1"/>
  <c r="N182" i="3" s="1"/>
  <c r="L180" i="3"/>
  <c r="M180" i="3" s="1"/>
  <c r="N180" i="3" s="1"/>
  <c r="L178" i="3"/>
  <c r="M178" i="3" s="1"/>
  <c r="N178" i="3" s="1"/>
  <c r="L176" i="3"/>
  <c r="M176" i="3" s="1"/>
  <c r="N176" i="3" s="1"/>
  <c r="L174" i="3"/>
  <c r="M174" i="3" s="1"/>
  <c r="N174" i="3" s="1"/>
  <c r="L181" i="3"/>
  <c r="M181" i="3" s="1"/>
  <c r="N181" i="3" s="1"/>
  <c r="L179" i="3"/>
  <c r="M179" i="3" s="1"/>
  <c r="N179" i="3" s="1"/>
  <c r="L177" i="3"/>
  <c r="M177" i="3" s="1"/>
  <c r="N177" i="3" s="1"/>
  <c r="L175" i="3"/>
  <c r="M175" i="3" s="1"/>
  <c r="N175" i="3" s="1"/>
  <c r="E23" i="3"/>
  <c r="F23" i="3" s="1"/>
  <c r="G23" i="3" s="1"/>
  <c r="E227" i="3"/>
  <c r="F227" i="3" s="1"/>
  <c r="G227" i="3" s="1"/>
  <c r="E231" i="3"/>
  <c r="F231" i="3" s="1"/>
  <c r="G231" i="3" s="1"/>
  <c r="E223" i="3"/>
  <c r="F223" i="3" s="1"/>
  <c r="G223" i="3" s="1"/>
  <c r="L227" i="3"/>
  <c r="M227" i="3" s="1"/>
  <c r="N227" i="3" s="1"/>
  <c r="L224" i="3"/>
  <c r="M224" i="3" s="1"/>
  <c r="N224" i="3" s="1"/>
  <c r="L223" i="3"/>
  <c r="M223" i="3" s="1"/>
  <c r="L231" i="3"/>
  <c r="M231" i="3" s="1"/>
  <c r="N231" i="3" s="1"/>
  <c r="E27" i="3"/>
  <c r="F27" i="3" s="1"/>
  <c r="G27" i="3" s="1"/>
  <c r="E33" i="3"/>
  <c r="E37" i="3"/>
  <c r="L69" i="3"/>
  <c r="M69" i="3" s="1"/>
  <c r="N69" i="3" s="1"/>
  <c r="E74" i="3"/>
  <c r="L78" i="3"/>
  <c r="M78" i="3" s="1"/>
  <c r="N78" i="3" s="1"/>
  <c r="L81" i="3"/>
  <c r="M81" i="3" s="1"/>
  <c r="N81" i="3" s="1"/>
  <c r="E87" i="3"/>
  <c r="F87" i="3" s="1"/>
  <c r="G87" i="3" s="1"/>
  <c r="O87" i="3" s="1"/>
  <c r="L91" i="3"/>
  <c r="L92" i="3"/>
  <c r="L99" i="3"/>
  <c r="L103" i="3"/>
  <c r="L104" i="3"/>
  <c r="L107" i="3"/>
  <c r="L108" i="3"/>
  <c r="M108" i="3" s="1"/>
  <c r="N108" i="3" s="1"/>
  <c r="L111" i="3"/>
  <c r="L112" i="3"/>
  <c r="L117" i="3"/>
  <c r="E120" i="3"/>
  <c r="F120" i="3" s="1"/>
  <c r="G120" i="3" s="1"/>
  <c r="E129" i="3"/>
  <c r="F129" i="3" s="1"/>
  <c r="G129" i="3" s="1"/>
  <c r="E137" i="3"/>
  <c r="F137" i="3" s="1"/>
  <c r="G137" i="3" s="1"/>
  <c r="E189" i="3"/>
  <c r="F189" i="3" s="1"/>
  <c r="G189" i="3"/>
  <c r="E230" i="3"/>
  <c r="F230" i="3" s="1"/>
  <c r="G230" i="3" s="1"/>
  <c r="L233" i="3"/>
  <c r="M233" i="3" s="1"/>
  <c r="N233" i="3" s="1"/>
  <c r="E188" i="3"/>
  <c r="F188" i="3" s="1"/>
  <c r="G188" i="3" s="1"/>
  <c r="E197" i="3"/>
  <c r="F197" i="3" s="1"/>
  <c r="G197" i="3" s="1"/>
  <c r="E229" i="3"/>
  <c r="F229" i="3" s="1"/>
  <c r="G229" i="3" s="1"/>
  <c r="N232" i="3"/>
  <c r="E196" i="3"/>
  <c r="F196" i="3" s="1"/>
  <c r="G196" i="3" s="1"/>
  <c r="L225" i="3"/>
  <c r="M225" i="3" s="1"/>
  <c r="N225" i="3" s="1"/>
  <c r="E185" i="3"/>
  <c r="E192" i="3"/>
  <c r="F192" i="3" s="1"/>
  <c r="G192" i="3" s="1"/>
  <c r="E193" i="3"/>
  <c r="F193" i="3" s="1"/>
  <c r="G193" i="3" s="1"/>
  <c r="E228" i="3"/>
  <c r="F228" i="3" s="1"/>
  <c r="G228" i="3" s="1"/>
  <c r="L222" i="3"/>
  <c r="M222" i="3" s="1"/>
  <c r="N222" i="3" s="1"/>
  <c r="E224" i="3"/>
  <c r="F224" i="3" s="1"/>
  <c r="G224" i="3" s="1"/>
  <c r="E226" i="3"/>
  <c r="F226" i="3" s="1"/>
  <c r="G226" i="3" s="1"/>
  <c r="L228" i="3"/>
  <c r="M228" i="3" s="1"/>
  <c r="N228" i="3" s="1"/>
  <c r="L230" i="3"/>
  <c r="M230" i="3" s="1"/>
  <c r="N230" i="3" s="1"/>
  <c r="E232" i="3"/>
  <c r="F232" i="3" s="1"/>
  <c r="G232" i="3" s="1"/>
  <c r="N223" i="3"/>
  <c r="E225" i="3"/>
  <c r="F225" i="3" s="1"/>
  <c r="G225" i="3" s="1"/>
  <c r="L226" i="3"/>
  <c r="M226" i="3" s="1"/>
  <c r="N226" i="3" s="1"/>
  <c r="L229" i="3"/>
  <c r="M229" i="3" s="1"/>
  <c r="N229" i="3" s="1"/>
  <c r="E233" i="3"/>
  <c r="F233" i="3" s="1"/>
  <c r="G233" i="3" s="1"/>
  <c r="O245" i="3" l="1"/>
  <c r="O256" i="3"/>
  <c r="O249" i="3"/>
  <c r="O165" i="3"/>
  <c r="M191" i="3"/>
  <c r="N191" i="3" s="1"/>
  <c r="O191" i="3"/>
  <c r="O232" i="3"/>
  <c r="O223" i="3"/>
  <c r="M123" i="3"/>
  <c r="N123" i="3" s="1"/>
  <c r="M117" i="3"/>
  <c r="N117" i="3" s="1"/>
  <c r="M109" i="3"/>
  <c r="N109" i="3" s="1"/>
  <c r="O79" i="3"/>
  <c r="F218" i="3"/>
  <c r="G218" i="3" s="1"/>
  <c r="O218" i="3" s="1"/>
  <c r="F152" i="3"/>
  <c r="G152" i="3" s="1"/>
  <c r="O152" i="3" s="1"/>
  <c r="F67" i="3"/>
  <c r="G67" i="3" s="1"/>
  <c r="F75" i="3"/>
  <c r="G75" i="3" s="1"/>
  <c r="O75" i="3" s="1"/>
  <c r="F68" i="3"/>
  <c r="G68" i="3" s="1"/>
  <c r="F72" i="3"/>
  <c r="G72" i="3" s="1"/>
  <c r="F74" i="3"/>
  <c r="G74" i="3" s="1"/>
  <c r="F76" i="3"/>
  <c r="G76" i="3" s="1"/>
  <c r="O76" i="3" s="1"/>
  <c r="F69" i="3"/>
  <c r="G69" i="3" s="1"/>
  <c r="F71" i="3"/>
  <c r="G71" i="3" s="1"/>
  <c r="O71" i="3" s="1"/>
  <c r="F73" i="3"/>
  <c r="G73" i="3" s="1"/>
  <c r="O73" i="3" s="1"/>
  <c r="F80" i="3"/>
  <c r="G80" i="3" s="1"/>
  <c r="O80" i="3" s="1"/>
  <c r="F78" i="3"/>
  <c r="G78" i="3" s="1"/>
  <c r="O78" i="3" s="1"/>
  <c r="F30" i="3"/>
  <c r="G30" i="3" s="1"/>
  <c r="F32" i="3"/>
  <c r="G32" i="3" s="1"/>
  <c r="F36" i="3"/>
  <c r="G36" i="3" s="1"/>
  <c r="M125" i="3"/>
  <c r="N125" i="3" s="1"/>
  <c r="O125" i="3" s="1"/>
  <c r="O192" i="3"/>
  <c r="M122" i="3"/>
  <c r="N122" i="3" s="1"/>
  <c r="F157" i="3"/>
  <c r="G157" i="3" s="1"/>
  <c r="O157" i="3" s="1"/>
  <c r="O203" i="3"/>
  <c r="L25" i="3"/>
  <c r="M121" i="3"/>
  <c r="N121" i="3" s="1"/>
  <c r="O227" i="3"/>
  <c r="M124" i="3"/>
  <c r="N124" i="3" s="1"/>
  <c r="M244" i="3"/>
  <c r="N244" i="3" s="1"/>
  <c r="O244" i="3" s="1"/>
  <c r="F151" i="3"/>
  <c r="G151" i="3" s="1"/>
  <c r="O151" i="3" s="1"/>
  <c r="M269" i="3"/>
  <c r="N269" i="3" s="1"/>
  <c r="O269" i="3" s="1"/>
  <c r="L18" i="3"/>
  <c r="O115" i="3"/>
  <c r="M239" i="3"/>
  <c r="N239" i="3" s="1"/>
  <c r="O239" i="3" s="1"/>
  <c r="F159" i="3"/>
  <c r="G159" i="3" s="1"/>
  <c r="O159" i="3" s="1"/>
  <c r="O117" i="3"/>
  <c r="M240" i="3"/>
  <c r="N240" i="3" s="1"/>
  <c r="O240" i="3" s="1"/>
  <c r="M196" i="3"/>
  <c r="N196" i="3" s="1"/>
  <c r="W21" i="3" s="1"/>
  <c r="F88" i="3"/>
  <c r="G88" i="3" s="1"/>
  <c r="O88" i="3" s="1"/>
  <c r="F153" i="3"/>
  <c r="G153" i="3" s="1"/>
  <c r="O153" i="3" s="1"/>
  <c r="O119" i="3"/>
  <c r="M236" i="3"/>
  <c r="N236" i="3" s="1"/>
  <c r="O236" i="3" s="1"/>
  <c r="M187" i="3"/>
  <c r="N187" i="3" s="1"/>
  <c r="F81" i="3"/>
  <c r="G81" i="3" s="1"/>
  <c r="O81" i="3" s="1"/>
  <c r="F161" i="3"/>
  <c r="G161" i="3" s="1"/>
  <c r="O161" i="3" s="1"/>
  <c r="L19" i="3"/>
  <c r="F82" i="3"/>
  <c r="G82" i="3" s="1"/>
  <c r="O82" i="3" s="1"/>
  <c r="M63" i="3"/>
  <c r="N63" i="3" s="1"/>
  <c r="L100" i="3"/>
  <c r="M237" i="3"/>
  <c r="N237" i="3" s="1"/>
  <c r="M188" i="3"/>
  <c r="N188" i="3" s="1"/>
  <c r="O188" i="3" s="1"/>
  <c r="W16" i="3"/>
  <c r="F85" i="3"/>
  <c r="G85" i="3" s="1"/>
  <c r="O85" i="3" s="1"/>
  <c r="F150" i="3"/>
  <c r="G150" i="3" s="1"/>
  <c r="O150" i="3" s="1"/>
  <c r="M259" i="3"/>
  <c r="N259" i="3" s="1"/>
  <c r="O259" i="3" s="1"/>
  <c r="O200" i="3"/>
  <c r="F170" i="3"/>
  <c r="G170" i="3" s="1"/>
  <c r="O170" i="3" s="1"/>
  <c r="F35" i="3"/>
  <c r="G35" i="3" s="1"/>
  <c r="M58" i="3"/>
  <c r="N58" i="3" s="1"/>
  <c r="O58" i="3" s="1"/>
  <c r="M195" i="3"/>
  <c r="N195" i="3" s="1"/>
  <c r="O195" i="3" s="1"/>
  <c r="L48" i="3"/>
  <c r="F158" i="3"/>
  <c r="G158" i="3" s="1"/>
  <c r="O158" i="3" s="1"/>
  <c r="L21" i="3"/>
  <c r="F11" i="3"/>
  <c r="G11" i="3" s="1"/>
  <c r="F34" i="3"/>
  <c r="G34" i="3" s="1"/>
  <c r="M242" i="3"/>
  <c r="N242" i="3" s="1"/>
  <c r="O242" i="3" s="1"/>
  <c r="M186" i="3"/>
  <c r="N186" i="3" s="1"/>
  <c r="O186" i="3" s="1"/>
  <c r="L43" i="3"/>
  <c r="F160" i="3"/>
  <c r="G160" i="3" s="1"/>
  <c r="O160" i="3" s="1"/>
  <c r="F220" i="3"/>
  <c r="G220" i="3" s="1"/>
  <c r="O220" i="3" s="1"/>
  <c r="F41" i="3"/>
  <c r="G41" i="3" s="1"/>
  <c r="M238" i="3"/>
  <c r="N238" i="3" s="1"/>
  <c r="O238" i="3" s="1"/>
  <c r="O225" i="3"/>
  <c r="W12" i="3"/>
  <c r="O72" i="3"/>
  <c r="O135" i="3"/>
  <c r="M243" i="3"/>
  <c r="N243" i="3" s="1"/>
  <c r="O243" i="3" s="1"/>
  <c r="M190" i="3"/>
  <c r="N190" i="3" s="1"/>
  <c r="O190" i="3" s="1"/>
  <c r="F38" i="3"/>
  <c r="G38" i="3" s="1"/>
  <c r="O197" i="3"/>
  <c r="M65" i="3"/>
  <c r="N65" i="3" s="1"/>
  <c r="O130" i="3"/>
  <c r="M189" i="3"/>
  <c r="N189" i="3" s="1"/>
  <c r="M234" i="3"/>
  <c r="N234" i="3" s="1"/>
  <c r="L50" i="3"/>
  <c r="O189" i="3"/>
  <c r="O86" i="3"/>
  <c r="F215" i="3"/>
  <c r="G215" i="3" s="1"/>
  <c r="O215" i="3" s="1"/>
  <c r="E178" i="3"/>
  <c r="F178" i="3" s="1"/>
  <c r="G178" i="3" s="1"/>
  <c r="O178" i="3" s="1"/>
  <c r="O137" i="3"/>
  <c r="L30" i="3"/>
  <c r="M30" i="3" s="1"/>
  <c r="N30" i="3" s="1"/>
  <c r="O30" i="3" s="1"/>
  <c r="L47" i="3"/>
  <c r="L44" i="3"/>
  <c r="F216" i="3"/>
  <c r="G216" i="3" s="1"/>
  <c r="O216" i="3" s="1"/>
  <c r="M197" i="3"/>
  <c r="N197" i="3" s="1"/>
  <c r="F37" i="3"/>
  <c r="G37" i="3" s="1"/>
  <c r="F83" i="3"/>
  <c r="G83" i="3" s="1"/>
  <c r="O83" i="3" s="1"/>
  <c r="O187" i="3"/>
  <c r="O129" i="3"/>
  <c r="L39" i="3"/>
  <c r="F213" i="3"/>
  <c r="G213" i="3" s="1"/>
  <c r="O213" i="3" s="1"/>
  <c r="L24" i="3"/>
  <c r="F39" i="3"/>
  <c r="G39" i="3" s="1"/>
  <c r="F22" i="3"/>
  <c r="G22" i="3" s="1"/>
  <c r="F154" i="3"/>
  <c r="G154" i="3" s="1"/>
  <c r="O154" i="3" s="1"/>
  <c r="M193" i="3"/>
  <c r="N193" i="3" s="1"/>
  <c r="F156" i="3"/>
  <c r="G156" i="3" s="1"/>
  <c r="O156" i="3" s="1"/>
  <c r="L20" i="3"/>
  <c r="O255" i="3"/>
  <c r="O127" i="3"/>
  <c r="M194" i="3"/>
  <c r="N194" i="3" s="1"/>
  <c r="O194" i="3" s="1"/>
  <c r="L51" i="3"/>
  <c r="F174" i="3"/>
  <c r="G174" i="3" s="1"/>
  <c r="O174" i="3" s="1"/>
  <c r="O132" i="3"/>
  <c r="L42" i="3"/>
  <c r="F163" i="3"/>
  <c r="G163" i="3" s="1"/>
  <c r="O163" i="3" s="1"/>
  <c r="F212" i="3"/>
  <c r="G212" i="3" s="1"/>
  <c r="O212" i="3" s="1"/>
  <c r="F33" i="3"/>
  <c r="G33" i="3" s="1"/>
  <c r="F77" i="3"/>
  <c r="G77" i="3" s="1"/>
  <c r="O77" i="3" s="1"/>
  <c r="O235" i="3"/>
  <c r="M114" i="3"/>
  <c r="N114" i="3" s="1"/>
  <c r="O114" i="3" s="1"/>
  <c r="O70" i="3"/>
  <c r="M116" i="3"/>
  <c r="N116" i="3" s="1"/>
  <c r="O116" i="3" s="1"/>
  <c r="M118" i="3"/>
  <c r="N118" i="3" s="1"/>
  <c r="O118" i="3" s="1"/>
  <c r="F66" i="3"/>
  <c r="G66" i="3" s="1"/>
  <c r="O66" i="3" s="1"/>
  <c r="L31" i="3"/>
  <c r="M120" i="3"/>
  <c r="N120" i="3" s="1"/>
  <c r="W15" i="3" s="1"/>
  <c r="F40" i="3"/>
  <c r="G40" i="3" s="1"/>
  <c r="M260" i="3"/>
  <c r="N260" i="3" s="1"/>
  <c r="O260" i="3" s="1"/>
  <c r="L28" i="3"/>
  <c r="Y7" i="3"/>
  <c r="M27" i="3" s="1"/>
  <c r="N27" i="3" s="1"/>
  <c r="O27" i="3" s="1"/>
  <c r="F167" i="3"/>
  <c r="G167" i="3" s="1"/>
  <c r="O228" i="3"/>
  <c r="M97" i="3"/>
  <c r="N97" i="3" s="1"/>
  <c r="O97" i="3" s="1"/>
  <c r="O224" i="3"/>
  <c r="O231" i="3"/>
  <c r="M11" i="3"/>
  <c r="N11" i="3" s="1"/>
  <c r="M38" i="3"/>
  <c r="N38" i="3" s="1"/>
  <c r="M32" i="3"/>
  <c r="N32" i="3" s="1"/>
  <c r="M106" i="3"/>
  <c r="N106" i="3" s="1"/>
  <c r="O106" i="3" s="1"/>
  <c r="O209" i="3"/>
  <c r="O162" i="3"/>
  <c r="F143" i="3"/>
  <c r="G143" i="3" s="1"/>
  <c r="O143" i="3" s="1"/>
  <c r="F146" i="3"/>
  <c r="G146" i="3" s="1"/>
  <c r="O146" i="3" s="1"/>
  <c r="M9" i="3"/>
  <c r="N9" i="3" s="1"/>
  <c r="M99" i="3"/>
  <c r="N99" i="3" s="1"/>
  <c r="O99" i="3" s="1"/>
  <c r="O74" i="3"/>
  <c r="O246" i="3"/>
  <c r="R26" i="3"/>
  <c r="E176" i="3"/>
  <c r="F176" i="3" s="1"/>
  <c r="G176" i="3" s="1"/>
  <c r="O176" i="3" s="1"/>
  <c r="O131" i="3"/>
  <c r="M264" i="3"/>
  <c r="N264" i="3" s="1"/>
  <c r="O264" i="3" s="1"/>
  <c r="M263" i="3"/>
  <c r="N263" i="3" s="1"/>
  <c r="O263" i="3" s="1"/>
  <c r="L16" i="3"/>
  <c r="Y6" i="3"/>
  <c r="M7" i="3" s="1"/>
  <c r="N7" i="3" s="1"/>
  <c r="O208" i="3"/>
  <c r="O198" i="3"/>
  <c r="R22" i="3"/>
  <c r="E180" i="3"/>
  <c r="F180" i="3" s="1"/>
  <c r="G180" i="3" s="1"/>
  <c r="O180" i="3" s="1"/>
  <c r="L17" i="3"/>
  <c r="M17" i="3" s="1"/>
  <c r="N17" i="3" s="1"/>
  <c r="O109" i="3"/>
  <c r="M35" i="3"/>
  <c r="N35" i="3" s="1"/>
  <c r="M56" i="3"/>
  <c r="N56" i="3" s="1"/>
  <c r="O56" i="3" s="1"/>
  <c r="W24" i="3"/>
  <c r="O121" i="3"/>
  <c r="O69" i="3"/>
  <c r="E182" i="3"/>
  <c r="F182" i="3" s="1"/>
  <c r="G182" i="3" s="1"/>
  <c r="O182" i="3" s="1"/>
  <c r="W11" i="3"/>
  <c r="O32" i="3"/>
  <c r="O241" i="3"/>
  <c r="O126" i="3"/>
  <c r="R16" i="3"/>
  <c r="O134" i="3"/>
  <c r="W26" i="3"/>
  <c r="O122" i="3"/>
  <c r="L101" i="3"/>
  <c r="F16" i="3"/>
  <c r="G16" i="3" s="1"/>
  <c r="L45" i="3"/>
  <c r="L53" i="3"/>
  <c r="L49" i="3"/>
  <c r="Y9" i="3"/>
  <c r="M51" i="3" s="1"/>
  <c r="N51" i="3" s="1"/>
  <c r="O51" i="3" s="1"/>
  <c r="M261" i="3"/>
  <c r="N261" i="3" s="1"/>
  <c r="O261" i="3" s="1"/>
  <c r="M262" i="3"/>
  <c r="N262" i="3" s="1"/>
  <c r="O262" i="3" s="1"/>
  <c r="M267" i="3"/>
  <c r="N267" i="3" s="1"/>
  <c r="O267" i="3" s="1"/>
  <c r="L15" i="3"/>
  <c r="L12" i="3"/>
  <c r="M12" i="3" s="1"/>
  <c r="N12" i="3" s="1"/>
  <c r="F139" i="3"/>
  <c r="G139" i="3" s="1"/>
  <c r="O139" i="3" s="1"/>
  <c r="O199" i="3"/>
  <c r="O204" i="3"/>
  <c r="O201" i="3"/>
  <c r="F17" i="3"/>
  <c r="G17" i="3" s="1"/>
  <c r="O17" i="3" s="1"/>
  <c r="R13" i="3"/>
  <c r="O123" i="3"/>
  <c r="M57" i="3"/>
  <c r="N57" i="3" s="1"/>
  <c r="O57" i="3" s="1"/>
  <c r="W18" i="3"/>
  <c r="F15" i="3"/>
  <c r="G15" i="3" s="1"/>
  <c r="R14" i="3"/>
  <c r="O108" i="3"/>
  <c r="O63" i="3"/>
  <c r="L8" i="3"/>
  <c r="M8" i="3" s="1"/>
  <c r="N8" i="3" s="1"/>
  <c r="F214" i="3"/>
  <c r="G214" i="3" s="1"/>
  <c r="O214" i="3" s="1"/>
  <c r="F210" i="3"/>
  <c r="G210" i="3" s="1"/>
  <c r="F217" i="3"/>
  <c r="G217" i="3" s="1"/>
  <c r="O217" i="3" s="1"/>
  <c r="M59" i="3"/>
  <c r="N59" i="3" s="1"/>
  <c r="M60" i="3"/>
  <c r="N60" i="3" s="1"/>
  <c r="O60" i="3" s="1"/>
  <c r="L52" i="3"/>
  <c r="F173" i="3"/>
  <c r="G173" i="3" s="1"/>
  <c r="O173" i="3" s="1"/>
  <c r="F166" i="3"/>
  <c r="G166" i="3" s="1"/>
  <c r="O166" i="3" s="1"/>
  <c r="F149" i="3"/>
  <c r="G149" i="3" s="1"/>
  <c r="O149" i="3" s="1"/>
  <c r="F142" i="3"/>
  <c r="G142" i="3" s="1"/>
  <c r="O142" i="3" s="1"/>
  <c r="F7" i="3"/>
  <c r="G7" i="3" s="1"/>
  <c r="O234" i="3"/>
  <c r="R25" i="3"/>
  <c r="W19" i="3"/>
  <c r="M40" i="3"/>
  <c r="N40" i="3" s="1"/>
  <c r="M31" i="3"/>
  <c r="N31" i="3" s="1"/>
  <c r="O207" i="3"/>
  <c r="F14" i="3"/>
  <c r="G14" i="3" s="1"/>
  <c r="O167" i="3"/>
  <c r="F138" i="3"/>
  <c r="G138" i="3" s="1"/>
  <c r="F9" i="3"/>
  <c r="G9" i="3" s="1"/>
  <c r="F185" i="3"/>
  <c r="G185" i="3" s="1"/>
  <c r="O185" i="3" s="1"/>
  <c r="M107" i="3"/>
  <c r="N107" i="3" s="1"/>
  <c r="E184" i="3"/>
  <c r="F184" i="3" s="1"/>
  <c r="G184" i="3" s="1"/>
  <c r="O184" i="3" s="1"/>
  <c r="E177" i="3"/>
  <c r="F177" i="3" s="1"/>
  <c r="G177" i="3" s="1"/>
  <c r="O177" i="3" s="1"/>
  <c r="E175" i="3"/>
  <c r="F175" i="3" s="1"/>
  <c r="G175" i="3" s="1"/>
  <c r="O175" i="3" s="1"/>
  <c r="E181" i="3"/>
  <c r="F181" i="3" s="1"/>
  <c r="G181" i="3" s="1"/>
  <c r="O181" i="3" s="1"/>
  <c r="E179" i="3"/>
  <c r="F179" i="3" s="1"/>
  <c r="G179" i="3" s="1"/>
  <c r="O179" i="3" s="1"/>
  <c r="O248" i="3"/>
  <c r="R21" i="3"/>
  <c r="O31" i="3"/>
  <c r="R27" i="3"/>
  <c r="L98" i="3"/>
  <c r="L94" i="3"/>
  <c r="L90" i="3"/>
  <c r="Y13" i="3"/>
  <c r="M92" i="3" s="1"/>
  <c r="N92" i="3" s="1"/>
  <c r="O92" i="3" s="1"/>
  <c r="L6" i="3"/>
  <c r="M6" i="3" s="1"/>
  <c r="N6" i="3" s="1"/>
  <c r="L14" i="3"/>
  <c r="M14" i="3" s="1"/>
  <c r="N14" i="3" s="1"/>
  <c r="L10" i="3"/>
  <c r="M10" i="3" s="1"/>
  <c r="N10" i="3" s="1"/>
  <c r="M258" i="3"/>
  <c r="N258" i="3" s="1"/>
  <c r="M110" i="3"/>
  <c r="N110" i="3" s="1"/>
  <c r="O110" i="3" s="1"/>
  <c r="F147" i="3"/>
  <c r="G147" i="3" s="1"/>
  <c r="O147" i="3" s="1"/>
  <c r="O68" i="3"/>
  <c r="M39" i="3"/>
  <c r="N39" i="3" s="1"/>
  <c r="O39" i="3" s="1"/>
  <c r="O107" i="3"/>
  <c r="O59" i="3"/>
  <c r="O65" i="3"/>
  <c r="M113" i="3"/>
  <c r="N113" i="3" s="1"/>
  <c r="O113" i="3" s="1"/>
  <c r="M55" i="3"/>
  <c r="N55" i="3" s="1"/>
  <c r="O55" i="3" s="1"/>
  <c r="M64" i="3"/>
  <c r="N64" i="3" s="1"/>
  <c r="O64" i="3" s="1"/>
  <c r="O164" i="3"/>
  <c r="O172" i="3"/>
  <c r="F141" i="3"/>
  <c r="G141" i="3" s="1"/>
  <c r="O141" i="3" s="1"/>
  <c r="F140" i="3"/>
  <c r="G140" i="3" s="1"/>
  <c r="O140" i="3" s="1"/>
  <c r="F148" i="3"/>
  <c r="G148" i="3" s="1"/>
  <c r="O148" i="3" s="1"/>
  <c r="F8" i="3"/>
  <c r="G8" i="3" s="1"/>
  <c r="R7" i="3"/>
  <c r="O233" i="3"/>
  <c r="O229" i="3"/>
  <c r="O230" i="3"/>
  <c r="M112" i="3"/>
  <c r="N112" i="3" s="1"/>
  <c r="O112" i="3" s="1"/>
  <c r="M104" i="3"/>
  <c r="N104" i="3" s="1"/>
  <c r="O104" i="3" s="1"/>
  <c r="L96" i="3"/>
  <c r="W20" i="3"/>
  <c r="O226" i="3"/>
  <c r="O193" i="3"/>
  <c r="E183" i="3"/>
  <c r="F183" i="3" s="1"/>
  <c r="G183" i="3" s="1"/>
  <c r="O183" i="3" s="1"/>
  <c r="M111" i="3"/>
  <c r="N111" i="3" s="1"/>
  <c r="O111" i="3" s="1"/>
  <c r="M103" i="3"/>
  <c r="N103" i="3" s="1"/>
  <c r="O103" i="3" s="1"/>
  <c r="L95" i="3"/>
  <c r="O124" i="3"/>
  <c r="O252" i="3"/>
  <c r="O253" i="3"/>
  <c r="O254" i="3"/>
  <c r="O222" i="3"/>
  <c r="R24" i="3"/>
  <c r="R11" i="3"/>
  <c r="O128" i="3"/>
  <c r="O136" i="3"/>
  <c r="O84" i="3"/>
  <c r="O89" i="3"/>
  <c r="R15" i="3"/>
  <c r="O67" i="3"/>
  <c r="R9" i="3"/>
  <c r="W23" i="3"/>
  <c r="W22" i="3"/>
  <c r="W17" i="3"/>
  <c r="F12" i="3"/>
  <c r="G12" i="3" s="1"/>
  <c r="O12" i="3" s="1"/>
  <c r="L33" i="3"/>
  <c r="M33" i="3" s="1"/>
  <c r="N33" i="3" s="1"/>
  <c r="L41" i="3"/>
  <c r="M41" i="3" s="1"/>
  <c r="N41" i="3" s="1"/>
  <c r="L37" i="3"/>
  <c r="M37" i="3" s="1"/>
  <c r="N37" i="3" s="1"/>
  <c r="M268" i="3"/>
  <c r="N268" i="3" s="1"/>
  <c r="O268" i="3" s="1"/>
  <c r="M265" i="3"/>
  <c r="N265" i="3" s="1"/>
  <c r="O265" i="3" s="1"/>
  <c r="M266" i="3"/>
  <c r="N266" i="3" s="1"/>
  <c r="O266" i="3" s="1"/>
  <c r="M102" i="3"/>
  <c r="N102" i="3" s="1"/>
  <c r="F10" i="3"/>
  <c r="G10" i="3" s="1"/>
  <c r="L36" i="3"/>
  <c r="M36" i="3" s="1"/>
  <c r="N36" i="3" s="1"/>
  <c r="O36" i="3" s="1"/>
  <c r="O202" i="3"/>
  <c r="O206" i="3"/>
  <c r="O205" i="3"/>
  <c r="R10" i="3"/>
  <c r="L34" i="3"/>
  <c r="M34" i="3" s="1"/>
  <c r="N34" i="3" s="1"/>
  <c r="L13" i="3"/>
  <c r="M13" i="3" s="1"/>
  <c r="N13" i="3" s="1"/>
  <c r="O133" i="3"/>
  <c r="M105" i="3"/>
  <c r="N105" i="3" s="1"/>
  <c r="O105" i="3" s="1"/>
  <c r="F219" i="3"/>
  <c r="G219" i="3" s="1"/>
  <c r="O219" i="3" s="1"/>
  <c r="F211" i="3"/>
  <c r="G211" i="3" s="1"/>
  <c r="O211" i="3" s="1"/>
  <c r="F221" i="3"/>
  <c r="G221" i="3" s="1"/>
  <c r="O221" i="3" s="1"/>
  <c r="M54" i="3"/>
  <c r="N54" i="3" s="1"/>
  <c r="M62" i="3"/>
  <c r="N62" i="3" s="1"/>
  <c r="O62" i="3" s="1"/>
  <c r="M61" i="3"/>
  <c r="N61" i="3" s="1"/>
  <c r="O61" i="3" s="1"/>
  <c r="F171" i="3"/>
  <c r="G171" i="3" s="1"/>
  <c r="O171" i="3" s="1"/>
  <c r="F169" i="3"/>
  <c r="G169" i="3" s="1"/>
  <c r="O169" i="3" s="1"/>
  <c r="F168" i="3"/>
  <c r="G168" i="3" s="1"/>
  <c r="O168" i="3" s="1"/>
  <c r="F145" i="3"/>
  <c r="G145" i="3" s="1"/>
  <c r="O145" i="3" s="1"/>
  <c r="F144" i="3"/>
  <c r="G144" i="3" s="1"/>
  <c r="O144" i="3" s="1"/>
  <c r="F13" i="3"/>
  <c r="G13" i="3" s="1"/>
  <c r="L22" i="3"/>
  <c r="L29" i="3"/>
  <c r="W25" i="3" l="1"/>
  <c r="O120" i="3"/>
  <c r="M98" i="3"/>
  <c r="N98" i="3" s="1"/>
  <c r="O98" i="3" s="1"/>
  <c r="M93" i="3"/>
  <c r="N93" i="3" s="1"/>
  <c r="O93" i="3" s="1"/>
  <c r="M42" i="3"/>
  <c r="N42" i="3" s="1"/>
  <c r="M46" i="3"/>
  <c r="N46" i="3" s="1"/>
  <c r="O46" i="3" s="1"/>
  <c r="M25" i="3"/>
  <c r="N25" i="3" s="1"/>
  <c r="O25" i="3" s="1"/>
  <c r="M19" i="3"/>
  <c r="N19" i="3" s="1"/>
  <c r="O19" i="3" s="1"/>
  <c r="M29" i="3"/>
  <c r="N29" i="3" s="1"/>
  <c r="O29" i="3" s="1"/>
  <c r="M23" i="3"/>
  <c r="N23" i="3" s="1"/>
  <c r="O23" i="3" s="1"/>
  <c r="M26" i="3"/>
  <c r="N26" i="3" s="1"/>
  <c r="O26" i="3" s="1"/>
  <c r="M18" i="3"/>
  <c r="N18" i="3" s="1"/>
  <c r="M28" i="3"/>
  <c r="N28" i="3" s="1"/>
  <c r="O28" i="3" s="1"/>
  <c r="M20" i="3"/>
  <c r="N20" i="3" s="1"/>
  <c r="O20" i="3" s="1"/>
  <c r="M22" i="3"/>
  <c r="N22" i="3" s="1"/>
  <c r="M24" i="3"/>
  <c r="N24" i="3" s="1"/>
  <c r="O24" i="3" s="1"/>
  <c r="O14" i="3"/>
  <c r="O10" i="3"/>
  <c r="R8" i="3"/>
  <c r="O22" i="3"/>
  <c r="O11" i="3"/>
  <c r="O196" i="3"/>
  <c r="Z21" i="3" s="1"/>
  <c r="M50" i="3"/>
  <c r="N50" i="3" s="1"/>
  <c r="O50" i="3" s="1"/>
  <c r="O40" i="3"/>
  <c r="O237" i="3"/>
  <c r="M45" i="3"/>
  <c r="N45" i="3" s="1"/>
  <c r="O45" i="3" s="1"/>
  <c r="O35" i="3"/>
  <c r="O37" i="3"/>
  <c r="R12" i="3"/>
  <c r="R18" i="3"/>
  <c r="M21" i="3"/>
  <c r="N21" i="3" s="1"/>
  <c r="O21" i="3" s="1"/>
  <c r="O41" i="3"/>
  <c r="O33" i="3"/>
  <c r="Z18" i="3"/>
  <c r="M52" i="3"/>
  <c r="N52" i="3" s="1"/>
  <c r="O52" i="3" s="1"/>
  <c r="O34" i="3"/>
  <c r="O9" i="3"/>
  <c r="M15" i="3"/>
  <c r="N15" i="3" s="1"/>
  <c r="O15" i="3" s="1"/>
  <c r="M16" i="3"/>
  <c r="N16" i="3" s="1"/>
  <c r="O16" i="3" s="1"/>
  <c r="O38" i="3"/>
  <c r="Z8" i="3" s="1"/>
  <c r="R19" i="3"/>
  <c r="O6" i="3"/>
  <c r="W10" i="3"/>
  <c r="O54" i="3"/>
  <c r="Z10" i="3" s="1"/>
  <c r="Z16" i="3"/>
  <c r="R20" i="3"/>
  <c r="Z12" i="3"/>
  <c r="Z15" i="3"/>
  <c r="Z11" i="3"/>
  <c r="Z24" i="3"/>
  <c r="O8" i="3"/>
  <c r="M47" i="3"/>
  <c r="N47" i="3" s="1"/>
  <c r="O47" i="3" s="1"/>
  <c r="M90" i="3"/>
  <c r="N90" i="3" s="1"/>
  <c r="O138" i="3"/>
  <c r="Z17" i="3" s="1"/>
  <c r="R17" i="3"/>
  <c r="Z25" i="3"/>
  <c r="M100" i="3"/>
  <c r="N100" i="3" s="1"/>
  <c r="O100" i="3" s="1"/>
  <c r="O210" i="3"/>
  <c r="Z23" i="3" s="1"/>
  <c r="R23" i="3"/>
  <c r="M49" i="3"/>
  <c r="N49" i="3" s="1"/>
  <c r="O49" i="3" s="1"/>
  <c r="M101" i="3"/>
  <c r="N101" i="3" s="1"/>
  <c r="O101" i="3" s="1"/>
  <c r="M48" i="3"/>
  <c r="N48" i="3" s="1"/>
  <c r="O48" i="3" s="1"/>
  <c r="M44" i="3"/>
  <c r="N44" i="3" s="1"/>
  <c r="O44" i="3" s="1"/>
  <c r="Z20" i="3"/>
  <c r="O18" i="3"/>
  <c r="W27" i="3"/>
  <c r="M91" i="3"/>
  <c r="N91" i="3" s="1"/>
  <c r="O91" i="3" s="1"/>
  <c r="M43" i="3"/>
  <c r="N43" i="3" s="1"/>
  <c r="O43" i="3" s="1"/>
  <c r="Z22" i="3"/>
  <c r="Z26" i="3"/>
  <c r="Z19" i="3"/>
  <c r="W14" i="3"/>
  <c r="O13" i="3"/>
  <c r="O42" i="3"/>
  <c r="M95" i="3"/>
  <c r="N95" i="3" s="1"/>
  <c r="O95" i="3" s="1"/>
  <c r="M96" i="3"/>
  <c r="N96" i="3" s="1"/>
  <c r="O96" i="3" s="1"/>
  <c r="M94" i="3"/>
  <c r="N94" i="3" s="1"/>
  <c r="O94" i="3" s="1"/>
  <c r="O258" i="3"/>
  <c r="Z27" i="3" s="1"/>
  <c r="O7" i="3"/>
  <c r="O102" i="3"/>
  <c r="Z14" i="3" s="1"/>
  <c r="M53" i="3"/>
  <c r="N53" i="3" s="1"/>
  <c r="O53" i="3" s="1"/>
  <c r="W8" i="3"/>
  <c r="R6" i="3"/>
  <c r="W6" i="3" l="1"/>
  <c r="Z7" i="3"/>
  <c r="W7" i="3"/>
  <c r="Z6" i="3"/>
  <c r="Z9" i="3"/>
  <c r="W9" i="3"/>
  <c r="W13" i="3"/>
  <c r="O90" i="3"/>
  <c r="Z13" i="3" s="1"/>
  <c r="D89" i="4" l="1"/>
  <c r="D88" i="4"/>
  <c r="D87" i="4"/>
  <c r="D86" i="4"/>
  <c r="D85" i="4"/>
  <c r="D84" i="4"/>
  <c r="D83" i="4"/>
  <c r="D82" i="4"/>
  <c r="D81" i="4"/>
  <c r="D80" i="4"/>
  <c r="D79" i="4"/>
  <c r="D78" i="4"/>
  <c r="D77" i="4"/>
  <c r="D76" i="4"/>
  <c r="D75" i="4"/>
  <c r="D74" i="4"/>
  <c r="D73" i="4"/>
  <c r="D72" i="4"/>
  <c r="D71" i="4"/>
  <c r="D70" i="4"/>
  <c r="D69" i="4"/>
  <c r="D68" i="4"/>
  <c r="D67" i="4"/>
  <c r="D66" i="4"/>
  <c r="D65" i="4"/>
  <c r="D64" i="4"/>
  <c r="D63" i="4"/>
  <c r="D62" i="4"/>
  <c r="D61" i="4"/>
  <c r="D60" i="4"/>
  <c r="D59" i="4"/>
  <c r="D58" i="4"/>
  <c r="D57" i="4"/>
  <c r="D56" i="4"/>
  <c r="D55" i="4"/>
  <c r="D54" i="4"/>
  <c r="D53" i="4"/>
  <c r="D52" i="4"/>
  <c r="D51" i="4"/>
  <c r="D50" i="4"/>
  <c r="D49" i="4"/>
  <c r="D48" i="4"/>
  <c r="D47" i="4"/>
  <c r="D46" i="4"/>
  <c r="D45" i="4"/>
  <c r="D44" i="4"/>
  <c r="D43" i="4"/>
  <c r="D42" i="4"/>
  <c r="D41" i="4"/>
  <c r="D40" i="4"/>
  <c r="D39" i="4"/>
  <c r="D38" i="4"/>
  <c r="D37" i="4"/>
  <c r="D36" i="4"/>
  <c r="D35" i="4"/>
  <c r="D34" i="4"/>
  <c r="D33" i="4"/>
  <c r="D32" i="4"/>
  <c r="D31" i="4"/>
  <c r="D30" i="4"/>
  <c r="D29" i="4"/>
  <c r="D28" i="4"/>
  <c r="D27" i="4"/>
  <c r="D26" i="4"/>
  <c r="D25" i="4"/>
  <c r="D24" i="4"/>
  <c r="D23" i="4"/>
  <c r="D22" i="4"/>
  <c r="D21" i="4"/>
  <c r="D20" i="4"/>
  <c r="D19" i="4"/>
  <c r="D18" i="4"/>
  <c r="D17" i="4"/>
  <c r="D16" i="4"/>
  <c r="D15" i="4"/>
  <c r="D14" i="4"/>
  <c r="D13" i="4"/>
  <c r="D12" i="4"/>
  <c r="D11" i="4"/>
  <c r="M10" i="4"/>
  <c r="M11" i="4" s="1"/>
  <c r="M12" i="4" s="1"/>
  <c r="M13" i="4" s="1"/>
  <c r="M14" i="4" s="1"/>
  <c r="M15" i="4" s="1"/>
  <c r="M16" i="4" s="1"/>
  <c r="M17" i="4" s="1"/>
  <c r="M18" i="4" s="1"/>
  <c r="M19" i="4" s="1"/>
  <c r="M20" i="4" s="1"/>
  <c r="M21" i="4" s="1"/>
  <c r="M22" i="4" s="1"/>
  <c r="M23" i="4" s="1"/>
  <c r="M24" i="4" s="1"/>
  <c r="M25" i="4" s="1"/>
  <c r="M26" i="4" s="1"/>
  <c r="M27" i="4" s="1"/>
  <c r="M28" i="4" s="1"/>
  <c r="M29" i="4" s="1"/>
  <c r="M30" i="4" s="1"/>
  <c r="M31" i="4" s="1"/>
  <c r="M32" i="4" s="1"/>
  <c r="M33" i="4" s="1"/>
  <c r="M34" i="4" s="1"/>
  <c r="M35" i="4" s="1"/>
  <c r="M36" i="4" s="1"/>
  <c r="M37" i="4" s="1"/>
  <c r="M38" i="4" s="1"/>
  <c r="M39" i="4" s="1"/>
  <c r="M40" i="4" s="1"/>
  <c r="M41" i="4" s="1"/>
  <c r="M42" i="4" s="1"/>
  <c r="M43" i="4" s="1"/>
  <c r="M44" i="4" s="1"/>
  <c r="M45" i="4" s="1"/>
  <c r="M46" i="4" s="1"/>
  <c r="M47" i="4" s="1"/>
  <c r="M48" i="4" s="1"/>
  <c r="M49" i="4" s="1"/>
  <c r="M50" i="4" s="1"/>
  <c r="M51" i="4" s="1"/>
  <c r="M52" i="4" s="1"/>
  <c r="M53" i="4" s="1"/>
  <c r="M54" i="4" s="1"/>
  <c r="M55" i="4" s="1"/>
  <c r="M56" i="4" s="1"/>
  <c r="M57" i="4" s="1"/>
  <c r="M58" i="4" s="1"/>
  <c r="M59" i="4" s="1"/>
  <c r="M60" i="4" s="1"/>
  <c r="M61" i="4" s="1"/>
  <c r="M62" i="4" s="1"/>
  <c r="M63" i="4" s="1"/>
  <c r="M64" i="4" s="1"/>
  <c r="M65" i="4" s="1"/>
  <c r="M66" i="4" s="1"/>
  <c r="M67" i="4" s="1"/>
  <c r="M68" i="4" s="1"/>
  <c r="M69" i="4" s="1"/>
  <c r="M70" i="4" s="1"/>
  <c r="M71" i="4" s="1"/>
  <c r="M72" i="4" s="1"/>
  <c r="M73" i="4" s="1"/>
  <c r="M74" i="4" s="1"/>
  <c r="M75" i="4" s="1"/>
  <c r="M76" i="4" s="1"/>
  <c r="M77" i="4" s="1"/>
  <c r="M78" i="4" s="1"/>
  <c r="M79" i="4" s="1"/>
  <c r="M80" i="4" s="1"/>
  <c r="M81" i="4" s="1"/>
  <c r="M82" i="4" s="1"/>
  <c r="M83" i="4" s="1"/>
  <c r="M84" i="4" s="1"/>
  <c r="M85" i="4" s="1"/>
  <c r="M86" i="4" s="1"/>
  <c r="M87" i="4" s="1"/>
  <c r="M88" i="4" s="1"/>
  <c r="M89" i="4" s="1"/>
  <c r="M90" i="4" s="1"/>
  <c r="M91" i="4" s="1"/>
  <c r="M92" i="4" s="1"/>
  <c r="M93" i="4" s="1"/>
  <c r="M94" i="4" s="1"/>
  <c r="M95" i="4" s="1"/>
  <c r="M96" i="4" s="1"/>
  <c r="M97" i="4" s="1"/>
  <c r="M98" i="4" s="1"/>
  <c r="M99" i="4" s="1"/>
  <c r="M100" i="4" s="1"/>
  <c r="M101" i="4" s="1"/>
  <c r="M102" i="4" s="1"/>
  <c r="M103" i="4" s="1"/>
  <c r="M104" i="4" s="1"/>
  <c r="M105" i="4" s="1"/>
  <c r="M106" i="4" s="1"/>
  <c r="M107" i="4" s="1"/>
  <c r="M108" i="4" s="1"/>
  <c r="M109" i="4" s="1"/>
  <c r="M110" i="4" s="1"/>
  <c r="M111" i="4" s="1"/>
  <c r="M112" i="4" s="1"/>
  <c r="M113" i="4" s="1"/>
  <c r="M114" i="4" s="1"/>
  <c r="M115" i="4" s="1"/>
  <c r="M116" i="4" s="1"/>
  <c r="M117" i="4" s="1"/>
  <c r="M118" i="4" s="1"/>
  <c r="M119" i="4" s="1"/>
  <c r="M120" i="4" s="1"/>
  <c r="M121" i="4" s="1"/>
  <c r="M122" i="4" s="1"/>
  <c r="M123" i="4" s="1"/>
  <c r="M124" i="4" s="1"/>
  <c r="M125" i="4" s="1"/>
  <c r="M126" i="4" s="1"/>
  <c r="M127" i="4" s="1"/>
  <c r="M128" i="4" s="1"/>
  <c r="M129" i="4" s="1"/>
  <c r="D10" i="4"/>
  <c r="N130" i="4" l="1"/>
  <c r="N131" i="4" s="1"/>
  <c r="N132" i="4" s="1"/>
  <c r="N133" i="4" s="1"/>
  <c r="N134" i="4" s="1"/>
  <c r="N135" i="4" s="1"/>
  <c r="N136" i="4" s="1"/>
  <c r="N137" i="4" s="1"/>
  <c r="N138" i="4" s="1"/>
  <c r="N139" i="4" s="1"/>
  <c r="N140" i="4" s="1"/>
  <c r="N141" i="4" s="1"/>
  <c r="N142" i="4" s="1"/>
  <c r="N143" i="4" s="1"/>
  <c r="N144" i="4" s="1"/>
  <c r="N145" i="4" s="1"/>
  <c r="N146" i="4" s="1"/>
  <c r="N147" i="4" s="1"/>
  <c r="N148" i="4" s="1"/>
  <c r="N149" i="4" s="1"/>
  <c r="N150" i="4" s="1"/>
  <c r="N151" i="4" s="1"/>
  <c r="N152" i="4" s="1"/>
  <c r="N153" i="4" s="1"/>
  <c r="N154" i="4" s="1"/>
  <c r="N155" i="4" s="1"/>
  <c r="N156" i="4" s="1"/>
  <c r="N157" i="4" s="1"/>
  <c r="N158" i="4" s="1"/>
  <c r="N159" i="4" s="1"/>
  <c r="N160" i="4" s="1"/>
  <c r="N161" i="4" s="1"/>
  <c r="N162" i="4" s="1"/>
  <c r="N163" i="4" s="1"/>
  <c r="N164" i="4" s="1"/>
  <c r="N165" i="4" s="1"/>
  <c r="N166" i="4" s="1"/>
  <c r="N167" i="4" s="1"/>
  <c r="N168" i="4" s="1"/>
  <c r="N169" i="4" s="1"/>
  <c r="N170" i="4" s="1"/>
  <c r="N171" i="4" s="1"/>
  <c r="N172" i="4" s="1"/>
  <c r="N173" i="4" s="1"/>
  <c r="N174" i="4" s="1"/>
  <c r="N175" i="4" s="1"/>
  <c r="N176" i="4" s="1"/>
  <c r="N177" i="4" s="1"/>
  <c r="N178" i="4" s="1"/>
  <c r="N179" i="4" s="1"/>
  <c r="N180" i="4" s="1"/>
  <c r="N181" i="4" s="1"/>
  <c r="N182" i="4" s="1"/>
  <c r="N183" i="4" s="1"/>
  <c r="N184" i="4" s="1"/>
  <c r="N185" i="4" s="1"/>
  <c r="N186" i="4" s="1"/>
  <c r="N187" i="4" s="1"/>
  <c r="N188" i="4" s="1"/>
  <c r="N189" i="4" s="1"/>
  <c r="N190" i="4" s="1"/>
  <c r="N191" i="4" s="1"/>
  <c r="N192" i="4" s="1"/>
  <c r="N193" i="4" s="1"/>
  <c r="N194" i="4" s="1"/>
  <c r="N195" i="4" s="1"/>
  <c r="N196" i="4" s="1"/>
  <c r="N197" i="4" s="1"/>
  <c r="N198" i="4" s="1"/>
  <c r="N199" i="4" s="1"/>
  <c r="N200" i="4" s="1"/>
  <c r="N201" i="4" s="1"/>
  <c r="N202" i="4" s="1"/>
  <c r="N203" i="4" s="1"/>
  <c r="N204" i="4" s="1"/>
  <c r="N205" i="4" s="1"/>
  <c r="N206" i="4" s="1"/>
  <c r="N207" i="4" s="1"/>
  <c r="N208" i="4" s="1"/>
  <c r="N209" i="4" s="1"/>
  <c r="N210" i="4" s="1"/>
  <c r="N211" i="4" s="1"/>
  <c r="N212" i="4" s="1"/>
  <c r="N213" i="4" s="1"/>
  <c r="N214" i="4" s="1"/>
  <c r="N215" i="4" s="1"/>
  <c r="N216" i="4" s="1"/>
  <c r="N217" i="4" s="1"/>
  <c r="O130" i="4"/>
  <c r="O131" i="4" s="1"/>
  <c r="O132" i="4" s="1"/>
  <c r="O133" i="4" s="1"/>
  <c r="O134" i="4" s="1"/>
  <c r="O135" i="4" s="1"/>
  <c r="O136" i="4" s="1"/>
  <c r="O137" i="4" s="1"/>
  <c r="O138" i="4" s="1"/>
  <c r="O139" i="4" s="1"/>
  <c r="O140" i="4" s="1"/>
  <c r="O141" i="4" s="1"/>
  <c r="O142" i="4" s="1"/>
  <c r="O143" i="4" s="1"/>
  <c r="O144" i="4" s="1"/>
  <c r="O145" i="4" s="1"/>
  <c r="O146" i="4" s="1"/>
  <c r="O147" i="4" s="1"/>
  <c r="O148" i="4" s="1"/>
  <c r="O149" i="4" s="1"/>
  <c r="O150" i="4" s="1"/>
  <c r="O151" i="4" s="1"/>
  <c r="O152" i="4" s="1"/>
  <c r="O153" i="4" s="1"/>
  <c r="O154" i="4" s="1"/>
  <c r="O155" i="4" s="1"/>
  <c r="O156" i="4" s="1"/>
  <c r="O157" i="4" s="1"/>
  <c r="O158" i="4" s="1"/>
  <c r="O159" i="4" s="1"/>
  <c r="O160" i="4" s="1"/>
  <c r="O161" i="4" s="1"/>
  <c r="O162" i="4" s="1"/>
  <c r="O163" i="4" s="1"/>
  <c r="O164" i="4" s="1"/>
  <c r="O165" i="4" s="1"/>
  <c r="O166" i="4" s="1"/>
  <c r="O167" i="4" s="1"/>
  <c r="O168" i="4" s="1"/>
  <c r="O169" i="4" s="1"/>
  <c r="O170" i="4" s="1"/>
  <c r="O171" i="4" s="1"/>
  <c r="O172" i="4" s="1"/>
  <c r="O173" i="4" s="1"/>
  <c r="O174" i="4" s="1"/>
  <c r="O175" i="4" s="1"/>
  <c r="O176" i="4" s="1"/>
  <c r="O177" i="4" s="1"/>
  <c r="O178" i="4" s="1"/>
  <c r="O179" i="4" s="1"/>
  <c r="O180" i="4" s="1"/>
  <c r="O181" i="4" s="1"/>
  <c r="O182" i="4" s="1"/>
  <c r="O183" i="4" s="1"/>
  <c r="O184" i="4" s="1"/>
  <c r="H110" i="2"/>
  <c r="H106" i="2"/>
  <c r="H105" i="2"/>
  <c r="H102" i="2"/>
  <c r="H94" i="2"/>
  <c r="H93" i="2"/>
  <c r="H90" i="2"/>
  <c r="H82" i="2"/>
  <c r="H78" i="2"/>
  <c r="H77" i="2"/>
  <c r="H61" i="2"/>
  <c r="H58" i="2"/>
  <c r="H57" i="2"/>
  <c r="H56" i="2"/>
  <c r="H55" i="2"/>
  <c r="H54" i="2"/>
  <c r="H53" i="2"/>
  <c r="H52" i="2"/>
  <c r="H51" i="2"/>
  <c r="H50" i="2"/>
  <c r="H49" i="2"/>
  <c r="H48" i="2"/>
  <c r="H47" i="2"/>
  <c r="H46" i="2"/>
  <c r="H45" i="2"/>
  <c r="H44" i="2"/>
  <c r="H43" i="2"/>
  <c r="H42" i="2"/>
  <c r="H41" i="2"/>
  <c r="H40" i="2"/>
  <c r="O185" i="4" l="1"/>
  <c r="O186" i="4" s="1"/>
  <c r="O187" i="4" s="1"/>
  <c r="O188" i="4" s="1"/>
  <c r="O189" i="4" s="1"/>
  <c r="O190" i="4" s="1"/>
  <c r="O191" i="4" s="1"/>
  <c r="O192" i="4" s="1"/>
  <c r="O193" i="4" s="1"/>
  <c r="O194" i="4" s="1"/>
  <c r="O195" i="4" s="1"/>
  <c r="O196" i="4" s="1"/>
  <c r="O197" i="4" s="1"/>
  <c r="O198" i="4" s="1"/>
  <c r="O199" i="4" s="1"/>
  <c r="O200" i="4" s="1"/>
  <c r="O201" i="4" s="1"/>
  <c r="O202" i="4" s="1"/>
  <c r="O203" i="4" s="1"/>
  <c r="O204" i="4" s="1"/>
  <c r="O205" i="4" s="1"/>
  <c r="O206" i="4" s="1"/>
  <c r="O207" i="4" s="1"/>
  <c r="O208" i="4" s="1"/>
  <c r="O209" i="4" s="1"/>
  <c r="O210" i="4" s="1"/>
  <c r="O211" i="4" s="1"/>
  <c r="O212" i="4" s="1"/>
  <c r="O213" i="4" s="1"/>
  <c r="O214" i="4" s="1"/>
  <c r="O215" i="4" s="1"/>
  <c r="O216" i="4" s="1"/>
  <c r="O217" i="4" s="1"/>
  <c r="I43" i="2"/>
  <c r="I47" i="2"/>
  <c r="I51" i="2"/>
  <c r="I55" i="2"/>
  <c r="I61" i="2"/>
  <c r="I90" i="2"/>
  <c r="I105" i="2"/>
  <c r="I40" i="2"/>
  <c r="I44" i="2"/>
  <c r="I48" i="2"/>
  <c r="I52" i="2"/>
  <c r="I56" i="2"/>
  <c r="I77" i="2"/>
  <c r="I93" i="2"/>
  <c r="I106" i="2"/>
  <c r="I41" i="2"/>
  <c r="I45" i="2"/>
  <c r="I49" i="2"/>
  <c r="I53" i="2"/>
  <c r="I57" i="2"/>
  <c r="I78" i="2"/>
  <c r="I94" i="2"/>
  <c r="I110" i="2"/>
  <c r="I42" i="2"/>
  <c r="I46" i="2"/>
  <c r="I50" i="2"/>
  <c r="I54" i="2"/>
  <c r="I58" i="2"/>
  <c r="I82" i="2"/>
  <c r="I102" i="2"/>
  <c r="H72" i="2"/>
  <c r="H68" i="2"/>
  <c r="H88" i="2"/>
  <c r="H109" i="2"/>
  <c r="H65" i="2"/>
  <c r="H96" i="2"/>
  <c r="H100" i="2"/>
  <c r="H62" i="2"/>
  <c r="H66" i="2"/>
  <c r="H74" i="2"/>
  <c r="H81" i="2"/>
  <c r="H60" i="2"/>
  <c r="H76" i="2"/>
  <c r="H92" i="2"/>
  <c r="H104" i="2"/>
  <c r="H64" i="2"/>
  <c r="H69" i="2"/>
  <c r="H80" i="2"/>
  <c r="H85" i="2"/>
  <c r="H97" i="2"/>
  <c r="H108" i="2"/>
  <c r="H70" i="2"/>
  <c r="H73" i="2"/>
  <c r="H84" i="2"/>
  <c r="H86" i="2"/>
  <c r="H89" i="2"/>
  <c r="H98" i="2"/>
  <c r="H101" i="2"/>
  <c r="H63" i="2"/>
  <c r="H67" i="2"/>
  <c r="H71" i="2"/>
  <c r="H75" i="2"/>
  <c r="H79" i="2"/>
  <c r="H83" i="2"/>
  <c r="H87" i="2"/>
  <c r="H91" i="2"/>
  <c r="H95" i="2"/>
  <c r="H99" i="2"/>
  <c r="H103" i="2"/>
  <c r="H107" i="2"/>
  <c r="H59" i="2"/>
  <c r="B110" i="1"/>
  <c r="E109" i="1"/>
  <c r="C105" i="1"/>
  <c r="U99" i="1"/>
  <c r="T99" i="1"/>
  <c r="S99" i="1"/>
  <c r="R99" i="1"/>
  <c r="Q99" i="1"/>
  <c r="P99" i="1"/>
  <c r="O99" i="1"/>
  <c r="N99" i="1"/>
  <c r="M99" i="1"/>
  <c r="L99" i="1"/>
  <c r="K99" i="1"/>
  <c r="J99" i="1"/>
  <c r="I99" i="1"/>
  <c r="H99" i="1"/>
  <c r="G99" i="1"/>
  <c r="U98" i="1"/>
  <c r="T98" i="1"/>
  <c r="S98" i="1"/>
  <c r="R98" i="1"/>
  <c r="Q98" i="1"/>
  <c r="P98" i="1"/>
  <c r="O98" i="1"/>
  <c r="N98" i="1"/>
  <c r="M98" i="1"/>
  <c r="L98" i="1"/>
  <c r="K98" i="1"/>
  <c r="J98" i="1"/>
  <c r="I98" i="1"/>
  <c r="H98" i="1"/>
  <c r="G98" i="1"/>
  <c r="U97" i="1"/>
  <c r="T97" i="1"/>
  <c r="S97" i="1"/>
  <c r="R97" i="1"/>
  <c r="Q97" i="1"/>
  <c r="P97" i="1"/>
  <c r="O97" i="1"/>
  <c r="N97" i="1"/>
  <c r="M97" i="1"/>
  <c r="L97" i="1"/>
  <c r="K97" i="1"/>
  <c r="J97" i="1"/>
  <c r="I97" i="1"/>
  <c r="H97" i="1"/>
  <c r="G97" i="1"/>
  <c r="U96" i="1"/>
  <c r="T96" i="1"/>
  <c r="S96" i="1"/>
  <c r="R96" i="1"/>
  <c r="Q96" i="1"/>
  <c r="P96" i="1"/>
  <c r="O96" i="1"/>
  <c r="N96" i="1"/>
  <c r="M96" i="1"/>
  <c r="L96" i="1"/>
  <c r="K96" i="1"/>
  <c r="J96" i="1"/>
  <c r="I96" i="1"/>
  <c r="H96" i="1"/>
  <c r="G96" i="1"/>
  <c r="U95" i="1"/>
  <c r="T95" i="1"/>
  <c r="S95" i="1"/>
  <c r="R95" i="1"/>
  <c r="Q95" i="1"/>
  <c r="P95" i="1"/>
  <c r="O95" i="1"/>
  <c r="N95" i="1"/>
  <c r="M95" i="1"/>
  <c r="L95" i="1"/>
  <c r="K95" i="1"/>
  <c r="J95" i="1"/>
  <c r="I95" i="1"/>
  <c r="H95" i="1"/>
  <c r="G95" i="1"/>
  <c r="U94" i="1"/>
  <c r="T94" i="1"/>
  <c r="S94" i="1"/>
  <c r="R94" i="1"/>
  <c r="Q94" i="1"/>
  <c r="P94" i="1"/>
  <c r="O94" i="1"/>
  <c r="N94" i="1"/>
  <c r="M94" i="1"/>
  <c r="L94" i="1"/>
  <c r="K94" i="1"/>
  <c r="J94" i="1"/>
  <c r="I94" i="1"/>
  <c r="H94" i="1"/>
  <c r="G94" i="1"/>
  <c r="U93" i="1"/>
  <c r="T93" i="1"/>
  <c r="S93" i="1"/>
  <c r="R93" i="1"/>
  <c r="Q93" i="1"/>
  <c r="P93" i="1"/>
  <c r="O93" i="1"/>
  <c r="N93" i="1"/>
  <c r="M93" i="1"/>
  <c r="L93" i="1"/>
  <c r="K93" i="1"/>
  <c r="J93" i="1"/>
  <c r="I93" i="1"/>
  <c r="H93" i="1"/>
  <c r="G93" i="1"/>
  <c r="U92" i="1"/>
  <c r="T92" i="1"/>
  <c r="S92" i="1"/>
  <c r="R92" i="1"/>
  <c r="Q92" i="1"/>
  <c r="P92" i="1"/>
  <c r="O92" i="1"/>
  <c r="N92" i="1"/>
  <c r="M92" i="1"/>
  <c r="L92" i="1"/>
  <c r="K92" i="1"/>
  <c r="J92" i="1"/>
  <c r="I92" i="1"/>
  <c r="H92" i="1"/>
  <c r="G92" i="1"/>
  <c r="U91" i="1"/>
  <c r="T91" i="1"/>
  <c r="S91" i="1"/>
  <c r="R91" i="1"/>
  <c r="Q91" i="1"/>
  <c r="P91" i="1"/>
  <c r="O91" i="1"/>
  <c r="N91" i="1"/>
  <c r="M91" i="1"/>
  <c r="L91" i="1"/>
  <c r="K91" i="1"/>
  <c r="J91" i="1"/>
  <c r="I91" i="1"/>
  <c r="H91" i="1"/>
  <c r="G91" i="1"/>
  <c r="U90" i="1"/>
  <c r="T90" i="1"/>
  <c r="S90" i="1"/>
  <c r="R90" i="1"/>
  <c r="Q90" i="1"/>
  <c r="P90" i="1"/>
  <c r="O90" i="1"/>
  <c r="N90" i="1"/>
  <c r="M90" i="1"/>
  <c r="L90" i="1"/>
  <c r="K90" i="1"/>
  <c r="J90" i="1"/>
  <c r="I90" i="1"/>
  <c r="H90" i="1"/>
  <c r="G90" i="1"/>
  <c r="U89" i="1"/>
  <c r="T89" i="1"/>
  <c r="S89" i="1"/>
  <c r="R89" i="1"/>
  <c r="Q89" i="1"/>
  <c r="P89" i="1"/>
  <c r="O89" i="1"/>
  <c r="N89" i="1"/>
  <c r="M89" i="1"/>
  <c r="L89" i="1"/>
  <c r="K89" i="1"/>
  <c r="J89" i="1"/>
  <c r="I89" i="1"/>
  <c r="H89" i="1"/>
  <c r="G89" i="1"/>
  <c r="U88" i="1"/>
  <c r="T88" i="1"/>
  <c r="S88" i="1"/>
  <c r="R88" i="1"/>
  <c r="Q88" i="1"/>
  <c r="P88" i="1"/>
  <c r="O88" i="1"/>
  <c r="N88" i="1"/>
  <c r="M88" i="1"/>
  <c r="L88" i="1"/>
  <c r="K88" i="1"/>
  <c r="J88" i="1"/>
  <c r="I88" i="1"/>
  <c r="H88" i="1"/>
  <c r="G88" i="1"/>
  <c r="U87" i="1"/>
  <c r="T87" i="1"/>
  <c r="S87" i="1"/>
  <c r="R87" i="1"/>
  <c r="Q87" i="1"/>
  <c r="P87" i="1"/>
  <c r="O87" i="1"/>
  <c r="N87" i="1"/>
  <c r="M87" i="1"/>
  <c r="L87" i="1"/>
  <c r="K87" i="1"/>
  <c r="J87" i="1"/>
  <c r="I87" i="1"/>
  <c r="H87" i="1"/>
  <c r="G87" i="1"/>
  <c r="U86" i="1"/>
  <c r="T86" i="1"/>
  <c r="S86" i="1"/>
  <c r="R86" i="1"/>
  <c r="Q86" i="1"/>
  <c r="P86" i="1"/>
  <c r="O86" i="1"/>
  <c r="N86" i="1"/>
  <c r="M86" i="1"/>
  <c r="L86" i="1"/>
  <c r="K86" i="1"/>
  <c r="J86" i="1"/>
  <c r="I86" i="1"/>
  <c r="H86" i="1"/>
  <c r="G86" i="1"/>
  <c r="U85" i="1"/>
  <c r="T85" i="1"/>
  <c r="S85" i="1"/>
  <c r="R85" i="1"/>
  <c r="Q85" i="1"/>
  <c r="P85" i="1"/>
  <c r="O85" i="1"/>
  <c r="N85" i="1"/>
  <c r="M85" i="1"/>
  <c r="L85" i="1"/>
  <c r="K85" i="1"/>
  <c r="J85" i="1"/>
  <c r="I85" i="1"/>
  <c r="H85" i="1"/>
  <c r="G85" i="1"/>
  <c r="U84" i="1"/>
  <c r="T84" i="1"/>
  <c r="S84" i="1"/>
  <c r="R84" i="1"/>
  <c r="Q84" i="1"/>
  <c r="P84" i="1"/>
  <c r="O84" i="1"/>
  <c r="N84" i="1"/>
  <c r="M84" i="1"/>
  <c r="B84" i="1" s="1"/>
  <c r="L84" i="1"/>
  <c r="K84" i="1"/>
  <c r="J84" i="1"/>
  <c r="I84" i="1"/>
  <c r="H84" i="1"/>
  <c r="G84" i="1"/>
  <c r="U83" i="1"/>
  <c r="T83" i="1"/>
  <c r="S83" i="1"/>
  <c r="R83" i="1"/>
  <c r="Q83" i="1"/>
  <c r="P83" i="1"/>
  <c r="O83" i="1"/>
  <c r="N83" i="1"/>
  <c r="M83" i="1"/>
  <c r="L83" i="1"/>
  <c r="K83" i="1"/>
  <c r="J83" i="1"/>
  <c r="I83" i="1"/>
  <c r="H83" i="1"/>
  <c r="G83" i="1"/>
  <c r="U82" i="1"/>
  <c r="T82" i="1"/>
  <c r="S82" i="1"/>
  <c r="R82" i="1"/>
  <c r="Q82" i="1"/>
  <c r="P82" i="1"/>
  <c r="O82" i="1"/>
  <c r="N82" i="1"/>
  <c r="M82" i="1"/>
  <c r="L82" i="1"/>
  <c r="K82" i="1"/>
  <c r="J82" i="1"/>
  <c r="I82" i="1"/>
  <c r="H82" i="1"/>
  <c r="G82" i="1"/>
  <c r="U81" i="1"/>
  <c r="T81" i="1"/>
  <c r="S81" i="1"/>
  <c r="R81" i="1"/>
  <c r="Q81" i="1"/>
  <c r="P81" i="1"/>
  <c r="O81" i="1"/>
  <c r="N81" i="1"/>
  <c r="M81" i="1"/>
  <c r="L81" i="1"/>
  <c r="K81" i="1"/>
  <c r="J81" i="1"/>
  <c r="I81" i="1"/>
  <c r="H81" i="1"/>
  <c r="G81" i="1"/>
  <c r="U80" i="1"/>
  <c r="T80" i="1"/>
  <c r="S80" i="1"/>
  <c r="R80" i="1"/>
  <c r="Q80" i="1"/>
  <c r="P80" i="1"/>
  <c r="O80" i="1"/>
  <c r="N80" i="1"/>
  <c r="M80" i="1"/>
  <c r="L80" i="1"/>
  <c r="K80" i="1"/>
  <c r="J80" i="1"/>
  <c r="I80" i="1"/>
  <c r="H80" i="1"/>
  <c r="G80" i="1"/>
  <c r="U79" i="1"/>
  <c r="T79" i="1"/>
  <c r="S79" i="1"/>
  <c r="R79" i="1"/>
  <c r="Q79" i="1"/>
  <c r="P79" i="1"/>
  <c r="O79" i="1"/>
  <c r="N79" i="1"/>
  <c r="M79" i="1"/>
  <c r="L79" i="1"/>
  <c r="K79" i="1"/>
  <c r="J79" i="1"/>
  <c r="I79" i="1"/>
  <c r="H79" i="1"/>
  <c r="G79" i="1"/>
  <c r="U78" i="1"/>
  <c r="T78" i="1"/>
  <c r="S78" i="1"/>
  <c r="R78" i="1"/>
  <c r="Q78" i="1"/>
  <c r="P78" i="1"/>
  <c r="O78" i="1"/>
  <c r="N78" i="1"/>
  <c r="M78" i="1"/>
  <c r="L78" i="1"/>
  <c r="K78" i="1"/>
  <c r="J78" i="1"/>
  <c r="I78" i="1"/>
  <c r="H78" i="1"/>
  <c r="G78" i="1"/>
  <c r="U77" i="1"/>
  <c r="T77" i="1"/>
  <c r="S77" i="1"/>
  <c r="R77" i="1"/>
  <c r="Q77" i="1"/>
  <c r="P77" i="1"/>
  <c r="O77" i="1"/>
  <c r="N77" i="1"/>
  <c r="M77" i="1"/>
  <c r="L77" i="1"/>
  <c r="K77" i="1"/>
  <c r="J77" i="1"/>
  <c r="I77" i="1"/>
  <c r="H77" i="1"/>
  <c r="G77" i="1"/>
  <c r="U76" i="1"/>
  <c r="T76" i="1"/>
  <c r="S76" i="1"/>
  <c r="R76" i="1"/>
  <c r="Q76" i="1"/>
  <c r="P76" i="1"/>
  <c r="O76" i="1"/>
  <c r="N76" i="1"/>
  <c r="M76" i="1"/>
  <c r="L76" i="1"/>
  <c r="K76" i="1"/>
  <c r="J76" i="1"/>
  <c r="I76" i="1"/>
  <c r="H76" i="1"/>
  <c r="G76" i="1"/>
  <c r="U75" i="1"/>
  <c r="T75" i="1"/>
  <c r="S75" i="1"/>
  <c r="R75" i="1"/>
  <c r="Q75" i="1"/>
  <c r="P75" i="1"/>
  <c r="O75" i="1"/>
  <c r="N75" i="1"/>
  <c r="M75" i="1"/>
  <c r="L75" i="1"/>
  <c r="K75" i="1"/>
  <c r="J75" i="1"/>
  <c r="I75" i="1"/>
  <c r="H75" i="1"/>
  <c r="G75" i="1"/>
  <c r="U74" i="1"/>
  <c r="T74" i="1"/>
  <c r="S74" i="1"/>
  <c r="R74" i="1"/>
  <c r="Q74" i="1"/>
  <c r="P74" i="1"/>
  <c r="O74" i="1"/>
  <c r="N74" i="1"/>
  <c r="M74" i="1"/>
  <c r="L74" i="1"/>
  <c r="K74" i="1"/>
  <c r="J74" i="1"/>
  <c r="I74" i="1"/>
  <c r="H74" i="1"/>
  <c r="G74" i="1"/>
  <c r="U73" i="1"/>
  <c r="T73" i="1"/>
  <c r="S73" i="1"/>
  <c r="R73" i="1"/>
  <c r="Q73" i="1"/>
  <c r="P73" i="1"/>
  <c r="O73" i="1"/>
  <c r="N73" i="1"/>
  <c r="M73" i="1"/>
  <c r="L73" i="1"/>
  <c r="K73" i="1"/>
  <c r="J73" i="1"/>
  <c r="I73" i="1"/>
  <c r="H73" i="1"/>
  <c r="G73" i="1"/>
  <c r="U72" i="1"/>
  <c r="T72" i="1"/>
  <c r="S72" i="1"/>
  <c r="R72" i="1"/>
  <c r="Q72" i="1"/>
  <c r="P72" i="1"/>
  <c r="O72" i="1"/>
  <c r="N72" i="1"/>
  <c r="M72" i="1"/>
  <c r="L72" i="1"/>
  <c r="K72" i="1"/>
  <c r="J72" i="1"/>
  <c r="I72" i="1"/>
  <c r="H72" i="1"/>
  <c r="G72" i="1"/>
  <c r="U71" i="1"/>
  <c r="T71" i="1"/>
  <c r="S71" i="1"/>
  <c r="R71" i="1"/>
  <c r="Q71" i="1"/>
  <c r="P71" i="1"/>
  <c r="O71" i="1"/>
  <c r="N71" i="1"/>
  <c r="M71" i="1"/>
  <c r="L71" i="1"/>
  <c r="K71" i="1"/>
  <c r="J71" i="1"/>
  <c r="I71" i="1"/>
  <c r="H71" i="1"/>
  <c r="G71" i="1"/>
  <c r="U70" i="1"/>
  <c r="T70" i="1"/>
  <c r="S70" i="1"/>
  <c r="R70" i="1"/>
  <c r="Q70" i="1"/>
  <c r="P70" i="1"/>
  <c r="O70" i="1"/>
  <c r="N70" i="1"/>
  <c r="M70" i="1"/>
  <c r="L70" i="1"/>
  <c r="K70" i="1"/>
  <c r="J70" i="1"/>
  <c r="I70" i="1"/>
  <c r="H70" i="1"/>
  <c r="G70" i="1"/>
  <c r="AH69" i="1"/>
  <c r="P69" i="1" s="1"/>
  <c r="U69" i="1"/>
  <c r="T69" i="1"/>
  <c r="R69" i="1"/>
  <c r="O69" i="1"/>
  <c r="M69" i="1"/>
  <c r="L69" i="1"/>
  <c r="K69" i="1"/>
  <c r="J69" i="1"/>
  <c r="I69" i="1"/>
  <c r="H69" i="1"/>
  <c r="G69" i="1"/>
  <c r="AH68" i="1"/>
  <c r="U68" i="1"/>
  <c r="T68" i="1"/>
  <c r="R68" i="1"/>
  <c r="P68" i="1"/>
  <c r="O68" i="1"/>
  <c r="M68" i="1"/>
  <c r="L68" i="1"/>
  <c r="K68" i="1"/>
  <c r="J68" i="1"/>
  <c r="I68" i="1"/>
  <c r="H68" i="1"/>
  <c r="B68" i="1" s="1"/>
  <c r="G68" i="1"/>
  <c r="AH67" i="1"/>
  <c r="P67" i="1" s="1"/>
  <c r="U67" i="1"/>
  <c r="T67" i="1"/>
  <c r="R67" i="1"/>
  <c r="O67" i="1"/>
  <c r="M67" i="1"/>
  <c r="L67" i="1"/>
  <c r="K67" i="1"/>
  <c r="J67" i="1"/>
  <c r="I67" i="1"/>
  <c r="H67" i="1"/>
  <c r="G67" i="1"/>
  <c r="AH66" i="1"/>
  <c r="P66" i="1" s="1"/>
  <c r="U66" i="1"/>
  <c r="T66" i="1"/>
  <c r="R66" i="1"/>
  <c r="O66" i="1"/>
  <c r="M66" i="1"/>
  <c r="L66" i="1"/>
  <c r="K66" i="1"/>
  <c r="J66" i="1"/>
  <c r="I66" i="1"/>
  <c r="H66" i="1"/>
  <c r="G66" i="1"/>
  <c r="AH65" i="1"/>
  <c r="P65" i="1" s="1"/>
  <c r="U65" i="1"/>
  <c r="T65" i="1"/>
  <c r="R65" i="1"/>
  <c r="O65" i="1"/>
  <c r="M65" i="1"/>
  <c r="L65" i="1"/>
  <c r="K65" i="1"/>
  <c r="J65" i="1"/>
  <c r="I65" i="1"/>
  <c r="H65" i="1"/>
  <c r="G65" i="1"/>
  <c r="AH64" i="1"/>
  <c r="U64" i="1"/>
  <c r="T64" i="1"/>
  <c r="R64" i="1"/>
  <c r="P64" i="1"/>
  <c r="O64" i="1"/>
  <c r="M64" i="1"/>
  <c r="L64" i="1"/>
  <c r="K64" i="1"/>
  <c r="J64" i="1"/>
  <c r="I64" i="1"/>
  <c r="H64" i="1"/>
  <c r="G64" i="1"/>
  <c r="AH63" i="1"/>
  <c r="U63" i="1"/>
  <c r="T63" i="1"/>
  <c r="R63" i="1"/>
  <c r="P63" i="1"/>
  <c r="O63" i="1"/>
  <c r="M63" i="1"/>
  <c r="L63" i="1"/>
  <c r="K63" i="1"/>
  <c r="J63" i="1"/>
  <c r="I63" i="1"/>
  <c r="H63" i="1"/>
  <c r="G63" i="1"/>
  <c r="AH62" i="1"/>
  <c r="P62" i="1" s="1"/>
  <c r="U62" i="1"/>
  <c r="T62" i="1"/>
  <c r="R62" i="1"/>
  <c r="O62" i="1"/>
  <c r="M62" i="1"/>
  <c r="L62" i="1"/>
  <c r="K62" i="1"/>
  <c r="J62" i="1"/>
  <c r="I62" i="1"/>
  <c r="H62" i="1"/>
  <c r="G62" i="1"/>
  <c r="AH61" i="1"/>
  <c r="P61" i="1" s="1"/>
  <c r="U61" i="1"/>
  <c r="T61" i="1"/>
  <c r="R61" i="1"/>
  <c r="O61" i="1"/>
  <c r="M61" i="1"/>
  <c r="L61" i="1"/>
  <c r="K61" i="1"/>
  <c r="J61" i="1"/>
  <c r="I61" i="1"/>
  <c r="H61" i="1"/>
  <c r="G61" i="1"/>
  <c r="A61" i="1" s="1"/>
  <c r="AH60" i="1"/>
  <c r="P60" i="1" s="1"/>
  <c r="U60" i="1"/>
  <c r="T60" i="1"/>
  <c r="R60" i="1"/>
  <c r="O60" i="1"/>
  <c r="M60" i="1"/>
  <c r="L60" i="1"/>
  <c r="K60" i="1"/>
  <c r="J60" i="1"/>
  <c r="I60" i="1"/>
  <c r="H60" i="1"/>
  <c r="G60" i="1"/>
  <c r="AH59" i="1"/>
  <c r="P59" i="1" s="1"/>
  <c r="U59" i="1"/>
  <c r="T59" i="1"/>
  <c r="R59" i="1"/>
  <c r="O59" i="1"/>
  <c r="M59" i="1"/>
  <c r="L59" i="1"/>
  <c r="K59" i="1"/>
  <c r="J59" i="1"/>
  <c r="I59" i="1"/>
  <c r="H59" i="1"/>
  <c r="G59" i="1"/>
  <c r="D104" i="1" l="1"/>
  <c r="B71" i="1"/>
  <c r="C83" i="1"/>
  <c r="B83" i="1"/>
  <c r="D109" i="1"/>
  <c r="C99" i="1"/>
  <c r="B79" i="1"/>
  <c r="C91" i="1"/>
  <c r="B67" i="1"/>
  <c r="A65" i="1"/>
  <c r="E67" i="1"/>
  <c r="B107" i="1"/>
  <c r="C69" i="1"/>
  <c r="D108" i="1"/>
  <c r="B106" i="1"/>
  <c r="D66" i="1"/>
  <c r="C95" i="1"/>
  <c r="E61" i="1"/>
  <c r="C79" i="1"/>
  <c r="C75" i="1"/>
  <c r="B64" i="1"/>
  <c r="C87" i="1"/>
  <c r="C60" i="1"/>
  <c r="B63" i="1"/>
  <c r="D65" i="1"/>
  <c r="B72" i="1"/>
  <c r="A59" i="1"/>
  <c r="B65" i="1"/>
  <c r="A69" i="1"/>
  <c r="C71" i="1"/>
  <c r="D71" i="1"/>
  <c r="D83" i="1"/>
  <c r="D87" i="1"/>
  <c r="D91" i="1"/>
  <c r="D95" i="1"/>
  <c r="D99" i="1"/>
  <c r="E105" i="1"/>
  <c r="B108" i="1"/>
  <c r="B103" i="1"/>
  <c r="C107" i="1"/>
  <c r="A107" i="1"/>
  <c r="B60" i="1"/>
  <c r="A63" i="1"/>
  <c r="E63" i="1"/>
  <c r="E65" i="1"/>
  <c r="C66" i="1"/>
  <c r="B66" i="1"/>
  <c r="C101" i="1"/>
  <c r="B102" i="1"/>
  <c r="D75" i="1"/>
  <c r="D79" i="1"/>
  <c r="B59" i="1"/>
  <c r="C62" i="1"/>
  <c r="B62" i="1"/>
  <c r="C65" i="1"/>
  <c r="C67" i="1"/>
  <c r="D67" i="1"/>
  <c r="A67" i="1"/>
  <c r="A68" i="1"/>
  <c r="C68" i="1"/>
  <c r="D68" i="1"/>
  <c r="E69" i="1"/>
  <c r="C70" i="1"/>
  <c r="B70" i="1"/>
  <c r="D70" i="1"/>
  <c r="C74" i="1"/>
  <c r="D74" i="1"/>
  <c r="C78" i="1"/>
  <c r="D78" i="1"/>
  <c r="C82" i="1"/>
  <c r="B82" i="1"/>
  <c r="D82" i="1"/>
  <c r="C86" i="1"/>
  <c r="D86" i="1"/>
  <c r="C90" i="1"/>
  <c r="D90" i="1"/>
  <c r="C94" i="1"/>
  <c r="D94" i="1"/>
  <c r="C98" i="1"/>
  <c r="B98" i="1"/>
  <c r="D98" i="1"/>
  <c r="E107" i="1"/>
  <c r="D107" i="1"/>
  <c r="C108" i="1"/>
  <c r="E108" i="1"/>
  <c r="B109" i="1"/>
  <c r="E110" i="1"/>
  <c r="C110" i="1"/>
  <c r="D110" i="1"/>
  <c r="E59" i="1"/>
  <c r="A60" i="1"/>
  <c r="D60" i="1"/>
  <c r="C63" i="1"/>
  <c r="D63" i="1"/>
  <c r="A64" i="1"/>
  <c r="D64" i="1"/>
  <c r="B69" i="1"/>
  <c r="D69" i="1"/>
  <c r="C73" i="1"/>
  <c r="D73" i="1"/>
  <c r="C77" i="1"/>
  <c r="D77" i="1"/>
  <c r="C81" i="1"/>
  <c r="B81" i="1"/>
  <c r="D81" i="1"/>
  <c r="C85" i="1"/>
  <c r="B85" i="1"/>
  <c r="D85" i="1"/>
  <c r="C89" i="1"/>
  <c r="D89" i="1"/>
  <c r="C93" i="1"/>
  <c r="D93" i="1"/>
  <c r="C97" i="1"/>
  <c r="D97" i="1"/>
  <c r="B100" i="1"/>
  <c r="A101" i="1"/>
  <c r="D102" i="1"/>
  <c r="C103" i="1"/>
  <c r="B104" i="1"/>
  <c r="A105" i="1"/>
  <c r="D106" i="1"/>
  <c r="C59" i="1"/>
  <c r="B61" i="1"/>
  <c r="C72" i="1"/>
  <c r="D72" i="1"/>
  <c r="C76" i="1"/>
  <c r="D76" i="1"/>
  <c r="C80" i="1"/>
  <c r="D80" i="1"/>
  <c r="C84" i="1"/>
  <c r="D84" i="1"/>
  <c r="C88" i="1"/>
  <c r="D88" i="1"/>
  <c r="C92" i="1"/>
  <c r="D92" i="1"/>
  <c r="C96" i="1"/>
  <c r="D96" i="1"/>
  <c r="B99" i="1"/>
  <c r="C100" i="1"/>
  <c r="D100" i="1"/>
  <c r="B101" i="1"/>
  <c r="D101" i="1"/>
  <c r="C102" i="1"/>
  <c r="D103" i="1"/>
  <c r="E103" i="1"/>
  <c r="C104" i="1"/>
  <c r="E104" i="1"/>
  <c r="B105" i="1"/>
  <c r="D105" i="1"/>
  <c r="E106" i="1"/>
  <c r="C106" i="1"/>
  <c r="C109" i="1"/>
  <c r="I99" i="2"/>
  <c r="I83" i="2"/>
  <c r="I67" i="2"/>
  <c r="I89" i="2"/>
  <c r="I70" i="2"/>
  <c r="I80" i="2"/>
  <c r="I92" i="2"/>
  <c r="I74" i="2"/>
  <c r="I96" i="2"/>
  <c r="I68" i="2"/>
  <c r="I59" i="2"/>
  <c r="I95" i="2"/>
  <c r="I79" i="2"/>
  <c r="I63" i="2"/>
  <c r="I86" i="2"/>
  <c r="I108" i="2"/>
  <c r="I69" i="2"/>
  <c r="I76" i="2"/>
  <c r="I66" i="2"/>
  <c r="I65" i="2"/>
  <c r="I72" i="2"/>
  <c r="I107" i="2"/>
  <c r="I91" i="2"/>
  <c r="I75" i="2"/>
  <c r="I101" i="2"/>
  <c r="I84" i="2"/>
  <c r="I97" i="2"/>
  <c r="I64" i="2"/>
  <c r="I60" i="2"/>
  <c r="I62" i="2"/>
  <c r="I109" i="2"/>
  <c r="I103" i="2"/>
  <c r="I87" i="2"/>
  <c r="I71" i="2"/>
  <c r="I98" i="2"/>
  <c r="I73" i="2"/>
  <c r="I85" i="2"/>
  <c r="I104" i="2"/>
  <c r="I81" i="2"/>
  <c r="I100" i="2"/>
  <c r="I88" i="2"/>
  <c r="C61" i="1"/>
  <c r="D62" i="1"/>
  <c r="E64" i="1"/>
  <c r="E68" i="1"/>
  <c r="B73" i="1"/>
  <c r="B74" i="1"/>
  <c r="B75" i="1"/>
  <c r="B76" i="1"/>
  <c r="B77" i="1"/>
  <c r="B78" i="1"/>
  <c r="B80" i="1"/>
  <c r="B86" i="1"/>
  <c r="B87" i="1"/>
  <c r="B88" i="1"/>
  <c r="B89" i="1"/>
  <c r="B90" i="1"/>
  <c r="B91" i="1"/>
  <c r="B92" i="1"/>
  <c r="B93" i="1"/>
  <c r="B94" i="1"/>
  <c r="B95" i="1"/>
  <c r="B96" i="1"/>
  <c r="B97" i="1"/>
  <c r="D61" i="1"/>
  <c r="E62" i="1"/>
  <c r="E73" i="1"/>
  <c r="A73" i="1"/>
  <c r="E74" i="1"/>
  <c r="A74" i="1"/>
  <c r="E75" i="1"/>
  <c r="A75" i="1"/>
  <c r="E76" i="1"/>
  <c r="A76" i="1"/>
  <c r="E77" i="1"/>
  <c r="A77" i="1"/>
  <c r="E78" i="1"/>
  <c r="A78" i="1"/>
  <c r="E79" i="1"/>
  <c r="A79" i="1"/>
  <c r="E80" i="1"/>
  <c r="A80" i="1"/>
  <c r="E81" i="1"/>
  <c r="A81" i="1"/>
  <c r="E82" i="1"/>
  <c r="A82" i="1"/>
  <c r="E83" i="1"/>
  <c r="A83" i="1"/>
  <c r="E84" i="1"/>
  <c r="A84" i="1"/>
  <c r="E85" i="1"/>
  <c r="A85" i="1"/>
  <c r="E86" i="1"/>
  <c r="A86" i="1"/>
  <c r="E87" i="1"/>
  <c r="A87" i="1"/>
  <c r="E88" i="1"/>
  <c r="A88" i="1"/>
  <c r="E89" i="1"/>
  <c r="A89" i="1"/>
  <c r="E90" i="1"/>
  <c r="A90" i="1"/>
  <c r="E91" i="1"/>
  <c r="E92" i="1"/>
  <c r="A92" i="1"/>
  <c r="E93" i="1"/>
  <c r="A93" i="1"/>
  <c r="E94" i="1"/>
  <c r="A94" i="1"/>
  <c r="E95" i="1"/>
  <c r="A95" i="1"/>
  <c r="E96" i="1"/>
  <c r="A96" i="1"/>
  <c r="E97" i="1"/>
  <c r="A97" i="1"/>
  <c r="E98" i="1"/>
  <c r="A98" i="1"/>
  <c r="E99" i="1"/>
  <c r="A99" i="1"/>
  <c r="E100" i="1"/>
  <c r="A100" i="1"/>
  <c r="E102" i="1"/>
  <c r="A102" i="1"/>
  <c r="E60" i="1"/>
  <c r="A62" i="1"/>
  <c r="E70" i="1"/>
  <c r="A70" i="1"/>
  <c r="E71" i="1"/>
  <c r="A71" i="1"/>
  <c r="E72" i="1"/>
  <c r="A72" i="1"/>
  <c r="D59" i="1"/>
  <c r="C64" i="1"/>
  <c r="E66" i="1"/>
  <c r="A66" i="1"/>
  <c r="E101" i="1"/>
  <c r="A103" i="1"/>
  <c r="A104" i="1"/>
  <c r="A108" i="1"/>
  <c r="A109" i="1"/>
  <c r="A106" i="1"/>
  <c r="A110" i="1"/>
</calcChain>
</file>

<file path=xl/comments1.xml><?xml version="1.0" encoding="utf-8"?>
<comments xmlns="http://schemas.openxmlformats.org/spreadsheetml/2006/main">
  <authors>
    <author>Sergio</author>
  </authors>
  <commentList>
    <comment ref="BD96" authorId="0" shapeId="0">
      <text>
        <r>
          <rPr>
            <b/>
            <sz val="9"/>
            <color rgb="FF000000"/>
            <rFont val="Tahoma"/>
            <family val="2"/>
          </rPr>
          <t>Sergio:</t>
        </r>
        <r>
          <rPr>
            <sz val="9"/>
            <color rgb="FF000000"/>
            <rFont val="Tahoma"/>
            <family val="2"/>
          </rPr>
          <t xml:space="preserve">
Se corrige para ajustar la variación de reservas int. De -1003.8 a -320.9 para que cuadre la acumulación de reservas</t>
        </r>
      </text>
    </comment>
    <comment ref="BE96" authorId="0" shapeId="0">
      <text>
        <r>
          <rPr>
            <b/>
            <sz val="9"/>
            <color rgb="FF000000"/>
            <rFont val="Tahoma"/>
            <family val="2"/>
          </rPr>
          <t>Sergio:</t>
        </r>
        <r>
          <rPr>
            <sz val="9"/>
            <color rgb="FF000000"/>
            <rFont val="Tahoma"/>
            <family val="2"/>
          </rPr>
          <t xml:space="preserve">
Se corrigió de -1003.8 a -320.9 para que cuadre la variación de reservas con el saldo.</t>
        </r>
      </text>
    </comment>
  </commentList>
</comments>
</file>

<file path=xl/comments2.xml><?xml version="1.0" encoding="utf-8"?>
<comments xmlns="http://schemas.openxmlformats.org/spreadsheetml/2006/main">
  <authors>
    <author>Sergio</author>
    <author>Sergio Martin</author>
  </authors>
  <commentList>
    <comment ref="P34" authorId="0" shapeId="0">
      <text>
        <r>
          <rPr>
            <b/>
            <sz val="9"/>
            <color indexed="81"/>
            <rFont val="Tahoma"/>
            <family val="2"/>
          </rPr>
          <t>Sergio:</t>
        </r>
        <r>
          <rPr>
            <sz val="9"/>
            <color indexed="81"/>
            <rFont val="Tahoma"/>
            <family val="2"/>
          </rPr>
          <t xml:space="preserve">
Octubre-diciembre
</t>
        </r>
      </text>
    </comment>
    <comment ref="B59" authorId="1" shapeId="0">
      <text>
        <r>
          <rPr>
            <b/>
            <sz val="9"/>
            <color rgb="FF000000"/>
            <rFont val="Tahoma"/>
            <family val="2"/>
          </rPr>
          <t>Sergio Martin:</t>
        </r>
        <r>
          <rPr>
            <sz val="9"/>
            <color rgb="FF000000"/>
            <rFont val="Tahoma"/>
            <family val="2"/>
          </rPr>
          <t xml:space="preserve">
Incluyen exportaciones de oro y plata
</t>
        </r>
      </text>
    </comment>
  </commentList>
</comments>
</file>

<file path=xl/comments3.xml><?xml version="1.0" encoding="utf-8"?>
<comments xmlns="http://schemas.openxmlformats.org/spreadsheetml/2006/main">
  <authors>
    <author>Sergio</author>
  </authors>
  <commentList>
    <comment ref="M117" authorId="0" shapeId="0">
      <text>
        <r>
          <rPr>
            <b/>
            <sz val="9"/>
            <color rgb="FF000000"/>
            <rFont val="Tahoma"/>
            <family val="2"/>
          </rPr>
          <t>Sergio:</t>
        </r>
        <r>
          <rPr>
            <sz val="9"/>
            <color rgb="FF000000"/>
            <rFont val="Tahoma"/>
            <family val="2"/>
          </rPr>
          <t xml:space="preserve">
El dato del Informe Anual de 1977 indica que la variación anual de las reservas internacionales es de -320.9. Se supone que es un dato revisado
</t>
        </r>
      </text>
    </comment>
    <comment ref="M121" authorId="0" shapeId="0">
      <text>
        <r>
          <rPr>
            <b/>
            <sz val="9"/>
            <color rgb="FF000000"/>
            <rFont val="Tahoma"/>
            <family val="2"/>
          </rPr>
          <t>Sergio:</t>
        </r>
        <r>
          <rPr>
            <sz val="9"/>
            <color rgb="FF000000"/>
            <rFont val="Tahoma"/>
            <family val="2"/>
          </rPr>
          <t xml:space="preserve">
El Informe Anual de BM 1978 dice que la variación es 504., pero la serie de Banco de México señala 
657.1. Este último lo consideramos válido</t>
        </r>
      </text>
    </comment>
  </commentList>
</comments>
</file>

<file path=xl/sharedStrings.xml><?xml version="1.0" encoding="utf-8"?>
<sst xmlns="http://schemas.openxmlformats.org/spreadsheetml/2006/main" count="9178" uniqueCount="1021">
  <si>
    <t>II. Presentación Nacional Financiera, 1939-1949, NAFINSA (1974, p. 365)</t>
  </si>
  <si>
    <t>III. Presentación INEGI Estadísticas históricas, 1950-1981, de Banco de México, Indicadores Económicos.</t>
  </si>
  <si>
    <t>Año</t>
  </si>
  <si>
    <t>-</t>
  </si>
  <si>
    <t>Exp de bienes</t>
  </si>
  <si>
    <t>Imp de bienes</t>
  </si>
  <si>
    <t>NAFINSA (1974, p. 373)</t>
  </si>
  <si>
    <t>NAFINSA (1974, pp. 365-372)</t>
  </si>
  <si>
    <t>Observaciones mensuales, 1932-1953. El Banco de México dejo de publicar en sus Informes Anuales las estadísticas mensuales de comercio exterior a partir de 1954.</t>
  </si>
  <si>
    <t>Observaciones anuales para verificar las observaciones mensuales</t>
  </si>
  <si>
    <t>Balanza comercial mensual y anual</t>
  </si>
  <si>
    <t>Exportaciones mp</t>
  </si>
  <si>
    <t>Tipo de cambio</t>
  </si>
  <si>
    <t>Exportaciones md</t>
  </si>
  <si>
    <t>Participación % de las exportaciones md</t>
  </si>
  <si>
    <t>Discrepancia mensual ponderada md</t>
  </si>
  <si>
    <t>Exportaciones ajuste con anual md</t>
  </si>
  <si>
    <t>Importaciones mp</t>
  </si>
  <si>
    <t>Importaciones md</t>
  </si>
  <si>
    <t>Participación % de las importaciones md</t>
  </si>
  <si>
    <t>Importaciones ajuste con anual md</t>
  </si>
  <si>
    <t>Balanza comercial ajuste con anual md</t>
  </si>
  <si>
    <t>Exportaciones md (Mensual)</t>
  </si>
  <si>
    <t>Exportaciones con ajuste md (Mensual)</t>
  </si>
  <si>
    <t>Exportaciones md (Anual)</t>
  </si>
  <si>
    <t>Exportaciones md (Discrepancia)</t>
  </si>
  <si>
    <t>Importaciones md (Mensual)</t>
  </si>
  <si>
    <t>Importaciones md (Anual)</t>
  </si>
  <si>
    <t>Importaciones md (Discrepancia)</t>
  </si>
  <si>
    <t>Balanza comercial mensual md</t>
  </si>
  <si>
    <t>Balanza comercial anual md</t>
  </si>
  <si>
    <t xml:space="preserve">Balanza comercial </t>
  </si>
  <si>
    <t>Cuenta corriente md</t>
  </si>
  <si>
    <t>Cuenta de capital y/o financiera md</t>
  </si>
  <si>
    <t>DEG's</t>
  </si>
  <si>
    <t>Errores y omisiones</t>
  </si>
  <si>
    <t>Variación de la reserva internacional</t>
  </si>
  <si>
    <t>Ajustes por valoración</t>
  </si>
  <si>
    <t>Oct-Dic 1948</t>
  </si>
  <si>
    <t>Ene-Mar 1949</t>
  </si>
  <si>
    <t>Abr-Jun 1949</t>
  </si>
  <si>
    <t>Jul-Sep 1949</t>
  </si>
  <si>
    <t>Oct-Dic 1949</t>
  </si>
  <si>
    <t>Ene-Mar 1950</t>
  </si>
  <si>
    <t>Abr-Jun 1950</t>
  </si>
  <si>
    <t>Jul-Sep 1950</t>
  </si>
  <si>
    <t>Oct-Dic 1950</t>
  </si>
  <si>
    <t>Ene-Mar 1951</t>
  </si>
  <si>
    <t>Abr-Jun 1951</t>
  </si>
  <si>
    <t>Jul-Sep 1951</t>
  </si>
  <si>
    <t>Oct-Dic 1951</t>
  </si>
  <si>
    <t>Ene-Mar 1952</t>
  </si>
  <si>
    <t>Abr-Jun 1952</t>
  </si>
  <si>
    <t>Jul-Sep 1952</t>
  </si>
  <si>
    <t>Oct-Dic 1952</t>
  </si>
  <si>
    <t>Ene-Mar 1953</t>
  </si>
  <si>
    <t>Abr-Jun 1953</t>
  </si>
  <si>
    <t>Jul-Sep 1953</t>
  </si>
  <si>
    <t>Oct-Dic 1953</t>
  </si>
  <si>
    <t>Ene-Mar 1954</t>
  </si>
  <si>
    <t>Abr-Jun 1954</t>
  </si>
  <si>
    <t>Jul-Sep 1954</t>
  </si>
  <si>
    <t>Oct-Dic 1954</t>
  </si>
  <si>
    <t>Ene-Mar 1955</t>
  </si>
  <si>
    <t>Abr-Jun 1955</t>
  </si>
  <si>
    <t>Jul-Sep 1955</t>
  </si>
  <si>
    <t>Oct-Dic 1955</t>
  </si>
  <si>
    <t>Ene-Mar 1956</t>
  </si>
  <si>
    <t>Abr-Jun 1956</t>
  </si>
  <si>
    <t>Jul-Sep 1956</t>
  </si>
  <si>
    <t>Oct-Dic 1956</t>
  </si>
  <si>
    <t>Ene-Mar 1957</t>
  </si>
  <si>
    <t>Abr-Jun 1957</t>
  </si>
  <si>
    <t>Jul-Sep 1957</t>
  </si>
  <si>
    <t>Oct-Dic 1957</t>
  </si>
  <si>
    <t>Ene-Mar 1958</t>
  </si>
  <si>
    <t>Abr-Jun 1958</t>
  </si>
  <si>
    <t>Jul-Sep 1958</t>
  </si>
  <si>
    <t>Oct-Dic 1958</t>
  </si>
  <si>
    <t>Ene-Mar 1959</t>
  </si>
  <si>
    <t>Abr-Jun 1959</t>
  </si>
  <si>
    <t>Jul-Sep 1959</t>
  </si>
  <si>
    <t>Oct-Dic 1959</t>
  </si>
  <si>
    <t>Ene-Mar 1960</t>
  </si>
  <si>
    <t>Abr-Jun 1960</t>
  </si>
  <si>
    <t>Jul-Sep 1960</t>
  </si>
  <si>
    <t>Oct-Dic 1960</t>
  </si>
  <si>
    <t>Ene-Mar 1961</t>
  </si>
  <si>
    <t>Abr-Jun 1961</t>
  </si>
  <si>
    <t>Jul-Sep 1961</t>
  </si>
  <si>
    <t>Oct-Dic 1961</t>
  </si>
  <si>
    <t>Ene-Mar 1962</t>
  </si>
  <si>
    <t>Abr-Jun 1962</t>
  </si>
  <si>
    <t>Jul-Sep 1962</t>
  </si>
  <si>
    <t>Oct-Dic 1962</t>
  </si>
  <si>
    <t>Ene-Mar 1963</t>
  </si>
  <si>
    <t>Abr-Jun 1963</t>
  </si>
  <si>
    <t>Jul-Sep 1963</t>
  </si>
  <si>
    <t>Oct-Dic 1963</t>
  </si>
  <si>
    <t>Ene-Mar 1964</t>
  </si>
  <si>
    <t>Abr-Jun 1964</t>
  </si>
  <si>
    <t>Jul-Sep 1964</t>
  </si>
  <si>
    <t>Oct-Dic 1964</t>
  </si>
  <si>
    <t>Ene-Mar 1965</t>
  </si>
  <si>
    <t>Abr-Jun 1965</t>
  </si>
  <si>
    <t>Jul-Sep 1965</t>
  </si>
  <si>
    <t>Oct-Dic 1965</t>
  </si>
  <si>
    <t>Ene-Mar 1966</t>
  </si>
  <si>
    <t>Abr-Jun 1966</t>
  </si>
  <si>
    <t>Jul-Sep 1966</t>
  </si>
  <si>
    <t>Oct-Dic 1966</t>
  </si>
  <si>
    <t>Ene-Mar 1967</t>
  </si>
  <si>
    <t>Abr-Jun 1967</t>
  </si>
  <si>
    <t>Jul-Sep 1967</t>
  </si>
  <si>
    <t>Oct-Dic 1967</t>
  </si>
  <si>
    <t>Ene-Mar 1968</t>
  </si>
  <si>
    <t>Abr-Jun 1968</t>
  </si>
  <si>
    <t>Jul-Sep 1968</t>
  </si>
  <si>
    <t>Oct-Dic 1968</t>
  </si>
  <si>
    <t>Ene-Mar 1969</t>
  </si>
  <si>
    <t>Abr-Jun 1969</t>
  </si>
  <si>
    <t>Jul-Sep 1969</t>
  </si>
  <si>
    <t>Oct-Dic 1969</t>
  </si>
  <si>
    <t>Ene-Mar 1970</t>
  </si>
  <si>
    <t>Abr-Jun 1970</t>
  </si>
  <si>
    <t>Jul-Sep 1970</t>
  </si>
  <si>
    <t>Oct-Dic 1970</t>
  </si>
  <si>
    <t>Ene-Mar 1971</t>
  </si>
  <si>
    <t>Abr-Jun 1971</t>
  </si>
  <si>
    <t>Jul-Sep 1971</t>
  </si>
  <si>
    <t>Oct-Dic 1971</t>
  </si>
  <si>
    <t>Ene-Mar 1972</t>
  </si>
  <si>
    <t>Abr-Jun 1972</t>
  </si>
  <si>
    <t>Jul-Sep 1972</t>
  </si>
  <si>
    <t>Oct-Dic 1972</t>
  </si>
  <si>
    <t>Ene-Mar 1973</t>
  </si>
  <si>
    <t>Abr-Jun 1973</t>
  </si>
  <si>
    <t>Jul-Sep 1973</t>
  </si>
  <si>
    <t>Oct-Dic 1973</t>
  </si>
  <si>
    <t>Ene-Mar 1974</t>
  </si>
  <si>
    <t>Abr-Jun 1974</t>
  </si>
  <si>
    <t>Jul-Sep 1974</t>
  </si>
  <si>
    <t>Oct-Dic 1974</t>
  </si>
  <si>
    <t>Ene-Mar 1975</t>
  </si>
  <si>
    <t>Abr-Jun 1975</t>
  </si>
  <si>
    <t>Jul-Sep 1975</t>
  </si>
  <si>
    <t>Oct-Dic 1975</t>
  </si>
  <si>
    <t>Ene-Mar 1976</t>
  </si>
  <si>
    <t>Abr-Jun 1976</t>
  </si>
  <si>
    <t>Jul-Sep 1976</t>
  </si>
  <si>
    <t>Oct-Dic 1976</t>
  </si>
  <si>
    <t>Ene-Mar 1977</t>
  </si>
  <si>
    <t>Abr-Jun 1977</t>
  </si>
  <si>
    <t>Jul-Sep 1977</t>
  </si>
  <si>
    <t>Oct-Dic 1977</t>
  </si>
  <si>
    <t>Ene-Mar 1978</t>
  </si>
  <si>
    <t>Abr-Jun 1978</t>
  </si>
  <si>
    <t>Jul-Sep 1978</t>
  </si>
  <si>
    <t>Oct-Dic 1978</t>
  </si>
  <si>
    <t>Ene-Mar 1979</t>
  </si>
  <si>
    <t>Abr-Jun 1979</t>
  </si>
  <si>
    <t>Jul-Sep 1979</t>
  </si>
  <si>
    <t>Oct-Dic 1979</t>
  </si>
  <si>
    <t>nd</t>
  </si>
  <si>
    <t>Cuenta corriente</t>
  </si>
  <si>
    <t>Balanza de bienes</t>
  </si>
  <si>
    <t>Años</t>
  </si>
  <si>
    <t xml:space="preserve">         Para el periodo 1766-1948 son millones de pesos de la época.</t>
  </si>
  <si>
    <t xml:space="preserve">         Para el periodo 1949-20013 son millones de dólares.</t>
  </si>
  <si>
    <t xml:space="preserve">             Para 1872-1883: Noticias de la importación y exportación en mercancías en años fiscales. México. Varios años.</t>
  </si>
  <si>
    <t xml:space="preserve">             Para 1884-1910: Boletín de estadística fiscal. México. Varios años.</t>
  </si>
  <si>
    <t xml:space="preserve">             Para 1911-1936: Anuario estadístico fiscal, México. Varios años</t>
  </si>
  <si>
    <t xml:space="preserve">             Para 1949-1964: Nacional Financiera. La economía Mexicana en Cifras, México, DF 1965.</t>
  </si>
  <si>
    <t xml:space="preserve">             Para 1965-1970:Anuario estadístico de los Estados Unidos Mexicanos 1972-1974. Secretaría de Programación y Presupuesto.</t>
  </si>
  <si>
    <t xml:space="preserve">             Para 1971-1979: La economía mexicana en cifras. Nacional Financiera. Ed 1986.</t>
  </si>
  <si>
    <t xml:space="preserve">             Para 1980-1990: Banco de México.</t>
  </si>
  <si>
    <t xml:space="preserve">             Para 1991-2014: Grupo de Trabajo de Estadísticas de Comercio Exterior, integrado por el Banco de México, INEGI, Servicio de </t>
  </si>
  <si>
    <t xml:space="preserve">             Administración Tributaria y la Secretaría de Economía.</t>
  </si>
  <si>
    <t xml:space="preserve">             www.inegi.org.mx (5 de marzo de 2014).</t>
  </si>
  <si>
    <t>Fuente: INEGI, EH</t>
  </si>
  <si>
    <t>Tipo de cambio promedio</t>
  </si>
  <si>
    <t>Exp de bienes en millones de pesos</t>
  </si>
  <si>
    <t>Exp de bienes en millones de dólares</t>
  </si>
  <si>
    <t>Imp de bienes en millones de dólares</t>
  </si>
  <si>
    <t>IMp de bienes en millones de pesos</t>
  </si>
  <si>
    <t>Banxico, Balanza de pagos histórica</t>
  </si>
  <si>
    <t>Boletín de estadística fiscal. México. Varios años.</t>
  </si>
  <si>
    <t>PIB en millones de dólares</t>
  </si>
  <si>
    <t>Balanza de bienes en % del PIB</t>
  </si>
  <si>
    <t>Exp de bienes en % del PIB</t>
  </si>
  <si>
    <t>Exp de bienes en t/c</t>
  </si>
  <si>
    <t>Imp de bienes en t/c</t>
  </si>
  <si>
    <t>Imp de bienes en % del PIB</t>
  </si>
  <si>
    <t>En 1913 se refiere al periodo octubre-diciembre.</t>
  </si>
  <si>
    <r>
      <rPr>
        <b/>
        <sz val="12"/>
        <color rgb="FF000000"/>
        <rFont val="Times New Roman"/>
        <family val="1"/>
      </rPr>
      <t>Fuente:</t>
    </r>
    <r>
      <rPr>
        <sz val="12"/>
        <color rgb="FF000000"/>
        <rFont val="Times New Roman"/>
        <family val="1"/>
      </rPr>
      <t xml:space="preserve"> Nacional Financiera (1974), 1920-1949; Banxico, Balanza de pagos, Presentación Histórica, 1950-1979; INEGI, Presentación histórica, 1980-1990; INEGI, Presentación actual, 1991-2010</t>
    </r>
  </si>
  <si>
    <t>Fuentes</t>
  </si>
  <si>
    <t>INEGI, presentación actual</t>
  </si>
  <si>
    <t>Fuentes por periodo</t>
  </si>
  <si>
    <t>Variables auxiliares</t>
  </si>
  <si>
    <t>Banco de México</t>
  </si>
  <si>
    <t>Balanza comercial de mercancías de México (sin apertura de maquiladoras)</t>
  </si>
  <si>
    <t>Fecha de consulta: 06/01/2025 12:23:39</t>
  </si>
  <si>
    <t>Título</t>
  </si>
  <si>
    <t>Balanza comercial de mercancías de México, Balanza Comercial Total</t>
  </si>
  <si>
    <t>Balanza comercial de mercancías de México, Exportaciones totales, No petroleras, Extractivas</t>
  </si>
  <si>
    <t>Balanza comercial de mercancías de México, Importaciones totales, Bienes de consumo, Petroleras</t>
  </si>
  <si>
    <t>Balanza comercial de mercancías de México, Importaciones totales, Bienes de consumo, No Petroleras</t>
  </si>
  <si>
    <t>Balanza comercial de mercancías de México, Exportaciones totales, Petroleras, Otras</t>
  </si>
  <si>
    <t>Balanza comercial de mercancías de México, Exportaciones totales, Petroleras</t>
  </si>
  <si>
    <t>Balanza comercial de mercancías de México, Importaciones totales, Petroleras</t>
  </si>
  <si>
    <t>Balanza comercial de mercancías de México, Exportaciones totales, No petroleras, Agropecuarias</t>
  </si>
  <si>
    <t>Balanza comercial de mercancías de México, Exportaciones totales, No petroleras</t>
  </si>
  <si>
    <t>Exportación de productos manufacturados, Total</t>
  </si>
  <si>
    <t>Balanza comercial de mercancías de México, Importaciones totales, No Petroleras</t>
  </si>
  <si>
    <t>Balanza comercial de mercancías de México, Importaciones totales, Bienes de uso intermedio, Petroleras</t>
  </si>
  <si>
    <t>Balanza comercial de mercancías de México, Importaciones totales, Bienes de uso intermedio, No Petroleras</t>
  </si>
  <si>
    <t>Balanza comercial de mercancías de México, Balanza Comercial Total, Sin Exportaciones Petroleras</t>
  </si>
  <si>
    <t>Balanza comercial de mercancías de México, Balanza Comercial No Petrolera</t>
  </si>
  <si>
    <t>Balanza comercial de mercancías de México, Exportaciones totales, Petroleras, Petróleo crudo 1/</t>
  </si>
  <si>
    <t>Balanza comercial de mercancías de México, Exportaciones totales</t>
  </si>
  <si>
    <t>Balanza comercial de mercancías de México, Importaciones totales</t>
  </si>
  <si>
    <t>Balanza comercial de mercancías de México, Importaciones totales, Bienes de consumo</t>
  </si>
  <si>
    <t>Balanza comercial de mercancías de México, Importaciones totales, Bienes de uso intermedio</t>
  </si>
  <si>
    <t>Balanza comercial de mercancías de México, Importaciones totales, Bienes de capital</t>
  </si>
  <si>
    <t>Balanza comercial de mercancías de México, Balanza Comercial Petrolera</t>
  </si>
  <si>
    <t>Periodo disponible</t>
  </si>
  <si>
    <t>Ene 1980 - Nov 2024</t>
  </si>
  <si>
    <t>Ene 1993 - Nov 2024</t>
  </si>
  <si>
    <t>Periodicidad</t>
  </si>
  <si>
    <t>Mensual</t>
  </si>
  <si>
    <t>Cifra</t>
  </si>
  <si>
    <t>Flujos</t>
  </si>
  <si>
    <t>Unidad</t>
  </si>
  <si>
    <t>Miles de Dólares</t>
  </si>
  <si>
    <t>Aviso</t>
  </si>
  <si>
    <t>Fecha</t>
  </si>
  <si>
    <t>SE28294</t>
  </si>
  <si>
    <t>SE30348</t>
  </si>
  <si>
    <t>SE30373</t>
  </si>
  <si>
    <t>SE30374</t>
  </si>
  <si>
    <t>SE32149</t>
  </si>
  <si>
    <t>SE32150</t>
  </si>
  <si>
    <t>SE32189</t>
  </si>
  <si>
    <t>SE33538</t>
  </si>
  <si>
    <t>SE35397</t>
  </si>
  <si>
    <t>SE35398</t>
  </si>
  <si>
    <t>SE35399</t>
  </si>
  <si>
    <t>SE35400</t>
  </si>
  <si>
    <t>SE35401</t>
  </si>
  <si>
    <t>SE35402</t>
  </si>
  <si>
    <t>SE35403</t>
  </si>
  <si>
    <t>SE36566</t>
  </si>
  <si>
    <t>SE36593</t>
  </si>
  <si>
    <t>SE36595</t>
  </si>
  <si>
    <t>SE36597</t>
  </si>
  <si>
    <t>SE36598</t>
  </si>
  <si>
    <t>SE36599</t>
  </si>
  <si>
    <t>SE36600</t>
  </si>
  <si>
    <t>Balanza de pagos (1980 - 2001)</t>
  </si>
  <si>
    <t>Fecha de consulta: 06/01/2025 12:07:03</t>
  </si>
  <si>
    <t>Aviso importante: Algunas de las series que está consultando registra un cambio, por favor consulte los metadatos de las mismas.</t>
  </si>
  <si>
    <t>Balanza de pagos - con base en MBP5 (a partir de 1980), Cuenta corriente</t>
  </si>
  <si>
    <t>Balanza de pagos - con base en MBP5 (a partir de 1980), Cuenta corriente, Ingresos</t>
  </si>
  <si>
    <t>Balanza de pagos - con base en MBP5 (a partir de 1980), Cuenta corriente, Ingresos, Bienes y servicios</t>
  </si>
  <si>
    <t>Balanza de pagos - con base en MBP5 (a partir de 1980), Cuenta corriente, Ingresos, Bienes y servicios, Bienes</t>
  </si>
  <si>
    <t>Balanza de pagos - con base en MBP5 (a partir de 1980), Cuenta corriente, Ingresos, Bienes y servicios, Bienes, Mercancías generales</t>
  </si>
  <si>
    <t>Balanza de pagos - con base en MBP5 (a partir de 1980), Cuenta corriente, Ingresos, Bienes y servicios, Bienes, Bienes adquiridos en puertos por medios de transporte</t>
  </si>
  <si>
    <t>Balanza de pagos - con base en MBP5 (a partir de 1980), Cuenta corriente, Ingresos, Bienes y servicios, Servicios</t>
  </si>
  <si>
    <t>Balanza de pagos - con base en MBP5 (a partir de 1980), Cuenta corriente, Ingresos, Bienes y servicios, Servicios, Turistas</t>
  </si>
  <si>
    <t>Balanza de pagos - con base en MBP5 (a partir de 1980), Cuenta corriente, Ingresos, Bienes y servicios, Servicios, Excursionistas</t>
  </si>
  <si>
    <t>Balanza de pagos - con base en MBP5 (a partir de 1980), Cuenta corriente, Ingresos, Bienes y servicios, Servicios, Transportes diversos</t>
  </si>
  <si>
    <t>Balanza de pagos - con base en MBP5 (a partir de 1980), Cuenta corriente, Ingresos, Bienes y servicios, Servicios, Otros</t>
  </si>
  <si>
    <t>Balanza de pagos - con base en MBP5 (a partir de 1980), Cuenta corriente, Ingresos, Renta</t>
  </si>
  <si>
    <t>Balanza de pagos - con base en MBP5 (a partir de 1980), Cuenta corriente, Ingresos, Renta, Intereses</t>
  </si>
  <si>
    <t>Balanza de pagos - con base en MBP5 (a partir de 1980), Cuenta corriente, Ingresos, Renta, Otros</t>
  </si>
  <si>
    <t>Balanza de pagos - con base en MBP5 (a partir de 1980), Cuenta corriente, Ingresos, Transferencias</t>
  </si>
  <si>
    <t>Balanza de pagos - con base en MBP5 (a partir de 1980), Cuenta corriente, Ingresos, Transferencias, Remesas</t>
  </si>
  <si>
    <t>Balanza de pagos - con base en MBP5 (a partir de 1980), Cuenta corriente, Ingresos, Transferencias, Otras</t>
  </si>
  <si>
    <t>Balanza de pagos - con base en MBP5 (a partir de 1980), Cuenta corriente, Egresos</t>
  </si>
  <si>
    <t>Balanza de pagos - con base en MBP5 (a partir de 1980), Cuenta corriente, Egresos, Bienes y servicios</t>
  </si>
  <si>
    <t>Balanza de pagos - con base en MBP5 (a partir de 1980), Cuenta corriente, Egresos, Bienes y servicios, Bienes</t>
  </si>
  <si>
    <t>Balanza de pagos - con base en MBP5 (a partir de 1980), Cuenta corriente, Egresos, Bienes y servicios, Bienes, Mercancías generales </t>
  </si>
  <si>
    <t>Balanza de pagos - con base en MBP5 (a partir de 1980), Cuenta corriente, Egresos, Bienes y servicios, Bienes, Bienes adquiridos en puertos por medios de transporte</t>
  </si>
  <si>
    <t>Balanza de pagos - con base en MBP5 (a partir de 1980), Cuenta corriente, Egresos, Bienes y servicios, Servicios</t>
  </si>
  <si>
    <t>Balanza de pagos - con base en MBP5 (a partir de 1980), Cuenta corriente, Egresos, Bienes y servicios, Servicios, Fletes y seguros</t>
  </si>
  <si>
    <t>Balanza de pagos - con base en MBP5 (a partir de 1980), Cuenta corriente, Egresos, Bienes y servicios, Servicios, Turistas</t>
  </si>
  <si>
    <t>Balanza de pagos - con base en MBP5 (a partir de 1980), Cuenta corriente, Egresos, Bienes y servicios, Servicios, Excursionistas</t>
  </si>
  <si>
    <t>Balanza de pagos - con base en MBP5 (a partir de 1980), Cuenta corriente, Egresos, Bienes y servicios, Servicios, Transportes diversos</t>
  </si>
  <si>
    <t>Balanza de pagos - con base en MBP5 (a partir de 1980), Cuenta corriente, Egresos, Bienes y servicios, Servicios, Comisiones</t>
  </si>
  <si>
    <t>Balanza de pagos - con base en MBP5 (a partir de 1980), Cuenta corriente, Egresos, Bienes y servicios, Servicios, Otros</t>
  </si>
  <si>
    <t>Balanza de pagos - con base en MBP5 (a partir de 1980), Cuenta corriente, Egresos, Renta</t>
  </si>
  <si>
    <t>Balanza de pagos - con base en MBP5 (a partir de 1980), Cuenta corriente, Egresos, Renta, Utilidades remitidas</t>
  </si>
  <si>
    <t>Balanza de pagos - con base en MBP5 (a partir de 1980), Cuenta corriente, Egresos, Renta, Utilidades reinvertidas</t>
  </si>
  <si>
    <t>Balanza de pagos - con base en MBP5 (a partir de 1980), Cuenta corriente, Egresos, Renta, Intereses</t>
  </si>
  <si>
    <t>Balanza de pagos - con base en MBP5 (a partir de 1980), Cuenta corriente, Egresos, Renta, Intereses, Sector público</t>
  </si>
  <si>
    <t>Balanza de pagos - con base en MBP5 (a partir de 1980), Cuenta corriente, Egresos, Renta, Intereses, Sector privado</t>
  </si>
  <si>
    <t>Balanza de pagos - con base en MBP5 (a partir de 1980), Cuenta corriente, Egresos, Renta, Intereses, Otros</t>
  </si>
  <si>
    <t>Balanza de pagos - con base en MBP5 (a partir de 1980), Cuenta corriente, Egresos, Transferencias</t>
  </si>
  <si>
    <t>Balanza de pagos - con base en MBP5 (a partir de 1980), Cuenta de capital</t>
  </si>
  <si>
    <t>Balanza de pagos - con base en MBP5 (a partir de 1980), Cuenta financiera</t>
  </si>
  <si>
    <t>Balanza de pagos - con base en MBP5 (a partir de 1980), Cuenta financiera, Inversión extranjera directa</t>
  </si>
  <si>
    <t>Balanza de pagos - con base en MBP5 (a partir de 1980), Cuenta financiera, Inversión extranjera directa, En México</t>
  </si>
  <si>
    <t>Balanza de pagos - con base en MBP5 (a partir de 1980), Cuenta financiera, Inversión extranjera directa, En el exterior</t>
  </si>
  <si>
    <t>Balanza de pagos - con base en MBP5 (a partir de 1980), Cuenta financiera, Inversión de cartera</t>
  </si>
  <si>
    <t>Balanza de pagos - con base en MBP5 (a partir de 1980), Cuenta financiera, Inversión de cartera, Pasivos</t>
  </si>
  <si>
    <t>Balanza de pagos - con base en MBP5 (a partir de 1980), Cuenta financiera, Inversión de cartera, Pasivos, Sector público</t>
  </si>
  <si>
    <t>Balanza de pagos - con base en MBP5 (a partir de 1980), Cuenta financiera, Inversión de cartera, Pasivos, Sector público, Valores emitidos en el exterior</t>
  </si>
  <si>
    <t>Balanza de pagos - con base en MBP5 (a partir de 1980), Cuenta financiera, Inversión de cartera, Pasivos, Sector público, Mercado de dinero</t>
  </si>
  <si>
    <t>Balanza de pagos - con base en MBP5 (a partir de 1980), Cuenta financiera, Inversión de cartera, Pasivos, Sector privado</t>
  </si>
  <si>
    <t>Balanza de pagos - con base en MBP5 (a partir de 1980), Cuenta financiera, Inversión de cartera, Pasivos, Sector privado, Valores emitidos en el exterior</t>
  </si>
  <si>
    <t>Balanza de pagos - con base en MBP5 (a partir de 1980), Cuenta financiera, Inversión de cartera, Pasivos, Sector privado, Mercado accionario y de dinero</t>
  </si>
  <si>
    <t>Balanza de pagos - con base en MBP5 (a partir de 1980), Cuenta financiera, Inversión de cartera, Pasivos, Pidiregas</t>
  </si>
  <si>
    <t>Balanza de pagos - con base en MBP5 (a partir de 1980), Cuenta financiera, Inversión de cartera, Activos</t>
  </si>
  <si>
    <t>Balanza de pagos - con base en MBP5 (a partir de 1980), Cuenta financiera, Otra inversión</t>
  </si>
  <si>
    <t>Balanza de pagos - con base en MBP5 (a partir de 1980), Cuenta financiera, Otra inversión, Pasivos</t>
  </si>
  <si>
    <t>Balanza de pagos - con base en MBP5 (a partir de 1980), Cuenta financiera, Otra inversión, Pasivos, Sector público</t>
  </si>
  <si>
    <t>Balanza de pagos - con base en MBP5 (a partir de 1980), Cuenta financiera, Otra inversión, Pasivos, Sector público, Banca de desarrollo</t>
  </si>
  <si>
    <t>Balanza de pagos - con base en MBP5 (a partir de 1980), Cuenta financiera, Otra inversión, Pasivos, Sector público, Banco de México</t>
  </si>
  <si>
    <t>Balanza de pagos - con base en MBP5 (a partir de 1980), Cuenta financiera, Otra inversión, Pasivos, Sector público, Sector no bancario</t>
  </si>
  <si>
    <t>Balanza de pagos - con base en MBP5 (a partir de 1980), Cuenta financiera, Otra inversión, Pasivos, Sector privado</t>
  </si>
  <si>
    <t>Balanza de pagos - con base en MBP5 (a partir de 1980), Cuenta financiera, Otra inversión, Pasivos, Sector privado, Banca comercial</t>
  </si>
  <si>
    <t>Balanza de pagos - con base en MBP5 (a partir de 1980), Cuenta financiera, Otra inversión, Pasivos, Sector privado, Sector no bancario</t>
  </si>
  <si>
    <t>Balanza de pagos - con base en MBP5 (a partir de 1980), Cuenta financiera, Otra inversión, Pasivos, Pidiregas</t>
  </si>
  <si>
    <t>Balanza de pagos - con base en MBP5 (a partir de 1980), Cuenta financiera, Otra inversión, Activos</t>
  </si>
  <si>
    <t>Balanza de pagos - con base en MBP5 (a partir de 1980), Errores y omisiones</t>
  </si>
  <si>
    <t>Balanza de pagos - con base en MBP5 (a partir de 1980), Variación de la reserva internacional bruta</t>
  </si>
  <si>
    <t>Balanza de pagos - con base en MBP5 (a partir de 1980), Ajustes por valoración</t>
  </si>
  <si>
    <t>Balanza de pagos - con base en MBP5 (a partir de 1980), Balanza de bienes y servicios</t>
  </si>
  <si>
    <t>Balanza de pagos - con base en MBP5 (a partir de 1980), Balanza de bienes y servicios, Balanza de bienes</t>
  </si>
  <si>
    <t>Balanza de pagos - con base en MBP5 (a partir de 1980), Balanza de bienes y servicios, Balanza de bienes, Balanza de mercancías petroleras</t>
  </si>
  <si>
    <t>Balanza de pagos - con base en MBP5 (a partir de 1980), Balanza de bienes y servicios, Balanza de bienes, Balanza de mercancías no petroleras</t>
  </si>
  <si>
    <t>Balanza de pagos - con base en MBP5 (a partir de 1980), Balanza de bienes y servicios, Balanza de bienes, Balanza de bienes adquiridos en puertos por medios de transporte</t>
  </si>
  <si>
    <t>Balanza de pagos - con base en MBP5 (a partir de 1980), Balanza de bienes y servicios, Balanza de servicios</t>
  </si>
  <si>
    <t>Balanza de pagos - con base en MBP5 (a partir de 1980), Balanza de renta</t>
  </si>
  <si>
    <t>Balanza de pagos - con base en MBP5 (a partir de 1980), Balanza de transferencias</t>
  </si>
  <si>
    <t>Balanza de pagos - con base en MBP5 (a partir de 1980), Cuenta financiera con activos de reserva</t>
  </si>
  <si>
    <t>Ene-Mar 1980 - Oct-Dic 2001</t>
  </si>
  <si>
    <t>Trimestral</t>
  </si>
  <si>
    <t>Millones de Dólares</t>
  </si>
  <si>
    <t>Atendiendo recomendaciones del FMI sobre las mejores prácticas estadísticas, se dejó de actualizar la estadística con base en la quinta edición del Manual de Balanza de Pagos (MBP5). Las cifras trimestrales históricas con base en el MBP5 para el periodo comprendido entre 1980 y 2001 siguen disponibles en la página de Internet del Banco de México en el cuadro CE139. Por su parte, las cifras trimestrales a partir de 2002 se encuentran disponibles en el cuadro CE174, correspondiente a la estadística con base en el MBP6.</t>
  </si>
  <si>
    <t>SE36601</t>
  </si>
  <si>
    <t>SE36602</t>
  </si>
  <si>
    <t>SE36603</t>
  </si>
  <si>
    <t>SE36604</t>
  </si>
  <si>
    <t>SE36605</t>
  </si>
  <si>
    <t>SE36606</t>
  </si>
  <si>
    <t>SE36607</t>
  </si>
  <si>
    <t>SE36608</t>
  </si>
  <si>
    <t>SE36609</t>
  </si>
  <si>
    <t>SE36610</t>
  </si>
  <si>
    <t>SE36611</t>
  </si>
  <si>
    <t>SE36612</t>
  </si>
  <si>
    <t>SE36613</t>
  </si>
  <si>
    <t>SE36614</t>
  </si>
  <si>
    <t>SE36615</t>
  </si>
  <si>
    <t>SE36616</t>
  </si>
  <si>
    <t>SE36617</t>
  </si>
  <si>
    <t>SE36618</t>
  </si>
  <si>
    <t>SE36619</t>
  </si>
  <si>
    <t>SE36620</t>
  </si>
  <si>
    <t>SE36621</t>
  </si>
  <si>
    <t>SE36622</t>
  </si>
  <si>
    <t>SE36623</t>
  </si>
  <si>
    <t>SE36624</t>
  </si>
  <si>
    <t>SE36625</t>
  </si>
  <si>
    <t>SE36626</t>
  </si>
  <si>
    <t>SE36627</t>
  </si>
  <si>
    <t>SE36809</t>
  </si>
  <si>
    <t>SE36628</t>
  </si>
  <si>
    <t>SE36629</t>
  </si>
  <si>
    <t>SE36630</t>
  </si>
  <si>
    <t>SE36631</t>
  </si>
  <si>
    <t>SE36632</t>
  </si>
  <si>
    <t>SE36633</t>
  </si>
  <si>
    <t>SE36634</t>
  </si>
  <si>
    <t>SE44470</t>
  </si>
  <si>
    <t>SE36635</t>
  </si>
  <si>
    <t>SE44471</t>
  </si>
  <si>
    <t>SE36741</t>
  </si>
  <si>
    <t>SE36637</t>
  </si>
  <si>
    <t>SE36638</t>
  </si>
  <si>
    <t>SE36639</t>
  </si>
  <si>
    <t>SE36742</t>
  </si>
  <si>
    <t>SE36743</t>
  </si>
  <si>
    <t>SE36642</t>
  </si>
  <si>
    <t>SE36643</t>
  </si>
  <si>
    <t>SE36644</t>
  </si>
  <si>
    <t>SE36744</t>
  </si>
  <si>
    <t>SE36745</t>
  </si>
  <si>
    <t>SE36647</t>
  </si>
  <si>
    <t>SE36648</t>
  </si>
  <si>
    <t>SE36746</t>
  </si>
  <si>
    <t>SE36747</t>
  </si>
  <si>
    <t>SE36748</t>
  </si>
  <si>
    <t>SE36652</t>
  </si>
  <si>
    <t>SE36653</t>
  </si>
  <si>
    <t>SE36654</t>
  </si>
  <si>
    <t>SE36655</t>
  </si>
  <si>
    <t>SE36749</t>
  </si>
  <si>
    <t>SE36750</t>
  </si>
  <si>
    <t>SE36751</t>
  </si>
  <si>
    <t>SE36659</t>
  </si>
  <si>
    <t>SE36752</t>
  </si>
  <si>
    <t>SE36753</t>
  </si>
  <si>
    <t>SE36754</t>
  </si>
  <si>
    <t>SE36663</t>
  </si>
  <si>
    <t>SE44472</t>
  </si>
  <si>
    <t>SE44473</t>
  </si>
  <si>
    <t>SE44474</t>
  </si>
  <si>
    <t>SE44475</t>
  </si>
  <si>
    <t>SE44476</t>
  </si>
  <si>
    <t>SE44477</t>
  </si>
  <si>
    <t>SE44478</t>
  </si>
  <si>
    <t>SE44479</t>
  </si>
  <si>
    <t>SE44480</t>
  </si>
  <si>
    <t>Balanza de pagos trimestral (1950 - 1979)</t>
  </si>
  <si>
    <t>Fecha de consulta: 06/01/2025 12:10:27</t>
  </si>
  <si>
    <t>Balanza de pagos - cifras históricas (1950 - 1979), Cuenta corriente</t>
  </si>
  <si>
    <t>Balanza de pagos - cifras históricas (1950 - 1979), Cuenta corriente, Ingresos</t>
  </si>
  <si>
    <t>Balanza de pagos - cifras históricas (1950 - 1979), Cuenta corriente, Ingresos, Exportación de mercancías</t>
  </si>
  <si>
    <t>Balanza de pagos - cifras históricas (1950 - 1979), Cuenta corriente, Ingresos, Servicios por transformación</t>
  </si>
  <si>
    <t>Balanza de pagos - cifras históricas (1950 - 1979), Cuenta corriente, Ingresos, Oro y plata no monetarios</t>
  </si>
  <si>
    <t>Balanza de pagos - cifras históricas (1950 - 1979), Cuenta corriente, Ingresos, Transportes diversos</t>
  </si>
  <si>
    <t>Balanza de pagos - cifras históricas (1950 - 1979), Cuenta corriente, Ingresos, Turismo</t>
  </si>
  <si>
    <t>Balanza de pagos - cifras históricas (1950 - 1979), Cuenta corriente, Ingresos, Transacciones fronterizas</t>
  </si>
  <si>
    <t>Balanza de pagos - cifras históricas (1950 - 1979), Cuenta corriente, Ingresos, Ingresos provenientes de inversiones</t>
  </si>
  <si>
    <t>Balanza de pagos - cifras históricas (1950 - 1979), Cuenta corriente, Ingresos, Otros servicios</t>
  </si>
  <si>
    <t>Balanza de pagos - cifras históricas (1950 - 1979), Cuenta corriente, Ingresos, Transferencias</t>
  </si>
  <si>
    <t>Balanza de pagos - cifras históricas (1950 - 1979), Cuenta corriente, Egresos</t>
  </si>
  <si>
    <t>Balanza de pagos - cifras históricas (1950 - 1979), Cuenta corriente, Egresos, Importación de mercancías (FOB)</t>
  </si>
  <si>
    <t>Balanza de pagos - cifras históricas (1950 - 1979), Cuenta corriente, Egresos, Fletes y seguros</t>
  </si>
  <si>
    <t>Balanza de pagos - cifras históricas (1950 - 1979), Cuenta corriente, Egresos, Oro no monetario</t>
  </si>
  <si>
    <t>Balanza de pagos - cifras históricas (1950 - 1979), Cuenta corriente, Egresos, Transportes diversos</t>
  </si>
  <si>
    <t>Balanza de pagos - cifras históricas (1950 - 1979), Cuenta corriente, Egresos, Turismo</t>
  </si>
  <si>
    <t>Balanza de pagos - cifras históricas (1950 - 1979), Cuenta corriente, Egresos, Transacciones fronterizas</t>
  </si>
  <si>
    <t>Balanza de pagos - cifras históricas (1950 - 1979), Cuenta corriente, Egresos, Egresos relacionados con inversiones</t>
  </si>
  <si>
    <t>Balanza de pagos - cifras históricas (1950 - 1979), Cuenta corriente, Egresos, Egresos relacionados con inversiones, Utilidades remitidas I.E.D.</t>
  </si>
  <si>
    <t>Balanza de pagos - cifras históricas (1950 - 1979), Cuenta corriente, Egresos, Egresos relacionados con inversiones, Intereses sector público</t>
  </si>
  <si>
    <t>Balanza de pagos - cifras históricas (1950 - 1979), Cuenta corriente, Egresos, Egresos relacionados con inversiones, Otros intereses</t>
  </si>
  <si>
    <t>Balanza de pagos - cifras históricas (1950 - 1979), Cuenta corriente, Egresos, Otros servicios</t>
  </si>
  <si>
    <t>Balanza de pagos - cifras históricas (1950 - 1979), Cuenta corriente, Egresos, Transferencias</t>
  </si>
  <si>
    <t>Balanza de pagos - cifras históricas (1950 - 1979), Cuenta de capital (neto)</t>
  </si>
  <si>
    <t>Balanza de pagos - cifras históricas (1950 - 1979), Cuenta de capital (neto), Capital a largo plazo (neto)</t>
  </si>
  <si>
    <t>Balanza de pagos - cifras históricas (1950 - 1979), Cuenta de capital (neto), Capital a largo plazo (neto), Sector público (neto)</t>
  </si>
  <si>
    <t>Balanza de pagos - cifras históricas (1950 - 1979), Cuenta de capital (neto), Capital a largo plazo (neto), Sector público (neto), Disposiciones y colocaciones</t>
  </si>
  <si>
    <t>Balanza de pagos - cifras históricas (1950 - 1979), Cuenta de capital (neto), Capital a largo plazo (neto), Sector público (neto), Amortizaciones</t>
  </si>
  <si>
    <t>Balanza de pagos - cifras históricas (1950 - 1979), Cuenta de capital (neto), Capital a largo plazo (neto), Sector público (neto), Créditos al exterior (neto)</t>
  </si>
  <si>
    <t>Balanza de pagos - cifras históricas (1950 - 1979), Cuenta de capital (neto), Capital a largo plazo (neto), Sector privado</t>
  </si>
  <si>
    <t>Balanza de pagos - cifras históricas (1950 - 1979), Cuenta de capital (neto), Capital a largo plazo (neto), Sector privado, Inversiones extranjeras directas</t>
  </si>
  <si>
    <t>Balanza de pagos - cifras históricas (1950 - 1979), Cuenta de capital (neto), Capital a largo plazo (neto), Sector privado, Compra de empresas extranjeras</t>
  </si>
  <si>
    <t>Balanza de pagos - cifras históricas (1950 - 1979), Cuenta de capital (neto), Capital a largo plazo (neto), Sector privado, Pasivos con el exterior (neto)</t>
  </si>
  <si>
    <t>Balanza de pagos - cifras históricas (1950 - 1979), Cuenta de capital (neto), Capital a largo plazo (neto), Sector privado, Pasivos con el exterior (neto), Empresas con I.E.D. (neto)</t>
  </si>
  <si>
    <t>Balanza de pagos - cifras históricas (1950 - 1979), Cuenta de capital (neto), Capital a largo plazo (neto), Sector privado, Pasivos con el exterior (neto), Otras empresas (neto)</t>
  </si>
  <si>
    <t>Balanza de pagos - cifras históricas (1950 - 1979), Cuenta de capital (neto), Capital a largo plazo (neto), Sector privado, Operaciones con valores</t>
  </si>
  <si>
    <t>Balanza de pagos - cifras históricas (1950 - 1979), Cuenta de capital (neto), Capital a corto plazo (neto)</t>
  </si>
  <si>
    <t>Balanza de pagos - cifras históricas (1950 - 1979), Cuenta de capital (neto), Capital a corto plazo (neto), Pasivos (neto)</t>
  </si>
  <si>
    <t>Balanza de pagos - cifras históricas (1950 - 1979), Cuenta de capital (neto), Capital a corto plazo (neto), Pasivos (neto), Sector público (neto)</t>
  </si>
  <si>
    <t>Balanza de pagos - cifras históricas (1950 - 1979), Cuenta de capital (neto), Capital a corto plazo (neto), Pasivos (neto), Sector privado (neto)</t>
  </si>
  <si>
    <t>Balanza de pagos - cifras históricas (1950 - 1979), Cuenta de capital (neto), Capital a corto plazo (neto), Activos (neto)</t>
  </si>
  <si>
    <t>Balanza de pagos - cifras históricas (1950 - 1979), Derechos especiales de giro</t>
  </si>
  <si>
    <t>Balanza de pagos - cifras históricas (1950 - 1979), Errores y omisiones</t>
  </si>
  <si>
    <t>Balanza de pagos - cifras históricas (1950 - 1979), Variación de la Reserva del Banco de México, S.A.</t>
  </si>
  <si>
    <t>Ene-Mar 1950 - Oct-Dic 1979</t>
  </si>
  <si>
    <t>SE44481</t>
  </si>
  <si>
    <t>SE44482</t>
  </si>
  <si>
    <t>SE44483</t>
  </si>
  <si>
    <t>SE44484</t>
  </si>
  <si>
    <t>SE44485</t>
  </si>
  <si>
    <t>SE44486</t>
  </si>
  <si>
    <t>SE44487</t>
  </si>
  <si>
    <t>SE44488</t>
  </si>
  <si>
    <t>SE44489</t>
  </si>
  <si>
    <t>SE44490</t>
  </si>
  <si>
    <t>SE44491</t>
  </si>
  <si>
    <t>SE44492</t>
  </si>
  <si>
    <t>SE44493</t>
  </si>
  <si>
    <t>SE44494</t>
  </si>
  <si>
    <t>SE44495</t>
  </si>
  <si>
    <t>SE44496</t>
  </si>
  <si>
    <t>SE44497</t>
  </si>
  <si>
    <t>SE44498</t>
  </si>
  <si>
    <t>SE44499</t>
  </si>
  <si>
    <t>SE44500</t>
  </si>
  <si>
    <t>SE44501</t>
  </si>
  <si>
    <t>SE44502</t>
  </si>
  <si>
    <t>SE44503</t>
  </si>
  <si>
    <t>SE44504</t>
  </si>
  <si>
    <t>SE44505</t>
  </si>
  <si>
    <t>SE44506</t>
  </si>
  <si>
    <t>SE44507</t>
  </si>
  <si>
    <t>SE44508</t>
  </si>
  <si>
    <t>SE44509</t>
  </si>
  <si>
    <t>SE44510</t>
  </si>
  <si>
    <t>SE44511</t>
  </si>
  <si>
    <t>SE44512</t>
  </si>
  <si>
    <t>SE44513</t>
  </si>
  <si>
    <t>SE44514</t>
  </si>
  <si>
    <t>SE44515</t>
  </si>
  <si>
    <t>SE44516</t>
  </si>
  <si>
    <t>SE44517</t>
  </si>
  <si>
    <t>SE44518</t>
  </si>
  <si>
    <t>SE44519</t>
  </si>
  <si>
    <t>SE44520</t>
  </si>
  <si>
    <t>SE44521</t>
  </si>
  <si>
    <t>SE44522</t>
  </si>
  <si>
    <t>SE44523</t>
  </si>
  <si>
    <t>SE44524</t>
  </si>
  <si>
    <t>SE44525</t>
  </si>
  <si>
    <t>N/E</t>
  </si>
  <si>
    <t>Fecha de consulta: 06/01/2025 12:16:10</t>
  </si>
  <si>
    <t>12/01/1996 - 13/12/2024</t>
  </si>
  <si>
    <t>Diaria</t>
  </si>
  <si>
    <t>SE40524</t>
  </si>
  <si>
    <t>Balanza de pagos - con base en MBP6 - (a partir de 2002)</t>
  </si>
  <si>
    <t>Fecha de consulta: 06/01/2025 12:05:48</t>
  </si>
  <si>
    <t>Balanza de pagos con base en MBP6 (a partir de 2002), Cuenta corriente (I - II)</t>
  </si>
  <si>
    <t>Balanza de pagos con base en MBP6 (a partir de 2002), Cuenta corriente (I - II), I. Crédito (A + B + C + D)</t>
  </si>
  <si>
    <t>Balanza de pagos con base en MBP6 (a partir de 2002), Cuenta corriente (I - II), I. Crédito (A + B + C + D), A. Bienes</t>
  </si>
  <si>
    <t>Balanza de pagos con base en MBP6 (a partir de 2002), Cuenta corriente (I - II), I. Crédito (A + B + C + D), A. Bienes, Exportaciones de mercancías 1/</t>
  </si>
  <si>
    <t>Balanza de pagos con base en MBP6 (a partir de 2002), Cuenta corriente (I - II), I. Crédito (A + B + C + D), A. Bienes, Bienes adquiridos en puertos por medios de transporte</t>
  </si>
  <si>
    <t>Balanza de pagos con base en MBP6 (a partir de 2002), Cuenta corriente (I - II), I. Crédito (A + B + C + D), B. Servicios 2/</t>
  </si>
  <si>
    <t>Balanza de pagos con base en MBP6 (a partir de 2002), Cuenta corriente (I - II), I. Crédito (A + B + C + D), B. Servicios 2/, Transporte</t>
  </si>
  <si>
    <t>Balanza de pagos con base en MBP6 (a partir de 2002), Cuenta corriente (I - II), I. Crédito (A + B + C + D), B. Servicios 2/, Viajes</t>
  </si>
  <si>
    <t>Balanza de pagos con base en MBP6 (a partir de 2002), Cuenta corriente (I - II), I. Crédito (A + B + C + D), B. Servicios 2/, Servicios de seguros y pensiones 3/</t>
  </si>
  <si>
    <t>Balanza de pagos con base en MBP6 (a partir de 2002), Cuenta corriente (I - II), I. Crédito (A + B + C + D), B. Servicios 2/, Servicios financieros</t>
  </si>
  <si>
    <t>Balanza de pagos con base en MBP6 (a partir de 2002), Cuenta corriente (I - II), I. Crédito (A + B + C + D), C. Ingreso primario</t>
  </si>
  <si>
    <t>Balanza de pagos con base en MBP6 (a partir de 2002), Cuenta corriente (I - II), I. Crédito (A + B + C + D), C. Ingreso primario, Utilidades y dividendos</t>
  </si>
  <si>
    <t>Balanza de pagos con base en MBP6 (a partir de 2002), Cuenta corriente (I - II), I. Crédito (A + B + C + D), C. Ingreso primario, Utilidades y dividendos, Utilidades</t>
  </si>
  <si>
    <t>Balanza de pagos con base en MBP6 (a partir de 2002), Cuenta corriente (I - II), I. Crédito (A + B + C + D), C. Ingreso primario, Utilidades y dividendos, Dividendos</t>
  </si>
  <si>
    <t>Balanza de pagos con base en MBP6 (a partir de 2002), Cuenta corriente (I - II), I. Crédito (A + B + C + D), C. Ingreso primario, Intereses</t>
  </si>
  <si>
    <t>Balanza de pagos con base en MBP6 (a partir de 2002), Cuenta corriente (I - II), I. Crédito (A + B + C + D), C. Ingreso primario, Otros</t>
  </si>
  <si>
    <t>Balanza de pagos con base en MBP6 (a partir de 2002), Cuenta corriente (I - II), I. Crédito (A + B + C + D), D. Ingreso secundario</t>
  </si>
  <si>
    <t>Balanza de pagos con base en MBP6 (a partir de 2002), Cuenta corriente (I - II), I. Crédito (A + B + C + D), D. Ingreso secundario, Remesas</t>
  </si>
  <si>
    <t>Balanza de pagos con base en MBP6 (a partir de 2002), Cuenta corriente (I - II), I. Crédito (A + B + C + D), D. Ingreso secundario, Otros</t>
  </si>
  <si>
    <t>Balanza de pagos con base en MBP6 (a partir de 2002), Cuenta corriente (I - II), II. Débito (A + B + C + D)</t>
  </si>
  <si>
    <t>Balanza de pagos con base en MBP6 (a partir de 2002), Cuenta corriente (I - II), II. Débito (A + B + C + D), A. Bienes</t>
  </si>
  <si>
    <t>Balanza de pagos con base en MBP6 (a partir de 2002), Cuenta corriente (I - II), II. Débito (A + B + C + D), A. Bienes, Importaciones de mercancías 1/</t>
  </si>
  <si>
    <t>Balanza de pagos con base en MBP6 (a partir de 2002), Cuenta corriente (I - II), II. Débito (A + B + C + D), A. Bienes, Bienes adquiridos en puertos por medios de transporte</t>
  </si>
  <si>
    <t>Balanza de pagos con base en MBP6 (a partir de 2002), Cuenta corriente (I - II), II. Débito (A + B + C + D), B. Servicios 2/</t>
  </si>
  <si>
    <t>Balanza de pagos con base en MBP6 (a partir de 2002), Cuenta corriente (I - II), II. Débito (A + B + C + D), B. Servicios 2/, Transporte</t>
  </si>
  <si>
    <t>Balanza de pagos con base en MBP6 (a partir de 2002), Cuenta corriente (I - II), II. Débito (A + B + C + D), B. Servicios 2/, Viajes</t>
  </si>
  <si>
    <t>Balanza de pagos con base en MBP6 (a partir de 2002), Cuenta corriente (I - II), II. Débito (A + B + C + D), B. Servicios 2/, Servicios de seguros y pensiones</t>
  </si>
  <si>
    <t>Balanza de pagos con base en MBP6 (a partir de 2002), Cuenta corriente (I - II), II. Débito (A + B + C + D), B. Servicios 2/, Servicios financieros</t>
  </si>
  <si>
    <t>Balanza de pagos con base en MBP6 (a partir de 2002), Cuenta corriente (I - II), II. Débito (A + B + C + D), C. Ingreso primario</t>
  </si>
  <si>
    <t>Balanza de pagos con base en MBP6 (a partir de 2002), Cuenta corriente (I - II), II. Débito (A + B + C + D), C. Ingreso primario, Utilidades y dividendos</t>
  </si>
  <si>
    <t>Balanza de pagos con base en MBP6 (a partir de 2002), Cuenta corriente (I - II), II. Débito (A + B + C + D), C. Ingreso primario, Utilidades y dividendos, Utilidades</t>
  </si>
  <si>
    <t>Balanza de pagos con base en MBP6 (a partir de 2002), Cuenta corriente (I - II), II. Débito (A + B + C + D), C. Ingreso primario, Utilidades y dividendos, Dividendos</t>
  </si>
  <si>
    <t>Balanza de pagos con base en MBP6 (a partir de 2002), Cuenta corriente (I - II), II. Débito (A + B + C + D), C. Ingreso primario, Intereses</t>
  </si>
  <si>
    <t>Balanza de pagos con base en MBP6 (a partir de 2002), Cuenta corriente (I - II), II. Débito (A + B + C + D), C. Ingreso primario, Intereses, Sector público</t>
  </si>
  <si>
    <t>Balanza de pagos con base en MBP6 (a partir de 2002), Cuenta corriente (I - II), II. Débito (A + B + C + D), C. Ingreso primario, Intereses, Sector privado</t>
  </si>
  <si>
    <t>Balanza de pagos con base en MBP6 (a partir de 2002), Cuenta corriente (I - II), II. Débito (A + B + C + D), C. Ingreso primario, Otros</t>
  </si>
  <si>
    <t>Balanza de pagos con base en MBP6 (a partir de 2002), Cuenta corriente (I - II), II. Débito (A + B + C + D), D. Ingreso secundario</t>
  </si>
  <si>
    <t>Balanza de pagos con base en MBP6 (a partir de 2002), Cuenta corriente (I - II), II. Débito (A + B + C + D), D. Ingreso secundario, Remesas</t>
  </si>
  <si>
    <t>Balanza de pagos con base en MBP6 (a partir de 2002), Cuenta corriente (I - II), II. Débito (A + B + C + D), D. Ingreso secundario, Otros</t>
  </si>
  <si>
    <t>Balanza de pagos con base en MBP6 (a partir de 2002), Cuenta de capital (I - II)</t>
  </si>
  <si>
    <t>Balanza de pagos con base en MBP6 (a partir de 2002), Cuenta de capital (I - II), I. Crédito</t>
  </si>
  <si>
    <t>Balanza de pagos con base en MBP6 (a partir de 2002), Cuenta de capital (I - II), II. Débito</t>
  </si>
  <si>
    <t>Balanza de pagos con base en MBP6 (a partir de 2002), Cuenta financiera (I + II + III + IV + V) [Préstamo neto (+) / Endeudamiento neto (-)] 2/</t>
  </si>
  <si>
    <t>Balanza de pagos con base en MBP6 (a partir de 2002), Cuenta financiera (I + II + III + IV + V) [Préstamo neto (+) / Endeudamiento neto (-)] 2/, I. Inversión directa (A - B)</t>
  </si>
  <si>
    <t>Balanza de pagos con base en MBP6 (a partir de 2002), Cuenta financiera (I + II + III + IV + V) [Préstamo neto (+) / Endeudamiento neto (-)] 2/, I. Inversión directa (A - B), A. Adquisición neta de activos financieros</t>
  </si>
  <si>
    <t>Balanza de pagos con base en MBP6 (a partir de 2002), Cuenta financiera (I + II + III + IV + V) [Préstamo neto (+) / Endeudamiento neto (-)] 2/, I. Inversión directa (A - B), A. Adquisición neta de activos financieros, Participaciones de capital y en fondos de inversión</t>
  </si>
  <si>
    <t>Balanza de pagos con base en MBP6 (a partir de 2002), Cuenta financiera (I + II + III + IV + V) [Préstamo neto (+) / Endeudamiento neto (-)] 2/, I. Inversión directa (A - B), A. Adquisición neta de activos financieros, Participaciones de capital y en fondos de inversión, Participaciones de capital distintas de reinversión de utilidades</t>
  </si>
  <si>
    <t>Balanza de pagos con base en MBP6 (a partir de 2002), Cuenta financiera (I + II + III + IV + V) [Préstamo neto (+) / Endeudamiento neto (-)] 2/, I. Inversión directa (A - B), A. Adquisición neta de activos financieros, Participaciones de capital y en fondos de inversión, Reinversión de utilidades</t>
  </si>
  <si>
    <t>Balanza de pagos con base en MBP6 (a partir de 2002), Cuenta financiera (I + II + III + IV + V) [Préstamo neto (+) / Endeudamiento neto (-)] 2/, I. Inversión directa (A - B), A. Adquisición neta de activos financieros, Instrumentos de deuda</t>
  </si>
  <si>
    <t>Balanza de pagos con base en MBP6 (a partir de 2002), Cuenta financiera (I + II + III + IV + V) [Préstamo neto (+) / Endeudamiento neto (-)] 2/, I. Inversión directa (A - B), B. Pasivos netos incurridos</t>
  </si>
  <si>
    <t>Balanza de pagos con base en MBP6 (a partir de 2002), Cuenta financiera (I + II + III + IV + V) [Préstamo neto (+) / Endeudamiento neto (-)] 2/, I. Inversión directa (A - B), B. Pasivos netos incurridos, Participaciones de capital y en fondos de inversión</t>
  </si>
  <si>
    <t>Balanza de pagos con base en MBP6 (a partir de 2002), Cuenta financiera (I + II + III + IV + V) [Préstamo neto (+) / Endeudamiento neto (-)] 2/, I. Inversión directa (A - B), B. Pasivos netos incurridos, Participaciones de capital y en fondos de inversión, Participaciones de capital distintas de reinversión de utilidades</t>
  </si>
  <si>
    <t>Balanza de pagos con base en MBP6 (a partir de 2002), Cuenta financiera (I + II + III + IV + V) [Préstamo neto (+) / Endeudamiento neto (-)] 2/, I. Inversión directa (A - B), B. Pasivos netos incurridos, Participaciones de capital y en fondos de inversión, Reinversión de utilidades</t>
  </si>
  <si>
    <t>Balanza de pagos con base en MBP6 (a partir de 2002), Cuenta financiera (I + II + III + IV + V) [Préstamo neto (+) / Endeudamiento neto (-)] 2/, I. Inversión directa (A - B), B. Pasivos netos incurridos, Instrumentos de deuda</t>
  </si>
  <si>
    <t>Balanza de pagos con base en MBP6 (a partir de 2002), Cuenta financiera (I + II + III + IV + V) [Préstamo neto (+) / Endeudamiento neto (-)] 2/, II. Inversión de cartera (A - B)</t>
  </si>
  <si>
    <t>Balanza de pagos con base en MBP6 (a partir de 2002), Cuenta financiera (I + II + III + IV + V) [Préstamo neto (+) / Endeudamiento neto (-)] 2/, II. Inversión de cartera (A - B), A. Adquisición neta de activos financieros</t>
  </si>
  <si>
    <t>Balanza de pagos con base en MBP6 (a partir de 2002), Cuenta financiera (I + II + III + IV + V) [Préstamo neto (+) / Endeudamiento neto (-)] 2/, II. Inversión de cartera (A - B), A. Adquisición neta de activos financieros, Participaciones de capital y en fondos de inversión</t>
  </si>
  <si>
    <t>Balanza de pagos con base en MBP6 (a partir de 2002), Cuenta financiera (I + II + III + IV + V) [Préstamo neto (+) / Endeudamiento neto (-)] 2/, II. Inversión de cartera (A - B), A. Adquisición neta de activos financieros, Títulos de deuda</t>
  </si>
  <si>
    <t>Balanza de pagos con base en MBP6 (a partir de 2002), Cuenta financiera (I + II + III + IV + V) [Préstamo neto (+) / Endeudamiento neto (-)] 2/, II. Inversión de cartera (A - B), B. Pasivos netos incurridos</t>
  </si>
  <si>
    <t>Balanza de pagos con base en MBP6 (a partir de 2002), Cuenta financiera (I + II + III + IV + V) [Préstamo neto (+) / Endeudamiento neto (-)] 2/, II. Inversión de cartera (A - B), B. Pasivos netos incurridos, Participaciones de capital y en fondos de inversión</t>
  </si>
  <si>
    <t>Balanza de pagos con base en MBP6 (a partir de 2002), Cuenta financiera (I + II + III + IV + V) [Préstamo neto (+) / Endeudamiento neto (-)] 2/, II. Inversión de cartera (A - B), B. Pasivos netos incurridos, Títulos de deuda</t>
  </si>
  <si>
    <t>Balanza de pagos con base en MBP6 (a partir de 2002), Cuenta financiera (I + II + III + IV + V) [Préstamo neto (+) / Endeudamiento neto (-)] 2/, II. Inversión de cartera (A - B), B. Pasivos netos incurridos, Títulos de deuda, Banco de México</t>
  </si>
  <si>
    <t>Balanza de pagos con base en MBP6 (a partir de 2002), Cuenta financiera (I + II + III + IV + V) [Préstamo neto (+) / Endeudamiento neto (-)] 2/, II. Inversión de cartera (A - B), B. Pasivos netos incurridos, Títulos de deuda, Sociedades captadoras de depósitos, Banca comercial</t>
  </si>
  <si>
    <t>Balanza de pagos con base en MBP6 (a partir de 2002), Cuenta financiera (I + II + III + IV + V) [Préstamo neto (+) / Endeudamiento neto (-)] 2/, II. Inversión de cartera (A - B), B. Pasivos netos incurridos, Títulos de deuda, Sociedades captadoras de depósitos, Banca comercial, Corto plazo</t>
  </si>
  <si>
    <t>Balanza de pagos con base en MBP6 (a partir de 2002), Cuenta financiera (I + II + III + IV + V) [Préstamo neto (+) / Endeudamiento neto (-)] 2/, II. Inversión de cartera (A - B), B. Pasivos netos incurridos, Títulos de deuda, Sociedades captadoras de depósitos, Banca comercial, Largo plazo</t>
  </si>
  <si>
    <t>Balanza de pagos con base en MBP6 (a partir de 2002), Cuenta financiera (I + II + III + IV + V) [Préstamo neto (+) / Endeudamiento neto (-)] 2/, II. Inversión de cartera (A - B), B. Pasivos netos incurridos, Títulos de deuda, Sociedades captadoras de depósitos, Banca de desarrollo</t>
  </si>
  <si>
    <t>Balanza de pagos con base en MBP6 (a partir de 2002), Cuenta financiera (I + II + III + IV + V) [Préstamo neto (+) / Endeudamiento neto (-)] 2/, II. Inversión de cartera (A - B), B. Pasivos netos incurridos, Títulos de deuda, Sociedades captadoras de depósitos, Banca de desarrollo, Corto plazo</t>
  </si>
  <si>
    <t>Balanza de pagos con base en MBP6 (a partir de 2002), Cuenta financiera (I + II + III + IV + V) [Préstamo neto (+) / Endeudamiento neto (-)] 2/, II. Inversión de cartera (A - B), B. Pasivos netos incurridos, Títulos de deuda, Sociedades captadoras de depósitos, Banca de desarrollo, Largo plazo</t>
  </si>
  <si>
    <t>Balanza de pagos con base en MBP6 (a partir de 2002), Cuenta financiera (I + II + III + IV + V) [Préstamo neto (+) / Endeudamiento neto (-)] 2/, II. Inversión de cartera (A - B), B. Pasivos netos incurridos, Títulos de deuda, Otros sectores, Sociedades no financieras, hogares e ISFLSH, Pidiregas</t>
  </si>
  <si>
    <t>Balanza de pagos con base en MBP6 (a partir de 2002), Cuenta financiera (I + II + III + IV + V) [Préstamo neto (+) / Endeudamiento neto (-)] 2/, III. Derivados financieros (A - B)</t>
  </si>
  <si>
    <t>Balanza de pagos con base en MBP6 (a partir de 2002), Cuenta financiera (I + II + III + IV + V) [Préstamo neto (+) / Endeudamiento neto (-)] 2/, IV. Otra inversión (A - B)</t>
  </si>
  <si>
    <t>Balanza de pagos con base en MBP6 (a partir de 2002), Cuenta financiera (I + II + III + IV + V) [Préstamo neto (+) / Endeudamiento neto (-)] 2/, IV. Otra inversión (A - B), A. Adquisición neta de activos financieros</t>
  </si>
  <si>
    <t>Balanza de pagos con base en MBP6 (a partir de 2002), Cuenta financiera (I + II + III + IV + V) [Préstamo neto (+) / Endeudamiento neto (-)] 2/, IV. Otra inversión (A - B), B. Pasivos netos incurridos</t>
  </si>
  <si>
    <t>Balanza de pagos con base en MBP6 (a partir de 2002), Cuenta financiera (I + II + III + IV + V) [Préstamo neto (+) / Endeudamiento neto (-)] 2/, IV. Otra inversión (A - B), B. Pasivos netos incurridos, Moneda y depósitos</t>
  </si>
  <si>
    <t>Balanza de pagos con base en MBP6 (a partir de 2002), Cuenta financiera (I + II + III + IV + V) [Préstamo neto (+) / Endeudamiento neto (-)] 2/, IV. Otra inversión (A - B), B. Pasivos netos incurridos, Moneda y depósitos, Banco de México</t>
  </si>
  <si>
    <t>Balanza de pagos con base en MBP6 (a partir de 2002), Cuenta financiera (I + II + III + IV + V) [Préstamo neto (+) / Endeudamiento neto (-)] 2/, IV. Otra inversión (A - B), B. Pasivos netos incurridos, Moneda y depósitos, Banca comercial</t>
  </si>
  <si>
    <t>Balanza de pagos con base en MBP6 (a partir de 2002), Cuenta financiera (I + II + III + IV + V) [Préstamo neto (+) / Endeudamiento neto (-)] 2/, IV. Otra inversión (A - B), B. Pasivos netos incurridos, Moneda y depósitos, Banca comercial, Corto plazo</t>
  </si>
  <si>
    <t>Balanza de pagos con base en MBP6 (a partir de 2002), Cuenta financiera (I + II + III + IV + V) [Préstamo neto (+) / Endeudamiento neto (-)] 2/, IV. Otra inversión (A - B), B. Pasivos netos incurridos, Moneda y depósitos, Banca comercial, Largo plazo</t>
  </si>
  <si>
    <t>Balanza de pagos con base en MBP6 (a partir de 2002), Cuenta financiera (I + II + III + IV + V) [Préstamo neto (+) / Endeudamiento neto (-)] 2/, IV. Otra inversión (A - B), B. Pasivos netos incurridos, Préstamos, créditos y anticipos comerciales, Otros sectores, Sociedades no financieras, hogares e ISFLSH, Pidiregas</t>
  </si>
  <si>
    <t>Balanza de pagos con base en MBP6 (a partir de 2002), Cuenta financiera (I + II + III + IV + V) [Préstamo neto (+) / Endeudamiento neto (-)] 2/, V. Activos de reserva 6/</t>
  </si>
  <si>
    <t>Balanza de pagos con base en MBP6 (a partir de 2002), Cuenta financiera (I + II + III + IV + V) [Préstamo neto (+) / Endeudamiento neto (-)] 2/, V. Activos de reserva 6/, Variación total de la reserva internacional bruta</t>
  </si>
  <si>
    <t>Balanza de pagos con base en MBP6 (a partir de 2002), Cuenta financiera (I + II + III + IV + V) [Préstamo neto (+) / Endeudamiento neto (-)] 2/, V. Activos de reserva 6/, Ajustes por valoración</t>
  </si>
  <si>
    <t>Balanza de pagos con base en MBP6 (a partir de 2002), Errores y omisiones</t>
  </si>
  <si>
    <t>Balanza de pagos con base en MBP6 (a partir de 2002), Balanza de bienes y servicios</t>
  </si>
  <si>
    <t>Balanza de pagos con base en MBP6 (a partir de 2002), Balanza de bienes y servicios, Balanza de bienes</t>
  </si>
  <si>
    <t>Balanza de pagos con base en MBP6 (a partir de 2002), Balanza de bienes y servicios, Balanza de bienes, Balanza de mercancías petroleras</t>
  </si>
  <si>
    <t>Balanza de pagos con base en MBP6 (a partir de 2002), Balanza de bienes y servicios, Balanza de bienes, Balanza de mercancías no petroleras</t>
  </si>
  <si>
    <t>Balanza de pagos con base en MBP6 (a partir de 2002), Balanza de bienes y servicios, Balanza de bienes, Balanza de bienes adquiridos en puertos por medios de transporte</t>
  </si>
  <si>
    <t>Balanza de pagos con base en MBP6 (a partir de 2002), Balanza de bienes y servicios, Balanza de servicios</t>
  </si>
  <si>
    <t>Balanza de pagos con base en MBP6 (a partir de 2002), Balanza de ingreso primario</t>
  </si>
  <si>
    <t>Balanza de pagos con base en MBP6 (a partir de 2002), Balanza de ingreso secundario</t>
  </si>
  <si>
    <t>Balanza de pagos con base en MBP6 (a partir de 2002), Cuenta financiera sin activos de reserva</t>
  </si>
  <si>
    <t>Balanza de pagos con base en MBP6 (a partir de 2002), Cuenta corriente (I - II), I. Crédito (A + B + C + D), A. Bienes, Exportaciones de mercancías 1/, Mercancías sin oro no monetario</t>
  </si>
  <si>
    <t>Balanza de pagos con base en MBP6 (a partir de 2002), Cuenta corriente (I - II), I. Crédito (A + B + C + D), A. Bienes, Exportaciones de mercancías 1/, Oro no monetario</t>
  </si>
  <si>
    <t>Balanza de pagos con base en MBP6 (a partir de 2002), Cuenta corriente (I - II), I. Crédito (A + B + C + D), B. Servicios 2/, Transporte, Pasajeros</t>
  </si>
  <si>
    <t>Balanza de pagos con base en MBP6 (a partir de 2002), Cuenta corriente (I - II), I. Crédito (A + B + C + D), B. Servicios 2/, Transporte, Flete</t>
  </si>
  <si>
    <t>Balanza de pagos con base en MBP6 (a partir de 2002), Cuenta corriente (I - II), I. Crédito (A + B + C + D), B. Servicios 2/, Transporte, Otros</t>
  </si>
  <si>
    <t>Balanza de pagos con base en MBP6 (a partir de 2002), Cuenta corriente (I - II), I. Crédito (A + B + C + D), C. Ingreso primario, Remuneración de empleados</t>
  </si>
  <si>
    <t>Balanza de pagos con base en MBP6 (a partir de 2002), Cuenta corriente (I - II), II. Débito (A + B + C + D), A. Bienes, Importaciones de mercancías 1/, Mercancías sin oro no monetario</t>
  </si>
  <si>
    <t>Balanza de pagos con base en MBP6 (a partir de 2002), Cuenta corriente (I - II), II. Débito (A + B + C + D), A. Bienes, Importaciones de mercancías 1/, Oro no monetario</t>
  </si>
  <si>
    <t>Balanza de pagos con base en MBP6 (a partir de 2002), Cuenta corriente (I - II), II. Débito (A + B + C + D), B. Servicios 2/, Transporte, Pasajeros</t>
  </si>
  <si>
    <t>Balanza de pagos con base en MBP6 (a partir de 2002), Cuenta corriente (I - II), II. Débito (A + B + C + D), B. Servicios 2/, Transporte, Flete</t>
  </si>
  <si>
    <t>Balanza de pagos con base en MBP6 (a partir de 2002), Cuenta corriente (I - II), II. Débito (A + B + C + D), B. Servicios 2/, Transporte, Otros</t>
  </si>
  <si>
    <t>Balanza de pagos con base en MBP6 (a partir de 2002), Cuenta financiera (I + II + III + IV + V) [Préstamo neto (+) / Endeudamiento neto (-)] 2/, Adquisición neta de activos financieros (I + II + III + IV + V)</t>
  </si>
  <si>
    <t>Balanza de pagos con base en MBP6 (a partir de 2002), Cuenta financiera (I + II + III + IV + V) [Préstamo neto (+) / Endeudamiento neto (-)] 2/, Pasivos netos incurridos (I + II + III + IV)</t>
  </si>
  <si>
    <t>Balanza de pagos con base en MBP6 (a partir de 2002), Cuenta financiera (I + II + III + IV + V) [Préstamo neto (+) / Endeudamiento neto (-)] 2/, II. Inversión de cartera (A - B), A. Adquisición neta de activos financieros, Participaciones de capital y en fondos de inversión, Banco de México</t>
  </si>
  <si>
    <t>Balanza de pagos con base en MBP6 (a partir de 2002), Cuenta financiera (I + II + III + IV + V) [Préstamo neto (+) / Endeudamiento neto (-)] 2/, II. Inversión de cartera (A - B), A. Adquisición neta de activos financieros, Participaciones de capital y en fondos de inversión, Sociedades captadoras de depósitos</t>
  </si>
  <si>
    <t>Balanza de pagos con base en MBP6 (a partir de 2002), Cuenta financiera (I + II + III + IV + V) [Préstamo neto (+) / Endeudamiento neto (-)] 2/, II. Inversión de cartera (A - B), A. Adquisición neta de activos financieros, Participaciones de capital y en fondos de inversión, Sociedades captadoras de depósitos, Banca comercial</t>
  </si>
  <si>
    <t>Balanza de pagos con base en MBP6 (a partir de 2002), Cuenta financiera (I + II + III + IV + V) [Préstamo neto (+) / Endeudamiento neto (-)] 2/, II. Inversión de cartera (A - B), A. Adquisición neta de activos financieros, Participaciones de capital y en fondos de inversión, Sociedades captadoras de depósitos, Banca de desarrollo</t>
  </si>
  <si>
    <t>Balanza de pagos con base en MBP6 (a partir de 2002), Cuenta financiera (I + II + III + IV + V) [Préstamo neto (+) / Endeudamiento neto (-)] 2/, II. Inversión de cartera (A - B), A. Adquisición neta de activos financieros, Participaciones de capital y en fondos de inversión, Gobierno general</t>
  </si>
  <si>
    <t>Balanza de pagos con base en MBP6 (a partir de 2002), Cuenta financiera (I + II + III + IV + V) [Préstamo neto (+) / Endeudamiento neto (-)] 2/, II. Inversión de cartera (A - B), A. Adquisición neta de activos financieros, Participaciones de capital y en fondos de inversión, Otros sectores</t>
  </si>
  <si>
    <t>Balanza de pagos con base en MBP6 (a partir de 2002), Cuenta financiera (I + II + III + IV + V) [Préstamo neto (+) / Endeudamiento neto (-)] 2/, II. Inversión de cartera (A - B), A. Adquisición neta de activos financieros, Participaciones de capital y en fondos de inversión, Otros sectores, Otras sociedades financieras</t>
  </si>
  <si>
    <t>Balanza de pagos con base en MBP6 (a partir de 2002), Cuenta financiera (I + II + III + IV + V) [Préstamo neto (+) / Endeudamiento neto (-)] 2/, II. Inversión de cartera (A - B), A. Adquisición neta de activos financieros, Participaciones de capital y en fondos de inversión, Otros sectores, Sociedades no financieras, hogares e ISFLSH</t>
  </si>
  <si>
    <t>Balanza de pagos con base en MBP6 (a partir de 2002), Cuenta financiera (I + II + III + IV + V) [Préstamo neto (+) / Endeudamiento neto (-)] 2/, II. Inversión de cartera (A - B), A. Adquisición neta de activos financieros, Títulos de deuda, Banco de México</t>
  </si>
  <si>
    <t>Balanza de pagos con base en MBP6 (a partir de 2002), Cuenta financiera (I + II + III + IV + V) [Préstamo neto (+) / Endeudamiento neto (-)] 2/, II. Inversión de cartera (A - B), A. Adquisición neta de activos financieros, Títulos de deuda, Sociedades captadoras de depósitos</t>
  </si>
  <si>
    <t>Balanza de pagos con base en MBP6 (a partir de 2002), Cuenta financiera (I + II + III + IV + V) [Préstamo neto (+) / Endeudamiento neto (-)] 2/, II. Inversión de cartera (A - B), A. Adquisición neta de activos financieros, Títulos de deuda, Sociedades captadoras de depósitos, Banca comercial</t>
  </si>
  <si>
    <t>Balanza de pagos con base en MBP6 (a partir de 2002), Cuenta financiera (I + II + III + IV + V) [Préstamo neto (+) / Endeudamiento neto (-)] 2/, II. Inversión de cartera (A - B), A. Adquisición neta de activos financieros, Títulos de deuda, Sociedades captadoras de depósitos, Banca de desarrollo</t>
  </si>
  <si>
    <t>Balanza de pagos con base en MBP6 (a partir de 2002), Cuenta financiera (I + II + III + IV + V) [Préstamo neto (+) / Endeudamiento neto (-)] 2/, II. Inversión de cartera (A - B), A. Adquisición neta de activos financieros, Títulos de deuda, Gobierno general</t>
  </si>
  <si>
    <t>Balanza de pagos con base en MBP6 (a partir de 2002), Cuenta financiera (I + II + III + IV + V) [Préstamo neto (+) / Endeudamiento neto (-)] 2/, II. Inversión de cartera (A - B), A. Adquisición neta de activos financieros, Títulos de deuda, Otros sectores</t>
  </si>
  <si>
    <t>Balanza de pagos con base en MBP6 (a partir de 2002), Cuenta financiera (I + II + III + IV + V) [Préstamo neto (+) / Endeudamiento neto (-)] 2/, II. Inversión de cartera (A - B), A. Adquisición neta de activos financieros, Títulos de deuda, Otros sectores, Otras sociedades financieras</t>
  </si>
  <si>
    <t>Balanza de pagos con base en MBP6 (a partir de 2002), Cuenta financiera (I + II + III + IV + V) [Préstamo neto (+) / Endeudamiento neto (-)] 2/, II. Inversión de cartera (A - B), A. Adquisición neta de activos financieros, Títulos de deuda, Otros sectores, Sociedades no financieras, hogares e ISFLSH</t>
  </si>
  <si>
    <t>Balanza de pagos con base en MBP6 (a partir de 2002), Cuenta financiera (I + II + III + IV + V) [Préstamo neto (+) / Endeudamiento neto (-)] 2/, II. Inversión de cartera (A - B), B. Pasivos netos incurridos, Títulos de deuda, Sociedades captadoras de depósitos</t>
  </si>
  <si>
    <t>Balanza de pagos con base en MBP6 (a partir de 2002), Cuenta financiera (I + II + III + IV + V) [Préstamo neto (+) / Endeudamiento neto (-)] 2/, II. Inversión de cartera (A - B), B. Pasivos netos incurridos, Títulos de deuda, Gobierno general</t>
  </si>
  <si>
    <t>Balanza de pagos con base en MBP6 (a partir de 2002), Cuenta financiera (I + II + III + IV + V) [Préstamo neto (+) / Endeudamiento neto (-)] 2/, II. Inversión de cartera (A - B), B. Pasivos netos incurridos, Títulos de deuda, Gobierno general, Corto plazo</t>
  </si>
  <si>
    <t>Balanza de pagos con base en MBP6 (a partir de 2002), Cuenta financiera (I + II + III + IV + V) [Préstamo neto (+) / Endeudamiento neto (-)] 2/, II. Inversión de cartera (A - B), B. Pasivos netos incurridos, Títulos de deuda, Gobierno general, Corto plazo, Valores emitidos en el exterior</t>
  </si>
  <si>
    <t>Balanza de pagos con base en MBP6 (a partir de 2002), Cuenta financiera (I + II + III + IV + V) [Préstamo neto (+) / Endeudamiento neto (-)] 2/, II. Inversión de cartera (A - B), B. Pasivos netos incurridos, Títulos de deuda, Gobierno general, Corto plazo, Valores emitidos en México 3/</t>
  </si>
  <si>
    <t>Balanza de pagos con base en MBP6 (a partir de 2002), Cuenta financiera (I + II + III + IV + V) [Préstamo neto (+) / Endeudamiento neto (-)] 2/, II. Inversión de cartera (A - B), B. Pasivos netos incurridos, Títulos de deuda, Gobierno general, Corto plazo, Valores emitidos en México 3/, De los cuales: valores gubernamentales 4/</t>
  </si>
  <si>
    <t>Balanza de pagos con base en MBP6 (a partir de 2002), Cuenta financiera (I + II + III + IV + V) [Préstamo neto (+) / Endeudamiento neto (-)] 2/, II. Inversión de cartera (A - B), B. Pasivos netos incurridos, Títulos de deuda, Gobierno general, Largo plazo</t>
  </si>
  <si>
    <t>Balanza de pagos con base en MBP6 (a partir de 2002), Cuenta financiera (I + II + III + IV + V) [Préstamo neto (+) / Endeudamiento neto (-)] 2/, II. Inversión de cartera (A - B), B. Pasivos netos incurridos, Títulos de deuda, Gobierno general, Largo plazo, Valores emitidos en el exterior</t>
  </si>
  <si>
    <t>Balanza de pagos con base en MBP6 (a partir de 2002), Cuenta financiera (I + II + III + IV + V) [Préstamo neto (+) / Endeudamiento neto (-)] 2/, II. Inversión de cartera (A - B), B. Pasivos netos incurridos, Títulos de deuda, Gobierno general, Largo plazo, Valores emitidos en México 3/</t>
  </si>
  <si>
    <t>Balanza de pagos con base en MBP6 (a partir de 2002), Cuenta financiera (I + II + III + IV + V) [Préstamo neto (+) / Endeudamiento neto (-)] 2/, II. Inversión de cartera (A - B), B. Pasivos netos incurridos, Títulos de deuda, Gobierno general, Largo plazo, Valores emitidos en México 3/, De los cuales: valores gubernamentales 4/</t>
  </si>
  <si>
    <t>Balanza de pagos con base en MBP6 (a partir de 2002), Cuenta financiera (I + II + III + IV + V) [Préstamo neto (+) / Endeudamiento neto (-)] 2/, II. Inversión de cartera (A - B), B. Pasivos netos incurridos, Títulos de deuda, Otros sectores</t>
  </si>
  <si>
    <t>Balanza de pagos con base en MBP6 (a partir de 2002), Cuenta financiera (I + II + III + IV + V) [Préstamo neto (+) / Endeudamiento neto (-)] 2/, II. Inversión de cartera (A - B), B. Pasivos netos incurridos, Títulos de deuda, Otros sectores, Otras sociedades financieras</t>
  </si>
  <si>
    <t>Balanza de pagos con base en MBP6 (a partir de 2002), Cuenta financiera (I + II + III + IV + V) [Préstamo neto (+) / Endeudamiento neto (-)] 2/, II. Inversión de cartera (A - B), B. Pasivos netos incurridos, Títulos de deuda, Otros sectores, Otras sociedades financieras, Corto plazo</t>
  </si>
  <si>
    <t>Balanza de pagos con base en MBP6 (a partir de 2002), Cuenta financiera (I + II + III + IV + V) [Préstamo neto (+) / Endeudamiento neto (-)] 2/, II. Inversión de cartera (A - B), B. Pasivos netos incurridos, Títulos de deuda, Otros sectores, Otras sociedades financieras, Largo plazo</t>
  </si>
  <si>
    <t>Balanza de pagos con base en MBP6 (a partir de 2002), Cuenta financiera (I + II + III + IV + V) [Préstamo neto (+) / Endeudamiento neto (-)] 2/, II. Inversión de cartera (A - B), B. Pasivos netos incurridos, Títulos de deuda, Otros sectores, Sociedades no financieras, hogares e ISFLSH</t>
  </si>
  <si>
    <t>Balanza de pagos con base en MBP6 (a partir de 2002), Cuenta financiera (I + II + III + IV + V) [Préstamo neto (+) / Endeudamiento neto (-)] 2/, II. Inversión de cartera (A - B), B. Pasivos netos incurridos, Títulos de deuda, Otros sectores, Sociedades no financieras, hogares e ISFLSH, Empresas productivas del Estado 5/</t>
  </si>
  <si>
    <t>Balanza de pagos con base en MBP6 (a partir de 2002), Cuenta financiera (I + II + III + IV + V) [Préstamo neto (+) / Endeudamiento neto (-)] 2/, II. Inversión de cartera (A - B), B. Pasivos netos incurridos, Títulos de deuda, Otros sectores, Sociedades no financieras, hogares e ISFLSH, Empresas productivas del Estado 5/, Corto plazo</t>
  </si>
  <si>
    <t>Balanza de pagos con base en MBP6 (a partir de 2002), Cuenta financiera (I + II + III + IV + V) [Préstamo neto (+) / Endeudamiento neto (-)] 2/, II. Inversión de cartera (A - B), B. Pasivos netos incurridos, Títulos de deuda, Otros sectores, Sociedades no financieras, hogares e ISFLSH, Empresas productivas del Estado 5/, Largo plazo</t>
  </si>
  <si>
    <t>Balanza de pagos con base en MBP6 (a partir de 2002), Cuenta financiera (I + II + III + IV + V) [Préstamo neto (+) / Endeudamiento neto (-)] 2/, II. Inversión de cartera (A - B), B. Pasivos netos incurridos, Títulos de deuda, Otros sectores, Sociedades no financieras, hogares e ISFLSH, Resto</t>
  </si>
  <si>
    <t>Balanza de pagos con base en MBP6 (a partir de 2002), Cuenta financiera (I + II + III + IV + V) [Préstamo neto (+) / Endeudamiento neto (-)] 2/, II. Inversión de cartera (A - B), B. Pasivos netos incurridos, Títulos de deuda, Otros sectores, Sociedades no financieras, hogares e ISFLSH, Resto, Corto plazo</t>
  </si>
  <si>
    <t>Balanza de pagos con base en MBP6 (a partir de 2002), Cuenta financiera (I + II + III + IV + V) [Préstamo neto (+) / Endeudamiento neto (-)] 2/, II. Inversión de cartera (A - B), B. Pasivos netos incurridos, Títulos de deuda, Otros sectores, Sociedades no financieras, hogares e ISFLSH, Resto, Largo plazo</t>
  </si>
  <si>
    <t>Balanza de pagos con base en MBP6 (a partir de 2002), Cuenta financiera (I + II + III + IV + V) [Préstamo neto (+) / Endeudamiento neto (-)] 2/, IV. Otra inversión (A - B), A. Adquisición neta de activos financieros, Banco de México</t>
  </si>
  <si>
    <t>Balanza de pagos con base en MBP6 (a partir de 2002), Cuenta financiera (I + II + III + IV + V) [Préstamo neto (+) / Endeudamiento neto (-)] 2/, IV. Otra inversión (A - B), A. Adquisición neta de activos financieros, Sociedades captadoras de depósitos</t>
  </si>
  <si>
    <t>Balanza de pagos con base en MBP6 (a partir de 2002), Cuenta financiera (I + II + III + IV + V) [Préstamo neto (+) / Endeudamiento neto (-)] 2/, IV. Otra inversión (A - B), A. Adquisición neta de activos financieros, Sociedades captadoras de depósitos, Banca comercial</t>
  </si>
  <si>
    <t>Balanza de pagos con base en MBP6 (a partir de 2002), Cuenta financiera (I + II + III + IV + V) [Préstamo neto (+) / Endeudamiento neto (-)] 2/, IV. Otra inversión (A - B), A. Adquisición neta de activos financieros, Sociedades captadoras de depósitos, Banca de desarrollo</t>
  </si>
  <si>
    <t>Balanza de pagos con base en MBP6 (a partir de 2002), Cuenta financiera (I + II + III + IV + V) [Préstamo neto (+) / Endeudamiento neto (-)] 2/, IV. Otra inversión (A - B), A. Adquisición neta de activos financieros, Gobierno general</t>
  </si>
  <si>
    <t>Balanza de pagos con base en MBP6 (a partir de 2002), Cuenta financiera (I + II + III + IV + V) [Préstamo neto (+) / Endeudamiento neto (-)] 2/, IV. Otra inversión (A - B), A. Adquisición neta de activos financieros, Otros sectores</t>
  </si>
  <si>
    <t>Balanza de pagos con base en MBP6 (a partir de 2002), Cuenta financiera (I + II + III + IV + V) [Préstamo neto (+) / Endeudamiento neto (-)] 2/, IV. Otra inversión (A - B), A. Adquisición neta de activos financieros, Otros sectores, Otras sociedades financieras</t>
  </si>
  <si>
    <t>Balanza de pagos con base en MBP6 (a partir de 2002), Cuenta financiera (I + II + III + IV + V) [Préstamo neto (+) / Endeudamiento neto (-)] 2/, IV. Otra inversión (A - B), A. Adquisición neta de activos financieros, Otros sectores, Sociedades no financieras, hogares e ISFLSH</t>
  </si>
  <si>
    <t>Balanza de pagos con base en MBP6 (a partir de 2002), Cuenta financiera (I + II + III + IV + V) [Préstamo neto (+) / Endeudamiento neto (-)] 2/, IV. Otra inversión (A - B), A. Adquisición neta de activos financieros, Otros sectores, Sociedades no financieras, hogares e ISFLSH, Empresas productivas del Estado 5/</t>
  </si>
  <si>
    <t>Balanza de pagos con base en MBP6 (a partir de 2002), Cuenta financiera (I + II + III + IV + V) [Préstamo neto (+) / Endeudamiento neto (-)] 2/, IV. Otra inversión (A - B), A. Adquisición neta de activos financieros, Otros sectores, Sociedades no financieras, hogares e ISFLSH, Resto</t>
  </si>
  <si>
    <t>Balanza de pagos con base en MBP6 (a partir de 2002), Cuenta financiera (I + II + III + IV + V) [Préstamo neto (+) / Endeudamiento neto (-)] 2/, IV. Otra inversión (A - B), B. Pasivos netos incurridos, Derechos especiales de giro</t>
  </si>
  <si>
    <t>Balanza de pagos con base en MBP6 (a partir de 2002), Cuenta financiera (I + II + III + IV + V) [Préstamo neto (+) / Endeudamiento neto (-)] 2/, IV. Otra inversión (A - B), B. Pasivos netos incurridos, Préstamos, créditos y anticipos comerciales</t>
  </si>
  <si>
    <t>Balanza de pagos con base en MBP6 (a partir de 2002), Cuenta financiera (I + II + III + IV + V) [Préstamo neto (+) / Endeudamiento neto (-)] 2/, IV. Otra inversión (A - B), B. Pasivos netos incurridos, Préstamos, créditos y anticipos comerciales, Sociedades captadoras de depósitos</t>
  </si>
  <si>
    <t>Balanza de pagos con base en MBP6 (a partir de 2002), Cuenta financiera (I + II + III + IV + V) [Préstamo neto (+) / Endeudamiento neto (-)] 2/, IV. Otra inversión (A - B), B. Pasivos netos incurridos, Préstamos, créditos y anticipos comerciales, Sociedades captadoras de depósitos, Banca comercial</t>
  </si>
  <si>
    <t>Balanza de pagos con base en MBP6 (a partir de 2002), Cuenta financiera (I + II + III + IV + V) [Préstamo neto (+) / Endeudamiento neto (-)] 2/, IV. Otra inversión (A - B), B. Pasivos netos incurridos, Préstamos, créditos y anticipos comerciales, Sociedades captadoras de depósitos, Banca comercial, Corto plazo</t>
  </si>
  <si>
    <t>Balanza de pagos con base en MBP6 (a partir de 2002), Cuenta financiera (I + II + III + IV + V) [Préstamo neto (+) / Endeudamiento neto (-)] 2/, IV. Otra inversión (A - B), B. Pasivos netos incurridos, Préstamos, créditos y anticipos comerciales, Sociedades captadoras de depósitos, Banca comercial, Largo plazo</t>
  </si>
  <si>
    <t>Balanza de pagos con base en MBP6 (a partir de 2002), Cuenta financiera (I + II + III + IV + V) [Préstamo neto (+) / Endeudamiento neto (-)] 2/, IV. Otra inversión (A - B), B. Pasivos netos incurridos, Préstamos, créditos y anticipos comerciales, Sociedades captadoras de depósitos, Banca de desarrollo</t>
  </si>
  <si>
    <t>Balanza de pagos con base en MBP6 (a partir de 2002), Cuenta financiera (I + II + III + IV + V) [Préstamo neto (+) / Endeudamiento neto (-)] 2/, IV. Otra inversión (A - B), B. Pasivos netos incurridos, Préstamos, créditos y anticipos comerciales, Sociedades captadoras de depósitos, Banca de desarrollo, Corto plazo</t>
  </si>
  <si>
    <t>Balanza de pagos con base en MBP6 (a partir de 2002), Cuenta financiera (I + II + III + IV + V) [Préstamo neto (+) / Endeudamiento neto (-)] 2/, IV. Otra inversión (A - B), B. Pasivos netos incurridos, Préstamos, créditos y anticipos comerciales, Sociedades captadoras de depósitos, Banca de desarrollo, Largo plazo</t>
  </si>
  <si>
    <t>Balanza de pagos con base en MBP6 (a partir de 2002), Cuenta financiera (I + II + III + IV + V) [Préstamo neto (+) / Endeudamiento neto (-)] 2/, IV. Otra inversión (A - B), B. Pasivos netos incurridos, Préstamos, créditos y anticipos comerciales, Gobierno general</t>
  </si>
  <si>
    <t>Balanza de pagos con base en MBP6 (a partir de 2002), Cuenta financiera (I + II + III + IV + V) [Préstamo neto (+) / Endeudamiento neto (-)] 2/, IV. Otra inversión (A - B), B. Pasivos netos incurridos, Préstamos, créditos y anticipos comerciales, Gobierno general, Corto plazo</t>
  </si>
  <si>
    <t>Balanza de pagos con base en MBP6 (a partir de 2002), Cuenta financiera (I + II + III + IV + V) [Préstamo neto (+) / Endeudamiento neto (-)] 2/, IV. Otra inversión (A - B), B. Pasivos netos incurridos, Préstamos, créditos y anticipos comerciales, Gobierno general, Largo plazo</t>
  </si>
  <si>
    <t>Balanza de pagos con base en MBP6 (a partir de 2002), Cuenta financiera (I + II + III + IV + V) [Préstamo neto (+) / Endeudamiento neto (-)] 2/, IV. Otra inversión (A - B), B. Pasivos netos incurridos, Préstamos, créditos y anticipos comerciales, Otros sectores</t>
  </si>
  <si>
    <t>Balanza de pagos con base en MBP6 (a partir de 2002), Cuenta financiera (I + II + III + IV + V) [Préstamo neto (+) / Endeudamiento neto (-)] 2/, IV. Otra inversión (A - B), B. Pasivos netos incurridos, Préstamos, créditos y anticipos comerciales, Otros sectores, Otras sociedades financieras</t>
  </si>
  <si>
    <t>Balanza de pagos con base en MBP6 (a partir de 2002), Cuenta financiera (I + II + III + IV + V) [Préstamo neto (+) / Endeudamiento neto (-)] 2/, IV. Otra inversión (A - B), B. Pasivos netos incurridos, Préstamos, créditos y anticipos comerciales, Otros sectores, Otras sociedades financieras, Corto plazo</t>
  </si>
  <si>
    <t>Balanza de pagos con base en MBP6 (a partir de 2002), Cuenta financiera (I + II + III + IV + V) [Préstamo neto (+) / Endeudamiento neto (-)] 2/, IV. Otra inversión (A - B), B. Pasivos netos incurridos, Préstamos, créditos y anticipos comerciales, Otros sectores, Otras sociedades financieras, Largo plazo</t>
  </si>
  <si>
    <t>Balanza de pagos con base en MBP6 (a partir de 2002), Cuenta financiera (I + II + III + IV + V) [Préstamo neto (+) / Endeudamiento neto (-)] 2/, IV. Otra inversión (A - B), B. Pasivos netos incurridos, Préstamos, créditos y anticipos comerciales, Otros sectores, Sociedades no financieras, hogares e ISFLSH</t>
  </si>
  <si>
    <t>Balanza de pagos con base en MBP6 (a partir de 2002), Cuenta financiera (I + II + III + IV + V) [Préstamo neto (+) / Endeudamiento neto (-)] 2/, IV. Otra inversión (A - B), B. Pasivos netos incurridos, Préstamos, créditos y anticipos comerciales, Otros sectores, Sociedades no financieras, hogares e ISFLSH, Empresas productivas del Estado 5/</t>
  </si>
  <si>
    <t>Balanza de pagos con base en MBP6 (a partir de 2002), Cuenta financiera (I + II + III + IV + V) [Préstamo neto (+) / Endeudamiento neto (-)] 2/, IV. Otra inversión (A - B), B. Pasivos netos incurridos, Préstamos, créditos y anticipos comerciales, Otros sectores, Sociedades no financieras, hogares e ISFLSH, Empresas productivas del Estado 5/, Corto plazo</t>
  </si>
  <si>
    <t>Balanza de pagos con base en MBP6 (a partir de 2002), Cuenta financiera (I + II + III + IV + V) [Préstamo neto (+) / Endeudamiento neto (-)] 2/, IV. Otra inversión (A - B), B. Pasivos netos incurridos, Préstamos, créditos y anticipos comerciales, Otros sectores, Sociedades no financieras, hogares e ISFLSH, Empresas productivas del Estado 5/, Largo plazo</t>
  </si>
  <si>
    <t>Balanza de pagos con base en MBP6 (a partir de 2002), Cuenta financiera (I + II + III + IV + V) [Préstamo neto (+) / Endeudamiento neto (-)] 2/, IV. Otra inversión (A - B), B. Pasivos netos incurridos, Préstamos, créditos y anticipos comerciales, Otros sectores, Sociedades no financieras, hogares e ISFLSH, Resto</t>
  </si>
  <si>
    <t>Balanza de pagos con base en MBP6 (a partir de 2002), Cuenta financiera (I + II + III + IV + V) [Préstamo neto (+) / Endeudamiento neto (-)] 2/, IV. Otra inversión (A - B), B. Pasivos netos incurridos, Préstamos, créditos y anticipos comerciales, Otros sectores, Sociedades no financieras, hogares e ISFLSH, Resto, Corto plazo</t>
  </si>
  <si>
    <t>Balanza de pagos con base en MBP6 (a partir de 2002), Cuenta financiera (I + II + III + IV + V) [Préstamo neto (+) / Endeudamiento neto (-)] 2/, IV. Otra inversión (A - B), B. Pasivos netos incurridos, Préstamos, créditos y anticipos comerciales, Otros sectores, Sociedades no financieras, hogares e ISFLSH, Resto, Largo plazo</t>
  </si>
  <si>
    <t>Balanza de pagos con base en MBP6 (a partir de 2002), Cuenta financiera (I + II + III + IV + V) [Préstamo neto (+) / Endeudamiento neto (-)] 2/, IV. Otra inversión (A - B), B. Pasivos netos incurridos, Otras cuentas por pagar</t>
  </si>
  <si>
    <t>Balanza de pagos con base en MBP6 (a partir de 2002), Cuenta financiera (I + II + III + IV + V) [Préstamo neto (+) / Endeudamiento neto (-)] 2/, IV. Otra inversión (A - B), B. Pasivos netos incurridos, Otras cuentas por pagar, Banca comercial</t>
  </si>
  <si>
    <t>Balanza de pagos con base en MBP6 (a partir de 2002), Cuenta financiera (I + II + III + IV + V) [Préstamo neto (+) / Endeudamiento neto (-)] 2/, IV. Otra inversión (A - B), B. Pasivos netos incurridos, Otras cuentas por pagar, Banca comercial, Corto plazo</t>
  </si>
  <si>
    <t>Balanza de pagos con base en MBP6 (a partir de 2002), Cuenta financiera (I + II + III + IV + V) [Préstamo neto (+) / Endeudamiento neto (-)] 2/, IV. Otra inversión (A - B), B. Pasivos netos incurridos, Otras cuentas por pagar, Banca comercial, Largo plazo</t>
  </si>
  <si>
    <t>Balanza de pagos con base en MBP6 (a partir de 2002), Cuenta financiera (I + II + III + IV + V) [Préstamo neto (+) / Endeudamiento neto (-)] 2/, IV. Otra inversión (A - B), B. Pasivos netos incurridos, Otras cuentas por pagar, Otros sectores</t>
  </si>
  <si>
    <t>Balanza de pagos con base en MBP6 (a partir de 2002), Cuenta financiera (I + II + III + IV + V) [Préstamo neto (+) / Endeudamiento neto (-)] 2/, IV. Otra inversión (A - B), B. Pasivos netos incurridos, Otras cuentas por pagar, Otros sectores, Otras sociedades financieras</t>
  </si>
  <si>
    <t>Balanza de pagos con base en MBP6 (a partir de 2002), Cuenta financiera (I + II + III + IV + V) [Préstamo neto (+) / Endeudamiento neto (-)] 2/, IV. Otra inversión (A - B), B. Pasivos netos incurridos, Otras cuentas por pagar, Otros sectores, Otras sociedades financieras, Corto plazo</t>
  </si>
  <si>
    <t>Balanza de pagos con base en MBP6 (a partir de 2002), Cuenta financiera (I + II + III + IV + V) [Préstamo neto (+) / Endeudamiento neto (-)] 2/, IV. Otra inversión (A - B), B. Pasivos netos incurridos, Otras cuentas por pagar, Otros sectores, Otras sociedades financieras, Largo plazo</t>
  </si>
  <si>
    <t>Balanza de pagos con base en MBP6 (a partir de 2002), Cuenta financiera (I + II + III + IV + V) [Préstamo neto (+) / Endeudamiento neto (-)] 2/, IV. Otra inversión (A - B), B. Pasivos netos incurridos, Otras cuentas por pagar, Otros sectores, Sociedades no financieras, hogares e ISFLSH</t>
  </si>
  <si>
    <t>Balanza de pagos con base en MBP6 (a partir de 2002), Cuenta financiera (I + II + III + IV + V) [Préstamo neto (+) / Endeudamiento neto (-)] 2/, IV. Otra inversión (A - B), B. Pasivos netos incurridos, Otras cuentas por pagar, Otros sectores, Sociedades no financieras, hogares e ISFLSH, Empresas productivas del Estado 5/</t>
  </si>
  <si>
    <t>Balanza de pagos con base en MBP6 (a partir de 2002), Cuenta financiera (I + II + III + IV + V) [Préstamo neto (+) / Endeudamiento neto (-)] 2/, IV. Otra inversión (A - B), B. Pasivos netos incurridos, Otras cuentas por pagar, Otros sectores, Sociedades no financieras, hogares e ISFLSH, Empresas productivas del Estado 5/, Corto plazo</t>
  </si>
  <si>
    <t>Balanza de pagos con base en MBP6 (a partir de 2002), Cuenta financiera (I + II + III + IV + V) [Préstamo neto (+) / Endeudamiento neto (-)] 2/, IV. Otra inversión (A - B), B. Pasivos netos incurridos, Otras cuentas por pagar, Otros sectores, Sociedades no financieras, hogares e ISFLSH, Empresas productivas del Estado 5/, Largo plazo</t>
  </si>
  <si>
    <t>Balanza de pagos con base en MBP6 (a partir de 2002), Cuenta financiera (I + II + III + IV + V) [Préstamo neto (+) / Endeudamiento neto (-)] 2/, IV. Otra inversión (A - B), B. Pasivos netos incurridos, Otras cuentas por pagar, Otros sectores, Sociedades no financieras, hogares e ISFLSH, Resto</t>
  </si>
  <si>
    <t>Balanza de pagos con base en MBP6 (a partir de 2002), Cuenta financiera (I + II + III + IV + V) [Préstamo neto (+) / Endeudamiento neto (-)] 2/, IV. Otra inversión (A - B), B. Pasivos netos incurridos, Otras cuentas por pagar, Otros sectores, Sociedades no financieras, hogares e ISFLSH, Resto, Corto plazo</t>
  </si>
  <si>
    <t>Balanza de pagos con base en MBP6 (a partir de 2002), Cuenta financiera (I + II + III + IV + V) [Préstamo neto (+) / Endeudamiento neto (-)] 2/, IV. Otra inversión (A - B), B. Pasivos netos incurridos, Otras cuentas por pagar, Otros sectores, Sociedades no financieras, hogares e ISFLSH, Resto, Largo plazo</t>
  </si>
  <si>
    <t>Balanza de pagos con base en MBP6 (a partir de 2002), Pasivos de cartera del sector público 8/</t>
  </si>
  <si>
    <t>Balanza de pagos con base en MBP6 (a partir de 2002), Pasivos de cartera del sector privado 9/</t>
  </si>
  <si>
    <t>Balanza de pagos con base en MBP6 (a partir de 2002), Pasivos de otra inversión del sector público 8/</t>
  </si>
  <si>
    <t>Balanza de pagos con base en MBP6 (a partir de 2002), Pasivos de otra inversión del sector privado 9/</t>
  </si>
  <si>
    <t>Balanza de pagos con base en MBP6 (a partir de 2002), Pasivos de Pidiregas</t>
  </si>
  <si>
    <t>Balanza de pagos con base en MBP6 (a partir de 2002), Cuenta financiera (I + II + III + IV + V) [Préstamo neto (+) / Endeudamiento neto (-)] 2/, III. Derivados financieros (A - B), A. Adquisición neta de activos financieros</t>
  </si>
  <si>
    <t>Balanza de pagos con base en MBP6 (a partir de 2002), Cuenta financiera (I + II + III + IV + V) [Préstamo neto (+) / Endeudamiento neto (-)] 2/, III. Derivados financieros (A - B), B. Pasivos netos incurridos</t>
  </si>
  <si>
    <t>Balanza de pagos con base en MBP6 (a partir de 2002), Cuenta corriente (I - II), I. Crédito (A + B + C + D), B. Servicios 2/, Mantenimiento y reparaciones</t>
  </si>
  <si>
    <t>Balanza de pagos con base en MBP6 (a partir de 2002), Cuenta corriente (I - II), I. Crédito (A + B + C + D), B. Servicios 2/, Servicios financieros, Servicios que se cobran explícitamente y otros servicios financieros</t>
  </si>
  <si>
    <t>Balanza de pagos con base en MBP6 (a partir de 2002), Cuenta corriente (I - II), I. Crédito (A + B + C + D), B. Servicios 2/, Servicios financieros, Servicios de intermediación financiera medidos indirectamente (SIFMI)</t>
  </si>
  <si>
    <t>Balanza de pagos con base en MBP6 (a partir de 2002), Cuenta corriente (I - II), I. Crédito (A + B + C + D), B. Servicios 2/, Cargos por el uso de la propiedad intelectual</t>
  </si>
  <si>
    <t>Balanza de pagos con base en MBP6 (a partir de 2002), Cuenta corriente (I - II), I. Crédito (A + B + C + D), B. Servicios 2/, Servicios de telecomunicaciones, informática e información</t>
  </si>
  <si>
    <t>Balanza de pagos con base en MBP6 (a partir de 2002), Cuenta corriente (I - II), I. Crédito (A + B + C + D), B. Servicios 2/, Otros servicios empresariales</t>
  </si>
  <si>
    <t>Balanza de pagos con base en MBP6 (a partir de 2002), Cuenta corriente (I - II), I. Crédito (A + B + C + D), B. Servicios 2/, Otros servicios empresariales, Servicios de investigación y desarrollo</t>
  </si>
  <si>
    <t>Balanza de pagos con base en MBP6 (a partir de 2002), Cuenta corriente (I - II), I. Crédito (A + B + C + D), B. Servicios 2/, Otros servicios empresariales, Servicios profesionales y de consultoría en administración de empresas</t>
  </si>
  <si>
    <t>Balanza de pagos con base en MBP6 (a partir de 2002), Cuenta corriente (I - II), I. Crédito (A + B + C + D), B. Servicios 2/, Otros servicios empresariales, Servicios técnicos, relacionados con el comercio y otros servicios empresariales</t>
  </si>
  <si>
    <t>Balanza de pagos con base en MBP6 (a partir de 2002), Cuenta corriente (I - II), I. Crédito (A + B + C + D), B. Servicios 2/, Servicios personales, culturales y recreativos</t>
  </si>
  <si>
    <t>Balanza de pagos con base en MBP6 (a partir de 2002), Cuenta corriente (I - II), I. Crédito (A + B + C + D), B. Servicios 2/, Bienes y servicios del gobierno</t>
  </si>
  <si>
    <t>Balanza de pagos con base en MBP6 (a partir de 2002), Cuenta corriente (I - II), II. Débito (A + B + C + D), B. Servicios 2/, Mantenimiento y reparaciones</t>
  </si>
  <si>
    <t>Balanza de pagos con base en MBP6 (a partir de 2002), Cuenta corriente (I - II), II. Débito (A + B + C + D), B. Servicios 2/, Servicios de seguros y pensiones, Seguros directos</t>
  </si>
  <si>
    <t>Balanza de pagos con base en MBP6 (a partir de 2002), Cuenta corriente (I - II), II. Débito (A + B + C + D), B. Servicios 2/, Servicios de seguros y pensiones, Reaseguros</t>
  </si>
  <si>
    <t>Balanza de pagos con base en MBP6 (a partir de 2002), Cuenta corriente (I - II), II. Débito (A + B + C + D), B. Servicios 2/, Servicios financieros, Servicios que se cobran explícitamente y otros servicios financieros</t>
  </si>
  <si>
    <t>Balanza de pagos con base en MBP6 (a partir de 2002), Cuenta corriente (I - II), II. Débito (A + B + C + D), B. Servicios 2/, Servicios financieros, Servicios de intermediación financiera medidos indirectamente (SIFMI)</t>
  </si>
  <si>
    <t>Balanza de pagos con base en MBP6 (a partir de 2002), Cuenta corriente (I - II), II. Débito (A + B + C + D), B. Servicios 2/, Cargos por el uso de la propiedad intelectual</t>
  </si>
  <si>
    <t>Balanza de pagos con base en MBP6 (a partir de 2002), Cuenta corriente (I - II), II. Débito (A + B + C + D), B. Servicios 2/, Servicios de telecomunicaciones, informática e información</t>
  </si>
  <si>
    <t>Balanza de pagos con base en MBP6 (a partir de 2002), Cuenta corriente (I - II), II. Débito (A + B + C + D), B. Servicios 2/, Otros servicios empresariales</t>
  </si>
  <si>
    <t>Balanza de pagos con base en MBP6 (a partir de 2002), Cuenta corriente (I - II), II. Débito (A + B + C + D), B. Servicios 2/, Otros servicios empresariales, Servicios de investigación y desarrollo</t>
  </si>
  <si>
    <t>Balanza de pagos con base en MBP6 (a partir de 2002), Cuenta corriente (I - II), II. Débito (A + B + C + D), B. Servicios 2/, Otros servicios empresariales, Servicios profesionales y de consultoría en administración de empresas</t>
  </si>
  <si>
    <t>Balanza de pagos con base en MBP6 (a partir de 2002), Cuenta corriente (I - II), II. Débito (A + B + C + D), B. Servicios 2/, Otros servicios empresariales, Servicios técnicos, relacionados con el comercio y otros servicios empresariales</t>
  </si>
  <si>
    <t>Balanza de pagos con base en MBP6 (a partir de 2002), Cuenta corriente (I - II), II. Débito (A + B + C + D), B. Servicios 2/, Servicios personales, culturales y recreativos</t>
  </si>
  <si>
    <t>Balanza de pagos con base en MBP6 (a partir de 2002), Cuenta corriente (I - II), II. Débito (A + B + C + D), B. Servicios 2/, Bienes y servicios del gobierno</t>
  </si>
  <si>
    <t>Ene-Mar 2002 - Jul-Sep 2024</t>
  </si>
  <si>
    <t>SE44352</t>
  </si>
  <si>
    <t>SE44353</t>
  </si>
  <si>
    <t>SE44354</t>
  </si>
  <si>
    <t>SE44355</t>
  </si>
  <si>
    <t>SE44356</t>
  </si>
  <si>
    <t>SE44357</t>
  </si>
  <si>
    <t>SE44358</t>
  </si>
  <si>
    <t>SE44359</t>
  </si>
  <si>
    <t>SE44360</t>
  </si>
  <si>
    <t>SE44361</t>
  </si>
  <si>
    <t>SE44363</t>
  </si>
  <si>
    <t>SE44364</t>
  </si>
  <si>
    <t>SE44365</t>
  </si>
  <si>
    <t>SE44366</t>
  </si>
  <si>
    <t>SE44367</t>
  </si>
  <si>
    <t>SE44368</t>
  </si>
  <si>
    <t>SE44369</t>
  </si>
  <si>
    <t>SE44370</t>
  </si>
  <si>
    <t>SE44371</t>
  </si>
  <si>
    <t>SE44372</t>
  </si>
  <si>
    <t>SE44373</t>
  </si>
  <si>
    <t>SE44374</t>
  </si>
  <si>
    <t>SE44375</t>
  </si>
  <si>
    <t>SE44376</t>
  </si>
  <si>
    <t>SE44377</t>
  </si>
  <si>
    <t>SE44378</t>
  </si>
  <si>
    <t>SE44379</t>
  </si>
  <si>
    <t>SE44380</t>
  </si>
  <si>
    <t>SE44382</t>
  </si>
  <si>
    <t>SE44383</t>
  </si>
  <si>
    <t>SE44384</t>
  </si>
  <si>
    <t>SE44385</t>
  </si>
  <si>
    <t>SE44386</t>
  </si>
  <si>
    <t>SE44387</t>
  </si>
  <si>
    <t>SE44388</t>
  </si>
  <si>
    <t>SE44389</t>
  </si>
  <si>
    <t>SE44390</t>
  </si>
  <si>
    <t>SE44391</t>
  </si>
  <si>
    <t>SE44392</t>
  </si>
  <si>
    <t>SE44393</t>
  </si>
  <si>
    <t>SE44394</t>
  </si>
  <si>
    <t>SE44395</t>
  </si>
  <si>
    <t>SE44396</t>
  </si>
  <si>
    <t>SE44397</t>
  </si>
  <si>
    <t>SE44398</t>
  </si>
  <si>
    <t>SE44399</t>
  </si>
  <si>
    <t>SE44400</t>
  </si>
  <si>
    <t>SE44401</t>
  </si>
  <si>
    <t>SE44402</t>
  </si>
  <si>
    <t>SE44403</t>
  </si>
  <si>
    <t>SE44404</t>
  </si>
  <si>
    <t>SE44405</t>
  </si>
  <si>
    <t>SE44406</t>
  </si>
  <si>
    <t>SE44407</t>
  </si>
  <si>
    <t>SE44408</t>
  </si>
  <si>
    <t>SE44409</t>
  </si>
  <si>
    <t>SE44410</t>
  </si>
  <si>
    <t>SE44411</t>
  </si>
  <si>
    <t>SE44412</t>
  </si>
  <si>
    <t>SE44413</t>
  </si>
  <si>
    <t>SE44414</t>
  </si>
  <si>
    <t>SE44415</t>
  </si>
  <si>
    <t>SE44416</t>
  </si>
  <si>
    <t>SE44417</t>
  </si>
  <si>
    <t>SE44418</t>
  </si>
  <si>
    <t>SE44419</t>
  </si>
  <si>
    <t>SE44420</t>
  </si>
  <si>
    <t>SE44421</t>
  </si>
  <si>
    <t>SE44432</t>
  </si>
  <si>
    <t>SE44433</t>
  </si>
  <si>
    <t>SE44434</t>
  </si>
  <si>
    <t>SE44435</t>
  </si>
  <si>
    <t>SE44436</t>
  </si>
  <si>
    <t>SE44437</t>
  </si>
  <si>
    <t>SE44438</t>
  </si>
  <si>
    <t>SE44439</t>
  </si>
  <si>
    <t>SE44440</t>
  </si>
  <si>
    <t>SE44441</t>
  </si>
  <si>
    <t>SE44456</t>
  </si>
  <si>
    <t>SE44457</t>
  </si>
  <si>
    <t>SE44458</t>
  </si>
  <si>
    <t>SE44459</t>
  </si>
  <si>
    <t>SE44460</t>
  </si>
  <si>
    <t>SE44461</t>
  </si>
  <si>
    <t>SE44462</t>
  </si>
  <si>
    <t>SE44463</t>
  </si>
  <si>
    <t>SE44464</t>
  </si>
  <si>
    <t>SE44465</t>
  </si>
  <si>
    <t>SE44466</t>
  </si>
  <si>
    <t>SE44467</t>
  </si>
  <si>
    <t>SE44468</t>
  </si>
  <si>
    <t>SE44469</t>
  </si>
  <si>
    <t>SE45163</t>
  </si>
  <si>
    <t>SE45164</t>
  </si>
  <si>
    <t>SE45165</t>
  </si>
  <si>
    <t>SE45166</t>
  </si>
  <si>
    <t>SE45167</t>
  </si>
  <si>
    <t>SE45168</t>
  </si>
  <si>
    <t>SE45169</t>
  </si>
  <si>
    <t>SE45170</t>
  </si>
  <si>
    <t>SE45171</t>
  </si>
  <si>
    <t>SE45172</t>
  </si>
  <si>
    <t>SE45173</t>
  </si>
  <si>
    <t>SE45174</t>
  </si>
  <si>
    <t>SE45175</t>
  </si>
  <si>
    <t>SE45176</t>
  </si>
  <si>
    <t>SE45177</t>
  </si>
  <si>
    <t>SE45178</t>
  </si>
  <si>
    <t>SE45179</t>
  </si>
  <si>
    <t>SE45180</t>
  </si>
  <si>
    <t>SE45181</t>
  </si>
  <si>
    <t>SE45182</t>
  </si>
  <si>
    <t>SE45183</t>
  </si>
  <si>
    <t>SE45184</t>
  </si>
  <si>
    <t>SE45185</t>
  </si>
  <si>
    <t>SE45186</t>
  </si>
  <si>
    <t>SE45187</t>
  </si>
  <si>
    <t>SE45188</t>
  </si>
  <si>
    <t>SE45189</t>
  </si>
  <si>
    <t>SE45190</t>
  </si>
  <si>
    <t>SE45191</t>
  </si>
  <si>
    <t>SE45192</t>
  </si>
  <si>
    <t>SE45193</t>
  </si>
  <si>
    <t>SE45194</t>
  </si>
  <si>
    <t>SE45195</t>
  </si>
  <si>
    <t>SE45196</t>
  </si>
  <si>
    <t>SE45197</t>
  </si>
  <si>
    <t>SE45198</t>
  </si>
  <si>
    <t>SE45199</t>
  </si>
  <si>
    <t>SE45200</t>
  </si>
  <si>
    <t>SE45201</t>
  </si>
  <si>
    <t>SE45202</t>
  </si>
  <si>
    <t>SE45203</t>
  </si>
  <si>
    <t>SE45204</t>
  </si>
  <si>
    <t>SE45205</t>
  </si>
  <si>
    <t>SE45206</t>
  </si>
  <si>
    <t>SE45207</t>
  </si>
  <si>
    <t>SE45208</t>
  </si>
  <si>
    <t>SE45209</t>
  </si>
  <si>
    <t>SE45210</t>
  </si>
  <si>
    <t>SE45211</t>
  </si>
  <si>
    <t>SE45212</t>
  </si>
  <si>
    <t>SE45213</t>
  </si>
  <si>
    <t>SE45214</t>
  </si>
  <si>
    <t>SE45215</t>
  </si>
  <si>
    <t>SE45216</t>
  </si>
  <si>
    <t>SE45217</t>
  </si>
  <si>
    <t>SE45218</t>
  </si>
  <si>
    <t>SE45219</t>
  </si>
  <si>
    <t>SE45220</t>
  </si>
  <si>
    <t>SE45221</t>
  </si>
  <si>
    <t>SE45222</t>
  </si>
  <si>
    <t>SE45223</t>
  </si>
  <si>
    <t>SE45224</t>
  </si>
  <si>
    <t>SE45225</t>
  </si>
  <si>
    <t>SE45226</t>
  </si>
  <si>
    <t>SE45227</t>
  </si>
  <si>
    <t>SE45228</t>
  </si>
  <si>
    <t>SE45229</t>
  </si>
  <si>
    <t>SE45230</t>
  </si>
  <si>
    <t>SE45231</t>
  </si>
  <si>
    <t>SE45232</t>
  </si>
  <si>
    <t>SE45233</t>
  </si>
  <si>
    <t>SE45234</t>
  </si>
  <si>
    <t>SE45235</t>
  </si>
  <si>
    <t>SE45236</t>
  </si>
  <si>
    <t>SE45237</t>
  </si>
  <si>
    <t>SE45238</t>
  </si>
  <si>
    <t>SE45239</t>
  </si>
  <si>
    <t>SE45240</t>
  </si>
  <si>
    <t>SE45241</t>
  </si>
  <si>
    <t>SE45242</t>
  </si>
  <si>
    <t>SE45243</t>
  </si>
  <si>
    <t>SE45244</t>
  </si>
  <si>
    <t>SE45245</t>
  </si>
  <si>
    <t>SE45246</t>
  </si>
  <si>
    <t>SE45247</t>
  </si>
  <si>
    <t>SE45248</t>
  </si>
  <si>
    <t>SE45249</t>
  </si>
  <si>
    <t>SE45250</t>
  </si>
  <si>
    <t>SE45251</t>
  </si>
  <si>
    <t>SE45252</t>
  </si>
  <si>
    <t>SE45253</t>
  </si>
  <si>
    <t>SE45254</t>
  </si>
  <si>
    <t>SE45255</t>
  </si>
  <si>
    <t>SE45256</t>
  </si>
  <si>
    <t>SE45257</t>
  </si>
  <si>
    <t>SE45258</t>
  </si>
  <si>
    <t>SE45259</t>
  </si>
  <si>
    <t>SE45260</t>
  </si>
  <si>
    <t>SE45261</t>
  </si>
  <si>
    <t>SE45262</t>
  </si>
  <si>
    <t>SE45263</t>
  </si>
  <si>
    <t>SE45264</t>
  </si>
  <si>
    <t>SE45265</t>
  </si>
  <si>
    <t>SE45307</t>
  </si>
  <si>
    <t>SE45308</t>
  </si>
  <si>
    <t>SE46314</t>
  </si>
  <si>
    <t>SE46315</t>
  </si>
  <si>
    <t>SE46316</t>
  </si>
  <si>
    <t>SE46317</t>
  </si>
  <si>
    <t>SE46318</t>
  </si>
  <si>
    <t>SE46319</t>
  </si>
  <si>
    <t>SE46320</t>
  </si>
  <si>
    <t>SE46321</t>
  </si>
  <si>
    <t>SE46322</t>
  </si>
  <si>
    <t>SE46323</t>
  </si>
  <si>
    <t>SE46324</t>
  </si>
  <si>
    <t>SE46325</t>
  </si>
  <si>
    <t>SE46326</t>
  </si>
  <si>
    <t>SE46327</t>
  </si>
  <si>
    <t>SE46328</t>
  </si>
  <si>
    <t>SE46329</t>
  </si>
  <si>
    <t>SE46330</t>
  </si>
  <si>
    <t>SE46331</t>
  </si>
  <si>
    <t>SE46332</t>
  </si>
  <si>
    <t>SE46333</t>
  </si>
  <si>
    <t>SE46334</t>
  </si>
  <si>
    <t>SE46335</t>
  </si>
  <si>
    <t>SE46336</t>
  </si>
  <si>
    <t>SE46337</t>
  </si>
  <si>
    <t>CC Ingresos</t>
  </si>
  <si>
    <t>Ingresos de bienes</t>
  </si>
  <si>
    <t>Ingresos Servicios</t>
  </si>
  <si>
    <t xml:space="preserve"> Ingresos Renta</t>
  </si>
  <si>
    <t>Ingresos Transferencias</t>
  </si>
  <si>
    <t>CC Egresos</t>
  </si>
  <si>
    <t>Egresos de bienes</t>
  </si>
  <si>
    <t>Egresos Servicios</t>
  </si>
  <si>
    <t xml:space="preserve"> Egresos Renta</t>
  </si>
  <si>
    <t>Egresos Transferencias</t>
  </si>
  <si>
    <t>Cuenta financiera antes Cuenta de capital</t>
  </si>
  <si>
    <t xml:space="preserve"> Variación de la reserva internacional bruta</t>
  </si>
  <si>
    <t>Trimestres</t>
  </si>
  <si>
    <t>Derechos especiales de giro</t>
  </si>
  <si>
    <t>Comprobación suma componentes</t>
  </si>
  <si>
    <t xml:space="preserve">IV. Presentación  Banco de México, 1980-2001, SIE </t>
  </si>
  <si>
    <t>Balanza de pagos, serie fusionada, 1939-2001 con exportaciones e importaciones de 1885 a 2001.</t>
  </si>
  <si>
    <t>Banco de México, SIE 1980-2001</t>
  </si>
  <si>
    <t>Serie de la balanza comercial combinada, 1885-2010</t>
  </si>
  <si>
    <t>Cuenta financiera o Cuenta de capital</t>
  </si>
  <si>
    <t>Los activos internacionales netos se definen como la reserva bruta más los créditos convenio con bancos centrales a más de seis meses, a lo que se restan los pasivos con el FMI y los pasivos a menos de seis meses derivados de convenios con bancos centrales.  Para esta medición los pasivos del Banco de México con el FMI y las tenencias de oro del Instituto Central se valúan, respectivamente, al tipo de cambio DEG/dólar y a la cotización del oro en dólares correspondientes a la fecha del cálculo del saldo.</t>
  </si>
  <si>
    <t>Para que la suma de los saldos de la cuenta corriente, de la cuenta de capital y del renglón de errores y omisiones resulte en la variación de la reserva internacional neta del Banco de México, es preciso adicionar un ajuste por valuación de la reserva internacional neta, que en el año de 1999 resultó de 2 millones de dólares.</t>
  </si>
  <si>
    <t>RI Netas saldos</t>
  </si>
  <si>
    <t xml:space="preserve">RI Brutas saldos </t>
  </si>
  <si>
    <t>RI Brutas=Netas saldos</t>
  </si>
  <si>
    <t>Esta variación de la reserva internacional es superior a la referida en el cuerpo principal de este Informe. Debe recordarse que la aquí mencionada es bruta, en tanto que aquella es neta.   La diferencia entre ambos conceptos representa pasivos internacionales del banco central a menos de seis meses.</t>
  </si>
  <si>
    <t>Observaciones trimestrales, 1949-2001</t>
  </si>
  <si>
    <t>Balanza de pagos y saldo de la reserva internacional bruta md, 1950-2001</t>
  </si>
  <si>
    <t>INEGI (2014), Cuadro 17.24</t>
  </si>
  <si>
    <t>Fuente: INEGI (2014), Cuadro 11.1.1</t>
  </si>
  <si>
    <t xml:space="preserve">Fuente: NAFINSA (1986), Cuadro 14.11 </t>
  </si>
  <si>
    <t>ND</t>
  </si>
  <si>
    <t>Total</t>
  </si>
  <si>
    <t>Petróleo</t>
  </si>
  <si>
    <t>Importaciones gas natural m3</t>
  </si>
  <si>
    <t>Importaciones petróleo refinados</t>
  </si>
  <si>
    <t>Importaciones petróleo crudo</t>
  </si>
  <si>
    <t>Importaciones petróleo total (miles de barriles)</t>
  </si>
  <si>
    <t>Exportaciones gas natural m3</t>
  </si>
  <si>
    <t>Exportaciones petróleo refinados</t>
  </si>
  <si>
    <t>Exportaciones petróleo crudo</t>
  </si>
  <si>
    <t>Exportaciones petróleo total (miles de barriles)</t>
  </si>
  <si>
    <t>Producción de crudo mbd</t>
  </si>
  <si>
    <t>Exportación otros petrolíferos md</t>
  </si>
  <si>
    <t>Exportación de crudo md</t>
  </si>
  <si>
    <t>Exportación petrolera md</t>
  </si>
  <si>
    <t>Exportación e importación de petróleo datos anuales</t>
  </si>
  <si>
    <t>Balanza  Petrolera</t>
  </si>
  <si>
    <t xml:space="preserve">Importaciones petroleras </t>
  </si>
  <si>
    <t>Importaciones intermedias petroleras</t>
  </si>
  <si>
    <t>Importaciones petroleras consumo</t>
  </si>
  <si>
    <t>Exportaciones petroleras</t>
  </si>
  <si>
    <t>Exportaciones petroleras, otras</t>
  </si>
  <si>
    <t>Meses</t>
  </si>
  <si>
    <t>Banco de México, Balanza petrolera (Miles de dólares)</t>
  </si>
  <si>
    <t>Fuente Pemex, Base de datos interna</t>
  </si>
  <si>
    <t>Pemex</t>
  </si>
  <si>
    <t>Exportación de crudo 1980-1982</t>
  </si>
  <si>
    <t>Datos mensuales 1960-1982</t>
  </si>
  <si>
    <t>Exportaciones de crudo mbd</t>
  </si>
  <si>
    <t>Producción promedio mensual de crudo mbd</t>
  </si>
  <si>
    <t>Producción, exportación</t>
  </si>
  <si>
    <t xml:space="preserve">Producción, exportaciones </t>
  </si>
</sst>
</file>

<file path=xl/styles.xml><?xml version="1.0" encoding="utf-8"?>
<styleSheet xmlns="http://schemas.openxmlformats.org/spreadsheetml/2006/main" xmlns:mc="http://schemas.openxmlformats.org/markup-compatibility/2006" xmlns:x14ac="http://schemas.microsoft.com/office/spreadsheetml/2009/9/ac" mc:Ignorable="x14ac">
  <numFmts count="28">
    <numFmt numFmtId="164" formatCode="_(* #,##0.00_);_(* \(#,##0.00\);_(* &quot;-&quot;??_);_(@_)"/>
    <numFmt numFmtId="165" formatCode="#,##0_ ;\-#,##0\ "/>
    <numFmt numFmtId="166" formatCode="0.0"/>
    <numFmt numFmtId="167" formatCode="#,##0.0_ ;\-#,##0.0\ "/>
    <numFmt numFmtId="168" formatCode="#,##0.0"/>
    <numFmt numFmtId="169" formatCode="_-* #,##0.0_-;\-* #,##0.0_-;_-* &quot;-&quot;??_-;_-@_-"/>
    <numFmt numFmtId="170" formatCode="&quot;Ene-Mar&quot;\ yyyy"/>
    <numFmt numFmtId="171" formatCode="&quot;Abr-Jun&quot;\ yyyy"/>
    <numFmt numFmtId="172" formatCode="&quot;Jul-Sep&quot;\ yyyy"/>
    <numFmt numFmtId="173" formatCode="&quot;Oct-Dic&quot;\ yyyy"/>
    <numFmt numFmtId="174" formatCode="#\ ##0.0;\-#\ ##0.0"/>
    <numFmt numFmtId="175" formatCode="_(* #,##0.0_);_(* \(#,##0.0\);_(* &quot;-&quot;??_);_(@_)"/>
    <numFmt numFmtId="176" formatCode="_(* #,##0_);_(* \(#,##0\);_(* &quot;-&quot;??_);_(@_)"/>
    <numFmt numFmtId="177" formatCode="&quot;Ene&quot;\ yyyy"/>
    <numFmt numFmtId="178" formatCode="&quot;Feb&quot;\ yyyy"/>
    <numFmt numFmtId="179" formatCode="&quot;Mar&quot;\ yyyy"/>
    <numFmt numFmtId="180" formatCode="&quot;Abr&quot;\ yyyy"/>
    <numFmt numFmtId="181" formatCode="&quot;May&quot;\ yyyy"/>
    <numFmt numFmtId="182" formatCode="&quot;Jun&quot;\ yyyy"/>
    <numFmt numFmtId="183" formatCode="&quot;Jul&quot;\ yyyy"/>
    <numFmt numFmtId="184" formatCode="&quot;Ago&quot;\ yyyy"/>
    <numFmt numFmtId="185" formatCode="&quot;Sep&quot;\ yyyy"/>
    <numFmt numFmtId="186" formatCode="&quot;Oct&quot;\ yyyy"/>
    <numFmt numFmtId="187" formatCode="&quot;Nov&quot;\ yyyy"/>
    <numFmt numFmtId="188" formatCode="&quot;Dic&quot;\ yyyy"/>
    <numFmt numFmtId="189" formatCode="#,##0.000000"/>
    <numFmt numFmtId="190" formatCode="_-* #,##0_-;\-* #,##0_-;_-* &quot;-&quot;??_-;_-@_-"/>
    <numFmt numFmtId="191" formatCode="###\ ###\ ##0"/>
  </numFmts>
  <fonts count="25" x14ac:knownFonts="1">
    <font>
      <sz val="12"/>
      <color theme="1"/>
      <name val="Calibri"/>
      <family val="2"/>
      <scheme val="minor"/>
    </font>
    <font>
      <b/>
      <sz val="12"/>
      <color rgb="FF000000"/>
      <name val="Times New Roman"/>
      <family val="1"/>
    </font>
    <font>
      <sz val="12"/>
      <color rgb="FF000000"/>
      <name val="Times New Roman"/>
      <family val="1"/>
    </font>
    <font>
      <sz val="12"/>
      <color theme="1"/>
      <name val="Calibri"/>
      <family val="2"/>
    </font>
    <font>
      <sz val="10"/>
      <name val="Arial"/>
      <family val="2"/>
    </font>
    <font>
      <b/>
      <sz val="12"/>
      <name val="Times New Roman"/>
      <family val="1"/>
    </font>
    <font>
      <sz val="12"/>
      <color rgb="FFFF0000"/>
      <name val="Times New Roman"/>
      <family val="1"/>
    </font>
    <font>
      <b/>
      <sz val="9"/>
      <color rgb="FF000000"/>
      <name val="Tahoma"/>
      <family val="2"/>
    </font>
    <font>
      <sz val="9"/>
      <color rgb="FF000000"/>
      <name val="Tahoma"/>
      <family val="2"/>
    </font>
    <font>
      <sz val="10"/>
      <name val="MS Sans Serif"/>
      <family val="2"/>
    </font>
    <font>
      <sz val="12"/>
      <name val="Times New Roman"/>
      <family val="1"/>
    </font>
    <font>
      <sz val="12"/>
      <color theme="1"/>
      <name val="Calibri"/>
      <family val="2"/>
      <scheme val="minor"/>
    </font>
    <font>
      <sz val="12"/>
      <color theme="1"/>
      <name val="Times New Roman"/>
      <family val="1"/>
    </font>
    <font>
      <b/>
      <sz val="12"/>
      <color theme="1"/>
      <name val="Times New Roman"/>
      <family val="1"/>
    </font>
    <font>
      <sz val="11"/>
      <color indexed="8"/>
      <name val="Calibri"/>
      <family val="2"/>
      <scheme val="minor"/>
    </font>
    <font>
      <sz val="12"/>
      <color indexed="8"/>
      <name val="Times New Roman"/>
      <family val="1"/>
    </font>
    <font>
      <u/>
      <sz val="10"/>
      <color rgb="FF0000FF"/>
      <name val="Arial"/>
      <family val="2"/>
    </font>
    <font>
      <sz val="9"/>
      <color indexed="81"/>
      <name val="Tahoma"/>
      <family val="2"/>
    </font>
    <font>
      <b/>
      <sz val="9"/>
      <color indexed="81"/>
      <name val="Tahoma"/>
      <family val="2"/>
    </font>
    <font>
      <b/>
      <sz val="14"/>
      <name val="Calibri"/>
      <family val="2"/>
    </font>
    <font>
      <b/>
      <sz val="11"/>
      <name val="Calibri"/>
      <family val="2"/>
    </font>
    <font>
      <sz val="11"/>
      <name val="Calibri"/>
      <family val="2"/>
    </font>
    <font>
      <b/>
      <sz val="11"/>
      <color rgb="FFC00000"/>
      <name val="Calibri"/>
      <family val="2"/>
    </font>
    <font>
      <b/>
      <sz val="11"/>
      <color rgb="FFFF0000"/>
      <name val="Calibri"/>
      <family val="2"/>
    </font>
    <font>
      <sz val="9"/>
      <name val="Arial"/>
      <family val="2"/>
    </font>
  </fonts>
  <fills count="24">
    <fill>
      <patternFill patternType="none"/>
    </fill>
    <fill>
      <patternFill patternType="gray125"/>
    </fill>
    <fill>
      <patternFill patternType="solid">
        <fgColor rgb="FF92D050"/>
        <bgColor rgb="FF000000"/>
      </patternFill>
    </fill>
    <fill>
      <patternFill patternType="solid">
        <fgColor rgb="FFFFFF00"/>
        <bgColor rgb="FF000000"/>
      </patternFill>
    </fill>
    <fill>
      <patternFill patternType="solid">
        <fgColor rgb="FFE7E6E6"/>
        <bgColor rgb="FF000000"/>
      </patternFill>
    </fill>
    <fill>
      <patternFill patternType="solid">
        <fgColor rgb="FF5B9BD5"/>
        <bgColor rgb="FF000000"/>
      </patternFill>
    </fill>
    <fill>
      <patternFill patternType="solid">
        <fgColor rgb="FFDDEBF7"/>
        <bgColor rgb="FF000000"/>
      </patternFill>
    </fill>
    <fill>
      <patternFill patternType="solid">
        <fgColor rgb="FF9BC2E6"/>
        <bgColor rgb="FF000000"/>
      </patternFill>
    </fill>
    <fill>
      <patternFill patternType="solid">
        <fgColor rgb="FFF2F2F2"/>
        <bgColor rgb="FF000000"/>
      </patternFill>
    </fill>
    <fill>
      <patternFill patternType="solid">
        <fgColor rgb="FFBFBFBF"/>
        <bgColor rgb="FF000000"/>
      </patternFill>
    </fill>
    <fill>
      <patternFill patternType="solid">
        <fgColor rgb="FF00B0F0"/>
        <bgColor rgb="FF000000"/>
      </patternFill>
    </fill>
    <fill>
      <patternFill patternType="solid">
        <fgColor rgb="FFFFFF00"/>
        <bgColor indexed="64"/>
      </patternFill>
    </fill>
    <fill>
      <patternFill patternType="solid">
        <fgColor rgb="FF00B0F0"/>
        <bgColor indexed="64"/>
      </patternFill>
    </fill>
    <fill>
      <patternFill patternType="solid">
        <fgColor rgb="FF92D050"/>
        <bgColor indexed="64"/>
      </patternFill>
    </fill>
    <fill>
      <patternFill patternType="solid">
        <fgColor theme="0" tint="-0.249977111117893"/>
        <bgColor indexed="64"/>
      </patternFill>
    </fill>
    <fill>
      <patternFill patternType="solid">
        <fgColor rgb="FFFFC000"/>
        <bgColor indexed="64"/>
      </patternFill>
    </fill>
    <fill>
      <patternFill patternType="solid">
        <fgColor rgb="FFE3EBED"/>
      </patternFill>
    </fill>
    <fill>
      <patternFill patternType="solid">
        <fgColor theme="0" tint="-4.9989318521683403E-2"/>
        <bgColor rgb="FF000000"/>
      </patternFill>
    </fill>
    <fill>
      <patternFill patternType="solid">
        <fgColor theme="0" tint="-0.34998626667073579"/>
        <bgColor indexed="64"/>
      </patternFill>
    </fill>
    <fill>
      <patternFill patternType="solid">
        <fgColor theme="0" tint="-0.34998626667073579"/>
        <bgColor rgb="FF000000"/>
      </patternFill>
    </fill>
    <fill>
      <patternFill patternType="solid">
        <fgColor rgb="FFE6E7E7"/>
      </patternFill>
    </fill>
    <fill>
      <patternFill patternType="solid">
        <fgColor rgb="FFE7E7E7" tint="-9.9978637043366805E-2"/>
        <bgColor indexed="65"/>
      </patternFill>
    </fill>
    <fill>
      <patternFill patternType="solid">
        <fgColor theme="4" tint="0.59999389629810485"/>
        <bgColor indexed="64"/>
      </patternFill>
    </fill>
    <fill>
      <patternFill patternType="solid">
        <fgColor rgb="FFFFC000"/>
        <bgColor rgb="FF000000"/>
      </patternFill>
    </fill>
  </fills>
  <borders count="9">
    <border>
      <left/>
      <right/>
      <top/>
      <bottom/>
      <diagonal/>
    </border>
    <border>
      <left/>
      <right/>
      <top/>
      <bottom style="thin">
        <color auto="1"/>
      </bottom>
      <diagonal/>
    </border>
    <border>
      <left/>
      <right/>
      <top style="thin">
        <color auto="1"/>
      </top>
      <bottom/>
      <diagonal/>
    </border>
    <border>
      <left/>
      <right/>
      <top/>
      <bottom style="double">
        <color auto="1"/>
      </bottom>
      <diagonal/>
    </border>
    <border>
      <left style="thin">
        <color auto="1"/>
      </left>
      <right/>
      <top/>
      <bottom/>
      <diagonal/>
    </border>
    <border>
      <left/>
      <right/>
      <top style="thin">
        <color auto="1"/>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1">
    <xf numFmtId="0" fontId="0" fillId="0" borderId="0"/>
    <xf numFmtId="0" fontId="4" fillId="0" borderId="0"/>
    <xf numFmtId="0" fontId="9" fillId="0" borderId="0"/>
    <xf numFmtId="0" fontId="4" fillId="0" borderId="0"/>
    <xf numFmtId="164" fontId="11" fillId="0" borderId="0" applyFont="0" applyFill="0" applyBorder="0" applyAlignment="0" applyProtection="0"/>
    <xf numFmtId="0" fontId="4" fillId="0" borderId="0"/>
    <xf numFmtId="0" fontId="4" fillId="0" borderId="0"/>
    <xf numFmtId="0" fontId="14" fillId="0" borderId="0"/>
    <xf numFmtId="0" fontId="9" fillId="0" borderId="0"/>
    <xf numFmtId="0" fontId="16" fillId="0" borderId="0" applyNumberFormat="0" applyFill="0" applyBorder="0" applyAlignment="0" applyProtection="0">
      <alignment vertical="top"/>
      <protection locked="0"/>
    </xf>
    <xf numFmtId="0" fontId="9" fillId="0" borderId="0"/>
  </cellStyleXfs>
  <cellXfs count="289">
    <xf numFmtId="0" fontId="0" fillId="0" borderId="0" xfId="0"/>
    <xf numFmtId="0" fontId="2" fillId="0" borderId="0" xfId="0" applyFont="1" applyFill="1" applyBorder="1"/>
    <xf numFmtId="0" fontId="2" fillId="0" borderId="1" xfId="0" applyFont="1" applyFill="1" applyBorder="1"/>
    <xf numFmtId="0" fontId="3" fillId="0" borderId="0" xfId="0" applyFont="1" applyFill="1" applyBorder="1"/>
    <xf numFmtId="0" fontId="5" fillId="0" borderId="0" xfId="1" applyFont="1" applyFill="1" applyBorder="1" applyAlignment="1" applyProtection="1">
      <alignment horizontal="center" vertical="center" wrapText="1"/>
    </xf>
    <xf numFmtId="0" fontId="5" fillId="0" borderId="0" xfId="1" applyFont="1" applyFill="1" applyBorder="1" applyAlignment="1">
      <alignment horizontal="center" vertical="center" wrapText="1"/>
    </xf>
    <xf numFmtId="0" fontId="1" fillId="0" borderId="0" xfId="1" applyFont="1" applyFill="1" applyBorder="1" applyAlignment="1">
      <alignment horizontal="center" vertical="center"/>
    </xf>
    <xf numFmtId="0" fontId="2" fillId="0" borderId="0" xfId="0" applyFont="1" applyFill="1" applyBorder="1" applyAlignment="1">
      <alignment horizontal="center"/>
    </xf>
    <xf numFmtId="3" fontId="2" fillId="0" borderId="0" xfId="0" applyNumberFormat="1" applyFont="1" applyFill="1" applyBorder="1" applyAlignment="1">
      <alignment horizontal="center"/>
    </xf>
    <xf numFmtId="165" fontId="2" fillId="0" borderId="0" xfId="0" applyNumberFormat="1" applyFont="1" applyFill="1" applyBorder="1" applyAlignment="1">
      <alignment horizontal="center"/>
    </xf>
    <xf numFmtId="165" fontId="2" fillId="0" borderId="0" xfId="0" applyNumberFormat="1" applyFont="1" applyFill="1" applyBorder="1" applyAlignment="1"/>
    <xf numFmtId="0" fontId="2" fillId="5" borderId="0" xfId="0" applyFont="1" applyFill="1" applyBorder="1" applyAlignment="1">
      <alignment horizontal="center"/>
    </xf>
    <xf numFmtId="166" fontId="2" fillId="0" borderId="0" xfId="0" applyNumberFormat="1" applyFont="1" applyFill="1" applyBorder="1" applyAlignment="1">
      <alignment horizontal="center"/>
    </xf>
    <xf numFmtId="0" fontId="2" fillId="5" borderId="0" xfId="1" applyFont="1" applyFill="1" applyBorder="1" applyAlignment="1">
      <alignment horizontal="center"/>
    </xf>
    <xf numFmtId="166" fontId="2" fillId="5" borderId="0" xfId="1" applyNumberFormat="1" applyFont="1" applyFill="1" applyBorder="1" applyAlignment="1">
      <alignment horizontal="center"/>
    </xf>
    <xf numFmtId="166" fontId="6" fillId="5" borderId="0" xfId="1" applyNumberFormat="1" applyFont="1" applyFill="1" applyBorder="1" applyAlignment="1">
      <alignment horizontal="center"/>
    </xf>
    <xf numFmtId="0" fontId="6" fillId="5" borderId="0" xfId="1" applyFont="1" applyFill="1" applyBorder="1" applyAlignment="1">
      <alignment horizontal="center"/>
    </xf>
    <xf numFmtId="0" fontId="2" fillId="0" borderId="0" xfId="1" applyFont="1" applyFill="1" applyBorder="1" applyAlignment="1">
      <alignment horizontal="center"/>
    </xf>
    <xf numFmtId="2" fontId="2" fillId="5" borderId="0" xfId="1" applyNumberFormat="1" applyFont="1" applyFill="1" applyBorder="1" applyAlignment="1">
      <alignment horizontal="center"/>
    </xf>
    <xf numFmtId="167" fontId="2" fillId="6" borderId="0" xfId="0" applyNumberFormat="1" applyFont="1" applyFill="1" applyBorder="1" applyAlignment="1">
      <alignment horizontal="center"/>
    </xf>
    <xf numFmtId="167" fontId="2" fillId="6" borderId="0" xfId="1" applyNumberFormat="1" applyFont="1" applyFill="1" applyBorder="1" applyAlignment="1">
      <alignment horizontal="center"/>
    </xf>
    <xf numFmtId="167" fontId="2" fillId="6" borderId="0" xfId="1" applyNumberFormat="1" applyFont="1" applyFill="1" applyBorder="1" applyAlignment="1">
      <alignment horizontal="center" wrapText="1"/>
    </xf>
    <xf numFmtId="0" fontId="2" fillId="6" borderId="0" xfId="0" applyFont="1" applyFill="1" applyBorder="1" applyAlignment="1">
      <alignment horizontal="center"/>
    </xf>
    <xf numFmtId="167" fontId="2" fillId="0" borderId="0" xfId="1" applyNumberFormat="1" applyFont="1" applyFill="1" applyBorder="1" applyAlignment="1">
      <alignment horizontal="center" wrapText="1"/>
    </xf>
    <xf numFmtId="168" fontId="2" fillId="0" borderId="0" xfId="0" applyNumberFormat="1" applyFont="1" applyFill="1" applyBorder="1"/>
    <xf numFmtId="167" fontId="2" fillId="0" borderId="0" xfId="1" applyNumberFormat="1" applyFont="1" applyFill="1" applyBorder="1" applyAlignment="1">
      <alignment horizontal="center"/>
    </xf>
    <xf numFmtId="0" fontId="2" fillId="0" borderId="0" xfId="0" applyFont="1" applyFill="1" applyBorder="1" applyAlignment="1">
      <alignment horizontal="center" vertical="center" wrapText="1"/>
    </xf>
    <xf numFmtId="0" fontId="1" fillId="0" borderId="1" xfId="1" applyFont="1" applyFill="1" applyBorder="1" applyAlignment="1">
      <alignment horizontal="center" vertical="center"/>
    </xf>
    <xf numFmtId="0" fontId="2" fillId="0" borderId="1" xfId="0" applyFont="1" applyFill="1" applyBorder="1" applyAlignment="1">
      <alignment horizontal="center"/>
    </xf>
    <xf numFmtId="3" fontId="5" fillId="0" borderId="0" xfId="2" applyNumberFormat="1" applyFont="1" applyFill="1" applyBorder="1" applyAlignment="1">
      <alignment horizontal="right"/>
    </xf>
    <xf numFmtId="1" fontId="1" fillId="0" borderId="0" xfId="0" applyNumberFormat="1" applyFont="1" applyFill="1" applyBorder="1"/>
    <xf numFmtId="1" fontId="1" fillId="0" borderId="0" xfId="0" applyNumberFormat="1" applyFont="1" applyFill="1" applyBorder="1" applyAlignment="1">
      <alignment horizontal="center"/>
    </xf>
    <xf numFmtId="17" fontId="2" fillId="0" borderId="0" xfId="0" applyNumberFormat="1" applyFont="1" applyFill="1" applyBorder="1"/>
    <xf numFmtId="166" fontId="1" fillId="0" borderId="0" xfId="0" applyNumberFormat="1" applyFont="1" applyFill="1" applyBorder="1"/>
    <xf numFmtId="166" fontId="2" fillId="0" borderId="0" xfId="0" applyNumberFormat="1" applyFont="1" applyFill="1" applyBorder="1"/>
    <xf numFmtId="0" fontId="2" fillId="10" borderId="1" xfId="0" applyFont="1" applyFill="1" applyBorder="1"/>
    <xf numFmtId="0" fontId="2" fillId="9" borderId="0" xfId="0" applyFont="1" applyFill="1" applyBorder="1"/>
    <xf numFmtId="17" fontId="2" fillId="9" borderId="0" xfId="0" applyNumberFormat="1" applyFont="1" applyFill="1" applyBorder="1"/>
    <xf numFmtId="17" fontId="2" fillId="9" borderId="1" xfId="0" applyNumberFormat="1" applyFont="1" applyFill="1" applyBorder="1"/>
    <xf numFmtId="166" fontId="2" fillId="3" borderId="0" xfId="0" applyNumberFormat="1" applyFont="1" applyFill="1" applyBorder="1"/>
    <xf numFmtId="166" fontId="2" fillId="3" borderId="0" xfId="0" applyNumberFormat="1" applyFont="1" applyFill="1" applyBorder="1" applyAlignment="1">
      <alignment horizontal="right"/>
    </xf>
    <xf numFmtId="0" fontId="2" fillId="0" borderId="0" xfId="0" applyFont="1" applyFill="1" applyBorder="1" applyAlignment="1">
      <alignment horizontal="right"/>
    </xf>
    <xf numFmtId="17" fontId="2" fillId="0" borderId="0" xfId="0" applyNumberFormat="1" applyFont="1" applyFill="1" applyBorder="1" applyAlignment="1">
      <alignment wrapText="1"/>
    </xf>
    <xf numFmtId="169" fontId="2" fillId="0" borderId="0" xfId="4" applyNumberFormat="1" applyFont="1" applyFill="1" applyBorder="1"/>
    <xf numFmtId="169" fontId="2" fillId="3" borderId="0" xfId="4" applyNumberFormat="1" applyFont="1" applyFill="1" applyBorder="1"/>
    <xf numFmtId="168" fontId="2" fillId="3" borderId="0" xfId="0" applyNumberFormat="1" applyFont="1" applyFill="1" applyBorder="1" applyAlignment="1">
      <alignment horizontal="right"/>
    </xf>
    <xf numFmtId="168" fontId="2" fillId="0" borderId="1" xfId="0" applyNumberFormat="1" applyFont="1" applyFill="1" applyBorder="1"/>
    <xf numFmtId="0" fontId="1" fillId="0" borderId="0" xfId="0" applyFont="1" applyFill="1" applyBorder="1" applyAlignment="1">
      <alignment horizontal="center" vertical="center" wrapText="1"/>
    </xf>
    <xf numFmtId="0" fontId="12" fillId="12" borderId="1" xfId="0" applyFont="1" applyFill="1" applyBorder="1"/>
    <xf numFmtId="0" fontId="12" fillId="12" borderId="0" xfId="0" applyFont="1" applyFill="1"/>
    <xf numFmtId="0" fontId="12" fillId="0" borderId="0" xfId="0" applyFont="1"/>
    <xf numFmtId="0" fontId="12" fillId="14" borderId="0" xfId="0" applyFont="1" applyFill="1"/>
    <xf numFmtId="0" fontId="12" fillId="0" borderId="0" xfId="0" applyFont="1" applyBorder="1"/>
    <xf numFmtId="17" fontId="12" fillId="14" borderId="0" xfId="0" applyNumberFormat="1" applyFont="1" applyFill="1" applyBorder="1"/>
    <xf numFmtId="0" fontId="12" fillId="14" borderId="0" xfId="0" applyFont="1" applyFill="1" applyAlignment="1">
      <alignment horizontal="center" wrapText="1"/>
    </xf>
    <xf numFmtId="17" fontId="12" fillId="14" borderId="1" xfId="0" applyNumberFormat="1" applyFont="1" applyFill="1" applyBorder="1"/>
    <xf numFmtId="0" fontId="12" fillId="14" borderId="1" xfId="0" applyFont="1" applyFill="1" applyBorder="1"/>
    <xf numFmtId="17" fontId="12" fillId="0" borderId="0" xfId="0" applyNumberFormat="1" applyFont="1" applyFill="1" applyBorder="1"/>
    <xf numFmtId="0" fontId="12" fillId="0" borderId="0" xfId="0" applyFont="1" applyFill="1" applyBorder="1" applyAlignment="1">
      <alignment horizontal="center"/>
    </xf>
    <xf numFmtId="166" fontId="12" fillId="0" borderId="0" xfId="0" applyNumberFormat="1" applyFont="1" applyFill="1" applyBorder="1" applyAlignment="1">
      <alignment horizontal="center"/>
    </xf>
    <xf numFmtId="166" fontId="12" fillId="0" borderId="0" xfId="0" applyNumberFormat="1" applyFont="1" applyFill="1" applyBorder="1" applyAlignment="1">
      <alignment horizontal="right"/>
    </xf>
    <xf numFmtId="168" fontId="10" fillId="0" borderId="0" xfId="3" applyNumberFormat="1" applyFont="1"/>
    <xf numFmtId="166" fontId="12" fillId="0" borderId="0" xfId="0" applyNumberFormat="1" applyFont="1"/>
    <xf numFmtId="2" fontId="12" fillId="0" borderId="0" xfId="0" applyNumberFormat="1" applyFont="1"/>
    <xf numFmtId="0" fontId="13" fillId="0" borderId="0" xfId="0" applyFont="1"/>
    <xf numFmtId="166" fontId="12" fillId="11" borderId="0" xfId="0" applyNumberFormat="1" applyFont="1" applyFill="1"/>
    <xf numFmtId="166" fontId="12" fillId="11" borderId="0" xfId="0" applyNumberFormat="1" applyFont="1" applyFill="1" applyBorder="1"/>
    <xf numFmtId="166" fontId="12" fillId="0" borderId="0" xfId="0" applyNumberFormat="1" applyFont="1" applyBorder="1"/>
    <xf numFmtId="0" fontId="13" fillId="0" borderId="1" xfId="0" applyFont="1" applyBorder="1"/>
    <xf numFmtId="166" fontId="12" fillId="0" borderId="1" xfId="0" applyNumberFormat="1" applyFont="1" applyBorder="1"/>
    <xf numFmtId="166" fontId="12" fillId="11" borderId="1" xfId="0" applyNumberFormat="1" applyFont="1" applyFill="1" applyBorder="1"/>
    <xf numFmtId="0" fontId="12" fillId="0" borderId="1" xfId="0" applyFont="1" applyBorder="1"/>
    <xf numFmtId="166" fontId="12" fillId="0" borderId="0" xfId="0" applyNumberFormat="1" applyFont="1" applyFill="1"/>
    <xf numFmtId="166" fontId="12" fillId="0" borderId="0" xfId="0" applyNumberFormat="1" applyFont="1" applyFill="1" applyBorder="1"/>
    <xf numFmtId="17" fontId="12" fillId="0" borderId="1" xfId="0" applyNumberFormat="1" applyFont="1" applyFill="1" applyBorder="1"/>
    <xf numFmtId="2" fontId="12" fillId="0" borderId="1" xfId="0" applyNumberFormat="1" applyFont="1" applyBorder="1"/>
    <xf numFmtId="170" fontId="5" fillId="0" borderId="0" xfId="7" applyNumberFormat="1" applyFont="1" applyBorder="1" applyAlignment="1">
      <alignment horizontal="right" vertical="center"/>
    </xf>
    <xf numFmtId="168" fontId="10" fillId="0" borderId="0" xfId="7" applyNumberFormat="1" applyFont="1" applyBorder="1" applyAlignment="1">
      <alignment horizontal="right" vertical="center"/>
    </xf>
    <xf numFmtId="171" fontId="5" fillId="0" borderId="0" xfId="7" applyNumberFormat="1" applyFont="1" applyBorder="1" applyAlignment="1">
      <alignment horizontal="right" vertical="center"/>
    </xf>
    <xf numFmtId="172" fontId="5" fillId="0" borderId="0" xfId="7" applyNumberFormat="1" applyFont="1" applyBorder="1" applyAlignment="1">
      <alignment horizontal="right" vertical="center"/>
    </xf>
    <xf numFmtId="173" fontId="5" fillId="0" borderId="0" xfId="7" applyNumberFormat="1" applyFont="1" applyBorder="1" applyAlignment="1">
      <alignment horizontal="right" vertical="center"/>
    </xf>
    <xf numFmtId="168" fontId="10" fillId="0" borderId="0" xfId="7" applyNumberFormat="1" applyFont="1" applyFill="1" applyBorder="1" applyAlignment="1">
      <alignment horizontal="right" vertical="center"/>
    </xf>
    <xf numFmtId="0" fontId="15" fillId="0" borderId="0" xfId="7" applyFont="1" applyFill="1" applyBorder="1"/>
    <xf numFmtId="0" fontId="1" fillId="3" borderId="5" xfId="0" applyFont="1" applyFill="1" applyBorder="1" applyAlignment="1">
      <alignment horizontal="left"/>
    </xf>
    <xf numFmtId="0" fontId="2" fillId="4" borderId="0" xfId="0" applyFont="1" applyFill="1" applyBorder="1" applyAlignment="1">
      <alignment horizontal="left" vertical="top" wrapText="1"/>
    </xf>
    <xf numFmtId="0" fontId="10" fillId="0" borderId="0" xfId="8" applyFont="1" applyFill="1" applyBorder="1"/>
    <xf numFmtId="0" fontId="10" fillId="0" borderId="0" xfId="9" applyFont="1" applyFill="1" applyBorder="1" applyAlignment="1" applyProtection="1">
      <alignment horizontal="left" vertical="top"/>
    </xf>
    <xf numFmtId="175" fontId="12" fillId="0" borderId="0" xfId="4" applyNumberFormat="1" applyFont="1"/>
    <xf numFmtId="175" fontId="12" fillId="0" borderId="0" xfId="0" applyNumberFormat="1" applyFont="1"/>
    <xf numFmtId="175" fontId="12" fillId="0" borderId="0" xfId="0" applyNumberFormat="1" applyFont="1" applyAlignment="1">
      <alignment horizontal="right"/>
    </xf>
    <xf numFmtId="175" fontId="12" fillId="0" borderId="1" xfId="0" applyNumberFormat="1" applyFont="1" applyBorder="1"/>
    <xf numFmtId="168" fontId="12" fillId="0" borderId="0" xfId="0" applyNumberFormat="1" applyFont="1"/>
    <xf numFmtId="175" fontId="12" fillId="0" borderId="0" xfId="0" applyNumberFormat="1" applyFont="1" applyBorder="1" applyAlignment="1">
      <alignment horizontal="center"/>
    </xf>
    <xf numFmtId="0" fontId="12" fillId="0" borderId="0" xfId="0" applyFont="1" applyFill="1" applyBorder="1"/>
    <xf numFmtId="166" fontId="2" fillId="8" borderId="0" xfId="0" applyNumberFormat="1" applyFont="1" applyFill="1" applyBorder="1" applyAlignment="1">
      <alignment horizontal="right"/>
    </xf>
    <xf numFmtId="168" fontId="2" fillId="9" borderId="0" xfId="0" applyNumberFormat="1" applyFont="1" applyFill="1" applyBorder="1" applyAlignment="1">
      <alignment horizontal="right"/>
    </xf>
    <xf numFmtId="168" fontId="2" fillId="17" borderId="0" xfId="0" applyNumberFormat="1" applyFont="1" applyFill="1" applyBorder="1" applyAlignment="1">
      <alignment horizontal="right"/>
    </xf>
    <xf numFmtId="175" fontId="10" fillId="0" borderId="0" xfId="4" applyNumberFormat="1" applyFont="1" applyFill="1" applyBorder="1" applyAlignment="1">
      <alignment horizontal="right"/>
    </xf>
    <xf numFmtId="176" fontId="10" fillId="0" borderId="0" xfId="4" applyNumberFormat="1" applyFont="1" applyFill="1" applyBorder="1" applyAlignment="1">
      <alignment horizontal="right"/>
    </xf>
    <xf numFmtId="175" fontId="2" fillId="14" borderId="0" xfId="0" applyNumberFormat="1" applyFont="1" applyFill="1" applyBorder="1" applyAlignment="1">
      <alignment horizontal="center" vertical="center" wrapText="1"/>
    </xf>
    <xf numFmtId="175" fontId="2" fillId="14" borderId="0" xfId="0" applyNumberFormat="1" applyFont="1" applyFill="1" applyBorder="1" applyAlignment="1">
      <alignment horizontal="right" vertical="center" wrapText="1"/>
    </xf>
    <xf numFmtId="174" fontId="10" fillId="18" borderId="0" xfId="1" applyNumberFormat="1" applyFont="1" applyFill="1" applyBorder="1" applyAlignment="1">
      <alignment horizontal="right"/>
    </xf>
    <xf numFmtId="168" fontId="2" fillId="0" borderId="0" xfId="0" applyNumberFormat="1" applyFont="1" applyFill="1" applyBorder="1" applyAlignment="1">
      <alignment horizontal="center"/>
    </xf>
    <xf numFmtId="175" fontId="2" fillId="0" borderId="0" xfId="4" applyNumberFormat="1" applyFont="1" applyFill="1" applyBorder="1" applyAlignment="1">
      <alignment horizontal="center" vertical="center" wrapText="1"/>
    </xf>
    <xf numFmtId="175" fontId="2" fillId="0" borderId="0" xfId="4" applyNumberFormat="1" applyFont="1" applyFill="1" applyBorder="1"/>
    <xf numFmtId="175" fontId="12" fillId="0" borderId="0" xfId="4" applyNumberFormat="1" applyFont="1" applyFill="1" applyBorder="1"/>
    <xf numFmtId="168" fontId="2" fillId="19" borderId="0" xfId="0" applyNumberFormat="1" applyFont="1" applyFill="1" applyBorder="1" applyAlignment="1">
      <alignment horizontal="right"/>
    </xf>
    <xf numFmtId="1" fontId="1" fillId="0" borderId="1" xfId="0" applyNumberFormat="1" applyFont="1" applyFill="1" applyBorder="1" applyAlignment="1">
      <alignment horizontal="center"/>
    </xf>
    <xf numFmtId="174" fontId="10" fillId="18" borderId="1" xfId="1" applyNumberFormat="1" applyFont="1" applyFill="1" applyBorder="1" applyAlignment="1">
      <alignment horizontal="right"/>
    </xf>
    <xf numFmtId="166" fontId="2" fillId="0" borderId="1" xfId="0" applyNumberFormat="1" applyFont="1" applyFill="1" applyBorder="1"/>
    <xf numFmtId="168" fontId="2" fillId="19" borderId="1" xfId="0" applyNumberFormat="1" applyFont="1" applyFill="1" applyBorder="1" applyAlignment="1">
      <alignment horizontal="right"/>
    </xf>
    <xf numFmtId="0" fontId="10" fillId="0" borderId="0" xfId="8" applyFont="1" applyFill="1" applyBorder="1" applyAlignment="1">
      <alignment horizontal="left" indent="3"/>
    </xf>
    <xf numFmtId="168" fontId="1" fillId="0" borderId="0" xfId="0" applyNumberFormat="1" applyFont="1" applyFill="1" applyBorder="1" applyAlignment="1">
      <alignment horizontal="center" wrapText="1"/>
    </xf>
    <xf numFmtId="0" fontId="5" fillId="0" borderId="0" xfId="8" applyFont="1" applyFill="1" applyBorder="1" applyAlignment="1">
      <alignment horizontal="center" wrapText="1"/>
    </xf>
    <xf numFmtId="0" fontId="13" fillId="0" borderId="0" xfId="0" applyFont="1" applyAlignment="1">
      <alignment horizontal="center" wrapText="1"/>
    </xf>
    <xf numFmtId="175" fontId="12" fillId="0" borderId="1" xfId="4" applyNumberFormat="1" applyFont="1" applyFill="1" applyBorder="1"/>
    <xf numFmtId="175" fontId="12" fillId="0" borderId="1" xfId="4" applyNumberFormat="1" applyFont="1" applyBorder="1"/>
    <xf numFmtId="175" fontId="10" fillId="0" borderId="1" xfId="4" applyNumberFormat="1" applyFont="1" applyFill="1" applyBorder="1" applyAlignment="1">
      <alignment horizontal="right"/>
    </xf>
    <xf numFmtId="176" fontId="10" fillId="0" borderId="1" xfId="4" applyNumberFormat="1" applyFont="1" applyFill="1" applyBorder="1" applyAlignment="1">
      <alignment horizontal="right"/>
    </xf>
    <xf numFmtId="175" fontId="12" fillId="0" borderId="1" xfId="0" applyNumberFormat="1" applyFont="1" applyBorder="1" applyAlignment="1">
      <alignment horizontal="center"/>
    </xf>
    <xf numFmtId="167" fontId="2" fillId="7" borderId="0" xfId="0" applyNumberFormat="1" applyFont="1" applyFill="1" applyBorder="1" applyAlignment="1">
      <alignment horizontal="right"/>
    </xf>
    <xf numFmtId="175" fontId="2" fillId="0" borderId="0" xfId="4" applyNumberFormat="1" applyFont="1" applyFill="1" applyBorder="1" applyAlignment="1">
      <alignment horizontal="right"/>
    </xf>
    <xf numFmtId="175" fontId="2" fillId="0" borderId="0" xfId="4" applyNumberFormat="1" applyFont="1" applyFill="1" applyBorder="1" applyAlignment="1">
      <alignment horizontal="center"/>
    </xf>
    <xf numFmtId="0" fontId="0" fillId="0" borderId="0" xfId="0" applyBorder="1"/>
    <xf numFmtId="0" fontId="12" fillId="14" borderId="0" xfId="0" applyFont="1" applyFill="1" applyBorder="1" applyAlignment="1">
      <alignment horizontal="center" wrapText="1"/>
    </xf>
    <xf numFmtId="0" fontId="12" fillId="14" borderId="1" xfId="0" applyFont="1" applyFill="1" applyBorder="1" applyAlignment="1">
      <alignment horizontal="center" wrapText="1"/>
    </xf>
    <xf numFmtId="0" fontId="19" fillId="0" borderId="0" xfId="7" applyFont="1"/>
    <xf numFmtId="0" fontId="14" fillId="0" borderId="0" xfId="7"/>
    <xf numFmtId="0" fontId="20" fillId="0" borderId="0" xfId="7" applyFont="1"/>
    <xf numFmtId="0" fontId="21" fillId="0" borderId="0" xfId="7" applyFont="1"/>
    <xf numFmtId="0" fontId="20" fillId="20" borderId="6" xfId="7" applyFont="1" applyFill="1" applyBorder="1" applyAlignment="1">
      <alignment horizontal="right" vertical="center" wrapText="1"/>
    </xf>
    <xf numFmtId="0" fontId="21" fillId="21" borderId="6" xfId="7" applyFont="1" applyFill="1" applyBorder="1" applyAlignment="1">
      <alignment horizontal="center" vertical="top" wrapText="1"/>
    </xf>
    <xf numFmtId="0" fontId="21" fillId="20" borderId="6" xfId="7" applyFont="1" applyFill="1" applyBorder="1" applyAlignment="1">
      <alignment horizontal="center" vertical="center" wrapText="1"/>
    </xf>
    <xf numFmtId="0" fontId="22" fillId="20" borderId="6" xfId="7" applyFont="1" applyFill="1" applyBorder="1" applyAlignment="1">
      <alignment horizontal="center" vertical="center" wrapText="1"/>
    </xf>
    <xf numFmtId="0" fontId="20" fillId="16" borderId="6" xfId="7" applyFont="1" applyFill="1" applyBorder="1" applyAlignment="1">
      <alignment horizontal="right" vertical="center" wrapText="1"/>
    </xf>
    <xf numFmtId="0" fontId="20" fillId="16" borderId="6" xfId="7" applyFont="1" applyFill="1" applyBorder="1" applyAlignment="1">
      <alignment horizontal="center" vertical="center" wrapText="1"/>
    </xf>
    <xf numFmtId="177" fontId="20" fillId="0" borderId="6" xfId="7" applyNumberFormat="1" applyFont="1" applyBorder="1" applyAlignment="1">
      <alignment horizontal="right" vertical="center"/>
    </xf>
    <xf numFmtId="168" fontId="21" fillId="0" borderId="6" xfId="7" applyNumberFormat="1" applyFont="1" applyBorder="1" applyAlignment="1">
      <alignment horizontal="right" vertical="center"/>
    </xf>
    <xf numFmtId="178" fontId="20" fillId="0" borderId="6" xfId="7" applyNumberFormat="1" applyFont="1" applyBorder="1" applyAlignment="1">
      <alignment horizontal="right" vertical="center"/>
    </xf>
    <xf numFmtId="179" fontId="20" fillId="0" borderId="6" xfId="7" applyNumberFormat="1" applyFont="1" applyBorder="1" applyAlignment="1">
      <alignment horizontal="right" vertical="center"/>
    </xf>
    <xf numFmtId="180" fontId="20" fillId="0" borderId="6" xfId="7" applyNumberFormat="1" applyFont="1" applyBorder="1" applyAlignment="1">
      <alignment horizontal="right" vertical="center"/>
    </xf>
    <xf numFmtId="181" fontId="20" fillId="0" borderId="6" xfId="7" applyNumberFormat="1" applyFont="1" applyBorder="1" applyAlignment="1">
      <alignment horizontal="right" vertical="center"/>
    </xf>
    <xf numFmtId="182" fontId="20" fillId="0" borderId="6" xfId="7" applyNumberFormat="1" applyFont="1" applyBorder="1" applyAlignment="1">
      <alignment horizontal="right" vertical="center"/>
    </xf>
    <xf numFmtId="183" fontId="20" fillId="0" borderId="6" xfId="7" applyNumberFormat="1" applyFont="1" applyBorder="1" applyAlignment="1">
      <alignment horizontal="right" vertical="center"/>
    </xf>
    <xf numFmtId="184" fontId="20" fillId="0" borderId="6" xfId="7" applyNumberFormat="1" applyFont="1" applyBorder="1" applyAlignment="1">
      <alignment horizontal="right" vertical="center"/>
    </xf>
    <xf numFmtId="185" fontId="20" fillId="0" borderId="6" xfId="7" applyNumberFormat="1" applyFont="1" applyBorder="1" applyAlignment="1">
      <alignment horizontal="right" vertical="center"/>
    </xf>
    <xf numFmtId="186" fontId="20" fillId="0" borderId="6" xfId="7" applyNumberFormat="1" applyFont="1" applyBorder="1" applyAlignment="1">
      <alignment horizontal="right" vertical="center"/>
    </xf>
    <xf numFmtId="187" fontId="20" fillId="0" borderId="6" xfId="7" applyNumberFormat="1" applyFont="1" applyBorder="1" applyAlignment="1">
      <alignment horizontal="right" vertical="center"/>
    </xf>
    <xf numFmtId="188" fontId="20" fillId="0" borderId="6" xfId="7" applyNumberFormat="1" applyFont="1" applyBorder="1" applyAlignment="1">
      <alignment horizontal="right" vertical="center"/>
    </xf>
    <xf numFmtId="0" fontId="22" fillId="0" borderId="0" xfId="7" applyFont="1"/>
    <xf numFmtId="0" fontId="23" fillId="20" borderId="6" xfId="7" applyFont="1" applyFill="1" applyBorder="1" applyAlignment="1">
      <alignment horizontal="right" vertical="center" wrapText="1"/>
    </xf>
    <xf numFmtId="170" fontId="20" fillId="0" borderId="6" xfId="7" applyNumberFormat="1" applyFont="1" applyBorder="1" applyAlignment="1">
      <alignment horizontal="right" vertical="center"/>
    </xf>
    <xf numFmtId="189" fontId="21" fillId="0" borderId="6" xfId="7" applyNumberFormat="1" applyFont="1" applyBorder="1" applyAlignment="1">
      <alignment horizontal="right" vertical="center"/>
    </xf>
    <xf numFmtId="171" fontId="20" fillId="0" borderId="6" xfId="7" applyNumberFormat="1" applyFont="1" applyBorder="1" applyAlignment="1">
      <alignment horizontal="right" vertical="center"/>
    </xf>
    <xf numFmtId="172" fontId="20" fillId="0" borderId="6" xfId="7" applyNumberFormat="1" applyFont="1" applyBorder="1" applyAlignment="1">
      <alignment horizontal="right" vertical="center"/>
    </xf>
    <xf numFmtId="173" fontId="20" fillId="0" borderId="6" xfId="7" applyNumberFormat="1" applyFont="1" applyBorder="1" applyAlignment="1">
      <alignment horizontal="right" vertical="center"/>
    </xf>
    <xf numFmtId="14" fontId="20" fillId="0" borderId="6" xfId="7" applyNumberFormat="1" applyFont="1" applyBorder="1" applyAlignment="1">
      <alignment horizontal="right" vertical="center"/>
    </xf>
    <xf numFmtId="0" fontId="15" fillId="0" borderId="0" xfId="7" applyFont="1"/>
    <xf numFmtId="0" fontId="10" fillId="0" borderId="0" xfId="7" applyFont="1" applyFill="1" applyBorder="1" applyAlignment="1">
      <alignment horizontal="center" vertical="top" wrapText="1"/>
    </xf>
    <xf numFmtId="0" fontId="5" fillId="0" borderId="1" xfId="7" applyFont="1" applyBorder="1"/>
    <xf numFmtId="0" fontId="15" fillId="0" borderId="1" xfId="7" applyFont="1" applyBorder="1"/>
    <xf numFmtId="168" fontId="15" fillId="0" borderId="1" xfId="7" applyNumberFormat="1" applyFont="1" applyBorder="1"/>
    <xf numFmtId="168" fontId="10" fillId="22" borderId="0" xfId="7" applyNumberFormat="1" applyFont="1" applyFill="1" applyBorder="1" applyAlignment="1">
      <alignment horizontal="right" vertical="center"/>
    </xf>
    <xf numFmtId="175" fontId="2" fillId="5" borderId="0" xfId="4" applyNumberFormat="1" applyFont="1" applyFill="1" applyBorder="1" applyAlignment="1"/>
    <xf numFmtId="0" fontId="2" fillId="5" borderId="0" xfId="0" applyFont="1" applyFill="1" applyBorder="1" applyAlignment="1"/>
    <xf numFmtId="166" fontId="2" fillId="5" borderId="0" xfId="1" applyNumberFormat="1" applyFont="1" applyFill="1" applyBorder="1" applyAlignment="1" applyProtection="1"/>
    <xf numFmtId="0" fontId="2" fillId="5" borderId="0" xfId="1" applyFont="1" applyFill="1" applyBorder="1" applyAlignment="1" applyProtection="1"/>
    <xf numFmtId="166" fontId="2" fillId="5" borderId="0" xfId="0" applyNumberFormat="1" applyFont="1" applyFill="1" applyBorder="1" applyAlignment="1"/>
    <xf numFmtId="175" fontId="2" fillId="6" borderId="0" xfId="4" applyNumberFormat="1" applyFont="1" applyFill="1" applyBorder="1" applyAlignment="1"/>
    <xf numFmtId="167" fontId="2" fillId="6" borderId="0" xfId="0" applyNumberFormat="1" applyFont="1" applyFill="1" applyBorder="1" applyAlignment="1"/>
    <xf numFmtId="166" fontId="2" fillId="6" borderId="0" xfId="0" applyNumberFormat="1" applyFont="1" applyFill="1" applyBorder="1" applyAlignment="1"/>
    <xf numFmtId="0" fontId="2" fillId="0" borderId="0" xfId="0" applyFont="1" applyFill="1" applyBorder="1" applyAlignment="1">
      <alignment horizontal="left"/>
    </xf>
    <xf numFmtId="0" fontId="0" fillId="0" borderId="0" xfId="0" applyFill="1" applyBorder="1"/>
    <xf numFmtId="165" fontId="2" fillId="0" borderId="1" xfId="0" applyNumberFormat="1" applyFont="1" applyFill="1" applyBorder="1" applyAlignment="1">
      <alignment horizontal="center"/>
    </xf>
    <xf numFmtId="165" fontId="2" fillId="0" borderId="1" xfId="0" applyNumberFormat="1" applyFont="1" applyFill="1" applyBorder="1" applyAlignment="1"/>
    <xf numFmtId="167" fontId="2" fillId="7" borderId="1" xfId="0" applyNumberFormat="1" applyFont="1" applyFill="1" applyBorder="1" applyAlignment="1">
      <alignment horizontal="right"/>
    </xf>
    <xf numFmtId="0" fontId="0" fillId="0" borderId="1" xfId="0" applyBorder="1"/>
    <xf numFmtId="0" fontId="2" fillId="0" borderId="1" xfId="0" applyFont="1" applyFill="1" applyBorder="1" applyAlignment="1">
      <alignment horizontal="center" vertical="center" wrapText="1"/>
    </xf>
    <xf numFmtId="168" fontId="10" fillId="22" borderId="1" xfId="7" applyNumberFormat="1" applyFont="1" applyFill="1" applyBorder="1" applyAlignment="1">
      <alignment horizontal="right" vertical="center"/>
    </xf>
    <xf numFmtId="0" fontId="1" fillId="23" borderId="0" xfId="0" applyFont="1" applyFill="1" applyBorder="1" applyAlignment="1">
      <alignment horizontal="left"/>
    </xf>
    <xf numFmtId="0" fontId="2" fillId="23" borderId="1" xfId="0" applyFont="1" applyFill="1" applyBorder="1"/>
    <xf numFmtId="0" fontId="2" fillId="15" borderId="1" xfId="0" applyFont="1" applyFill="1" applyBorder="1"/>
    <xf numFmtId="0" fontId="1" fillId="2" borderId="0" xfId="0" applyFont="1" applyFill="1" applyBorder="1" applyAlignment="1"/>
    <xf numFmtId="0" fontId="2" fillId="2" borderId="1" xfId="0" applyFont="1" applyFill="1" applyBorder="1"/>
    <xf numFmtId="0" fontId="2" fillId="13" borderId="1" xfId="0" applyFont="1" applyFill="1" applyBorder="1"/>
    <xf numFmtId="0" fontId="1" fillId="10" borderId="1" xfId="0" applyFont="1" applyFill="1" applyBorder="1" applyAlignment="1"/>
    <xf numFmtId="0" fontId="5" fillId="0" borderId="0" xfId="7" applyFont="1" applyFill="1" applyBorder="1" applyAlignment="1">
      <alignment vertical="top"/>
    </xf>
    <xf numFmtId="0" fontId="10" fillId="0" borderId="0" xfId="7" applyFont="1" applyFill="1" applyBorder="1" applyAlignment="1">
      <alignment vertical="top" wrapText="1"/>
    </xf>
    <xf numFmtId="169" fontId="2" fillId="11" borderId="0" xfId="4" applyNumberFormat="1" applyFont="1" applyFill="1" applyBorder="1"/>
    <xf numFmtId="173" fontId="5" fillId="0" borderId="1" xfId="7" applyNumberFormat="1" applyFont="1" applyBorder="1" applyAlignment="1">
      <alignment horizontal="right" vertical="center"/>
    </xf>
    <xf numFmtId="0" fontId="2" fillId="3" borderId="0" xfId="0" applyFont="1" applyFill="1" applyBorder="1" applyAlignment="1">
      <alignment horizontal="left"/>
    </xf>
    <xf numFmtId="169" fontId="2" fillId="10" borderId="0" xfId="4" applyNumberFormat="1" applyFont="1" applyFill="1" applyBorder="1"/>
    <xf numFmtId="168" fontId="2" fillId="10" borderId="0" xfId="0" applyNumberFormat="1" applyFont="1" applyFill="1" applyBorder="1" applyAlignment="1">
      <alignment horizontal="right"/>
    </xf>
    <xf numFmtId="0" fontId="0" fillId="0" borderId="0" xfId="0" applyAlignment="1">
      <alignment wrapText="1"/>
    </xf>
    <xf numFmtId="168" fontId="2" fillId="0" borderId="0" xfId="0" applyNumberFormat="1" applyFont="1" applyFill="1" applyBorder="1" applyAlignment="1">
      <alignment horizontal="right"/>
    </xf>
    <xf numFmtId="168" fontId="2" fillId="11" borderId="0" xfId="0" applyNumberFormat="1" applyFont="1" applyFill="1" applyBorder="1" applyAlignment="1">
      <alignment horizontal="right"/>
    </xf>
    <xf numFmtId="169" fontId="2" fillId="11" borderId="1" xfId="4" applyNumberFormat="1" applyFont="1" applyFill="1" applyBorder="1"/>
    <xf numFmtId="168" fontId="2" fillId="11" borderId="1" xfId="0" applyNumberFormat="1" applyFont="1" applyFill="1" applyBorder="1" applyAlignment="1">
      <alignment horizontal="right"/>
    </xf>
    <xf numFmtId="0" fontId="2" fillId="0" borderId="0" xfId="0" applyFont="1" applyFill="1" applyBorder="1" applyAlignment="1">
      <alignment horizontal="center" wrapText="1"/>
    </xf>
    <xf numFmtId="0" fontId="2" fillId="0" borderId="0" xfId="0" applyFont="1" applyFill="1" applyBorder="1" applyAlignment="1"/>
    <xf numFmtId="0" fontId="2" fillId="0" borderId="0" xfId="0" applyFont="1" applyFill="1" applyBorder="1" applyAlignment="1">
      <alignment wrapText="1"/>
    </xf>
    <xf numFmtId="168" fontId="14" fillId="0" borderId="0" xfId="7" applyNumberFormat="1"/>
    <xf numFmtId="0" fontId="10" fillId="11" borderId="0" xfId="7" applyFont="1" applyFill="1" applyBorder="1" applyAlignment="1">
      <alignment horizontal="center" vertical="top" wrapText="1"/>
    </xf>
    <xf numFmtId="0" fontId="10" fillId="11" borderId="3" xfId="7" applyFont="1" applyFill="1" applyBorder="1" applyAlignment="1">
      <alignment horizontal="center" vertical="top" wrapText="1"/>
    </xf>
    <xf numFmtId="0" fontId="2" fillId="0" borderId="1" xfId="0" applyFont="1" applyFill="1" applyBorder="1" applyAlignment="1">
      <alignment horizontal="left"/>
    </xf>
    <xf numFmtId="0" fontId="10" fillId="12" borderId="0" xfId="7" applyFont="1" applyFill="1" applyBorder="1" applyAlignment="1">
      <alignment horizontal="center" vertical="top" wrapText="1"/>
    </xf>
    <xf numFmtId="0" fontId="10" fillId="12" borderId="3" xfId="7" applyFont="1" applyFill="1" applyBorder="1" applyAlignment="1">
      <alignment horizontal="center" vertical="top" wrapText="1"/>
    </xf>
    <xf numFmtId="0" fontId="10" fillId="13" borderId="0" xfId="7" applyFont="1" applyFill="1" applyBorder="1" applyAlignment="1">
      <alignment horizontal="center" vertical="top" wrapText="1"/>
    </xf>
    <xf numFmtId="0" fontId="10" fillId="13" borderId="3" xfId="7" applyFont="1" applyFill="1" applyBorder="1" applyAlignment="1">
      <alignment horizontal="center" vertical="top" wrapText="1"/>
    </xf>
    <xf numFmtId="0" fontId="5" fillId="20" borderId="0" xfId="7" applyFont="1" applyFill="1" applyBorder="1" applyAlignment="1">
      <alignment vertical="top"/>
    </xf>
    <xf numFmtId="0" fontId="5" fillId="20" borderId="3" xfId="7" applyFont="1" applyFill="1" applyBorder="1" applyAlignment="1">
      <alignment vertical="top"/>
    </xf>
    <xf numFmtId="0" fontId="1" fillId="4" borderId="0" xfId="0" applyFont="1" applyFill="1" applyBorder="1" applyAlignment="1">
      <alignment horizontal="center" vertical="center"/>
    </xf>
    <xf numFmtId="0" fontId="1" fillId="4" borderId="3" xfId="0" applyFont="1" applyFill="1" applyBorder="1" applyAlignment="1">
      <alignment horizontal="center" vertical="center"/>
    </xf>
    <xf numFmtId="0" fontId="1" fillId="4" borderId="2" xfId="0" applyFont="1" applyFill="1" applyBorder="1" applyAlignment="1">
      <alignment horizontal="center" vertical="center"/>
    </xf>
    <xf numFmtId="0" fontId="10" fillId="15" borderId="0" xfId="7" applyFont="1" applyFill="1" applyBorder="1" applyAlignment="1">
      <alignment horizontal="center" vertical="top" wrapText="1"/>
    </xf>
    <xf numFmtId="0" fontId="10" fillId="15" borderId="3" xfId="7" applyFont="1" applyFill="1" applyBorder="1" applyAlignment="1">
      <alignment horizontal="center" vertical="top" wrapText="1"/>
    </xf>
    <xf numFmtId="0" fontId="1" fillId="4" borderId="0"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2" fillId="4" borderId="4" xfId="0" applyFont="1" applyFill="1" applyBorder="1" applyAlignment="1">
      <alignment horizontal="left" vertical="top" wrapText="1"/>
    </xf>
    <xf numFmtId="0" fontId="2" fillId="4" borderId="0" xfId="0" applyFont="1" applyFill="1" applyBorder="1" applyAlignment="1">
      <alignment horizontal="left" vertical="top" wrapText="1"/>
    </xf>
    <xf numFmtId="0" fontId="12" fillId="11" borderId="1" xfId="0" applyFont="1" applyFill="1" applyBorder="1" applyAlignment="1">
      <alignment horizontal="center"/>
    </xf>
    <xf numFmtId="0" fontId="2" fillId="11" borderId="1" xfId="0" applyFont="1" applyFill="1" applyBorder="1" applyAlignment="1">
      <alignment horizontal="center"/>
    </xf>
    <xf numFmtId="0" fontId="13" fillId="0" borderId="0" xfId="0" applyFont="1" applyAlignment="1">
      <alignment horizontal="center" wrapText="1"/>
    </xf>
    <xf numFmtId="0" fontId="1" fillId="3" borderId="1" xfId="0" applyFont="1" applyFill="1" applyBorder="1" applyAlignment="1">
      <alignment horizontal="center"/>
    </xf>
    <xf numFmtId="0" fontId="5" fillId="0" borderId="0" xfId="8" applyFont="1" applyFill="1" applyBorder="1" applyAlignment="1">
      <alignment horizontal="center" wrapText="1"/>
    </xf>
    <xf numFmtId="168" fontId="1" fillId="0" borderId="0" xfId="0" applyNumberFormat="1" applyFont="1" applyFill="1" applyBorder="1" applyAlignment="1">
      <alignment horizontal="center" wrapText="1"/>
    </xf>
    <xf numFmtId="0" fontId="10" fillId="0" borderId="0" xfId="7" applyFont="1" applyFill="1" applyBorder="1" applyAlignment="1">
      <alignment horizontal="center" vertical="top" wrapText="1"/>
    </xf>
    <xf numFmtId="0" fontId="12" fillId="14" borderId="2" xfId="0" applyFont="1" applyFill="1" applyBorder="1" applyAlignment="1">
      <alignment horizontal="center" wrapText="1"/>
    </xf>
    <xf numFmtId="0" fontId="12" fillId="14" borderId="0" xfId="0" applyFont="1" applyFill="1" applyBorder="1" applyAlignment="1">
      <alignment horizontal="center" wrapText="1"/>
    </xf>
    <xf numFmtId="0" fontId="12" fillId="14" borderId="1" xfId="0" applyFont="1" applyFill="1" applyBorder="1" applyAlignment="1">
      <alignment horizontal="center" wrapText="1"/>
    </xf>
    <xf numFmtId="0" fontId="12" fillId="11" borderId="1" xfId="0" applyFont="1" applyFill="1" applyBorder="1" applyAlignment="1">
      <alignment horizontal="left"/>
    </xf>
    <xf numFmtId="0" fontId="12" fillId="13" borderId="1" xfId="0" applyFont="1" applyFill="1" applyBorder="1" applyAlignment="1">
      <alignment horizontal="left"/>
    </xf>
    <xf numFmtId="0" fontId="12" fillId="11" borderId="0" xfId="0" applyFont="1" applyFill="1" applyAlignment="1">
      <alignment horizontal="left" wrapText="1"/>
    </xf>
    <xf numFmtId="0" fontId="12" fillId="11" borderId="0" xfId="0" applyFont="1" applyFill="1" applyAlignment="1">
      <alignment horizontal="left" vertical="center" wrapText="1"/>
    </xf>
    <xf numFmtId="0" fontId="2" fillId="9" borderId="2" xfId="0" applyFont="1" applyFill="1" applyBorder="1" applyAlignment="1">
      <alignment horizontal="center" wrapText="1"/>
    </xf>
    <xf numFmtId="0" fontId="2" fillId="9" borderId="0" xfId="0" applyFont="1" applyFill="1" applyBorder="1" applyAlignment="1">
      <alignment horizontal="center" wrapText="1"/>
    </xf>
    <xf numFmtId="0" fontId="0" fillId="11" borderId="0" xfId="0" applyFill="1" applyAlignment="1">
      <alignment horizontal="left" wrapText="1"/>
    </xf>
    <xf numFmtId="0" fontId="2" fillId="3" borderId="1" xfId="0" applyFont="1" applyFill="1" applyBorder="1" applyAlignment="1">
      <alignment horizontal="left"/>
    </xf>
    <xf numFmtId="0" fontId="2" fillId="9" borderId="1" xfId="0" applyFont="1" applyFill="1" applyBorder="1" applyAlignment="1">
      <alignment horizontal="center" wrapText="1"/>
    </xf>
    <xf numFmtId="0" fontId="22" fillId="20" borderId="7" xfId="7" applyFont="1" applyFill="1" applyBorder="1" applyAlignment="1">
      <alignment horizontal="left" vertical="top" wrapText="1"/>
    </xf>
    <xf numFmtId="0" fontId="22" fillId="20" borderId="5" xfId="7" applyFont="1" applyFill="1" applyBorder="1" applyAlignment="1">
      <alignment horizontal="left" vertical="top" wrapText="1"/>
    </xf>
    <xf numFmtId="0" fontId="22" fillId="20" borderId="8" xfId="7" applyFont="1" applyFill="1" applyBorder="1" applyAlignment="1">
      <alignment horizontal="left" vertical="top" wrapText="1"/>
    </xf>
    <xf numFmtId="1" fontId="10" fillId="0" borderId="0" xfId="0" applyNumberFormat="1" applyFont="1" applyFill="1" applyBorder="1" applyAlignment="1"/>
    <xf numFmtId="190" fontId="10" fillId="0" borderId="0" xfId="4" applyNumberFormat="1" applyFont="1" applyFill="1" applyBorder="1" applyAlignment="1">
      <alignment horizontal="right"/>
    </xf>
    <xf numFmtId="0" fontId="2" fillId="0" borderId="0" xfId="0" applyFont="1" applyFill="1" applyBorder="1" applyAlignment="1">
      <alignment horizontal="center" wrapText="1"/>
    </xf>
    <xf numFmtId="0" fontId="2" fillId="0" borderId="2" xfId="0" applyFont="1" applyFill="1" applyBorder="1" applyAlignment="1">
      <alignment horizontal="center" wrapText="1"/>
    </xf>
    <xf numFmtId="190" fontId="10" fillId="0" borderId="1" xfId="4" applyNumberFormat="1" applyFont="1" applyFill="1" applyBorder="1" applyAlignment="1">
      <alignment horizontal="right"/>
    </xf>
    <xf numFmtId="169" fontId="2" fillId="0" borderId="1" xfId="4" applyNumberFormat="1" applyFont="1" applyFill="1" applyBorder="1" applyAlignment="1">
      <alignment horizontal="center" vertical="center"/>
    </xf>
    <xf numFmtId="164" fontId="2" fillId="0" borderId="1" xfId="1" applyNumberFormat="1" applyFont="1" applyFill="1" applyBorder="1" applyAlignment="1">
      <alignment horizontal="center" vertical="center"/>
    </xf>
    <xf numFmtId="169" fontId="2" fillId="0" borderId="0" xfId="4" applyNumberFormat="1" applyFont="1" applyFill="1" applyBorder="1" applyAlignment="1">
      <alignment horizontal="center" vertical="center"/>
    </xf>
    <xf numFmtId="164" fontId="2" fillId="0" borderId="0" xfId="1" applyNumberFormat="1" applyFont="1" applyFill="1" applyBorder="1" applyAlignment="1">
      <alignment horizontal="center" vertical="center"/>
    </xf>
    <xf numFmtId="190" fontId="10" fillId="0" borderId="0" xfId="4" applyNumberFormat="1" applyFont="1" applyFill="1" applyBorder="1"/>
    <xf numFmtId="190" fontId="2" fillId="0" borderId="0" xfId="4" applyNumberFormat="1" applyFont="1" applyFill="1" applyBorder="1" applyAlignment="1">
      <alignment horizontal="center"/>
    </xf>
    <xf numFmtId="191" fontId="24" fillId="0" borderId="0" xfId="10" applyNumberFormat="1" applyFont="1" applyFill="1" applyBorder="1" applyAlignment="1">
      <alignment horizontal="right"/>
    </xf>
    <xf numFmtId="0" fontId="24" fillId="0" borderId="0" xfId="10" applyFont="1" applyFill="1" applyBorder="1"/>
    <xf numFmtId="0" fontId="1" fillId="4" borderId="2" xfId="0" applyFont="1" applyFill="1" applyBorder="1" applyAlignment="1">
      <alignment horizontal="center" vertical="center" wrapText="1"/>
    </xf>
    <xf numFmtId="0" fontId="15" fillId="0" borderId="0" xfId="7" applyFont="1" applyBorder="1"/>
    <xf numFmtId="168" fontId="10" fillId="0" borderId="1" xfId="7" applyNumberFormat="1" applyFont="1" applyBorder="1" applyAlignment="1">
      <alignment horizontal="right" vertical="center"/>
    </xf>
    <xf numFmtId="188" fontId="5" fillId="0" borderId="1" xfId="7" applyNumberFormat="1" applyFont="1" applyBorder="1" applyAlignment="1">
      <alignment horizontal="right" vertical="center"/>
    </xf>
    <xf numFmtId="187" fontId="5" fillId="0" borderId="0" xfId="7" applyNumberFormat="1" applyFont="1" applyBorder="1" applyAlignment="1">
      <alignment horizontal="right" vertical="center"/>
    </xf>
    <xf numFmtId="186" fontId="5" fillId="0" borderId="0" xfId="7" applyNumberFormat="1" applyFont="1" applyBorder="1" applyAlignment="1">
      <alignment horizontal="right" vertical="center"/>
    </xf>
    <xf numFmtId="185" fontId="5" fillId="0" borderId="0" xfId="7" applyNumberFormat="1" applyFont="1" applyBorder="1" applyAlignment="1">
      <alignment horizontal="right" vertical="center"/>
    </xf>
    <xf numFmtId="184" fontId="5" fillId="0" borderId="0" xfId="7" applyNumberFormat="1" applyFont="1" applyBorder="1" applyAlignment="1">
      <alignment horizontal="right" vertical="center"/>
    </xf>
    <xf numFmtId="183" fontId="5" fillId="0" borderId="0" xfId="7" applyNumberFormat="1" applyFont="1" applyBorder="1" applyAlignment="1">
      <alignment horizontal="right" vertical="center"/>
    </xf>
    <xf numFmtId="182" fontId="5" fillId="0" borderId="0" xfId="7" applyNumberFormat="1" applyFont="1" applyBorder="1" applyAlignment="1">
      <alignment horizontal="right" vertical="center"/>
    </xf>
    <xf numFmtId="181" fontId="5" fillId="0" borderId="0" xfId="7" applyNumberFormat="1" applyFont="1" applyBorder="1" applyAlignment="1">
      <alignment horizontal="right" vertical="center"/>
    </xf>
    <xf numFmtId="180" fontId="5" fillId="0" borderId="0" xfId="7" applyNumberFormat="1" applyFont="1" applyBorder="1" applyAlignment="1">
      <alignment horizontal="right" vertical="center"/>
    </xf>
    <xf numFmtId="179" fontId="5" fillId="0" borderId="0" xfId="7" applyNumberFormat="1" applyFont="1" applyBorder="1" applyAlignment="1">
      <alignment horizontal="right" vertical="center"/>
    </xf>
    <xf numFmtId="178" fontId="5" fillId="0" borderId="0" xfId="7" applyNumberFormat="1" applyFont="1" applyBorder="1" applyAlignment="1">
      <alignment horizontal="right" vertical="center"/>
    </xf>
    <xf numFmtId="177" fontId="5" fillId="0" borderId="0" xfId="7" applyNumberFormat="1" applyFont="1" applyBorder="1" applyAlignment="1">
      <alignment horizontal="right" vertical="center"/>
    </xf>
    <xf numFmtId="188" fontId="5" fillId="0" borderId="0" xfId="7" applyNumberFormat="1" applyFont="1" applyBorder="1" applyAlignment="1">
      <alignment horizontal="right" vertical="center"/>
    </xf>
    <xf numFmtId="168" fontId="15" fillId="0" borderId="0" xfId="7" applyNumberFormat="1" applyFont="1" applyBorder="1"/>
    <xf numFmtId="3" fontId="15" fillId="0" borderId="0" xfId="7" applyNumberFormat="1" applyFont="1" applyBorder="1"/>
    <xf numFmtId="0" fontId="5" fillId="21" borderId="3" xfId="7" applyFont="1" applyFill="1" applyBorder="1" applyAlignment="1">
      <alignment horizontal="center" vertical="top" wrapText="1"/>
    </xf>
    <xf numFmtId="0" fontId="5" fillId="21" borderId="0" xfId="7" applyFont="1" applyFill="1" applyBorder="1" applyAlignment="1">
      <alignment horizontal="center" vertical="top" wrapText="1"/>
    </xf>
    <xf numFmtId="0" fontId="5" fillId="0" borderId="0" xfId="7" applyFont="1" applyBorder="1"/>
    <xf numFmtId="169" fontId="10" fillId="0" borderId="1" xfId="4" applyNumberFormat="1" applyFont="1" applyFill="1" applyBorder="1" applyAlignment="1"/>
    <xf numFmtId="17" fontId="1" fillId="0" borderId="1" xfId="0" applyNumberFormat="1" applyFont="1" applyFill="1" applyBorder="1"/>
    <xf numFmtId="169" fontId="10" fillId="0" borderId="0" xfId="4" applyNumberFormat="1" applyFont="1" applyFill="1" applyBorder="1" applyAlignment="1"/>
    <xf numFmtId="17" fontId="1" fillId="0" borderId="0" xfId="0" applyNumberFormat="1" applyFont="1" applyFill="1" applyBorder="1"/>
    <xf numFmtId="169" fontId="10" fillId="0" borderId="0" xfId="4" applyNumberFormat="1" applyFont="1" applyFill="1" applyBorder="1"/>
    <xf numFmtId="169" fontId="10" fillId="0" borderId="1" xfId="4" applyNumberFormat="1" applyFont="1" applyFill="1" applyBorder="1"/>
    <xf numFmtId="169" fontId="10" fillId="0" borderId="1" xfId="4" applyNumberFormat="1" applyFont="1" applyFill="1" applyBorder="1" applyAlignment="1">
      <alignment horizontal="right"/>
    </xf>
    <xf numFmtId="0" fontId="5" fillId="0" borderId="1" xfId="1" applyFont="1" applyFill="1" applyBorder="1" applyAlignment="1">
      <alignment horizontal="center" vertical="center"/>
    </xf>
    <xf numFmtId="169" fontId="10" fillId="0" borderId="0" xfId="4" applyNumberFormat="1" applyFont="1" applyFill="1" applyBorder="1" applyAlignment="1">
      <alignment horizontal="right"/>
    </xf>
    <xf numFmtId="0" fontId="5" fillId="0" borderId="0" xfId="1" applyFont="1" applyFill="1" applyBorder="1" applyAlignment="1">
      <alignment horizontal="center" vertical="center"/>
    </xf>
    <xf numFmtId="169" fontId="5" fillId="0" borderId="0" xfId="4" applyNumberFormat="1" applyFont="1" applyFill="1" applyBorder="1" applyAlignment="1">
      <alignment horizontal="right"/>
    </xf>
    <xf numFmtId="0" fontId="2" fillId="2" borderId="0" xfId="0" applyFont="1" applyFill="1" applyBorder="1" applyAlignment="1"/>
    <xf numFmtId="0" fontId="2" fillId="3" borderId="0" xfId="0" applyFont="1" applyFill="1" applyBorder="1" applyAlignment="1"/>
  </cellXfs>
  <cellStyles count="11">
    <cellStyle name="Hipervínculo" xfId="9" builtinId="8"/>
    <cellStyle name="Millares" xfId="4" builtinId="3"/>
    <cellStyle name="Normal" xfId="0" builtinId="0"/>
    <cellStyle name="Normal 10" xfId="6"/>
    <cellStyle name="Normal 11" xfId="1"/>
    <cellStyle name="Normal 2" xfId="7"/>
    <cellStyle name="Normal 3 2" xfId="3"/>
    <cellStyle name="Normal 4" xfId="5"/>
    <cellStyle name="Normal_821" xfId="2"/>
    <cellStyle name="Normal_C18_1 2" xfId="8"/>
    <cellStyle name="Normal_C18_13 2" xf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5.xml"/><Relationship Id="rId26" Type="http://schemas.openxmlformats.org/officeDocument/2006/relationships/externalLink" Target="externalLinks/externalLink13.xml"/><Relationship Id="rId3" Type="http://schemas.openxmlformats.org/officeDocument/2006/relationships/worksheet" Target="worksheets/sheet3.xml"/><Relationship Id="rId21" Type="http://schemas.openxmlformats.org/officeDocument/2006/relationships/externalLink" Target="externalLinks/externalLink8.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4.xml"/><Relationship Id="rId25" Type="http://schemas.openxmlformats.org/officeDocument/2006/relationships/externalLink" Target="externalLinks/externalLink12.xml"/><Relationship Id="rId2" Type="http://schemas.openxmlformats.org/officeDocument/2006/relationships/worksheet" Target="worksheets/sheet2.xml"/><Relationship Id="rId16" Type="http://schemas.openxmlformats.org/officeDocument/2006/relationships/externalLink" Target="externalLinks/externalLink3.xml"/><Relationship Id="rId20" Type="http://schemas.openxmlformats.org/officeDocument/2006/relationships/externalLink" Target="externalLinks/externalLink7.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1.xml"/><Relationship Id="rId5" Type="http://schemas.openxmlformats.org/officeDocument/2006/relationships/worksheet" Target="worksheets/sheet5.xml"/><Relationship Id="rId15" Type="http://schemas.openxmlformats.org/officeDocument/2006/relationships/externalLink" Target="externalLinks/externalLink2.xml"/><Relationship Id="rId23" Type="http://schemas.openxmlformats.org/officeDocument/2006/relationships/externalLink" Target="externalLinks/externalLink10.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 Id="rId22" Type="http://schemas.openxmlformats.org/officeDocument/2006/relationships/externalLink" Target="externalLinks/externalLink9.xml"/><Relationship Id="rId27" Type="http://schemas.openxmlformats.org/officeDocument/2006/relationships/theme" Target="theme/theme1.xml"/><Relationship Id="rId30"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C2/BRB/Sector%20Data/Fiscal/current%20data%20files/BRB_Fisca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psswn05d\WHD\DATA\COUNTRY\Ghana\q-drive\GHA\External\GHABOP.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A:\DATA\LCA\REAL\CONTEN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psswn05d\WHD\TEMP\My%20Documents\Moz\E-Final\BOP9703_stres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Documents%20and%20Settings/SMARTIN/Local%20Settings/Temporary%20Internet%20Files/OLK189/wrs278.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Central%20America/Panam&#225;/Data%20base/Short%20term/Archive/2008/Panama%20Data%20Bank%20Sep.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WSAMUEL/My%20Local%20Documents/Barbados/WEO_Assumption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PSGWN03P\WHD\Documents%20and%20Settings\SEBLE\My%20Local%20Documents\Barbados_Mission\Barbados_AssumptionsWE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IPC/2007%20DSA%20_%202nd%20Review/Haiti%20-%20Low-Income-Country-External-DS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PSGWN03P\WHD\mydocs\WEOTemplate.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PETXX0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A:\DATA\S2\NIC\WEO\2002\December\WEO%20December%20200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PETMexXX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ckfile"/>
      <sheetName val="Reserve-Tour"/>
      <sheetName val="Raw BOP Data (2)"/>
      <sheetName val="C"/>
      <sheetName val="Data"/>
      <sheetName val="SHARE"/>
      <sheetName val="CG"/>
      <sheetName val="PE"/>
      <sheetName val="NIS"/>
      <sheetName val="PS"/>
      <sheetName val="FIN"/>
      <sheetName val="OUT"/>
      <sheetName val="ADebt"/>
      <sheetName val="QDebt"/>
      <sheetName val="Growth Data"/>
      <sheetName val="CA input"/>
      <sheetName val="CapA input"/>
      <sheetName val="CBB's BOP"/>
      <sheetName val="Projections"/>
      <sheetName val="Old BOP backup"/>
      <sheetName val="Raw Debt Data"/>
      <sheetName val="Exog Assumption-Originaol"/>
      <sheetName val="BOP-Adjustment"/>
      <sheetName val="ControlSheet"/>
      <sheetName val="QDATA"/>
      <sheetName val="FImp"/>
      <sheetName val="Check"/>
      <sheetName val="FDSA"/>
      <sheetName val="XDSA"/>
      <sheetName val="Micro"/>
      <sheetName val="SEI"/>
      <sheetName val="WEO4"/>
      <sheetName val="WEO7"/>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_GAS-GEE"/>
      <sheetName val="Monthly Debt service"/>
      <sheetName val="cash flow"/>
      <sheetName val="RMe"/>
      <sheetName val="TOC"/>
      <sheetName val="IN"/>
      <sheetName val="OUT"/>
      <sheetName val="OldOut"/>
      <sheetName val="OUT (2)"/>
      <sheetName val="Asp"/>
      <sheetName val="T-DSvc"/>
      <sheetName val="T-BOP"/>
      <sheetName val="T-DSA"/>
      <sheetName val="2001Cshflw"/>
      <sheetName val="2002Cshflw"/>
      <sheetName val="2003Cshflw"/>
      <sheetName val="2004Cshflw"/>
      <sheetName val="Main"/>
      <sheetName val="Ind"/>
      <sheetName val="X"/>
      <sheetName val="X-Id"/>
      <sheetName val="M"/>
      <sheetName val="M-Id"/>
      <sheetName val="Svc"/>
      <sheetName val="Int"/>
      <sheetName val="Tr"/>
      <sheetName val="Dsb"/>
      <sheetName val="Amt"/>
      <sheetName val="Req"/>
      <sheetName val="IMF"/>
      <sheetName val="NIR"/>
      <sheetName val="BOG"/>
      <sheetName val="Dbt"/>
      <sheetName val="HIPC-rlf"/>
      <sheetName val="T-BOP-DSA"/>
      <sheetName val="nominal relief "/>
      <sheetName val="DSA1001"/>
      <sheetName val="Null1"/>
      <sheetName val="WetaOld"/>
      <sheetName val="NEW-BIL"/>
      <sheetName val="ControlSheet"/>
      <sheetName val="T-Rq"/>
      <sheetName val="T-IMF"/>
      <sheetName val="EU-OUT"/>
      <sheetName val="Table 33"/>
      <sheetName val="Table 34"/>
      <sheetName val="Table 35"/>
      <sheetName val="Table 37"/>
      <sheetName val="Table 3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Data(2)"/>
      <sheetName val="Tab 2"/>
      <sheetName val="Tab 3"/>
      <sheetName val="Tab 12"/>
      <sheetName val="Tab 13"/>
      <sheetName val="Tab 14"/>
      <sheetName val="Tab 15"/>
      <sheetName val="Tab 18"/>
      <sheetName val="Tab 19"/>
      <sheetName val="Tab 20"/>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 val="C"/>
      <sheetName val="Stress 0322"/>
      <sheetName val="Stress analysis"/>
      <sheetName val="BoP OUT Medium"/>
      <sheetName val="BoP OUT Long"/>
      <sheetName val="IMF Assistance"/>
      <sheetName val="IMF Assistance Old"/>
      <sheetName val="large projects"/>
      <sheetName val="Terms of Trade"/>
      <sheetName val="Exports"/>
      <sheetName val="Services"/>
      <sheetName val="Key Ratios"/>
      <sheetName val="Debt Service  Long"/>
      <sheetName val="DebtService to budget"/>
      <sheetName val="B"/>
      <sheetName val="D"/>
      <sheetName val="E"/>
      <sheetName val="F"/>
      <sheetName val="Workspace contents"/>
      <sheetName val="OUTPUT"/>
      <sheetName val="Contents"/>
      <sheetName val="DebtServiceOutLong"/>
    </sheetNames>
    <sheetDataSet>
      <sheetData sheetId="0" refreshError="1"/>
      <sheetData sheetId="1" refreshError="1">
        <row r="18">
          <cell r="AK18">
            <v>-1117.27</v>
          </cell>
        </row>
        <row r="428">
          <cell r="P428">
            <v>1998</v>
          </cell>
          <cell r="Q428">
            <v>1999</v>
          </cell>
          <cell r="R428">
            <v>1999</v>
          </cell>
          <cell r="S428">
            <v>2000</v>
          </cell>
          <cell r="T428">
            <v>2001</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DA"/>
      <sheetName val="Micro"/>
      <sheetName val="Q1"/>
      <sheetName val="Q2"/>
      <sheetName val="Q3"/>
      <sheetName val="Q4"/>
      <sheetName val="Q5"/>
      <sheetName val="Q6"/>
      <sheetName val="Q7"/>
      <sheetName val="QQ"/>
      <sheetName val="QC"/>
      <sheetName val="Sheet2"/>
      <sheetName val="Sheet3"/>
    </sheetNames>
    <sheetDataSet>
      <sheetData sheetId="0" refreshError="1"/>
      <sheetData sheetId="1" refreshError="1"/>
      <sheetData sheetId="2" refreshError="1"/>
      <sheetData sheetId="3" refreshError="1">
        <row r="51">
          <cell r="F51">
            <v>5.3608336101258409</v>
          </cell>
          <cell r="G51">
            <v>-0.81682463611383993</v>
          </cell>
          <cell r="H51">
            <v>4.6146778524667118</v>
          </cell>
          <cell r="I51">
            <v>-1.5656649074290381</v>
          </cell>
          <cell r="J51">
            <v>-4.0836366667023825</v>
          </cell>
          <cell r="K51">
            <v>-1.0154667775466133</v>
          </cell>
          <cell r="L51">
            <v>-0.7058805577896391</v>
          </cell>
          <cell r="M51">
            <v>-12.450240574511408</v>
          </cell>
          <cell r="N51">
            <v>-1.6943633009305556</v>
          </cell>
          <cell r="O51">
            <v>-0.1321595156847846</v>
          </cell>
          <cell r="P51">
            <v>-0.15438839007728017</v>
          </cell>
          <cell r="Q51">
            <v>0.39999759843468802</v>
          </cell>
          <cell r="R51">
            <v>-0.20000457417072032</v>
          </cell>
          <cell r="S51">
            <v>3.3000032167462479</v>
          </cell>
          <cell r="T51">
            <v>4.3000000000001846</v>
          </cell>
          <cell r="U51">
            <v>4.7999999999997112</v>
          </cell>
          <cell r="V51">
            <v>5.1021668211466409</v>
          </cell>
          <cell r="W51">
            <v>4.0651601679103342</v>
          </cell>
          <cell r="X51">
            <v>6.9999999999997886</v>
          </cell>
          <cell r="Y51">
            <v>4.2000000000000277</v>
          </cell>
          <cell r="Z51">
            <v>3.0000000000001785</v>
          </cell>
          <cell r="AA51">
            <v>0.99999999999989264</v>
          </cell>
          <cell r="AB51">
            <v>2.3000000000001188</v>
          </cell>
          <cell r="AC51">
            <v>3.6999999999998736</v>
          </cell>
          <cell r="AD51">
            <v>5.0000000000001963</v>
          </cell>
          <cell r="AE51">
            <v>5.4999999999998623</v>
          </cell>
          <cell r="AF51">
            <v>5.5000000000001288</v>
          </cell>
          <cell r="AG51">
            <v>5.4999999999997984</v>
          </cell>
          <cell r="AH51">
            <v>5.4999999999999147</v>
          </cell>
        </row>
      </sheetData>
      <sheetData sheetId="4" refreshError="1"/>
      <sheetData sheetId="5" refreshError="1">
        <row r="16">
          <cell r="E16">
            <v>18.255790710449201</v>
          </cell>
          <cell r="F16">
            <v>16.018556594848601</v>
          </cell>
          <cell r="G16">
            <v>19.8551349639893</v>
          </cell>
          <cell r="H16">
            <v>18.941963195800799</v>
          </cell>
          <cell r="I16">
            <v>20.594358444213899</v>
          </cell>
          <cell r="J16">
            <v>20.916908264160199</v>
          </cell>
          <cell r="K16">
            <v>22.136276245117202</v>
          </cell>
          <cell r="L16">
            <v>5.8000001907348597</v>
          </cell>
          <cell r="M16">
            <v>6</v>
          </cell>
          <cell r="N16">
            <v>8.3999996185302699</v>
          </cell>
          <cell r="O16">
            <v>11.1000003814697</v>
          </cell>
          <cell r="P16">
            <v>14.199999809265099</v>
          </cell>
          <cell r="Q16">
            <v>17.799999237060501</v>
          </cell>
          <cell r="R16">
            <v>17.799999237060501</v>
          </cell>
          <cell r="S16">
            <v>17.100000381469702</v>
          </cell>
          <cell r="T16">
            <v>16.899999618530298</v>
          </cell>
          <cell r="U16">
            <v>16</v>
          </cell>
          <cell r="V16">
            <v>14.300000190734901</v>
          </cell>
          <cell r="W16">
            <v>13.199999809265099</v>
          </cell>
          <cell r="X16">
            <v>10.699999809265099</v>
          </cell>
          <cell r="Y16">
            <v>9.9</v>
          </cell>
          <cell r="Z16">
            <v>10.5</v>
          </cell>
          <cell r="AA16">
            <v>11.5</v>
          </cell>
          <cell r="AB16">
            <v>10.5</v>
          </cell>
          <cell r="AC16">
            <v>9.5</v>
          </cell>
          <cell r="AD16">
            <v>9.3000001907348597</v>
          </cell>
          <cell r="AE16">
            <v>9.1999999999999993</v>
          </cell>
          <cell r="AF16">
            <v>9</v>
          </cell>
          <cell r="AG16">
            <v>9</v>
          </cell>
          <cell r="AH16">
            <v>9</v>
          </cell>
        </row>
        <row r="26">
          <cell r="F26">
            <v>23.800018980259136</v>
          </cell>
          <cell r="G26">
            <v>24.862671173467373</v>
          </cell>
          <cell r="H26">
            <v>31.071290616514236</v>
          </cell>
          <cell r="I26">
            <v>35.447406286177355</v>
          </cell>
          <cell r="J26">
            <v>219.45852208658061</v>
          </cell>
          <cell r="K26">
            <v>681.63096242694576</v>
          </cell>
          <cell r="L26">
            <v>911.91711393880348</v>
          </cell>
          <cell r="M26">
            <v>14315.798832259321</v>
          </cell>
          <cell r="N26">
            <v>4709.3005085622963</v>
          </cell>
          <cell r="O26">
            <v>3127.5001867951537</v>
          </cell>
          <cell r="P26">
            <v>7755.2998046875018</v>
          </cell>
          <cell r="Q26">
            <v>40.499988376180127</v>
          </cell>
          <cell r="R26">
            <v>20.399995540444191</v>
          </cell>
          <cell r="S26">
            <v>7.7000039023753422</v>
          </cell>
          <cell r="T26">
            <v>11.180830233253785</v>
          </cell>
          <cell r="U26">
            <v>11.619900013355121</v>
          </cell>
          <cell r="V26">
            <v>9.2205106492949493</v>
          </cell>
          <cell r="W26">
            <v>13.046186301422827</v>
          </cell>
          <cell r="X26">
            <v>11.209972590499714</v>
          </cell>
          <cell r="Y26">
            <v>11.500000000000107</v>
          </cell>
          <cell r="Z26">
            <v>7.3999999999997303</v>
          </cell>
          <cell r="AA26">
            <v>4.0000000000003801</v>
          </cell>
          <cell r="AB26">
            <v>5.1999999999999265</v>
          </cell>
          <cell r="AC26">
            <v>5.2000000000000828</v>
          </cell>
          <cell r="AD26">
            <v>4.0000000000001199</v>
          </cell>
          <cell r="AE26">
            <v>3.9999999999999294</v>
          </cell>
          <cell r="AF26">
            <v>3.9999999999994555</v>
          </cell>
          <cell r="AG26">
            <v>3.5000000000001905</v>
          </cell>
          <cell r="AH26">
            <v>3.4999999999998761</v>
          </cell>
        </row>
      </sheetData>
      <sheetData sheetId="6" refreshError="1">
        <row r="19">
          <cell r="E19">
            <v>-5.3521786400736415</v>
          </cell>
          <cell r="F19">
            <v>-10.682923940352012</v>
          </cell>
          <cell r="G19">
            <v>-14.451498918560651</v>
          </cell>
          <cell r="H19">
            <v>-20.580192703959678</v>
          </cell>
          <cell r="I19">
            <v>-22.689316070101562</v>
          </cell>
          <cell r="J19">
            <v>-21.883988983582491</v>
          </cell>
          <cell r="K19">
            <v>-15.703325474415195</v>
          </cell>
          <cell r="L19">
            <v>-16.254685335932901</v>
          </cell>
          <cell r="M19">
            <v>-26.536353264491108</v>
          </cell>
          <cell r="N19">
            <v>-6.8774439562982073</v>
          </cell>
          <cell r="O19">
            <v>-4.6099360801214431</v>
          </cell>
          <cell r="P19">
            <v>-7.4814823222379383</v>
          </cell>
          <cell r="Q19">
            <v>-7.6518307807823094</v>
          </cell>
          <cell r="R19">
            <v>-0.90785203373306722</v>
          </cell>
          <cell r="S19">
            <v>-6.5040645521200728</v>
          </cell>
          <cell r="T19">
            <v>-5.6284028098158725</v>
          </cell>
          <cell r="U19">
            <v>-4.1700630804390615</v>
          </cell>
          <cell r="V19">
            <v>-3.3422332881991257</v>
          </cell>
          <cell r="W19">
            <v>-2.0829849775180684</v>
          </cell>
          <cell r="X19">
            <v>-6.443246793893131</v>
          </cell>
          <cell r="Y19">
            <v>-8.1</v>
          </cell>
          <cell r="Z19">
            <v>-13.699999999999998</v>
          </cell>
          <cell r="AA19">
            <v>-6.2999999999999963</v>
          </cell>
          <cell r="AB19">
            <v>-3.5000000000000009</v>
          </cell>
          <cell r="AC19">
            <v>-3.5692307692307156E-2</v>
          </cell>
          <cell r="AD19">
            <v>1.6318865580448074</v>
          </cell>
          <cell r="AE19">
            <v>1.3606672613174393</v>
          </cell>
          <cell r="AF19">
            <v>1.1022256197013525</v>
          </cell>
          <cell r="AG19">
            <v>1.1027855664175186</v>
          </cell>
          <cell r="AH19">
            <v>1.103345795384552</v>
          </cell>
        </row>
        <row r="41">
          <cell r="E41">
            <v>-5.3521786400736415</v>
          </cell>
          <cell r="F41">
            <v>-10.682923940352012</v>
          </cell>
          <cell r="G41">
            <v>-14.451498918560651</v>
          </cell>
          <cell r="H41">
            <v>-20.580192703959678</v>
          </cell>
          <cell r="I41">
            <v>-22.689316070101562</v>
          </cell>
          <cell r="J41">
            <v>-21.883988983582491</v>
          </cell>
          <cell r="K41">
            <v>-15.703325474415195</v>
          </cell>
          <cell r="L41">
            <v>-16.254685335932901</v>
          </cell>
          <cell r="M41">
            <v>-26.536353264491108</v>
          </cell>
          <cell r="N41">
            <v>-6.8774439562982073</v>
          </cell>
          <cell r="O41">
            <v>-4.6099360801214431</v>
          </cell>
          <cell r="P41">
            <v>-7.4814823222379383</v>
          </cell>
          <cell r="Q41">
            <v>-7.6518307807823094</v>
          </cell>
          <cell r="R41">
            <v>-1.8157062319562105</v>
          </cell>
          <cell r="S41">
            <v>-5.6910552716285503</v>
          </cell>
          <cell r="T41">
            <v>-5.6283994550272336</v>
          </cell>
          <cell r="U41">
            <v>-4.3298638726531351</v>
          </cell>
          <cell r="V41">
            <v>-3.1914331241184888</v>
          </cell>
          <cell r="W41">
            <v>-1.0309988178333893</v>
          </cell>
          <cell r="X41">
            <v>-5.7330969465648867</v>
          </cell>
          <cell r="Y41">
            <v>-6.5000000000000018</v>
          </cell>
          <cell r="Z41">
            <v>-12.000000000000004</v>
          </cell>
          <cell r="AA41">
            <v>-5.3662688172043014</v>
          </cell>
          <cell r="AB41">
            <v>-2.3000000000000047</v>
          </cell>
          <cell r="AC41">
            <v>-1.0999999999999994</v>
          </cell>
          <cell r="AD41">
            <v>0.19999999999999696</v>
          </cell>
          <cell r="AE41">
            <v>4.9913517517610464E-3</v>
          </cell>
          <cell r="AF41">
            <v>-0.13620520053062085</v>
          </cell>
          <cell r="AG41">
            <v>-0.13627439476217193</v>
          </cell>
          <cell r="AH41">
            <v>-0.13634362387234311</v>
          </cell>
        </row>
      </sheetData>
      <sheetData sheetId="7" refreshError="1">
        <row r="32">
          <cell r="E32">
            <v>-43.978651848551202</v>
          </cell>
          <cell r="F32">
            <v>10.3616013278338</v>
          </cell>
          <cell r="G32">
            <v>-15.9368077753272</v>
          </cell>
          <cell r="H32">
            <v>19.713041891291599</v>
          </cell>
          <cell r="I32">
            <v>-13.531909098436101</v>
          </cell>
          <cell r="J32">
            <v>-22.9335056118877</v>
          </cell>
          <cell r="K32">
            <v>-16.846505535284699</v>
          </cell>
          <cell r="L32">
            <v>7.6677997256682904</v>
          </cell>
          <cell r="M32">
            <v>-17.743443551254799</v>
          </cell>
          <cell r="N32">
            <v>24.243754605990102</v>
          </cell>
          <cell r="O32">
            <v>13.1288779376912</v>
          </cell>
          <cell r="P32">
            <v>-11.1207157800924</v>
          </cell>
          <cell r="Q32">
            <v>-23.138865932647299</v>
          </cell>
          <cell r="R32">
            <v>22.831604058797598</v>
          </cell>
          <cell r="S32">
            <v>-1.4904030114043101</v>
          </cell>
          <cell r="T32">
            <v>14.367779854068599</v>
          </cell>
          <cell r="U32">
            <v>8.2608297228789205</v>
          </cell>
          <cell r="V32">
            <v>18.9142753527812</v>
          </cell>
          <cell r="W32">
            <v>2.5147123177592201</v>
          </cell>
          <cell r="X32">
            <v>3.1668384576657198</v>
          </cell>
          <cell r="Y32">
            <v>15.1</v>
          </cell>
          <cell r="Z32">
            <v>7.3000000000000602</v>
          </cell>
          <cell r="AA32">
            <v>1.8999999999999699</v>
          </cell>
          <cell r="AB32">
            <v>0.20000000000006701</v>
          </cell>
          <cell r="AC32">
            <v>5.0000000000000302</v>
          </cell>
          <cell r="AD32">
            <v>6.39999999999994</v>
          </cell>
          <cell r="AE32">
            <v>6.6999999999999904</v>
          </cell>
          <cell r="AF32">
            <v>6.80000000000003</v>
          </cell>
          <cell r="AG32">
            <v>6.3999999999999604</v>
          </cell>
          <cell r="AH32">
            <v>6.3999999999999604</v>
          </cell>
        </row>
        <row r="40">
          <cell r="E40">
            <v>70.033717803284503</v>
          </cell>
          <cell r="F40">
            <v>19.354917954148</v>
          </cell>
          <cell r="G40">
            <v>-16.7133406622807</v>
          </cell>
          <cell r="H40">
            <v>9.7905100547168296</v>
          </cell>
          <cell r="I40">
            <v>0.48054374078860801</v>
          </cell>
          <cell r="J40">
            <v>8.1262269661379403</v>
          </cell>
          <cell r="K40">
            <v>-21.647972695979</v>
          </cell>
          <cell r="L40">
            <v>0.34698882270380899</v>
          </cell>
          <cell r="M40">
            <v>-8.9664322267895091</v>
          </cell>
          <cell r="N40">
            <v>-23.8340562978821</v>
          </cell>
          <cell r="O40">
            <v>-6.4119429324799198</v>
          </cell>
          <cell r="P40">
            <v>20.783349763243201</v>
          </cell>
          <cell r="Q40">
            <v>13.991740532429599</v>
          </cell>
          <cell r="R40">
            <v>-11.1746270007788</v>
          </cell>
          <cell r="S40">
            <v>15.8962321482147</v>
          </cell>
          <cell r="T40">
            <v>6.7324809863784196</v>
          </cell>
          <cell r="U40">
            <v>15.423306394275601</v>
          </cell>
          <cell r="V40">
            <v>32.242638482695703</v>
          </cell>
          <cell r="W40">
            <v>8.1666935468481991</v>
          </cell>
          <cell r="X40">
            <v>18.341862758801501</v>
          </cell>
          <cell r="Y40">
            <v>-9.6999999999998003</v>
          </cell>
          <cell r="Z40">
            <v>3.09999999999979</v>
          </cell>
          <cell r="AA40">
            <v>-1.69999999999997</v>
          </cell>
          <cell r="AB40">
            <v>-4.3000000000001597</v>
          </cell>
          <cell r="AC40">
            <v>3.4999999999999498</v>
          </cell>
          <cell r="AD40">
            <v>5.0999999999999499</v>
          </cell>
          <cell r="AE40">
            <v>5.8000000000002903</v>
          </cell>
          <cell r="AF40">
            <v>6.0999999999998398</v>
          </cell>
          <cell r="AG40">
            <v>6.2000000000002498</v>
          </cell>
          <cell r="AH40">
            <v>6.1999999999999797</v>
          </cell>
        </row>
      </sheetData>
      <sheetData sheetId="8" refreshError="1">
        <row r="10">
          <cell r="E10">
            <v>-27.279142027473561</v>
          </cell>
          <cell r="F10">
            <v>-33.407251810513955</v>
          </cell>
          <cell r="G10">
            <v>-26.667156685203008</v>
          </cell>
          <cell r="H10">
            <v>-22.553334884876126</v>
          </cell>
          <cell r="I10">
            <v>-19.541483153223815</v>
          </cell>
          <cell r="J10">
            <v>-24.459959705321481</v>
          </cell>
          <cell r="K10">
            <v>-15.389964087731892</v>
          </cell>
          <cell r="L10">
            <v>-25.857248216304008</v>
          </cell>
          <cell r="M10">
            <v>-50.35924652464675</v>
          </cell>
          <cell r="N10">
            <v>-38.649804043793466</v>
          </cell>
          <cell r="O10">
            <v>-22.672633177497381</v>
          </cell>
          <cell r="P10">
            <v>-21.235152301454136</v>
          </cell>
          <cell r="Q10">
            <v>-34.783308907699855</v>
          </cell>
          <cell r="R10">
            <v>-34.808038111863219</v>
          </cell>
          <cell r="S10">
            <v>-35.326832927504803</v>
          </cell>
          <cell r="T10">
            <v>-36.075784606292828</v>
          </cell>
          <cell r="U10">
            <v>-39.53722710799385</v>
          </cell>
          <cell r="V10">
            <v>-39.749033568446841</v>
          </cell>
          <cell r="W10">
            <v>-37.120019712316818</v>
          </cell>
          <cell r="X10">
            <v>-47.74216281233565</v>
          </cell>
          <cell r="Y10">
            <v>-23.599999999999977</v>
          </cell>
          <cell r="Z10">
            <v>-24.299999999999969</v>
          </cell>
          <cell r="AA10">
            <v>-19.800000000000008</v>
          </cell>
          <cell r="AB10">
            <v>-17.599999999999994</v>
          </cell>
          <cell r="AC10">
            <v>-15.299999999999994</v>
          </cell>
          <cell r="AD10">
            <v>-13.300000000000004</v>
          </cell>
          <cell r="AE10">
            <v>-11.100000000000003</v>
          </cell>
          <cell r="AF10">
            <v>-10.300000000000008</v>
          </cell>
          <cell r="AG10">
            <v>-11.099999999999998</v>
          </cell>
          <cell r="AH10">
            <v>-11.895887270453933</v>
          </cell>
        </row>
        <row r="19">
          <cell r="E19">
            <v>449.99996970522</v>
          </cell>
          <cell r="F19">
            <v>507.99999508375902</v>
          </cell>
          <cell r="G19">
            <v>405.99997203352598</v>
          </cell>
          <cell r="H19">
            <v>451.89998687647898</v>
          </cell>
          <cell r="I19">
            <v>412.39999065997603</v>
          </cell>
          <cell r="J19">
            <v>305.09998245269702</v>
          </cell>
          <cell r="K19">
            <v>257.79997377975599</v>
          </cell>
          <cell r="L19">
            <v>295.10002226673498</v>
          </cell>
          <cell r="M19">
            <v>235.69998815704699</v>
          </cell>
          <cell r="N19">
            <v>290.099997470272</v>
          </cell>
          <cell r="O19">
            <v>330.60001056699599</v>
          </cell>
          <cell r="P19">
            <v>272.40001161473299</v>
          </cell>
          <cell r="Q19">
            <v>223.100028785993</v>
          </cell>
          <cell r="R19">
            <v>266.99995026386199</v>
          </cell>
          <cell r="S19">
            <v>290.99999776131102</v>
          </cell>
          <cell r="T19">
            <v>526.00000299999999</v>
          </cell>
          <cell r="U19">
            <v>467.23221025195301</v>
          </cell>
          <cell r="V19">
            <v>576.63098344531295</v>
          </cell>
          <cell r="W19">
            <v>573.19250688281295</v>
          </cell>
          <cell r="X19">
            <v>545.34875688281295</v>
          </cell>
          <cell r="Y19">
            <v>645</v>
          </cell>
          <cell r="Z19">
            <v>593</v>
          </cell>
          <cell r="AA19">
            <v>596</v>
          </cell>
          <cell r="AB19">
            <v>596</v>
          </cell>
          <cell r="AC19">
            <v>651</v>
          </cell>
          <cell r="AD19">
            <v>720</v>
          </cell>
          <cell r="AE19">
            <v>787</v>
          </cell>
          <cell r="AF19">
            <v>858</v>
          </cell>
          <cell r="AG19">
            <v>932</v>
          </cell>
          <cell r="AH19">
            <v>1012.38228788</v>
          </cell>
        </row>
        <row r="27">
          <cell r="E27">
            <v>-802.99993215666905</v>
          </cell>
          <cell r="F27">
            <v>-921.99994414744594</v>
          </cell>
          <cell r="G27">
            <v>-723.99993972366406</v>
          </cell>
          <cell r="H27">
            <v>-742.29999531197802</v>
          </cell>
          <cell r="I27">
            <v>-735.29996655739501</v>
          </cell>
          <cell r="J27">
            <v>-794.09994583546802</v>
          </cell>
          <cell r="K27">
            <v>-677.40001737268005</v>
          </cell>
          <cell r="L27">
            <v>-734.39999606867798</v>
          </cell>
          <cell r="M27">
            <v>-718.30000741917104</v>
          </cell>
          <cell r="N27">
            <v>-547.09997854817198</v>
          </cell>
          <cell r="O27">
            <v>-567.40000829228597</v>
          </cell>
          <cell r="P27">
            <v>-668.70000462520295</v>
          </cell>
          <cell r="Q27">
            <v>-750.79997488108995</v>
          </cell>
          <cell r="R27">
            <v>-659.40001155191499</v>
          </cell>
          <cell r="S27">
            <v>-658.00001772192604</v>
          </cell>
          <cell r="T27">
            <v>-896.99999700000001</v>
          </cell>
          <cell r="U27">
            <v>-1049.69994917188</v>
          </cell>
          <cell r="V27">
            <v>-1371.37536421094</v>
          </cell>
          <cell r="W27">
            <v>-1383.5830058125</v>
          </cell>
          <cell r="X27">
            <v>-1702.72997846875</v>
          </cell>
          <cell r="Y27">
            <v>-1648</v>
          </cell>
          <cell r="Z27">
            <v>-1630</v>
          </cell>
          <cell r="AA27">
            <v>-1636</v>
          </cell>
          <cell r="AB27">
            <v>-1624</v>
          </cell>
          <cell r="AC27">
            <v>-1675</v>
          </cell>
          <cell r="AD27">
            <v>-1753</v>
          </cell>
          <cell r="AE27">
            <v>-1852</v>
          </cell>
          <cell r="AF27">
            <v>-1974</v>
          </cell>
          <cell r="AG27">
            <v>-2113</v>
          </cell>
          <cell r="AH27">
            <v>-2261.7877401999999</v>
          </cell>
        </row>
      </sheetData>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EX"/>
      <sheetName val="Table No.1-CPI"/>
      <sheetName val="No.1-1-CPI"/>
      <sheetName val="Table No.2-Man.Prod.Index"/>
      <sheetName val="Table No.3-Int.rates on time"/>
      <sheetName val="Table No.4-Int.rate loans"/>
      <sheetName val="Table No.5-Employment"/>
      <sheetName val="Table No.6-Manufacturing busine"/>
      <sheetName val="Table No.7-Wholesales"/>
      <sheetName val="Table No.8-Retail Trade"/>
      <sheetName val="Table No.9-Services"/>
      <sheetName val="Table No.10-Hotels and rest"/>
      <sheetName val="Table No.11-Ind. industrial act"/>
      <sheetName val="Table No.12-Ind. Consumption"/>
      <sheetName val="Table No.13-Real and CurrentGDP"/>
      <sheetName val="Table No.14-Real GDP by sector"/>
      <sheetName val="Table No.15-Annual rate of real"/>
      <sheetName val="Table No.16-Quarterly rate of g"/>
      <sheetName val="Table No.17-Nominal GDP by sect"/>
      <sheetName val="Table No.18-Exports goods+servi"/>
      <sheetName val="Table No.19-Imports"/>
      <sheetName val="Table No.20-Balance of Payments"/>
      <sheetName val="Table No.21-Construction"/>
      <sheetName val="Table No.22-Government revenues"/>
      <sheetName val="Table No.23-Goverment expenditu"/>
      <sheetName val="Table No.24-NFPS"/>
      <sheetName val="Table No.25-OCG"/>
      <sheetName val="Table No.26-Public Debt"/>
      <sheetName val="Table No.27-Deposits and loans"/>
      <sheetName val="Table No.28-Bank loans by secto"/>
      <sheetName val="Table No.29-Int.rates mortgage"/>
      <sheetName val="Table No.30-Monly Index of Econ"/>
      <sheetName val="Table No.31-Stock"/>
      <sheetName val="Table No.32-Interbank ra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s>
    <sheetDataSet>
      <sheetData sheetId="0" refreshError="1">
        <row r="2">
          <cell r="A2">
            <v>316</v>
          </cell>
        </row>
      </sheetData>
      <sheetData sheetId="1" refreshError="1"/>
      <sheetData sheetId="2" refreshError="1"/>
      <sheetData sheetId="3" refreshError="1"/>
      <sheetData sheetId="4" refreshError="1"/>
      <sheetData sheetId="5" refreshError="1"/>
      <sheetData sheetId="6" refreshError="1">
        <row r="67">
          <cell r="D67" t="str">
            <v>06/13/2001</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des"/>
      <sheetName val="Compare"/>
      <sheetName val="Table1"/>
      <sheetName val="Table2"/>
      <sheetName val="Table3"/>
      <sheetName val="Table4"/>
      <sheetName val="Current"/>
      <sheetName val="Previous"/>
      <sheetName val="ControlSheet"/>
      <sheetName val="Weights"/>
      <sheetName val="Sheet1"/>
      <sheetName val="Sheet2"/>
      <sheetName val="Sheet3"/>
    </sheetNames>
    <sheetDataSet>
      <sheetData sheetId="0" refreshError="1"/>
      <sheetData sheetId="1" refreshError="1"/>
      <sheetData sheetId="2" refreshError="1"/>
      <sheetData sheetId="3" refreshError="1"/>
      <sheetData sheetId="4" refreshError="1"/>
      <sheetData sheetId="5" refreshError="1"/>
      <sheetData sheetId="6" refreshError="1">
        <row r="66">
          <cell r="D66" t="str">
            <v>S2002PUB</v>
          </cell>
        </row>
      </sheetData>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Output Database"/>
      <sheetName val="Input_external"/>
      <sheetName val="Input debt service"/>
      <sheetName val="Inp_Outp_debt"/>
      <sheetName val="Tab11_macro"/>
      <sheetName val="SR_Table_Baseline"/>
      <sheetName val="SR_Table_Stress"/>
      <sheetName val="Panel Chart"/>
      <sheetName val="Baseline"/>
      <sheetName val="A1_historical"/>
      <sheetName val="A2_financing"/>
      <sheetName val="B1_GDP"/>
      <sheetName val="B2_exports"/>
      <sheetName val="B3_deflator"/>
      <sheetName val="B4_non-debt flows"/>
      <sheetName val="B5_Combo"/>
      <sheetName val="B6_30%depr"/>
      <sheetName val="NPV_base"/>
      <sheetName val="NPV Stress"/>
      <sheetName val="NPV Stress_A2"/>
      <sheetName val="Chart Data"/>
      <sheetName val="Debt Accumulation"/>
      <sheetName val="NPV-GDP"/>
      <sheetName val="NPV-Exports"/>
      <sheetName val="NPV-Revenue"/>
      <sheetName val="DS-Exports"/>
      <sheetName val="DS-Revenues"/>
      <sheetName val="Chart Output"/>
      <sheetName val="ControlShee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1"/>
      <sheetName val="Q2"/>
      <sheetName val="Q3"/>
      <sheetName val="Q4"/>
      <sheetName val="Q5"/>
      <sheetName val="Q6"/>
      <sheetName val="Q7"/>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t A"/>
      <sheetName val="BCPet-M"/>
      <sheetName val="Prod Pet"/>
      <sheetName val="PETXX01"/>
    </sheetNames>
    <definedNames>
      <definedName name="OnShow" refersTo="#¡REF!"/>
    </definedNames>
    <sheetDataSet>
      <sheetData sheetId="0" refreshError="1"/>
      <sheetData sheetId="1" refreshError="1"/>
      <sheetData sheetId="2" refreshError="1"/>
      <sheetData sheetId="3"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
      <sheetName val="Micro"/>
      <sheetName val="Q1"/>
      <sheetName val="Q2"/>
      <sheetName val="Q3"/>
      <sheetName val="Q4"/>
      <sheetName val="Q5"/>
      <sheetName val="Q6"/>
      <sheetName val="Q7"/>
      <sheetName val="Q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1.bin"/><Relationship Id="rId1" Type="http://schemas.openxmlformats.org/officeDocument/2006/relationships/hyperlink" Target="http://www.inegi.org.mx/sistemas/bie/?idserPadre=11000090" TargetMode="External"/><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M130"/>
  <sheetViews>
    <sheetView workbookViewId="0">
      <pane xSplit="1" ySplit="4" topLeftCell="M104" activePane="bottomRight" state="frozen"/>
      <selection pane="topRight" activeCell="B1" sqref="B1"/>
      <selection pane="bottomLeft" activeCell="A5" sqref="A5"/>
      <selection pane="bottomRight" activeCell="T117" sqref="T117"/>
    </sheetView>
  </sheetViews>
  <sheetFormatPr baseColWidth="10" defaultRowHeight="15.6" x14ac:dyDescent="0.3"/>
  <cols>
    <col min="1" max="1" width="6.796875" customWidth="1"/>
    <col min="2" max="2" width="6" customWidth="1"/>
    <col min="3" max="3" width="4.59765625" customWidth="1"/>
    <col min="4" max="4" width="6.8984375" customWidth="1"/>
    <col min="5" max="5" width="4.5" customWidth="1"/>
    <col min="6" max="6" width="9" customWidth="1"/>
    <col min="12" max="12" width="15.5" bestFit="1" customWidth="1"/>
    <col min="17" max="17" width="12.8984375" customWidth="1"/>
    <col min="18" max="18" width="14.69921875" customWidth="1"/>
    <col min="23" max="23" width="3.69921875" customWidth="1"/>
    <col min="30" max="30" width="12.8984375" customWidth="1"/>
    <col min="35" max="35" width="12.5" customWidth="1"/>
    <col min="36" max="36" width="15.3984375" customWidth="1"/>
    <col min="41" max="41" width="4.5" customWidth="1"/>
    <col min="48" max="48" width="14.09765625" customWidth="1"/>
    <col min="53" max="53" width="12.59765625" customWidth="1"/>
    <col min="54" max="54" width="15.19921875" customWidth="1"/>
    <col min="59" max="59" width="4.3984375" customWidth="1"/>
    <col min="66" max="66" width="12.8984375" customWidth="1"/>
    <col min="71" max="71" width="12.796875" customWidth="1"/>
    <col min="72" max="72" width="15.09765625" customWidth="1"/>
  </cols>
  <sheetData>
    <row r="1" spans="1:77" ht="14.4" customHeight="1" x14ac:dyDescent="0.3">
      <c r="A1" s="204"/>
      <c r="B1" s="204"/>
      <c r="C1" s="204"/>
      <c r="D1" s="204"/>
      <c r="E1" s="204"/>
      <c r="F1" s="171"/>
      <c r="G1" s="83" t="s">
        <v>974</v>
      </c>
      <c r="H1" s="83"/>
      <c r="I1" s="83"/>
      <c r="J1" s="83"/>
      <c r="K1" s="83"/>
      <c r="L1" s="83"/>
      <c r="M1" s="83"/>
      <c r="N1" s="83"/>
      <c r="O1" s="83"/>
      <c r="P1" s="83"/>
      <c r="Q1" s="83"/>
      <c r="R1" s="83"/>
      <c r="S1" s="83"/>
      <c r="T1" s="83"/>
      <c r="U1" s="83"/>
      <c r="V1" s="83"/>
      <c r="W1" s="1"/>
      <c r="X1" s="179" t="s">
        <v>0</v>
      </c>
      <c r="Y1" s="180"/>
      <c r="Z1" s="180"/>
      <c r="AA1" s="180"/>
      <c r="AB1" s="180"/>
      <c r="AC1" s="181"/>
      <c r="AD1" s="181"/>
      <c r="AE1" s="181"/>
      <c r="AF1" s="181"/>
      <c r="AG1" s="181"/>
      <c r="AH1" s="181"/>
      <c r="AI1" s="181"/>
      <c r="AJ1" s="181"/>
      <c r="AK1" s="181"/>
      <c r="AL1" s="181"/>
      <c r="AM1" s="181"/>
      <c r="AN1" s="181"/>
      <c r="AO1" s="2"/>
      <c r="AP1" s="182" t="s">
        <v>1</v>
      </c>
      <c r="AQ1" s="183"/>
      <c r="AR1" s="183"/>
      <c r="AS1" s="183"/>
      <c r="AT1" s="183"/>
      <c r="AU1" s="183"/>
      <c r="AV1" s="183"/>
      <c r="AW1" s="184"/>
      <c r="AX1" s="184"/>
      <c r="AY1" s="184"/>
      <c r="AZ1" s="184"/>
      <c r="BA1" s="184"/>
      <c r="BB1" s="184"/>
      <c r="BC1" s="184"/>
      <c r="BD1" s="184"/>
      <c r="BE1" s="184"/>
      <c r="BF1" s="184"/>
      <c r="BG1" s="2"/>
      <c r="BH1" s="185" t="s">
        <v>973</v>
      </c>
      <c r="BI1" s="185"/>
      <c r="BJ1" s="185"/>
      <c r="BK1" s="185"/>
      <c r="BL1" s="185"/>
      <c r="BM1" s="185"/>
      <c r="BN1" s="185"/>
      <c r="BO1" s="185"/>
      <c r="BP1" s="185"/>
      <c r="BQ1" s="185"/>
      <c r="BR1" s="185"/>
      <c r="BS1" s="185"/>
      <c r="BT1" s="185"/>
      <c r="BU1" s="185"/>
      <c r="BV1" s="185"/>
      <c r="BW1" s="185"/>
      <c r="BX1" s="185"/>
      <c r="BY1" s="3"/>
    </row>
    <row r="2" spans="1:77" ht="15.6" customHeight="1" x14ac:dyDescent="0.3">
      <c r="A2" s="211" t="s">
        <v>972</v>
      </c>
      <c r="B2" s="211"/>
      <c r="C2" s="211"/>
      <c r="D2" s="211"/>
      <c r="E2" s="211"/>
      <c r="F2" s="213" t="s">
        <v>2</v>
      </c>
      <c r="G2" s="207" t="s">
        <v>164</v>
      </c>
      <c r="H2" s="202" t="s">
        <v>958</v>
      </c>
      <c r="I2" s="202" t="s">
        <v>959</v>
      </c>
      <c r="J2" s="202" t="s">
        <v>960</v>
      </c>
      <c r="K2" s="202" t="s">
        <v>961</v>
      </c>
      <c r="L2" s="202" t="s">
        <v>962</v>
      </c>
      <c r="M2" s="214" t="s">
        <v>963</v>
      </c>
      <c r="N2" s="214" t="s">
        <v>964</v>
      </c>
      <c r="O2" s="214" t="s">
        <v>965</v>
      </c>
      <c r="P2" s="214" t="s">
        <v>966</v>
      </c>
      <c r="Q2" s="214" t="s">
        <v>967</v>
      </c>
      <c r="R2" s="205" t="s">
        <v>977</v>
      </c>
      <c r="S2" s="205" t="s">
        <v>971</v>
      </c>
      <c r="T2" s="202" t="s">
        <v>35</v>
      </c>
      <c r="U2" s="207" t="s">
        <v>969</v>
      </c>
      <c r="V2" s="207" t="s">
        <v>37</v>
      </c>
      <c r="W2" s="4"/>
      <c r="X2" s="209" t="s">
        <v>166</v>
      </c>
      <c r="Y2" s="207" t="s">
        <v>164</v>
      </c>
      <c r="Z2" s="202" t="s">
        <v>958</v>
      </c>
      <c r="AA2" s="202" t="s">
        <v>959</v>
      </c>
      <c r="AB2" s="202" t="s">
        <v>960</v>
      </c>
      <c r="AC2" s="202" t="s">
        <v>961</v>
      </c>
      <c r="AD2" s="202" t="s">
        <v>962</v>
      </c>
      <c r="AE2" s="214" t="s">
        <v>963</v>
      </c>
      <c r="AF2" s="214" t="s">
        <v>964</v>
      </c>
      <c r="AG2" s="214" t="s">
        <v>965</v>
      </c>
      <c r="AH2" s="214" t="s">
        <v>966</v>
      </c>
      <c r="AI2" s="214" t="s">
        <v>967</v>
      </c>
      <c r="AJ2" s="205" t="s">
        <v>977</v>
      </c>
      <c r="AK2" s="205" t="s">
        <v>971</v>
      </c>
      <c r="AL2" s="202" t="s">
        <v>35</v>
      </c>
      <c r="AM2" s="207" t="s">
        <v>969</v>
      </c>
      <c r="AN2" s="207" t="s">
        <v>37</v>
      </c>
      <c r="AO2" s="4"/>
      <c r="AP2" s="209" t="s">
        <v>166</v>
      </c>
      <c r="AQ2" s="207" t="s">
        <v>164</v>
      </c>
      <c r="AR2" s="202" t="s">
        <v>958</v>
      </c>
      <c r="AS2" s="202" t="s">
        <v>959</v>
      </c>
      <c r="AT2" s="202" t="s">
        <v>960</v>
      </c>
      <c r="AU2" s="202" t="s">
        <v>961</v>
      </c>
      <c r="AV2" s="202" t="s">
        <v>962</v>
      </c>
      <c r="AW2" s="214" t="s">
        <v>963</v>
      </c>
      <c r="AX2" s="214" t="s">
        <v>964</v>
      </c>
      <c r="AY2" s="214" t="s">
        <v>965</v>
      </c>
      <c r="AZ2" s="214" t="s">
        <v>966</v>
      </c>
      <c r="BA2" s="214" t="s">
        <v>967</v>
      </c>
      <c r="BB2" s="205" t="s">
        <v>977</v>
      </c>
      <c r="BC2" s="205" t="s">
        <v>971</v>
      </c>
      <c r="BD2" s="202" t="s">
        <v>35</v>
      </c>
      <c r="BE2" s="207" t="s">
        <v>969</v>
      </c>
      <c r="BF2" s="207" t="s">
        <v>37</v>
      </c>
      <c r="BG2" s="5"/>
      <c r="BH2" s="209" t="s">
        <v>166</v>
      </c>
      <c r="BI2" s="207" t="s">
        <v>164</v>
      </c>
      <c r="BJ2" s="202" t="s">
        <v>958</v>
      </c>
      <c r="BK2" s="202" t="s">
        <v>959</v>
      </c>
      <c r="BL2" s="202" t="s">
        <v>960</v>
      </c>
      <c r="BM2" s="202" t="s">
        <v>961</v>
      </c>
      <c r="BN2" s="202" t="s">
        <v>962</v>
      </c>
      <c r="BO2" s="214" t="s">
        <v>963</v>
      </c>
      <c r="BP2" s="214" t="s">
        <v>964</v>
      </c>
      <c r="BQ2" s="214" t="s">
        <v>965</v>
      </c>
      <c r="BR2" s="214" t="s">
        <v>966</v>
      </c>
      <c r="BS2" s="214" t="s">
        <v>967</v>
      </c>
      <c r="BT2" s="205" t="s">
        <v>977</v>
      </c>
      <c r="BU2" s="205" t="s">
        <v>971</v>
      </c>
      <c r="BV2" s="202" t="s">
        <v>35</v>
      </c>
      <c r="BW2" s="207" t="s">
        <v>969</v>
      </c>
      <c r="BX2" s="207" t="s">
        <v>37</v>
      </c>
      <c r="BY2" s="3"/>
    </row>
    <row r="3" spans="1:77" x14ac:dyDescent="0.3">
      <c r="A3" s="211"/>
      <c r="B3" s="211"/>
      <c r="C3" s="211"/>
      <c r="D3" s="211"/>
      <c r="E3" s="211"/>
      <c r="F3" s="211"/>
      <c r="G3" s="207"/>
      <c r="H3" s="202"/>
      <c r="I3" s="202"/>
      <c r="J3" s="202"/>
      <c r="K3" s="202"/>
      <c r="L3" s="202"/>
      <c r="M3" s="214"/>
      <c r="N3" s="214"/>
      <c r="O3" s="214"/>
      <c r="P3" s="214"/>
      <c r="Q3" s="214"/>
      <c r="R3" s="205"/>
      <c r="S3" s="205"/>
      <c r="T3" s="202"/>
      <c r="U3" s="207"/>
      <c r="V3" s="207"/>
      <c r="W3" s="4"/>
      <c r="X3" s="209"/>
      <c r="Y3" s="207"/>
      <c r="Z3" s="202"/>
      <c r="AA3" s="202"/>
      <c r="AB3" s="202"/>
      <c r="AC3" s="202"/>
      <c r="AD3" s="202"/>
      <c r="AE3" s="214"/>
      <c r="AF3" s="214"/>
      <c r="AG3" s="214"/>
      <c r="AH3" s="214"/>
      <c r="AI3" s="214"/>
      <c r="AJ3" s="205"/>
      <c r="AK3" s="205"/>
      <c r="AL3" s="202"/>
      <c r="AM3" s="207"/>
      <c r="AN3" s="207"/>
      <c r="AO3" s="4"/>
      <c r="AP3" s="209"/>
      <c r="AQ3" s="207"/>
      <c r="AR3" s="202"/>
      <c r="AS3" s="202"/>
      <c r="AT3" s="202"/>
      <c r="AU3" s="202"/>
      <c r="AV3" s="202"/>
      <c r="AW3" s="214"/>
      <c r="AX3" s="214"/>
      <c r="AY3" s="214"/>
      <c r="AZ3" s="214"/>
      <c r="BA3" s="214"/>
      <c r="BB3" s="205"/>
      <c r="BC3" s="205"/>
      <c r="BD3" s="202"/>
      <c r="BE3" s="207"/>
      <c r="BF3" s="207"/>
      <c r="BG3" s="5"/>
      <c r="BH3" s="209"/>
      <c r="BI3" s="207"/>
      <c r="BJ3" s="202"/>
      <c r="BK3" s="202"/>
      <c r="BL3" s="202"/>
      <c r="BM3" s="202"/>
      <c r="BN3" s="202"/>
      <c r="BO3" s="214"/>
      <c r="BP3" s="214"/>
      <c r="BQ3" s="214"/>
      <c r="BR3" s="214"/>
      <c r="BS3" s="214"/>
      <c r="BT3" s="205"/>
      <c r="BU3" s="205"/>
      <c r="BV3" s="202"/>
      <c r="BW3" s="207"/>
      <c r="BX3" s="207"/>
      <c r="BY3" s="3"/>
    </row>
    <row r="4" spans="1:77" ht="16.2" thickBot="1" x14ac:dyDescent="0.35">
      <c r="A4" s="212"/>
      <c r="B4" s="212"/>
      <c r="C4" s="212"/>
      <c r="D4" s="212"/>
      <c r="E4" s="212"/>
      <c r="F4" s="212"/>
      <c r="G4" s="208"/>
      <c r="H4" s="203"/>
      <c r="I4" s="203"/>
      <c r="J4" s="203"/>
      <c r="K4" s="203"/>
      <c r="L4" s="203"/>
      <c r="M4" s="215"/>
      <c r="N4" s="215"/>
      <c r="O4" s="215"/>
      <c r="P4" s="215"/>
      <c r="Q4" s="215"/>
      <c r="R4" s="206"/>
      <c r="S4" s="206"/>
      <c r="T4" s="203"/>
      <c r="U4" s="208"/>
      <c r="V4" s="208"/>
      <c r="W4" s="4"/>
      <c r="X4" s="210"/>
      <c r="Y4" s="208"/>
      <c r="Z4" s="203"/>
      <c r="AA4" s="203"/>
      <c r="AB4" s="203"/>
      <c r="AC4" s="203"/>
      <c r="AD4" s="203"/>
      <c r="AE4" s="215"/>
      <c r="AF4" s="215"/>
      <c r="AG4" s="215"/>
      <c r="AH4" s="215"/>
      <c r="AI4" s="215"/>
      <c r="AJ4" s="206"/>
      <c r="AK4" s="206"/>
      <c r="AL4" s="203"/>
      <c r="AM4" s="208"/>
      <c r="AN4" s="208"/>
      <c r="AO4" s="4"/>
      <c r="AP4" s="210"/>
      <c r="AQ4" s="208"/>
      <c r="AR4" s="203"/>
      <c r="AS4" s="203"/>
      <c r="AT4" s="203"/>
      <c r="AU4" s="203"/>
      <c r="AV4" s="203"/>
      <c r="AW4" s="215"/>
      <c r="AX4" s="215"/>
      <c r="AY4" s="215"/>
      <c r="AZ4" s="215"/>
      <c r="BA4" s="215"/>
      <c r="BB4" s="206"/>
      <c r="BC4" s="206"/>
      <c r="BD4" s="203"/>
      <c r="BE4" s="208"/>
      <c r="BF4" s="208"/>
      <c r="BG4" s="5"/>
      <c r="BH4" s="210"/>
      <c r="BI4" s="208"/>
      <c r="BJ4" s="203"/>
      <c r="BK4" s="203"/>
      <c r="BL4" s="203"/>
      <c r="BM4" s="203"/>
      <c r="BN4" s="203"/>
      <c r="BO4" s="215"/>
      <c r="BP4" s="215"/>
      <c r="BQ4" s="215"/>
      <c r="BR4" s="215"/>
      <c r="BS4" s="215"/>
      <c r="BT4" s="206"/>
      <c r="BU4" s="206"/>
      <c r="BV4" s="203"/>
      <c r="BW4" s="208"/>
      <c r="BX4" s="208"/>
      <c r="BY4" s="3"/>
    </row>
    <row r="5" spans="1:77" ht="16.2" customHeight="1" thickTop="1" x14ac:dyDescent="0.3">
      <c r="A5" s="7" t="s">
        <v>3</v>
      </c>
      <c r="B5" s="7" t="s">
        <v>3</v>
      </c>
      <c r="C5" s="7" t="s">
        <v>3</v>
      </c>
      <c r="D5" s="7" t="s">
        <v>3</v>
      </c>
      <c r="E5" s="7" t="s">
        <v>3</v>
      </c>
      <c r="F5" s="6">
        <v>1885</v>
      </c>
      <c r="G5" s="7" t="s">
        <v>3</v>
      </c>
      <c r="H5" s="7" t="s">
        <v>3</v>
      </c>
      <c r="I5" s="121">
        <f>BCA!B5</f>
        <v>33.497313891020724</v>
      </c>
      <c r="J5" s="7" t="s">
        <v>3</v>
      </c>
      <c r="K5" s="7" t="s">
        <v>3</v>
      </c>
      <c r="L5" s="7" t="s">
        <v>3</v>
      </c>
      <c r="M5" s="7" t="s">
        <v>3</v>
      </c>
      <c r="N5" s="122">
        <f>BCA!E5</f>
        <v>16.247889485801995</v>
      </c>
      <c r="O5" s="7" t="s">
        <v>3</v>
      </c>
      <c r="P5" s="7" t="s">
        <v>3</v>
      </c>
      <c r="Q5" s="7" t="s">
        <v>3</v>
      </c>
      <c r="R5" s="7" t="s">
        <v>3</v>
      </c>
      <c r="S5" s="7" t="s">
        <v>3</v>
      </c>
      <c r="T5" s="7" t="s">
        <v>3</v>
      </c>
      <c r="U5" s="7" t="s">
        <v>3</v>
      </c>
      <c r="V5" s="7" t="s">
        <v>3</v>
      </c>
      <c r="W5" s="4"/>
      <c r="X5" s="6">
        <v>1885</v>
      </c>
      <c r="Y5" s="7" t="s">
        <v>3</v>
      </c>
      <c r="Z5" s="7" t="s">
        <v>3</v>
      </c>
      <c r="AA5" s="7" t="s">
        <v>3</v>
      </c>
      <c r="AB5" s="7" t="s">
        <v>3</v>
      </c>
      <c r="AC5" s="7" t="s">
        <v>3</v>
      </c>
      <c r="AD5" s="7" t="s">
        <v>3</v>
      </c>
      <c r="AE5" s="7" t="s">
        <v>3</v>
      </c>
      <c r="AF5" s="7" t="s">
        <v>3</v>
      </c>
      <c r="AG5" s="7" t="s">
        <v>3</v>
      </c>
      <c r="AH5" s="7" t="s">
        <v>3</v>
      </c>
      <c r="AI5" s="7" t="s">
        <v>3</v>
      </c>
      <c r="AJ5" s="7" t="s">
        <v>3</v>
      </c>
      <c r="AK5" s="7" t="s">
        <v>3</v>
      </c>
      <c r="AL5" s="7" t="s">
        <v>3</v>
      </c>
      <c r="AM5" s="7" t="s">
        <v>3</v>
      </c>
      <c r="AN5" s="7" t="s">
        <v>3</v>
      </c>
      <c r="AO5" s="4"/>
      <c r="AP5" s="6">
        <v>1885</v>
      </c>
      <c r="AQ5" s="7" t="s">
        <v>3</v>
      </c>
      <c r="AR5" s="7" t="s">
        <v>3</v>
      </c>
      <c r="AS5" s="7" t="s">
        <v>3</v>
      </c>
      <c r="AT5" s="7" t="s">
        <v>3</v>
      </c>
      <c r="AU5" s="7" t="s">
        <v>3</v>
      </c>
      <c r="AV5" s="7" t="s">
        <v>3</v>
      </c>
      <c r="AW5" s="7" t="s">
        <v>3</v>
      </c>
      <c r="AX5" s="7" t="s">
        <v>3</v>
      </c>
      <c r="AY5" s="7" t="s">
        <v>3</v>
      </c>
      <c r="AZ5" s="7" t="s">
        <v>3</v>
      </c>
      <c r="BA5" s="7" t="s">
        <v>3</v>
      </c>
      <c r="BB5" s="7" t="s">
        <v>3</v>
      </c>
      <c r="BC5" s="7" t="s">
        <v>3</v>
      </c>
      <c r="BD5" s="7" t="s">
        <v>3</v>
      </c>
      <c r="BE5" s="7" t="s">
        <v>3</v>
      </c>
      <c r="BF5" s="7" t="s">
        <v>3</v>
      </c>
      <c r="BG5" s="5"/>
      <c r="BH5" s="6">
        <v>1885</v>
      </c>
      <c r="BI5" s="8" t="s">
        <v>3</v>
      </c>
      <c r="BJ5" s="8" t="s">
        <v>3</v>
      </c>
      <c r="BK5" s="8" t="s">
        <v>3</v>
      </c>
      <c r="BL5" s="8" t="s">
        <v>3</v>
      </c>
      <c r="BM5" s="8" t="s">
        <v>3</v>
      </c>
      <c r="BN5" s="8" t="s">
        <v>3</v>
      </c>
      <c r="BO5" s="8" t="s">
        <v>3</v>
      </c>
      <c r="BP5" s="8" t="s">
        <v>3</v>
      </c>
      <c r="BQ5" s="8" t="s">
        <v>3</v>
      </c>
      <c r="BR5" s="8" t="s">
        <v>3</v>
      </c>
      <c r="BS5" s="8" t="s">
        <v>3</v>
      </c>
      <c r="BT5" s="8" t="s">
        <v>3</v>
      </c>
      <c r="BU5" s="8" t="s">
        <v>3</v>
      </c>
      <c r="BV5" s="8" t="s">
        <v>3</v>
      </c>
      <c r="BW5" s="8" t="s">
        <v>3</v>
      </c>
      <c r="BX5" s="8" t="s">
        <v>3</v>
      </c>
      <c r="BY5" s="3"/>
    </row>
    <row r="6" spans="1:77" x14ac:dyDescent="0.3">
      <c r="A6" s="7" t="s">
        <v>3</v>
      </c>
      <c r="B6" s="7" t="s">
        <v>3</v>
      </c>
      <c r="C6" s="7" t="s">
        <v>3</v>
      </c>
      <c r="D6" s="7" t="s">
        <v>3</v>
      </c>
      <c r="E6" s="7" t="s">
        <v>3</v>
      </c>
      <c r="F6" s="6">
        <v>1886</v>
      </c>
      <c r="G6" s="7" t="s">
        <v>3</v>
      </c>
      <c r="H6" s="7" t="s">
        <v>3</v>
      </c>
      <c r="I6" s="121">
        <f>BCA!B6</f>
        <v>37.752110514198009</v>
      </c>
      <c r="J6" s="7" t="s">
        <v>3</v>
      </c>
      <c r="K6" s="7" t="s">
        <v>3</v>
      </c>
      <c r="L6" s="7" t="s">
        <v>3</v>
      </c>
      <c r="M6" s="7" t="s">
        <v>3</v>
      </c>
      <c r="N6" s="121" t="str">
        <f>BCA!E6</f>
        <v>nd</v>
      </c>
      <c r="O6" s="7" t="s">
        <v>3</v>
      </c>
      <c r="P6" s="7" t="s">
        <v>3</v>
      </c>
      <c r="Q6" s="7" t="s">
        <v>3</v>
      </c>
      <c r="R6" s="7" t="s">
        <v>3</v>
      </c>
      <c r="S6" s="7" t="s">
        <v>3</v>
      </c>
      <c r="T6" s="7" t="s">
        <v>3</v>
      </c>
      <c r="U6" s="7" t="s">
        <v>3</v>
      </c>
      <c r="V6" s="7" t="s">
        <v>3</v>
      </c>
      <c r="W6" s="4"/>
      <c r="X6" s="6">
        <v>1886</v>
      </c>
      <c r="Y6" s="7" t="s">
        <v>3</v>
      </c>
      <c r="Z6" s="7" t="s">
        <v>3</v>
      </c>
      <c r="AA6" s="7" t="s">
        <v>3</v>
      </c>
      <c r="AB6" s="7" t="s">
        <v>3</v>
      </c>
      <c r="AC6" s="7" t="s">
        <v>3</v>
      </c>
      <c r="AD6" s="7" t="s">
        <v>3</v>
      </c>
      <c r="AE6" s="7" t="s">
        <v>3</v>
      </c>
      <c r="AF6" s="7" t="s">
        <v>3</v>
      </c>
      <c r="AG6" s="7" t="s">
        <v>3</v>
      </c>
      <c r="AH6" s="7" t="s">
        <v>3</v>
      </c>
      <c r="AI6" s="7" t="s">
        <v>3</v>
      </c>
      <c r="AJ6" s="7" t="s">
        <v>3</v>
      </c>
      <c r="AK6" s="7" t="s">
        <v>3</v>
      </c>
      <c r="AL6" s="7" t="s">
        <v>3</v>
      </c>
      <c r="AM6" s="7" t="s">
        <v>3</v>
      </c>
      <c r="AN6" s="7" t="s">
        <v>3</v>
      </c>
      <c r="AO6" s="4"/>
      <c r="AP6" s="6">
        <v>1886</v>
      </c>
      <c r="AQ6" s="7" t="s">
        <v>3</v>
      </c>
      <c r="AR6" s="7" t="s">
        <v>3</v>
      </c>
      <c r="AS6" s="7" t="s">
        <v>3</v>
      </c>
      <c r="AT6" s="7" t="s">
        <v>3</v>
      </c>
      <c r="AU6" s="7" t="s">
        <v>3</v>
      </c>
      <c r="AV6" s="7" t="s">
        <v>3</v>
      </c>
      <c r="AW6" s="7" t="s">
        <v>3</v>
      </c>
      <c r="AX6" s="7" t="s">
        <v>3</v>
      </c>
      <c r="AY6" s="7" t="s">
        <v>3</v>
      </c>
      <c r="AZ6" s="7" t="s">
        <v>3</v>
      </c>
      <c r="BA6" s="7" t="s">
        <v>3</v>
      </c>
      <c r="BB6" s="7" t="s">
        <v>3</v>
      </c>
      <c r="BC6" s="7" t="s">
        <v>3</v>
      </c>
      <c r="BD6" s="7" t="s">
        <v>3</v>
      </c>
      <c r="BE6" s="7" t="s">
        <v>3</v>
      </c>
      <c r="BF6" s="7" t="s">
        <v>3</v>
      </c>
      <c r="BG6" s="5"/>
      <c r="BH6" s="6">
        <v>1886</v>
      </c>
      <c r="BI6" s="8" t="s">
        <v>3</v>
      </c>
      <c r="BJ6" s="8" t="s">
        <v>3</v>
      </c>
      <c r="BK6" s="8" t="s">
        <v>3</v>
      </c>
      <c r="BL6" s="8" t="s">
        <v>3</v>
      </c>
      <c r="BM6" s="8" t="s">
        <v>3</v>
      </c>
      <c r="BN6" s="8" t="s">
        <v>3</v>
      </c>
      <c r="BO6" s="8" t="s">
        <v>3</v>
      </c>
      <c r="BP6" s="8" t="s">
        <v>3</v>
      </c>
      <c r="BQ6" s="8" t="s">
        <v>3</v>
      </c>
      <c r="BR6" s="8" t="s">
        <v>3</v>
      </c>
      <c r="BS6" s="8" t="s">
        <v>3</v>
      </c>
      <c r="BT6" s="8" t="s">
        <v>3</v>
      </c>
      <c r="BU6" s="8" t="s">
        <v>3</v>
      </c>
      <c r="BV6" s="8" t="s">
        <v>3</v>
      </c>
      <c r="BW6" s="8" t="s">
        <v>3</v>
      </c>
      <c r="BX6" s="8" t="s">
        <v>3</v>
      </c>
      <c r="BY6" s="3"/>
    </row>
    <row r="7" spans="1:77" x14ac:dyDescent="0.3">
      <c r="A7" s="7" t="s">
        <v>3</v>
      </c>
      <c r="B7" s="7" t="s">
        <v>3</v>
      </c>
      <c r="C7" s="7" t="s">
        <v>3</v>
      </c>
      <c r="D7" s="7" t="s">
        <v>3</v>
      </c>
      <c r="E7" s="7" t="s">
        <v>3</v>
      </c>
      <c r="F7" s="6">
        <v>1887</v>
      </c>
      <c r="G7" s="7" t="s">
        <v>3</v>
      </c>
      <c r="H7" s="7" t="s">
        <v>3</v>
      </c>
      <c r="I7" s="121">
        <f>BCA!B7</f>
        <v>37.222081218274113</v>
      </c>
      <c r="J7" s="7" t="s">
        <v>3</v>
      </c>
      <c r="K7" s="7" t="s">
        <v>3</v>
      </c>
      <c r="L7" s="7" t="s">
        <v>3</v>
      </c>
      <c r="M7" s="7" t="s">
        <v>3</v>
      </c>
      <c r="N7" s="122">
        <f>BCA!E7</f>
        <v>27.879014467005074</v>
      </c>
      <c r="O7" s="7" t="s">
        <v>3</v>
      </c>
      <c r="P7" s="7" t="s">
        <v>3</v>
      </c>
      <c r="Q7" s="7" t="s">
        <v>3</v>
      </c>
      <c r="R7" s="7" t="s">
        <v>3</v>
      </c>
      <c r="S7" s="7" t="s">
        <v>3</v>
      </c>
      <c r="T7" s="7" t="s">
        <v>3</v>
      </c>
      <c r="U7" s="7" t="s">
        <v>3</v>
      </c>
      <c r="V7" s="7" t="s">
        <v>3</v>
      </c>
      <c r="W7" s="4"/>
      <c r="X7" s="6">
        <v>1887</v>
      </c>
      <c r="Y7" s="7" t="s">
        <v>3</v>
      </c>
      <c r="Z7" s="7" t="s">
        <v>3</v>
      </c>
      <c r="AA7" s="7" t="s">
        <v>3</v>
      </c>
      <c r="AB7" s="7" t="s">
        <v>3</v>
      </c>
      <c r="AC7" s="7" t="s">
        <v>3</v>
      </c>
      <c r="AD7" s="7" t="s">
        <v>3</v>
      </c>
      <c r="AE7" s="7" t="s">
        <v>3</v>
      </c>
      <c r="AF7" s="7" t="s">
        <v>3</v>
      </c>
      <c r="AG7" s="7" t="s">
        <v>3</v>
      </c>
      <c r="AH7" s="7" t="s">
        <v>3</v>
      </c>
      <c r="AI7" s="7" t="s">
        <v>3</v>
      </c>
      <c r="AJ7" s="7" t="s">
        <v>3</v>
      </c>
      <c r="AK7" s="7" t="s">
        <v>3</v>
      </c>
      <c r="AL7" s="7" t="s">
        <v>3</v>
      </c>
      <c r="AM7" s="7" t="s">
        <v>3</v>
      </c>
      <c r="AN7" s="7" t="s">
        <v>3</v>
      </c>
      <c r="AO7" s="4"/>
      <c r="AP7" s="6">
        <v>1887</v>
      </c>
      <c r="AQ7" s="7" t="s">
        <v>3</v>
      </c>
      <c r="AR7" s="7" t="s">
        <v>3</v>
      </c>
      <c r="AS7" s="7" t="s">
        <v>3</v>
      </c>
      <c r="AT7" s="7" t="s">
        <v>3</v>
      </c>
      <c r="AU7" s="7" t="s">
        <v>3</v>
      </c>
      <c r="AV7" s="7" t="s">
        <v>3</v>
      </c>
      <c r="AW7" s="7" t="s">
        <v>3</v>
      </c>
      <c r="AX7" s="7" t="s">
        <v>3</v>
      </c>
      <c r="AY7" s="7" t="s">
        <v>3</v>
      </c>
      <c r="AZ7" s="7" t="s">
        <v>3</v>
      </c>
      <c r="BA7" s="7" t="s">
        <v>3</v>
      </c>
      <c r="BB7" s="7" t="s">
        <v>3</v>
      </c>
      <c r="BC7" s="7" t="s">
        <v>3</v>
      </c>
      <c r="BD7" s="7" t="s">
        <v>3</v>
      </c>
      <c r="BE7" s="7" t="s">
        <v>3</v>
      </c>
      <c r="BF7" s="7" t="s">
        <v>3</v>
      </c>
      <c r="BG7" s="5"/>
      <c r="BH7" s="6">
        <v>1887</v>
      </c>
      <c r="BI7" s="8" t="s">
        <v>3</v>
      </c>
      <c r="BJ7" s="8" t="s">
        <v>3</v>
      </c>
      <c r="BK7" s="8" t="s">
        <v>3</v>
      </c>
      <c r="BL7" s="8" t="s">
        <v>3</v>
      </c>
      <c r="BM7" s="8" t="s">
        <v>3</v>
      </c>
      <c r="BN7" s="8" t="s">
        <v>3</v>
      </c>
      <c r="BO7" s="8" t="s">
        <v>3</v>
      </c>
      <c r="BP7" s="8" t="s">
        <v>3</v>
      </c>
      <c r="BQ7" s="8" t="s">
        <v>3</v>
      </c>
      <c r="BR7" s="8" t="s">
        <v>3</v>
      </c>
      <c r="BS7" s="8" t="s">
        <v>3</v>
      </c>
      <c r="BT7" s="8" t="s">
        <v>3</v>
      </c>
      <c r="BU7" s="8" t="s">
        <v>3</v>
      </c>
      <c r="BV7" s="8" t="s">
        <v>3</v>
      </c>
      <c r="BW7" s="8" t="s">
        <v>3</v>
      </c>
      <c r="BX7" s="8" t="s">
        <v>3</v>
      </c>
      <c r="BY7" s="3"/>
    </row>
    <row r="8" spans="1:77" x14ac:dyDescent="0.3">
      <c r="A8" s="7" t="s">
        <v>3</v>
      </c>
      <c r="B8" s="7" t="s">
        <v>3</v>
      </c>
      <c r="C8" s="7" t="s">
        <v>3</v>
      </c>
      <c r="D8" s="7" t="s">
        <v>3</v>
      </c>
      <c r="E8" s="7" t="s">
        <v>3</v>
      </c>
      <c r="F8" s="6">
        <v>1888</v>
      </c>
      <c r="G8" s="7" t="s">
        <v>3</v>
      </c>
      <c r="H8" s="7" t="s">
        <v>3</v>
      </c>
      <c r="I8" s="121">
        <f>BCA!B8</f>
        <v>44.866128029832197</v>
      </c>
      <c r="J8" s="7" t="s">
        <v>3</v>
      </c>
      <c r="K8" s="7" t="s">
        <v>3</v>
      </c>
      <c r="L8" s="7" t="s">
        <v>3</v>
      </c>
      <c r="M8" s="7" t="s">
        <v>3</v>
      </c>
      <c r="N8" s="122">
        <f>BCA!E8</f>
        <v>29.832193909260411</v>
      </c>
      <c r="O8" s="7" t="s">
        <v>3</v>
      </c>
      <c r="P8" s="7" t="s">
        <v>3</v>
      </c>
      <c r="Q8" s="7" t="s">
        <v>3</v>
      </c>
      <c r="R8" s="7" t="s">
        <v>3</v>
      </c>
      <c r="S8" s="7" t="s">
        <v>3</v>
      </c>
      <c r="T8" s="7" t="s">
        <v>3</v>
      </c>
      <c r="U8" s="7" t="s">
        <v>3</v>
      </c>
      <c r="V8" s="7" t="s">
        <v>3</v>
      </c>
      <c r="W8" s="4"/>
      <c r="X8" s="6">
        <v>1888</v>
      </c>
      <c r="Y8" s="7" t="s">
        <v>3</v>
      </c>
      <c r="Z8" s="7" t="s">
        <v>3</v>
      </c>
      <c r="AA8" s="7" t="s">
        <v>3</v>
      </c>
      <c r="AB8" s="7" t="s">
        <v>3</v>
      </c>
      <c r="AC8" s="7" t="s">
        <v>3</v>
      </c>
      <c r="AD8" s="7" t="s">
        <v>3</v>
      </c>
      <c r="AE8" s="7" t="s">
        <v>3</v>
      </c>
      <c r="AF8" s="7" t="s">
        <v>3</v>
      </c>
      <c r="AG8" s="7" t="s">
        <v>3</v>
      </c>
      <c r="AH8" s="7" t="s">
        <v>3</v>
      </c>
      <c r="AI8" s="7" t="s">
        <v>3</v>
      </c>
      <c r="AJ8" s="7" t="s">
        <v>3</v>
      </c>
      <c r="AK8" s="7" t="s">
        <v>3</v>
      </c>
      <c r="AL8" s="7" t="s">
        <v>3</v>
      </c>
      <c r="AM8" s="7" t="s">
        <v>3</v>
      </c>
      <c r="AN8" s="7" t="s">
        <v>3</v>
      </c>
      <c r="AO8" s="4"/>
      <c r="AP8" s="6">
        <v>1888</v>
      </c>
      <c r="AQ8" s="7" t="s">
        <v>3</v>
      </c>
      <c r="AR8" s="7" t="s">
        <v>3</v>
      </c>
      <c r="AS8" s="7" t="s">
        <v>3</v>
      </c>
      <c r="AT8" s="7" t="s">
        <v>3</v>
      </c>
      <c r="AU8" s="7" t="s">
        <v>3</v>
      </c>
      <c r="AV8" s="7" t="s">
        <v>3</v>
      </c>
      <c r="AW8" s="7" t="s">
        <v>3</v>
      </c>
      <c r="AX8" s="7" t="s">
        <v>3</v>
      </c>
      <c r="AY8" s="7" t="s">
        <v>3</v>
      </c>
      <c r="AZ8" s="7" t="s">
        <v>3</v>
      </c>
      <c r="BA8" s="7" t="s">
        <v>3</v>
      </c>
      <c r="BB8" s="7" t="s">
        <v>3</v>
      </c>
      <c r="BC8" s="7" t="s">
        <v>3</v>
      </c>
      <c r="BD8" s="7" t="s">
        <v>3</v>
      </c>
      <c r="BE8" s="7" t="s">
        <v>3</v>
      </c>
      <c r="BF8" s="7" t="s">
        <v>3</v>
      </c>
      <c r="BG8" s="5"/>
      <c r="BH8" s="6">
        <v>1888</v>
      </c>
      <c r="BI8" s="8" t="s">
        <v>3</v>
      </c>
      <c r="BJ8" s="8" t="s">
        <v>3</v>
      </c>
      <c r="BK8" s="8" t="s">
        <v>3</v>
      </c>
      <c r="BL8" s="8" t="s">
        <v>3</v>
      </c>
      <c r="BM8" s="8" t="s">
        <v>3</v>
      </c>
      <c r="BN8" s="8" t="s">
        <v>3</v>
      </c>
      <c r="BO8" s="8" t="s">
        <v>3</v>
      </c>
      <c r="BP8" s="8" t="s">
        <v>3</v>
      </c>
      <c r="BQ8" s="8" t="s">
        <v>3</v>
      </c>
      <c r="BR8" s="8" t="s">
        <v>3</v>
      </c>
      <c r="BS8" s="8" t="s">
        <v>3</v>
      </c>
      <c r="BT8" s="8" t="s">
        <v>3</v>
      </c>
      <c r="BU8" s="8" t="s">
        <v>3</v>
      </c>
      <c r="BV8" s="8" t="s">
        <v>3</v>
      </c>
      <c r="BW8" s="8" t="s">
        <v>3</v>
      </c>
      <c r="BX8" s="8" t="s">
        <v>3</v>
      </c>
      <c r="BY8" s="3"/>
    </row>
    <row r="9" spans="1:77" x14ac:dyDescent="0.3">
      <c r="A9" s="7" t="s">
        <v>3</v>
      </c>
      <c r="B9" s="7" t="s">
        <v>3</v>
      </c>
      <c r="C9" s="7" t="s">
        <v>3</v>
      </c>
      <c r="D9" s="7" t="s">
        <v>3</v>
      </c>
      <c r="E9" s="7" t="s">
        <v>3</v>
      </c>
      <c r="F9" s="6">
        <v>1889</v>
      </c>
      <c r="G9" s="7" t="s">
        <v>3</v>
      </c>
      <c r="H9" s="7" t="s">
        <v>3</v>
      </c>
      <c r="I9" s="121">
        <f>BCA!B9</f>
        <v>45.955147058823528</v>
      </c>
      <c r="J9" s="7" t="s">
        <v>3</v>
      </c>
      <c r="K9" s="7" t="s">
        <v>3</v>
      </c>
      <c r="L9" s="7" t="s">
        <v>3</v>
      </c>
      <c r="M9" s="7" t="s">
        <v>3</v>
      </c>
      <c r="N9" s="122">
        <f>BCA!E9</f>
        <v>38.235294117647058</v>
      </c>
      <c r="O9" s="7" t="s">
        <v>3</v>
      </c>
      <c r="P9" s="7" t="s">
        <v>3</v>
      </c>
      <c r="Q9" s="7" t="s">
        <v>3</v>
      </c>
      <c r="R9" s="7" t="s">
        <v>3</v>
      </c>
      <c r="S9" s="7" t="s">
        <v>3</v>
      </c>
      <c r="T9" s="7" t="s">
        <v>3</v>
      </c>
      <c r="U9" s="7" t="s">
        <v>3</v>
      </c>
      <c r="V9" s="7" t="s">
        <v>3</v>
      </c>
      <c r="W9" s="4"/>
      <c r="X9" s="6">
        <v>1889</v>
      </c>
      <c r="Y9" s="7" t="s">
        <v>3</v>
      </c>
      <c r="Z9" s="7" t="s">
        <v>3</v>
      </c>
      <c r="AA9" s="7" t="s">
        <v>3</v>
      </c>
      <c r="AB9" s="7" t="s">
        <v>3</v>
      </c>
      <c r="AC9" s="7" t="s">
        <v>3</v>
      </c>
      <c r="AD9" s="7" t="s">
        <v>3</v>
      </c>
      <c r="AE9" s="7" t="s">
        <v>3</v>
      </c>
      <c r="AF9" s="7" t="s">
        <v>3</v>
      </c>
      <c r="AG9" s="7" t="s">
        <v>3</v>
      </c>
      <c r="AH9" s="7" t="s">
        <v>3</v>
      </c>
      <c r="AI9" s="7" t="s">
        <v>3</v>
      </c>
      <c r="AJ9" s="7" t="s">
        <v>3</v>
      </c>
      <c r="AK9" s="7" t="s">
        <v>3</v>
      </c>
      <c r="AL9" s="7" t="s">
        <v>3</v>
      </c>
      <c r="AM9" s="7" t="s">
        <v>3</v>
      </c>
      <c r="AN9" s="7" t="s">
        <v>3</v>
      </c>
      <c r="AO9" s="4"/>
      <c r="AP9" s="6">
        <v>1889</v>
      </c>
      <c r="AQ9" s="7" t="s">
        <v>3</v>
      </c>
      <c r="AR9" s="7" t="s">
        <v>3</v>
      </c>
      <c r="AS9" s="7" t="s">
        <v>3</v>
      </c>
      <c r="AT9" s="7" t="s">
        <v>3</v>
      </c>
      <c r="AU9" s="7" t="s">
        <v>3</v>
      </c>
      <c r="AV9" s="7" t="s">
        <v>3</v>
      </c>
      <c r="AW9" s="7" t="s">
        <v>3</v>
      </c>
      <c r="AX9" s="7" t="s">
        <v>3</v>
      </c>
      <c r="AY9" s="7" t="s">
        <v>3</v>
      </c>
      <c r="AZ9" s="7" t="s">
        <v>3</v>
      </c>
      <c r="BA9" s="7" t="s">
        <v>3</v>
      </c>
      <c r="BB9" s="7" t="s">
        <v>3</v>
      </c>
      <c r="BC9" s="7" t="s">
        <v>3</v>
      </c>
      <c r="BD9" s="7" t="s">
        <v>3</v>
      </c>
      <c r="BE9" s="7" t="s">
        <v>3</v>
      </c>
      <c r="BF9" s="7" t="s">
        <v>3</v>
      </c>
      <c r="BG9" s="5"/>
      <c r="BH9" s="6">
        <v>1889</v>
      </c>
      <c r="BI9" s="8" t="s">
        <v>3</v>
      </c>
      <c r="BJ9" s="8" t="s">
        <v>3</v>
      </c>
      <c r="BK9" s="8" t="s">
        <v>3</v>
      </c>
      <c r="BL9" s="8" t="s">
        <v>3</v>
      </c>
      <c r="BM9" s="8" t="s">
        <v>3</v>
      </c>
      <c r="BN9" s="8" t="s">
        <v>3</v>
      </c>
      <c r="BO9" s="8" t="s">
        <v>3</v>
      </c>
      <c r="BP9" s="8" t="s">
        <v>3</v>
      </c>
      <c r="BQ9" s="8" t="s">
        <v>3</v>
      </c>
      <c r="BR9" s="8" t="s">
        <v>3</v>
      </c>
      <c r="BS9" s="8" t="s">
        <v>3</v>
      </c>
      <c r="BT9" s="8" t="s">
        <v>3</v>
      </c>
      <c r="BU9" s="8" t="s">
        <v>3</v>
      </c>
      <c r="BV9" s="8" t="s">
        <v>3</v>
      </c>
      <c r="BW9" s="8" t="s">
        <v>3</v>
      </c>
      <c r="BX9" s="8" t="s">
        <v>3</v>
      </c>
      <c r="BY9" s="3"/>
    </row>
    <row r="10" spans="1:77" x14ac:dyDescent="0.3">
      <c r="A10" s="7" t="s">
        <v>3</v>
      </c>
      <c r="B10" s="7" t="s">
        <v>3</v>
      </c>
      <c r="C10" s="7" t="s">
        <v>3</v>
      </c>
      <c r="D10" s="7" t="s">
        <v>3</v>
      </c>
      <c r="E10" s="7" t="s">
        <v>3</v>
      </c>
      <c r="F10" s="6">
        <v>1890</v>
      </c>
      <c r="G10" s="7" t="s">
        <v>3</v>
      </c>
      <c r="H10" s="7" t="s">
        <v>3</v>
      </c>
      <c r="I10" s="121">
        <f>BCA!B10</f>
        <v>51.166576819407005</v>
      </c>
      <c r="J10" s="7" t="s">
        <v>3</v>
      </c>
      <c r="K10" s="7" t="s">
        <v>3</v>
      </c>
      <c r="L10" s="7" t="s">
        <v>3</v>
      </c>
      <c r="M10" s="7" t="s">
        <v>3</v>
      </c>
      <c r="N10" s="121" t="str">
        <f>BCA!E10</f>
        <v>nd</v>
      </c>
      <c r="O10" s="7" t="s">
        <v>3</v>
      </c>
      <c r="P10" s="7" t="s">
        <v>3</v>
      </c>
      <c r="Q10" s="7" t="s">
        <v>3</v>
      </c>
      <c r="R10" s="7" t="s">
        <v>3</v>
      </c>
      <c r="S10" s="7" t="s">
        <v>3</v>
      </c>
      <c r="T10" s="7" t="s">
        <v>3</v>
      </c>
      <c r="U10" s="7" t="s">
        <v>3</v>
      </c>
      <c r="V10" s="7" t="s">
        <v>3</v>
      </c>
      <c r="W10" s="4"/>
      <c r="X10" s="6">
        <v>1890</v>
      </c>
      <c r="Y10" s="7" t="s">
        <v>3</v>
      </c>
      <c r="Z10" s="7" t="s">
        <v>3</v>
      </c>
      <c r="AA10" s="7" t="s">
        <v>3</v>
      </c>
      <c r="AB10" s="7" t="s">
        <v>3</v>
      </c>
      <c r="AC10" s="7" t="s">
        <v>3</v>
      </c>
      <c r="AD10" s="7" t="s">
        <v>3</v>
      </c>
      <c r="AE10" s="7" t="s">
        <v>3</v>
      </c>
      <c r="AF10" s="7" t="s">
        <v>3</v>
      </c>
      <c r="AG10" s="7" t="s">
        <v>3</v>
      </c>
      <c r="AH10" s="7" t="s">
        <v>3</v>
      </c>
      <c r="AI10" s="7" t="s">
        <v>3</v>
      </c>
      <c r="AJ10" s="7" t="s">
        <v>3</v>
      </c>
      <c r="AK10" s="7" t="s">
        <v>3</v>
      </c>
      <c r="AL10" s="7" t="s">
        <v>3</v>
      </c>
      <c r="AM10" s="7" t="s">
        <v>3</v>
      </c>
      <c r="AN10" s="7" t="s">
        <v>3</v>
      </c>
      <c r="AO10" s="4"/>
      <c r="AP10" s="6">
        <v>1890</v>
      </c>
      <c r="AQ10" s="7" t="s">
        <v>3</v>
      </c>
      <c r="AR10" s="7" t="s">
        <v>3</v>
      </c>
      <c r="AS10" s="7" t="s">
        <v>3</v>
      </c>
      <c r="AT10" s="7" t="s">
        <v>3</v>
      </c>
      <c r="AU10" s="7" t="s">
        <v>3</v>
      </c>
      <c r="AV10" s="7" t="s">
        <v>3</v>
      </c>
      <c r="AW10" s="7" t="s">
        <v>3</v>
      </c>
      <c r="AX10" s="7" t="s">
        <v>3</v>
      </c>
      <c r="AY10" s="7" t="s">
        <v>3</v>
      </c>
      <c r="AZ10" s="7" t="s">
        <v>3</v>
      </c>
      <c r="BA10" s="7" t="s">
        <v>3</v>
      </c>
      <c r="BB10" s="7" t="s">
        <v>3</v>
      </c>
      <c r="BC10" s="7" t="s">
        <v>3</v>
      </c>
      <c r="BD10" s="7" t="s">
        <v>3</v>
      </c>
      <c r="BE10" s="7" t="s">
        <v>3</v>
      </c>
      <c r="BF10" s="7" t="s">
        <v>3</v>
      </c>
      <c r="BG10" s="5"/>
      <c r="BH10" s="6">
        <v>1890</v>
      </c>
      <c r="BI10" s="8" t="s">
        <v>3</v>
      </c>
      <c r="BJ10" s="8" t="s">
        <v>3</v>
      </c>
      <c r="BK10" s="8" t="s">
        <v>3</v>
      </c>
      <c r="BL10" s="8" t="s">
        <v>3</v>
      </c>
      <c r="BM10" s="8" t="s">
        <v>3</v>
      </c>
      <c r="BN10" s="8" t="s">
        <v>3</v>
      </c>
      <c r="BO10" s="8" t="s">
        <v>3</v>
      </c>
      <c r="BP10" s="8" t="s">
        <v>3</v>
      </c>
      <c r="BQ10" s="8" t="s">
        <v>3</v>
      </c>
      <c r="BR10" s="8" t="s">
        <v>3</v>
      </c>
      <c r="BS10" s="8" t="s">
        <v>3</v>
      </c>
      <c r="BT10" s="8" t="s">
        <v>3</v>
      </c>
      <c r="BU10" s="8" t="s">
        <v>3</v>
      </c>
      <c r="BV10" s="8" t="s">
        <v>3</v>
      </c>
      <c r="BW10" s="8" t="s">
        <v>3</v>
      </c>
      <c r="BX10" s="8" t="s">
        <v>3</v>
      </c>
      <c r="BY10" s="3"/>
    </row>
    <row r="11" spans="1:77" x14ac:dyDescent="0.3">
      <c r="A11" s="7" t="s">
        <v>3</v>
      </c>
      <c r="B11" s="7" t="s">
        <v>3</v>
      </c>
      <c r="C11" s="7" t="s">
        <v>3</v>
      </c>
      <c r="D11" s="7" t="s">
        <v>3</v>
      </c>
      <c r="E11" s="7" t="s">
        <v>3</v>
      </c>
      <c r="F11" s="6">
        <v>1891</v>
      </c>
      <c r="G11" s="7" t="s">
        <v>3</v>
      </c>
      <c r="H11" s="7" t="s">
        <v>3</v>
      </c>
      <c r="I11" s="121">
        <f>BCA!B11</f>
        <v>57.755357142857136</v>
      </c>
      <c r="J11" s="7" t="s">
        <v>3</v>
      </c>
      <c r="K11" s="7" t="s">
        <v>3</v>
      </c>
      <c r="L11" s="7" t="s">
        <v>3</v>
      </c>
      <c r="M11" s="7" t="s">
        <v>3</v>
      </c>
      <c r="N11" s="121" t="str">
        <f>BCA!E11</f>
        <v>nd</v>
      </c>
      <c r="O11" s="7" t="s">
        <v>3</v>
      </c>
      <c r="P11" s="7" t="s">
        <v>3</v>
      </c>
      <c r="Q11" s="7" t="s">
        <v>3</v>
      </c>
      <c r="R11" s="7" t="s">
        <v>3</v>
      </c>
      <c r="S11" s="7" t="s">
        <v>3</v>
      </c>
      <c r="T11" s="7" t="s">
        <v>3</v>
      </c>
      <c r="U11" s="7" t="s">
        <v>3</v>
      </c>
      <c r="V11" s="7" t="s">
        <v>3</v>
      </c>
      <c r="W11" s="4"/>
      <c r="X11" s="6">
        <v>1891</v>
      </c>
      <c r="Y11" s="7" t="s">
        <v>3</v>
      </c>
      <c r="Z11" s="7" t="s">
        <v>3</v>
      </c>
      <c r="AA11" s="7" t="s">
        <v>3</v>
      </c>
      <c r="AB11" s="7" t="s">
        <v>3</v>
      </c>
      <c r="AC11" s="7" t="s">
        <v>3</v>
      </c>
      <c r="AD11" s="7" t="s">
        <v>3</v>
      </c>
      <c r="AE11" s="7" t="s">
        <v>3</v>
      </c>
      <c r="AF11" s="7" t="s">
        <v>3</v>
      </c>
      <c r="AG11" s="7" t="s">
        <v>3</v>
      </c>
      <c r="AH11" s="7" t="s">
        <v>3</v>
      </c>
      <c r="AI11" s="7" t="s">
        <v>3</v>
      </c>
      <c r="AJ11" s="7" t="s">
        <v>3</v>
      </c>
      <c r="AK11" s="7" t="s">
        <v>3</v>
      </c>
      <c r="AL11" s="7" t="s">
        <v>3</v>
      </c>
      <c r="AM11" s="7" t="s">
        <v>3</v>
      </c>
      <c r="AN11" s="7" t="s">
        <v>3</v>
      </c>
      <c r="AO11" s="4"/>
      <c r="AP11" s="6">
        <v>1891</v>
      </c>
      <c r="AQ11" s="7" t="s">
        <v>3</v>
      </c>
      <c r="AR11" s="7" t="s">
        <v>3</v>
      </c>
      <c r="AS11" s="7" t="s">
        <v>3</v>
      </c>
      <c r="AT11" s="7" t="s">
        <v>3</v>
      </c>
      <c r="AU11" s="7" t="s">
        <v>3</v>
      </c>
      <c r="AV11" s="7" t="s">
        <v>3</v>
      </c>
      <c r="AW11" s="7" t="s">
        <v>3</v>
      </c>
      <c r="AX11" s="7" t="s">
        <v>3</v>
      </c>
      <c r="AY11" s="7" t="s">
        <v>3</v>
      </c>
      <c r="AZ11" s="7" t="s">
        <v>3</v>
      </c>
      <c r="BA11" s="7" t="s">
        <v>3</v>
      </c>
      <c r="BB11" s="7" t="s">
        <v>3</v>
      </c>
      <c r="BC11" s="7" t="s">
        <v>3</v>
      </c>
      <c r="BD11" s="7" t="s">
        <v>3</v>
      </c>
      <c r="BE11" s="7" t="s">
        <v>3</v>
      </c>
      <c r="BF11" s="7" t="s">
        <v>3</v>
      </c>
      <c r="BG11" s="5"/>
      <c r="BH11" s="6">
        <v>1891</v>
      </c>
      <c r="BI11" s="8" t="s">
        <v>3</v>
      </c>
      <c r="BJ11" s="8" t="s">
        <v>3</v>
      </c>
      <c r="BK11" s="8" t="s">
        <v>3</v>
      </c>
      <c r="BL11" s="8" t="s">
        <v>3</v>
      </c>
      <c r="BM11" s="8" t="s">
        <v>3</v>
      </c>
      <c r="BN11" s="8" t="s">
        <v>3</v>
      </c>
      <c r="BO11" s="8" t="s">
        <v>3</v>
      </c>
      <c r="BP11" s="8" t="s">
        <v>3</v>
      </c>
      <c r="BQ11" s="8" t="s">
        <v>3</v>
      </c>
      <c r="BR11" s="8" t="s">
        <v>3</v>
      </c>
      <c r="BS11" s="8" t="s">
        <v>3</v>
      </c>
      <c r="BT11" s="8" t="s">
        <v>3</v>
      </c>
      <c r="BU11" s="8" t="s">
        <v>3</v>
      </c>
      <c r="BV11" s="8" t="s">
        <v>3</v>
      </c>
      <c r="BW11" s="8" t="s">
        <v>3</v>
      </c>
      <c r="BX11" s="8" t="s">
        <v>3</v>
      </c>
      <c r="BY11" s="3"/>
    </row>
    <row r="12" spans="1:77" x14ac:dyDescent="0.3">
      <c r="A12" s="7" t="s">
        <v>3</v>
      </c>
      <c r="B12" s="7" t="s">
        <v>3</v>
      </c>
      <c r="C12" s="7" t="s">
        <v>3</v>
      </c>
      <c r="D12" s="7" t="s">
        <v>3</v>
      </c>
      <c r="E12" s="7" t="s">
        <v>3</v>
      </c>
      <c r="F12" s="6">
        <v>1892</v>
      </c>
      <c r="G12" s="7" t="s">
        <v>3</v>
      </c>
      <c r="H12" s="7" t="s">
        <v>3</v>
      </c>
      <c r="I12" s="121">
        <f>BCA!B12</f>
        <v>59.689988474576282</v>
      </c>
      <c r="J12" s="7" t="s">
        <v>3</v>
      </c>
      <c r="K12" s="7" t="s">
        <v>3</v>
      </c>
      <c r="L12" s="7" t="s">
        <v>3</v>
      </c>
      <c r="M12" s="7" t="s">
        <v>3</v>
      </c>
      <c r="N12" s="122">
        <f>BCA!E12</f>
        <v>29.423728813559329</v>
      </c>
      <c r="O12" s="7" t="s">
        <v>3</v>
      </c>
      <c r="P12" s="7" t="s">
        <v>3</v>
      </c>
      <c r="Q12" s="7" t="s">
        <v>3</v>
      </c>
      <c r="R12" s="7" t="s">
        <v>3</v>
      </c>
      <c r="S12" s="7" t="s">
        <v>3</v>
      </c>
      <c r="T12" s="7" t="s">
        <v>3</v>
      </c>
      <c r="U12" s="7" t="s">
        <v>3</v>
      </c>
      <c r="V12" s="7" t="s">
        <v>3</v>
      </c>
      <c r="W12" s="4"/>
      <c r="X12" s="6">
        <v>1892</v>
      </c>
      <c r="Y12" s="7" t="s">
        <v>3</v>
      </c>
      <c r="Z12" s="7" t="s">
        <v>3</v>
      </c>
      <c r="AA12" s="7" t="s">
        <v>3</v>
      </c>
      <c r="AB12" s="7" t="s">
        <v>3</v>
      </c>
      <c r="AC12" s="7" t="s">
        <v>3</v>
      </c>
      <c r="AD12" s="7" t="s">
        <v>3</v>
      </c>
      <c r="AE12" s="7" t="s">
        <v>3</v>
      </c>
      <c r="AF12" s="7" t="s">
        <v>3</v>
      </c>
      <c r="AG12" s="7" t="s">
        <v>3</v>
      </c>
      <c r="AH12" s="7" t="s">
        <v>3</v>
      </c>
      <c r="AI12" s="7" t="s">
        <v>3</v>
      </c>
      <c r="AJ12" s="7" t="s">
        <v>3</v>
      </c>
      <c r="AK12" s="7" t="s">
        <v>3</v>
      </c>
      <c r="AL12" s="7" t="s">
        <v>3</v>
      </c>
      <c r="AM12" s="7" t="s">
        <v>3</v>
      </c>
      <c r="AN12" s="7" t="s">
        <v>3</v>
      </c>
      <c r="AO12" s="4"/>
      <c r="AP12" s="6">
        <v>1892</v>
      </c>
      <c r="AQ12" s="7" t="s">
        <v>3</v>
      </c>
      <c r="AR12" s="7" t="s">
        <v>3</v>
      </c>
      <c r="AS12" s="7" t="s">
        <v>3</v>
      </c>
      <c r="AT12" s="7" t="s">
        <v>3</v>
      </c>
      <c r="AU12" s="7" t="s">
        <v>3</v>
      </c>
      <c r="AV12" s="7" t="s">
        <v>3</v>
      </c>
      <c r="AW12" s="7" t="s">
        <v>3</v>
      </c>
      <c r="AX12" s="7" t="s">
        <v>3</v>
      </c>
      <c r="AY12" s="7" t="s">
        <v>3</v>
      </c>
      <c r="AZ12" s="7" t="s">
        <v>3</v>
      </c>
      <c r="BA12" s="7" t="s">
        <v>3</v>
      </c>
      <c r="BB12" s="7" t="s">
        <v>3</v>
      </c>
      <c r="BC12" s="7" t="s">
        <v>3</v>
      </c>
      <c r="BD12" s="7" t="s">
        <v>3</v>
      </c>
      <c r="BE12" s="7" t="s">
        <v>3</v>
      </c>
      <c r="BF12" s="7" t="s">
        <v>3</v>
      </c>
      <c r="BG12" s="5"/>
      <c r="BH12" s="6">
        <v>1892</v>
      </c>
      <c r="BI12" s="8" t="s">
        <v>3</v>
      </c>
      <c r="BJ12" s="8" t="s">
        <v>3</v>
      </c>
      <c r="BK12" s="8" t="s">
        <v>3</v>
      </c>
      <c r="BL12" s="8" t="s">
        <v>3</v>
      </c>
      <c r="BM12" s="8" t="s">
        <v>3</v>
      </c>
      <c r="BN12" s="8" t="s">
        <v>3</v>
      </c>
      <c r="BO12" s="8" t="s">
        <v>3</v>
      </c>
      <c r="BP12" s="8" t="s">
        <v>3</v>
      </c>
      <c r="BQ12" s="8" t="s">
        <v>3</v>
      </c>
      <c r="BR12" s="8" t="s">
        <v>3</v>
      </c>
      <c r="BS12" s="8" t="s">
        <v>3</v>
      </c>
      <c r="BT12" s="8" t="s">
        <v>3</v>
      </c>
      <c r="BU12" s="8" t="s">
        <v>3</v>
      </c>
      <c r="BV12" s="8" t="s">
        <v>3</v>
      </c>
      <c r="BW12" s="8" t="s">
        <v>3</v>
      </c>
      <c r="BX12" s="8" t="s">
        <v>3</v>
      </c>
      <c r="BY12" s="3"/>
    </row>
    <row r="13" spans="1:77" x14ac:dyDescent="0.3">
      <c r="A13" s="7" t="s">
        <v>3</v>
      </c>
      <c r="B13" s="7" t="s">
        <v>3</v>
      </c>
      <c r="C13" s="7" t="s">
        <v>3</v>
      </c>
      <c r="D13" s="7" t="s">
        <v>3</v>
      </c>
      <c r="E13" s="7" t="s">
        <v>3</v>
      </c>
      <c r="F13" s="6">
        <v>1893</v>
      </c>
      <c r="G13" s="7" t="s">
        <v>3</v>
      </c>
      <c r="H13" s="7" t="s">
        <v>3</v>
      </c>
      <c r="I13" s="121">
        <f>BCA!B13</f>
        <v>48.44513104838709</v>
      </c>
      <c r="J13" s="7" t="s">
        <v>3</v>
      </c>
      <c r="K13" s="7" t="s">
        <v>3</v>
      </c>
      <c r="L13" s="7" t="s">
        <v>3</v>
      </c>
      <c r="M13" s="7" t="s">
        <v>3</v>
      </c>
      <c r="N13" s="122">
        <f>BCA!E13</f>
        <v>18.326612903225804</v>
      </c>
      <c r="O13" s="7" t="s">
        <v>3</v>
      </c>
      <c r="P13" s="7" t="s">
        <v>3</v>
      </c>
      <c r="Q13" s="7" t="s">
        <v>3</v>
      </c>
      <c r="R13" s="7" t="s">
        <v>3</v>
      </c>
      <c r="S13" s="7" t="s">
        <v>3</v>
      </c>
      <c r="T13" s="7" t="s">
        <v>3</v>
      </c>
      <c r="U13" s="7" t="s">
        <v>3</v>
      </c>
      <c r="V13" s="7" t="s">
        <v>3</v>
      </c>
      <c r="W13" s="4"/>
      <c r="X13" s="6">
        <v>1893</v>
      </c>
      <c r="Y13" s="7" t="s">
        <v>3</v>
      </c>
      <c r="Z13" s="7" t="s">
        <v>3</v>
      </c>
      <c r="AA13" s="7" t="s">
        <v>3</v>
      </c>
      <c r="AB13" s="7" t="s">
        <v>3</v>
      </c>
      <c r="AC13" s="7" t="s">
        <v>3</v>
      </c>
      <c r="AD13" s="7" t="s">
        <v>3</v>
      </c>
      <c r="AE13" s="7" t="s">
        <v>3</v>
      </c>
      <c r="AF13" s="7" t="s">
        <v>3</v>
      </c>
      <c r="AG13" s="7" t="s">
        <v>3</v>
      </c>
      <c r="AH13" s="7" t="s">
        <v>3</v>
      </c>
      <c r="AI13" s="7" t="s">
        <v>3</v>
      </c>
      <c r="AJ13" s="7" t="s">
        <v>3</v>
      </c>
      <c r="AK13" s="7" t="s">
        <v>3</v>
      </c>
      <c r="AL13" s="7" t="s">
        <v>3</v>
      </c>
      <c r="AM13" s="7" t="s">
        <v>3</v>
      </c>
      <c r="AN13" s="7" t="s">
        <v>3</v>
      </c>
      <c r="AO13" s="4"/>
      <c r="AP13" s="6">
        <v>1893</v>
      </c>
      <c r="AQ13" s="7" t="s">
        <v>3</v>
      </c>
      <c r="AR13" s="7" t="s">
        <v>3</v>
      </c>
      <c r="AS13" s="7" t="s">
        <v>3</v>
      </c>
      <c r="AT13" s="7" t="s">
        <v>3</v>
      </c>
      <c r="AU13" s="7" t="s">
        <v>3</v>
      </c>
      <c r="AV13" s="7" t="s">
        <v>3</v>
      </c>
      <c r="AW13" s="7" t="s">
        <v>3</v>
      </c>
      <c r="AX13" s="7" t="s">
        <v>3</v>
      </c>
      <c r="AY13" s="7" t="s">
        <v>3</v>
      </c>
      <c r="AZ13" s="7" t="s">
        <v>3</v>
      </c>
      <c r="BA13" s="7" t="s">
        <v>3</v>
      </c>
      <c r="BB13" s="7" t="s">
        <v>3</v>
      </c>
      <c r="BC13" s="7" t="s">
        <v>3</v>
      </c>
      <c r="BD13" s="7" t="s">
        <v>3</v>
      </c>
      <c r="BE13" s="7" t="s">
        <v>3</v>
      </c>
      <c r="BF13" s="7" t="s">
        <v>3</v>
      </c>
      <c r="BG13" s="5"/>
      <c r="BH13" s="6">
        <v>1893</v>
      </c>
      <c r="BI13" s="8" t="s">
        <v>3</v>
      </c>
      <c r="BJ13" s="8" t="s">
        <v>3</v>
      </c>
      <c r="BK13" s="8" t="s">
        <v>3</v>
      </c>
      <c r="BL13" s="8" t="s">
        <v>3</v>
      </c>
      <c r="BM13" s="8" t="s">
        <v>3</v>
      </c>
      <c r="BN13" s="8" t="s">
        <v>3</v>
      </c>
      <c r="BO13" s="8" t="s">
        <v>3</v>
      </c>
      <c r="BP13" s="8" t="s">
        <v>3</v>
      </c>
      <c r="BQ13" s="8" t="s">
        <v>3</v>
      </c>
      <c r="BR13" s="8" t="s">
        <v>3</v>
      </c>
      <c r="BS13" s="8" t="s">
        <v>3</v>
      </c>
      <c r="BT13" s="8" t="s">
        <v>3</v>
      </c>
      <c r="BU13" s="8" t="s">
        <v>3</v>
      </c>
      <c r="BV13" s="8" t="s">
        <v>3</v>
      </c>
      <c r="BW13" s="8" t="s">
        <v>3</v>
      </c>
      <c r="BX13" s="8" t="s">
        <v>3</v>
      </c>
      <c r="BY13" s="3"/>
    </row>
    <row r="14" spans="1:77" x14ac:dyDescent="0.3">
      <c r="A14" s="7" t="s">
        <v>3</v>
      </c>
      <c r="B14" s="7" t="s">
        <v>3</v>
      </c>
      <c r="C14" s="7" t="s">
        <v>3</v>
      </c>
      <c r="D14" s="7" t="s">
        <v>3</v>
      </c>
      <c r="E14" s="7" t="s">
        <v>3</v>
      </c>
      <c r="F14" s="6">
        <v>1894</v>
      </c>
      <c r="G14" s="7" t="s">
        <v>3</v>
      </c>
      <c r="H14" s="7" t="s">
        <v>3</v>
      </c>
      <c r="I14" s="121">
        <f>BCA!B14</f>
        <v>48.561248381601366</v>
      </c>
      <c r="J14" s="7" t="s">
        <v>3</v>
      </c>
      <c r="K14" s="7" t="s">
        <v>3</v>
      </c>
      <c r="L14" s="7" t="s">
        <v>3</v>
      </c>
      <c r="M14" s="7" t="s">
        <v>3</v>
      </c>
      <c r="N14" s="122">
        <f>BCA!E14</f>
        <v>17.376490630323683</v>
      </c>
      <c r="O14" s="7" t="s">
        <v>3</v>
      </c>
      <c r="P14" s="7" t="s">
        <v>3</v>
      </c>
      <c r="Q14" s="7" t="s">
        <v>3</v>
      </c>
      <c r="R14" s="7" t="s">
        <v>3</v>
      </c>
      <c r="S14" s="7" t="s">
        <v>3</v>
      </c>
      <c r="T14" s="7" t="s">
        <v>3</v>
      </c>
      <c r="U14" s="7" t="s">
        <v>3</v>
      </c>
      <c r="V14" s="7" t="s">
        <v>3</v>
      </c>
      <c r="W14" s="4"/>
      <c r="X14" s="6">
        <v>1894</v>
      </c>
      <c r="Y14" s="7" t="s">
        <v>3</v>
      </c>
      <c r="Z14" s="7" t="s">
        <v>3</v>
      </c>
      <c r="AA14" s="7" t="s">
        <v>3</v>
      </c>
      <c r="AB14" s="7" t="s">
        <v>3</v>
      </c>
      <c r="AC14" s="7" t="s">
        <v>3</v>
      </c>
      <c r="AD14" s="7" t="s">
        <v>3</v>
      </c>
      <c r="AE14" s="7" t="s">
        <v>3</v>
      </c>
      <c r="AF14" s="7" t="s">
        <v>3</v>
      </c>
      <c r="AG14" s="7" t="s">
        <v>3</v>
      </c>
      <c r="AH14" s="7" t="s">
        <v>3</v>
      </c>
      <c r="AI14" s="7" t="s">
        <v>3</v>
      </c>
      <c r="AJ14" s="7" t="s">
        <v>3</v>
      </c>
      <c r="AK14" s="7" t="s">
        <v>3</v>
      </c>
      <c r="AL14" s="7" t="s">
        <v>3</v>
      </c>
      <c r="AM14" s="7" t="s">
        <v>3</v>
      </c>
      <c r="AN14" s="7" t="s">
        <v>3</v>
      </c>
      <c r="AO14" s="4"/>
      <c r="AP14" s="6">
        <v>1894</v>
      </c>
      <c r="AQ14" s="7" t="s">
        <v>3</v>
      </c>
      <c r="AR14" s="7" t="s">
        <v>3</v>
      </c>
      <c r="AS14" s="7" t="s">
        <v>3</v>
      </c>
      <c r="AT14" s="7" t="s">
        <v>3</v>
      </c>
      <c r="AU14" s="7" t="s">
        <v>3</v>
      </c>
      <c r="AV14" s="7" t="s">
        <v>3</v>
      </c>
      <c r="AW14" s="7" t="s">
        <v>3</v>
      </c>
      <c r="AX14" s="7" t="s">
        <v>3</v>
      </c>
      <c r="AY14" s="7" t="s">
        <v>3</v>
      </c>
      <c r="AZ14" s="7" t="s">
        <v>3</v>
      </c>
      <c r="BA14" s="7" t="s">
        <v>3</v>
      </c>
      <c r="BB14" s="7" t="s">
        <v>3</v>
      </c>
      <c r="BC14" s="7" t="s">
        <v>3</v>
      </c>
      <c r="BD14" s="7" t="s">
        <v>3</v>
      </c>
      <c r="BE14" s="7" t="s">
        <v>3</v>
      </c>
      <c r="BF14" s="7" t="s">
        <v>3</v>
      </c>
      <c r="BG14" s="5"/>
      <c r="BH14" s="6">
        <v>1894</v>
      </c>
      <c r="BI14" s="8" t="s">
        <v>3</v>
      </c>
      <c r="BJ14" s="8" t="s">
        <v>3</v>
      </c>
      <c r="BK14" s="8" t="s">
        <v>3</v>
      </c>
      <c r="BL14" s="8" t="s">
        <v>3</v>
      </c>
      <c r="BM14" s="8" t="s">
        <v>3</v>
      </c>
      <c r="BN14" s="8" t="s">
        <v>3</v>
      </c>
      <c r="BO14" s="8" t="s">
        <v>3</v>
      </c>
      <c r="BP14" s="8" t="s">
        <v>3</v>
      </c>
      <c r="BQ14" s="8" t="s">
        <v>3</v>
      </c>
      <c r="BR14" s="8" t="s">
        <v>3</v>
      </c>
      <c r="BS14" s="8" t="s">
        <v>3</v>
      </c>
      <c r="BT14" s="8" t="s">
        <v>3</v>
      </c>
      <c r="BU14" s="8" t="s">
        <v>3</v>
      </c>
      <c r="BV14" s="8" t="s">
        <v>3</v>
      </c>
      <c r="BW14" s="8" t="s">
        <v>3</v>
      </c>
      <c r="BX14" s="8" t="s">
        <v>3</v>
      </c>
      <c r="BY14" s="3"/>
    </row>
    <row r="15" spans="1:77" x14ac:dyDescent="0.3">
      <c r="A15" s="7" t="s">
        <v>3</v>
      </c>
      <c r="B15" s="7" t="s">
        <v>3</v>
      </c>
      <c r="C15" s="7" t="s">
        <v>3</v>
      </c>
      <c r="D15" s="7" t="s">
        <v>3</v>
      </c>
      <c r="E15" s="7" t="s">
        <v>3</v>
      </c>
      <c r="F15" s="6">
        <v>1895</v>
      </c>
      <c r="G15" s="7" t="s">
        <v>3</v>
      </c>
      <c r="H15" s="7" t="s">
        <v>3</v>
      </c>
      <c r="I15" s="121">
        <f>BCA!B15</f>
        <v>57.729329252295578</v>
      </c>
      <c r="J15" s="7" t="s">
        <v>3</v>
      </c>
      <c r="K15" s="7" t="s">
        <v>3</v>
      </c>
      <c r="L15" s="7" t="s">
        <v>3</v>
      </c>
      <c r="M15" s="7" t="s">
        <v>3</v>
      </c>
      <c r="N15" s="122">
        <f>BCA!E15</f>
        <v>22.195015303891559</v>
      </c>
      <c r="O15" s="7" t="s">
        <v>3</v>
      </c>
      <c r="P15" s="7" t="s">
        <v>3</v>
      </c>
      <c r="Q15" s="7" t="s">
        <v>3</v>
      </c>
      <c r="R15" s="7" t="s">
        <v>3</v>
      </c>
      <c r="S15" s="7" t="s">
        <v>3</v>
      </c>
      <c r="T15" s="7" t="s">
        <v>3</v>
      </c>
      <c r="U15" s="7" t="s">
        <v>3</v>
      </c>
      <c r="V15" s="7" t="s">
        <v>3</v>
      </c>
      <c r="W15" s="4"/>
      <c r="X15" s="6">
        <v>1895</v>
      </c>
      <c r="Y15" s="7" t="s">
        <v>3</v>
      </c>
      <c r="Z15" s="7" t="s">
        <v>3</v>
      </c>
      <c r="AA15" s="7" t="s">
        <v>3</v>
      </c>
      <c r="AB15" s="7" t="s">
        <v>3</v>
      </c>
      <c r="AC15" s="7" t="s">
        <v>3</v>
      </c>
      <c r="AD15" s="7" t="s">
        <v>3</v>
      </c>
      <c r="AE15" s="7" t="s">
        <v>3</v>
      </c>
      <c r="AF15" s="7" t="s">
        <v>3</v>
      </c>
      <c r="AG15" s="7" t="s">
        <v>3</v>
      </c>
      <c r="AH15" s="7" t="s">
        <v>3</v>
      </c>
      <c r="AI15" s="7" t="s">
        <v>3</v>
      </c>
      <c r="AJ15" s="7" t="s">
        <v>3</v>
      </c>
      <c r="AK15" s="7" t="s">
        <v>3</v>
      </c>
      <c r="AL15" s="7" t="s">
        <v>3</v>
      </c>
      <c r="AM15" s="7" t="s">
        <v>3</v>
      </c>
      <c r="AN15" s="7" t="s">
        <v>3</v>
      </c>
      <c r="AO15" s="4"/>
      <c r="AP15" s="6">
        <v>1895</v>
      </c>
      <c r="AQ15" s="7" t="s">
        <v>3</v>
      </c>
      <c r="AR15" s="7" t="s">
        <v>3</v>
      </c>
      <c r="AS15" s="7" t="s">
        <v>3</v>
      </c>
      <c r="AT15" s="7" t="s">
        <v>3</v>
      </c>
      <c r="AU15" s="7" t="s">
        <v>3</v>
      </c>
      <c r="AV15" s="7" t="s">
        <v>3</v>
      </c>
      <c r="AW15" s="7" t="s">
        <v>3</v>
      </c>
      <c r="AX15" s="7" t="s">
        <v>3</v>
      </c>
      <c r="AY15" s="7" t="s">
        <v>3</v>
      </c>
      <c r="AZ15" s="7" t="s">
        <v>3</v>
      </c>
      <c r="BA15" s="7" t="s">
        <v>3</v>
      </c>
      <c r="BB15" s="7" t="s">
        <v>3</v>
      </c>
      <c r="BC15" s="7" t="s">
        <v>3</v>
      </c>
      <c r="BD15" s="7" t="s">
        <v>3</v>
      </c>
      <c r="BE15" s="7" t="s">
        <v>3</v>
      </c>
      <c r="BF15" s="7" t="s">
        <v>3</v>
      </c>
      <c r="BG15" s="5"/>
      <c r="BH15" s="6">
        <v>1895</v>
      </c>
      <c r="BI15" s="8" t="s">
        <v>3</v>
      </c>
      <c r="BJ15" s="8" t="s">
        <v>3</v>
      </c>
      <c r="BK15" s="8" t="s">
        <v>3</v>
      </c>
      <c r="BL15" s="8" t="s">
        <v>3</v>
      </c>
      <c r="BM15" s="8" t="s">
        <v>3</v>
      </c>
      <c r="BN15" s="8" t="s">
        <v>3</v>
      </c>
      <c r="BO15" s="8" t="s">
        <v>3</v>
      </c>
      <c r="BP15" s="8" t="s">
        <v>3</v>
      </c>
      <c r="BQ15" s="8" t="s">
        <v>3</v>
      </c>
      <c r="BR15" s="8" t="s">
        <v>3</v>
      </c>
      <c r="BS15" s="8" t="s">
        <v>3</v>
      </c>
      <c r="BT15" s="8" t="s">
        <v>3</v>
      </c>
      <c r="BU15" s="8" t="s">
        <v>3</v>
      </c>
      <c r="BV15" s="8" t="s">
        <v>3</v>
      </c>
      <c r="BW15" s="8" t="s">
        <v>3</v>
      </c>
      <c r="BX15" s="8" t="s">
        <v>3</v>
      </c>
      <c r="BY15" s="3"/>
    </row>
    <row r="16" spans="1:77" x14ac:dyDescent="0.3">
      <c r="A16" s="7" t="s">
        <v>3</v>
      </c>
      <c r="B16" s="7" t="s">
        <v>3</v>
      </c>
      <c r="C16" s="7" t="s">
        <v>3</v>
      </c>
      <c r="D16" s="7" t="s">
        <v>3</v>
      </c>
      <c r="E16" s="7" t="s">
        <v>3</v>
      </c>
      <c r="F16" s="6">
        <v>1896</v>
      </c>
      <c r="G16" s="7" t="s">
        <v>3</v>
      </c>
      <c r="H16" s="7" t="s">
        <v>3</v>
      </c>
      <c r="I16" s="121">
        <f>BCA!B16</f>
        <v>61.828919685039367</v>
      </c>
      <c r="J16" s="7" t="s">
        <v>3</v>
      </c>
      <c r="K16" s="7" t="s">
        <v>3</v>
      </c>
      <c r="L16" s="7" t="s">
        <v>3</v>
      </c>
      <c r="M16" s="7" t="s">
        <v>3</v>
      </c>
      <c r="N16" s="122">
        <f>BCA!E16</f>
        <v>22.15223097112861</v>
      </c>
      <c r="O16" s="7" t="s">
        <v>3</v>
      </c>
      <c r="P16" s="7" t="s">
        <v>3</v>
      </c>
      <c r="Q16" s="7" t="s">
        <v>3</v>
      </c>
      <c r="R16" s="7" t="s">
        <v>3</v>
      </c>
      <c r="S16" s="7" t="s">
        <v>3</v>
      </c>
      <c r="T16" s="7" t="s">
        <v>3</v>
      </c>
      <c r="U16" s="7" t="s">
        <v>3</v>
      </c>
      <c r="V16" s="7" t="s">
        <v>3</v>
      </c>
      <c r="W16" s="4"/>
      <c r="X16" s="6">
        <v>1896</v>
      </c>
      <c r="Y16" s="7" t="s">
        <v>3</v>
      </c>
      <c r="Z16" s="7" t="s">
        <v>3</v>
      </c>
      <c r="AA16" s="7" t="s">
        <v>3</v>
      </c>
      <c r="AB16" s="7" t="s">
        <v>3</v>
      </c>
      <c r="AC16" s="7" t="s">
        <v>3</v>
      </c>
      <c r="AD16" s="7" t="s">
        <v>3</v>
      </c>
      <c r="AE16" s="7" t="s">
        <v>3</v>
      </c>
      <c r="AF16" s="7" t="s">
        <v>3</v>
      </c>
      <c r="AG16" s="7" t="s">
        <v>3</v>
      </c>
      <c r="AH16" s="7" t="s">
        <v>3</v>
      </c>
      <c r="AI16" s="7" t="s">
        <v>3</v>
      </c>
      <c r="AJ16" s="7" t="s">
        <v>3</v>
      </c>
      <c r="AK16" s="7" t="s">
        <v>3</v>
      </c>
      <c r="AL16" s="7" t="s">
        <v>3</v>
      </c>
      <c r="AM16" s="7" t="s">
        <v>3</v>
      </c>
      <c r="AN16" s="7" t="s">
        <v>3</v>
      </c>
      <c r="AO16" s="4"/>
      <c r="AP16" s="6">
        <v>1896</v>
      </c>
      <c r="AQ16" s="7" t="s">
        <v>3</v>
      </c>
      <c r="AR16" s="7" t="s">
        <v>3</v>
      </c>
      <c r="AS16" s="7" t="s">
        <v>3</v>
      </c>
      <c r="AT16" s="7" t="s">
        <v>3</v>
      </c>
      <c r="AU16" s="7" t="s">
        <v>3</v>
      </c>
      <c r="AV16" s="7" t="s">
        <v>3</v>
      </c>
      <c r="AW16" s="7" t="s">
        <v>3</v>
      </c>
      <c r="AX16" s="7" t="s">
        <v>3</v>
      </c>
      <c r="AY16" s="7" t="s">
        <v>3</v>
      </c>
      <c r="AZ16" s="7" t="s">
        <v>3</v>
      </c>
      <c r="BA16" s="7" t="s">
        <v>3</v>
      </c>
      <c r="BB16" s="7" t="s">
        <v>3</v>
      </c>
      <c r="BC16" s="7" t="s">
        <v>3</v>
      </c>
      <c r="BD16" s="7" t="s">
        <v>3</v>
      </c>
      <c r="BE16" s="7" t="s">
        <v>3</v>
      </c>
      <c r="BF16" s="7" t="s">
        <v>3</v>
      </c>
      <c r="BG16" s="5"/>
      <c r="BH16" s="6">
        <v>1896</v>
      </c>
      <c r="BI16" s="8" t="s">
        <v>3</v>
      </c>
      <c r="BJ16" s="8" t="s">
        <v>3</v>
      </c>
      <c r="BK16" s="8" t="s">
        <v>3</v>
      </c>
      <c r="BL16" s="8" t="s">
        <v>3</v>
      </c>
      <c r="BM16" s="8" t="s">
        <v>3</v>
      </c>
      <c r="BN16" s="8" t="s">
        <v>3</v>
      </c>
      <c r="BO16" s="8" t="s">
        <v>3</v>
      </c>
      <c r="BP16" s="8" t="s">
        <v>3</v>
      </c>
      <c r="BQ16" s="8" t="s">
        <v>3</v>
      </c>
      <c r="BR16" s="8" t="s">
        <v>3</v>
      </c>
      <c r="BS16" s="8" t="s">
        <v>3</v>
      </c>
      <c r="BT16" s="8" t="s">
        <v>3</v>
      </c>
      <c r="BU16" s="8" t="s">
        <v>3</v>
      </c>
      <c r="BV16" s="8" t="s">
        <v>3</v>
      </c>
      <c r="BW16" s="8" t="s">
        <v>3</v>
      </c>
      <c r="BX16" s="8" t="s">
        <v>3</v>
      </c>
      <c r="BY16" s="3"/>
    </row>
    <row r="17" spans="1:77" x14ac:dyDescent="0.3">
      <c r="A17" s="7" t="s">
        <v>3</v>
      </c>
      <c r="B17" s="7" t="s">
        <v>3</v>
      </c>
      <c r="C17" s="7" t="s">
        <v>3</v>
      </c>
      <c r="D17" s="7" t="s">
        <v>3</v>
      </c>
      <c r="E17" s="7" t="s">
        <v>3</v>
      </c>
      <c r="F17" s="6">
        <v>1897</v>
      </c>
      <c r="G17" s="7" t="s">
        <v>3</v>
      </c>
      <c r="H17" s="7" t="s">
        <v>3</v>
      </c>
      <c r="I17" s="121">
        <f>BCA!B17</f>
        <v>64.871654189506643</v>
      </c>
      <c r="J17" s="7" t="s">
        <v>3</v>
      </c>
      <c r="K17" s="7" t="s">
        <v>3</v>
      </c>
      <c r="L17" s="7" t="s">
        <v>3</v>
      </c>
      <c r="M17" s="7" t="s">
        <v>3</v>
      </c>
      <c r="N17" s="122">
        <f>BCA!E17</f>
        <v>20.485512920908381</v>
      </c>
      <c r="O17" s="7" t="s">
        <v>3</v>
      </c>
      <c r="P17" s="7" t="s">
        <v>3</v>
      </c>
      <c r="Q17" s="7" t="s">
        <v>3</v>
      </c>
      <c r="R17" s="7" t="s">
        <v>3</v>
      </c>
      <c r="S17" s="7" t="s">
        <v>3</v>
      </c>
      <c r="T17" s="7" t="s">
        <v>3</v>
      </c>
      <c r="U17" s="7" t="s">
        <v>3</v>
      </c>
      <c r="V17" s="7" t="s">
        <v>3</v>
      </c>
      <c r="W17" s="4"/>
      <c r="X17" s="6">
        <v>1897</v>
      </c>
      <c r="Y17" s="7" t="s">
        <v>3</v>
      </c>
      <c r="Z17" s="7" t="s">
        <v>3</v>
      </c>
      <c r="AA17" s="7" t="s">
        <v>3</v>
      </c>
      <c r="AB17" s="7" t="s">
        <v>3</v>
      </c>
      <c r="AC17" s="7" t="s">
        <v>3</v>
      </c>
      <c r="AD17" s="7" t="s">
        <v>3</v>
      </c>
      <c r="AE17" s="7" t="s">
        <v>3</v>
      </c>
      <c r="AF17" s="7" t="s">
        <v>3</v>
      </c>
      <c r="AG17" s="7" t="s">
        <v>3</v>
      </c>
      <c r="AH17" s="7" t="s">
        <v>3</v>
      </c>
      <c r="AI17" s="7" t="s">
        <v>3</v>
      </c>
      <c r="AJ17" s="7" t="s">
        <v>3</v>
      </c>
      <c r="AK17" s="7" t="s">
        <v>3</v>
      </c>
      <c r="AL17" s="7" t="s">
        <v>3</v>
      </c>
      <c r="AM17" s="7" t="s">
        <v>3</v>
      </c>
      <c r="AN17" s="7" t="s">
        <v>3</v>
      </c>
      <c r="AO17" s="4"/>
      <c r="AP17" s="6">
        <v>1897</v>
      </c>
      <c r="AQ17" s="7" t="s">
        <v>3</v>
      </c>
      <c r="AR17" s="7" t="s">
        <v>3</v>
      </c>
      <c r="AS17" s="7" t="s">
        <v>3</v>
      </c>
      <c r="AT17" s="7" t="s">
        <v>3</v>
      </c>
      <c r="AU17" s="7" t="s">
        <v>3</v>
      </c>
      <c r="AV17" s="7" t="s">
        <v>3</v>
      </c>
      <c r="AW17" s="7" t="s">
        <v>3</v>
      </c>
      <c r="AX17" s="7" t="s">
        <v>3</v>
      </c>
      <c r="AY17" s="7" t="s">
        <v>3</v>
      </c>
      <c r="AZ17" s="7" t="s">
        <v>3</v>
      </c>
      <c r="BA17" s="7" t="s">
        <v>3</v>
      </c>
      <c r="BB17" s="7" t="s">
        <v>3</v>
      </c>
      <c r="BC17" s="7" t="s">
        <v>3</v>
      </c>
      <c r="BD17" s="7" t="s">
        <v>3</v>
      </c>
      <c r="BE17" s="7" t="s">
        <v>3</v>
      </c>
      <c r="BF17" s="7" t="s">
        <v>3</v>
      </c>
      <c r="BG17" s="5"/>
      <c r="BH17" s="6">
        <v>1897</v>
      </c>
      <c r="BI17" s="8" t="s">
        <v>3</v>
      </c>
      <c r="BJ17" s="8" t="s">
        <v>3</v>
      </c>
      <c r="BK17" s="8" t="s">
        <v>3</v>
      </c>
      <c r="BL17" s="8" t="s">
        <v>3</v>
      </c>
      <c r="BM17" s="8" t="s">
        <v>3</v>
      </c>
      <c r="BN17" s="8" t="s">
        <v>3</v>
      </c>
      <c r="BO17" s="8" t="s">
        <v>3</v>
      </c>
      <c r="BP17" s="8" t="s">
        <v>3</v>
      </c>
      <c r="BQ17" s="8" t="s">
        <v>3</v>
      </c>
      <c r="BR17" s="8" t="s">
        <v>3</v>
      </c>
      <c r="BS17" s="8" t="s">
        <v>3</v>
      </c>
      <c r="BT17" s="8" t="s">
        <v>3</v>
      </c>
      <c r="BU17" s="8" t="s">
        <v>3</v>
      </c>
      <c r="BV17" s="8" t="s">
        <v>3</v>
      </c>
      <c r="BW17" s="8" t="s">
        <v>3</v>
      </c>
      <c r="BX17" s="8" t="s">
        <v>3</v>
      </c>
      <c r="BY17" s="3"/>
    </row>
    <row r="18" spans="1:77" x14ac:dyDescent="0.3">
      <c r="A18" s="7" t="s">
        <v>3</v>
      </c>
      <c r="B18" s="7" t="s">
        <v>3</v>
      </c>
      <c r="C18" s="7" t="s">
        <v>3</v>
      </c>
      <c r="D18" s="7" t="s">
        <v>3</v>
      </c>
      <c r="E18" s="7" t="s">
        <v>3</v>
      </c>
      <c r="F18" s="6">
        <v>1898</v>
      </c>
      <c r="G18" s="7" t="s">
        <v>3</v>
      </c>
      <c r="H18" s="7" t="s">
        <v>3</v>
      </c>
      <c r="I18" s="121">
        <f>BCA!B18</f>
        <v>68.150191583779645</v>
      </c>
      <c r="J18" s="7" t="s">
        <v>3</v>
      </c>
      <c r="K18" s="7" t="s">
        <v>3</v>
      </c>
      <c r="L18" s="7" t="s">
        <v>3</v>
      </c>
      <c r="M18" s="7" t="s">
        <v>3</v>
      </c>
      <c r="N18" s="122">
        <f>BCA!E18</f>
        <v>23.366488140780408</v>
      </c>
      <c r="O18" s="7" t="s">
        <v>3</v>
      </c>
      <c r="P18" s="7" t="s">
        <v>3</v>
      </c>
      <c r="Q18" s="7" t="s">
        <v>3</v>
      </c>
      <c r="R18" s="7" t="s">
        <v>3</v>
      </c>
      <c r="S18" s="7" t="s">
        <v>3</v>
      </c>
      <c r="T18" s="7" t="s">
        <v>3</v>
      </c>
      <c r="U18" s="7" t="s">
        <v>3</v>
      </c>
      <c r="V18" s="7" t="s">
        <v>3</v>
      </c>
      <c r="W18" s="4"/>
      <c r="X18" s="6">
        <v>1898</v>
      </c>
      <c r="Y18" s="7" t="s">
        <v>3</v>
      </c>
      <c r="Z18" s="7" t="s">
        <v>3</v>
      </c>
      <c r="AA18" s="7" t="s">
        <v>3</v>
      </c>
      <c r="AB18" s="7" t="s">
        <v>3</v>
      </c>
      <c r="AC18" s="7" t="s">
        <v>3</v>
      </c>
      <c r="AD18" s="7" t="s">
        <v>3</v>
      </c>
      <c r="AE18" s="7" t="s">
        <v>3</v>
      </c>
      <c r="AF18" s="7" t="s">
        <v>3</v>
      </c>
      <c r="AG18" s="7" t="s">
        <v>3</v>
      </c>
      <c r="AH18" s="7" t="s">
        <v>3</v>
      </c>
      <c r="AI18" s="7" t="s">
        <v>3</v>
      </c>
      <c r="AJ18" s="7" t="s">
        <v>3</v>
      </c>
      <c r="AK18" s="7" t="s">
        <v>3</v>
      </c>
      <c r="AL18" s="7" t="s">
        <v>3</v>
      </c>
      <c r="AM18" s="7" t="s">
        <v>3</v>
      </c>
      <c r="AN18" s="7" t="s">
        <v>3</v>
      </c>
      <c r="AO18" s="4"/>
      <c r="AP18" s="6">
        <v>1898</v>
      </c>
      <c r="AQ18" s="7" t="s">
        <v>3</v>
      </c>
      <c r="AR18" s="7" t="s">
        <v>3</v>
      </c>
      <c r="AS18" s="7" t="s">
        <v>3</v>
      </c>
      <c r="AT18" s="7" t="s">
        <v>3</v>
      </c>
      <c r="AU18" s="7" t="s">
        <v>3</v>
      </c>
      <c r="AV18" s="7" t="s">
        <v>3</v>
      </c>
      <c r="AW18" s="7" t="s">
        <v>3</v>
      </c>
      <c r="AX18" s="7" t="s">
        <v>3</v>
      </c>
      <c r="AY18" s="7" t="s">
        <v>3</v>
      </c>
      <c r="AZ18" s="7" t="s">
        <v>3</v>
      </c>
      <c r="BA18" s="7" t="s">
        <v>3</v>
      </c>
      <c r="BB18" s="7" t="s">
        <v>3</v>
      </c>
      <c r="BC18" s="7" t="s">
        <v>3</v>
      </c>
      <c r="BD18" s="7" t="s">
        <v>3</v>
      </c>
      <c r="BE18" s="7" t="s">
        <v>3</v>
      </c>
      <c r="BF18" s="7" t="s">
        <v>3</v>
      </c>
      <c r="BG18" s="5"/>
      <c r="BH18" s="6">
        <v>1898</v>
      </c>
      <c r="BI18" s="8" t="s">
        <v>3</v>
      </c>
      <c r="BJ18" s="8" t="s">
        <v>3</v>
      </c>
      <c r="BK18" s="8" t="s">
        <v>3</v>
      </c>
      <c r="BL18" s="8" t="s">
        <v>3</v>
      </c>
      <c r="BM18" s="8" t="s">
        <v>3</v>
      </c>
      <c r="BN18" s="8" t="s">
        <v>3</v>
      </c>
      <c r="BO18" s="8" t="s">
        <v>3</v>
      </c>
      <c r="BP18" s="8" t="s">
        <v>3</v>
      </c>
      <c r="BQ18" s="8" t="s">
        <v>3</v>
      </c>
      <c r="BR18" s="8" t="s">
        <v>3</v>
      </c>
      <c r="BS18" s="8" t="s">
        <v>3</v>
      </c>
      <c r="BT18" s="8" t="s">
        <v>3</v>
      </c>
      <c r="BU18" s="8" t="s">
        <v>3</v>
      </c>
      <c r="BV18" s="8" t="s">
        <v>3</v>
      </c>
      <c r="BW18" s="8" t="s">
        <v>3</v>
      </c>
      <c r="BX18" s="8" t="s">
        <v>3</v>
      </c>
      <c r="BY18" s="3"/>
    </row>
    <row r="19" spans="1:77" x14ac:dyDescent="0.3">
      <c r="A19" s="7" t="s">
        <v>3</v>
      </c>
      <c r="B19" s="7" t="s">
        <v>3</v>
      </c>
      <c r="C19" s="7" t="s">
        <v>3</v>
      </c>
      <c r="D19" s="7" t="s">
        <v>3</v>
      </c>
      <c r="E19" s="7" t="s">
        <v>3</v>
      </c>
      <c r="F19" s="6">
        <v>1899</v>
      </c>
      <c r="G19" s="7" t="s">
        <v>3</v>
      </c>
      <c r="H19" s="7" t="s">
        <v>3</v>
      </c>
      <c r="I19" s="121">
        <f>BCA!B19</f>
        <v>75.386073680031757</v>
      </c>
      <c r="J19" s="7" t="s">
        <v>3</v>
      </c>
      <c r="K19" s="7" t="s">
        <v>3</v>
      </c>
      <c r="L19" s="7" t="s">
        <v>3</v>
      </c>
      <c r="M19" s="7" t="s">
        <v>3</v>
      </c>
      <c r="N19" s="122">
        <f>BCA!E19</f>
        <v>29.202064311234615</v>
      </c>
      <c r="O19" s="7" t="s">
        <v>3</v>
      </c>
      <c r="P19" s="7" t="s">
        <v>3</v>
      </c>
      <c r="Q19" s="7" t="s">
        <v>3</v>
      </c>
      <c r="R19" s="7" t="s">
        <v>3</v>
      </c>
      <c r="S19" s="7" t="s">
        <v>3</v>
      </c>
      <c r="T19" s="7" t="s">
        <v>3</v>
      </c>
      <c r="U19" s="7" t="s">
        <v>3</v>
      </c>
      <c r="V19" s="7" t="s">
        <v>3</v>
      </c>
      <c r="W19" s="4"/>
      <c r="X19" s="6">
        <v>1899</v>
      </c>
      <c r="Y19" s="7" t="s">
        <v>3</v>
      </c>
      <c r="Z19" s="7" t="s">
        <v>3</v>
      </c>
      <c r="AA19" s="7" t="s">
        <v>3</v>
      </c>
      <c r="AB19" s="7" t="s">
        <v>3</v>
      </c>
      <c r="AC19" s="7" t="s">
        <v>3</v>
      </c>
      <c r="AD19" s="7" t="s">
        <v>3</v>
      </c>
      <c r="AE19" s="7" t="s">
        <v>3</v>
      </c>
      <c r="AF19" s="7" t="s">
        <v>3</v>
      </c>
      <c r="AG19" s="7" t="s">
        <v>3</v>
      </c>
      <c r="AH19" s="7" t="s">
        <v>3</v>
      </c>
      <c r="AI19" s="7" t="s">
        <v>3</v>
      </c>
      <c r="AJ19" s="7" t="s">
        <v>3</v>
      </c>
      <c r="AK19" s="7" t="s">
        <v>3</v>
      </c>
      <c r="AL19" s="7" t="s">
        <v>3</v>
      </c>
      <c r="AM19" s="7" t="s">
        <v>3</v>
      </c>
      <c r="AN19" s="7" t="s">
        <v>3</v>
      </c>
      <c r="AO19" s="4"/>
      <c r="AP19" s="6">
        <v>1899</v>
      </c>
      <c r="AQ19" s="7" t="s">
        <v>3</v>
      </c>
      <c r="AR19" s="7" t="s">
        <v>3</v>
      </c>
      <c r="AS19" s="7" t="s">
        <v>3</v>
      </c>
      <c r="AT19" s="7" t="s">
        <v>3</v>
      </c>
      <c r="AU19" s="7" t="s">
        <v>3</v>
      </c>
      <c r="AV19" s="7" t="s">
        <v>3</v>
      </c>
      <c r="AW19" s="7" t="s">
        <v>3</v>
      </c>
      <c r="AX19" s="7" t="s">
        <v>3</v>
      </c>
      <c r="AY19" s="7" t="s">
        <v>3</v>
      </c>
      <c r="AZ19" s="7" t="s">
        <v>3</v>
      </c>
      <c r="BA19" s="7" t="s">
        <v>3</v>
      </c>
      <c r="BB19" s="7" t="s">
        <v>3</v>
      </c>
      <c r="BC19" s="7" t="s">
        <v>3</v>
      </c>
      <c r="BD19" s="7" t="s">
        <v>3</v>
      </c>
      <c r="BE19" s="7" t="s">
        <v>3</v>
      </c>
      <c r="BF19" s="7" t="s">
        <v>3</v>
      </c>
      <c r="BG19" s="5"/>
      <c r="BH19" s="6">
        <v>1899</v>
      </c>
      <c r="BI19" s="8" t="s">
        <v>3</v>
      </c>
      <c r="BJ19" s="8" t="s">
        <v>3</v>
      </c>
      <c r="BK19" s="8" t="s">
        <v>3</v>
      </c>
      <c r="BL19" s="8" t="s">
        <v>3</v>
      </c>
      <c r="BM19" s="8" t="s">
        <v>3</v>
      </c>
      <c r="BN19" s="8" t="s">
        <v>3</v>
      </c>
      <c r="BO19" s="8" t="s">
        <v>3</v>
      </c>
      <c r="BP19" s="8" t="s">
        <v>3</v>
      </c>
      <c r="BQ19" s="8" t="s">
        <v>3</v>
      </c>
      <c r="BR19" s="8" t="s">
        <v>3</v>
      </c>
      <c r="BS19" s="8" t="s">
        <v>3</v>
      </c>
      <c r="BT19" s="8" t="s">
        <v>3</v>
      </c>
      <c r="BU19" s="8" t="s">
        <v>3</v>
      </c>
      <c r="BV19" s="8" t="s">
        <v>3</v>
      </c>
      <c r="BW19" s="8" t="s">
        <v>3</v>
      </c>
      <c r="BX19" s="8" t="s">
        <v>3</v>
      </c>
      <c r="BY19" s="3"/>
    </row>
    <row r="20" spans="1:77" x14ac:dyDescent="0.3">
      <c r="A20" s="7" t="s">
        <v>3</v>
      </c>
      <c r="B20" s="7" t="s">
        <v>3</v>
      </c>
      <c r="C20" s="7" t="s">
        <v>3</v>
      </c>
      <c r="D20" s="7" t="s">
        <v>3</v>
      </c>
      <c r="E20" s="7" t="s">
        <v>3</v>
      </c>
      <c r="F20" s="6">
        <v>1900</v>
      </c>
      <c r="G20" s="7" t="s">
        <v>3</v>
      </c>
      <c r="H20" s="7" t="s">
        <v>3</v>
      </c>
      <c r="I20" s="121">
        <f>BCA!B20</f>
        <v>76.672618034775596</v>
      </c>
      <c r="J20" s="7" t="s">
        <v>3</v>
      </c>
      <c r="K20" s="7" t="s">
        <v>3</v>
      </c>
      <c r="L20" s="7" t="s">
        <v>3</v>
      </c>
      <c r="M20" s="7" t="s">
        <v>3</v>
      </c>
      <c r="N20" s="122">
        <f>BCA!E20</f>
        <v>31.589162959967652</v>
      </c>
      <c r="O20" s="7" t="s">
        <v>3</v>
      </c>
      <c r="P20" s="7" t="s">
        <v>3</v>
      </c>
      <c r="Q20" s="7" t="s">
        <v>3</v>
      </c>
      <c r="R20" s="7" t="s">
        <v>3</v>
      </c>
      <c r="S20" s="7" t="s">
        <v>3</v>
      </c>
      <c r="T20" s="7" t="s">
        <v>3</v>
      </c>
      <c r="U20" s="7" t="s">
        <v>3</v>
      </c>
      <c r="V20" s="7" t="s">
        <v>3</v>
      </c>
      <c r="W20" s="4"/>
      <c r="X20" s="6">
        <v>1900</v>
      </c>
      <c r="Y20" s="7" t="s">
        <v>3</v>
      </c>
      <c r="Z20" s="7" t="s">
        <v>3</v>
      </c>
      <c r="AA20" s="7" t="s">
        <v>3</v>
      </c>
      <c r="AB20" s="7" t="s">
        <v>3</v>
      </c>
      <c r="AC20" s="7" t="s">
        <v>3</v>
      </c>
      <c r="AD20" s="7" t="s">
        <v>3</v>
      </c>
      <c r="AE20" s="7" t="s">
        <v>3</v>
      </c>
      <c r="AF20" s="7" t="s">
        <v>3</v>
      </c>
      <c r="AG20" s="7" t="s">
        <v>3</v>
      </c>
      <c r="AH20" s="7" t="s">
        <v>3</v>
      </c>
      <c r="AI20" s="7" t="s">
        <v>3</v>
      </c>
      <c r="AJ20" s="7" t="s">
        <v>3</v>
      </c>
      <c r="AK20" s="7" t="s">
        <v>3</v>
      </c>
      <c r="AL20" s="7" t="s">
        <v>3</v>
      </c>
      <c r="AM20" s="7" t="s">
        <v>3</v>
      </c>
      <c r="AN20" s="7" t="s">
        <v>3</v>
      </c>
      <c r="AO20" s="4"/>
      <c r="AP20" s="6">
        <v>1900</v>
      </c>
      <c r="AQ20" s="7" t="s">
        <v>3</v>
      </c>
      <c r="AR20" s="7" t="s">
        <v>3</v>
      </c>
      <c r="AS20" s="7" t="s">
        <v>3</v>
      </c>
      <c r="AT20" s="7" t="s">
        <v>3</v>
      </c>
      <c r="AU20" s="7" t="s">
        <v>3</v>
      </c>
      <c r="AV20" s="7" t="s">
        <v>3</v>
      </c>
      <c r="AW20" s="7" t="s">
        <v>3</v>
      </c>
      <c r="AX20" s="7" t="s">
        <v>3</v>
      </c>
      <c r="AY20" s="7" t="s">
        <v>3</v>
      </c>
      <c r="AZ20" s="7" t="s">
        <v>3</v>
      </c>
      <c r="BA20" s="7" t="s">
        <v>3</v>
      </c>
      <c r="BB20" s="7" t="s">
        <v>3</v>
      </c>
      <c r="BC20" s="7" t="s">
        <v>3</v>
      </c>
      <c r="BD20" s="7" t="s">
        <v>3</v>
      </c>
      <c r="BE20" s="7" t="s">
        <v>3</v>
      </c>
      <c r="BF20" s="7" t="s">
        <v>3</v>
      </c>
      <c r="BG20" s="5"/>
      <c r="BH20" s="6">
        <v>1900</v>
      </c>
      <c r="BI20" s="8" t="s">
        <v>3</v>
      </c>
      <c r="BJ20" s="8" t="s">
        <v>3</v>
      </c>
      <c r="BK20" s="8" t="s">
        <v>3</v>
      </c>
      <c r="BL20" s="8" t="s">
        <v>3</v>
      </c>
      <c r="BM20" s="8" t="s">
        <v>3</v>
      </c>
      <c r="BN20" s="8" t="s">
        <v>3</v>
      </c>
      <c r="BO20" s="8" t="s">
        <v>3</v>
      </c>
      <c r="BP20" s="8" t="s">
        <v>3</v>
      </c>
      <c r="BQ20" s="8" t="s">
        <v>3</v>
      </c>
      <c r="BR20" s="8" t="s">
        <v>3</v>
      </c>
      <c r="BS20" s="8" t="s">
        <v>3</v>
      </c>
      <c r="BT20" s="8" t="s">
        <v>3</v>
      </c>
      <c r="BU20" s="8" t="s">
        <v>3</v>
      </c>
      <c r="BV20" s="8" t="s">
        <v>3</v>
      </c>
      <c r="BW20" s="8" t="s">
        <v>3</v>
      </c>
      <c r="BX20" s="8" t="s">
        <v>3</v>
      </c>
      <c r="BY20" s="3"/>
    </row>
    <row r="21" spans="1:77" x14ac:dyDescent="0.3">
      <c r="A21" s="7" t="s">
        <v>3</v>
      </c>
      <c r="B21" s="7" t="s">
        <v>3</v>
      </c>
      <c r="C21" s="7" t="s">
        <v>3</v>
      </c>
      <c r="D21" s="7" t="s">
        <v>3</v>
      </c>
      <c r="E21" s="7" t="s">
        <v>3</v>
      </c>
      <c r="F21" s="6">
        <v>1901</v>
      </c>
      <c r="G21" s="7" t="s">
        <v>3</v>
      </c>
      <c r="H21" s="7" t="s">
        <v>3</v>
      </c>
      <c r="I21" s="121">
        <f>BCA!B21</f>
        <v>80.363251461988312</v>
      </c>
      <c r="J21" s="7" t="s">
        <v>3</v>
      </c>
      <c r="K21" s="7" t="s">
        <v>3</v>
      </c>
      <c r="L21" s="7" t="s">
        <v>3</v>
      </c>
      <c r="M21" s="7" t="s">
        <v>3</v>
      </c>
      <c r="N21" s="122">
        <f>BCA!E21</f>
        <v>30.970760233918135</v>
      </c>
      <c r="O21" s="7" t="s">
        <v>3</v>
      </c>
      <c r="P21" s="7" t="s">
        <v>3</v>
      </c>
      <c r="Q21" s="7" t="s">
        <v>3</v>
      </c>
      <c r="R21" s="7" t="s">
        <v>3</v>
      </c>
      <c r="S21" s="7" t="s">
        <v>3</v>
      </c>
      <c r="T21" s="7" t="s">
        <v>3</v>
      </c>
      <c r="U21" s="7" t="s">
        <v>3</v>
      </c>
      <c r="V21" s="7" t="s">
        <v>3</v>
      </c>
      <c r="W21" s="4"/>
      <c r="X21" s="6">
        <v>1901</v>
      </c>
      <c r="Y21" s="7" t="s">
        <v>3</v>
      </c>
      <c r="Z21" s="7" t="s">
        <v>3</v>
      </c>
      <c r="AA21" s="7" t="s">
        <v>3</v>
      </c>
      <c r="AB21" s="7" t="s">
        <v>3</v>
      </c>
      <c r="AC21" s="7" t="s">
        <v>3</v>
      </c>
      <c r="AD21" s="7" t="s">
        <v>3</v>
      </c>
      <c r="AE21" s="7" t="s">
        <v>3</v>
      </c>
      <c r="AF21" s="7" t="s">
        <v>3</v>
      </c>
      <c r="AG21" s="7" t="s">
        <v>3</v>
      </c>
      <c r="AH21" s="7" t="s">
        <v>3</v>
      </c>
      <c r="AI21" s="7" t="s">
        <v>3</v>
      </c>
      <c r="AJ21" s="7" t="s">
        <v>3</v>
      </c>
      <c r="AK21" s="7" t="s">
        <v>3</v>
      </c>
      <c r="AL21" s="7" t="s">
        <v>3</v>
      </c>
      <c r="AM21" s="7" t="s">
        <v>3</v>
      </c>
      <c r="AN21" s="7" t="s">
        <v>3</v>
      </c>
      <c r="AO21" s="4"/>
      <c r="AP21" s="6">
        <v>1901</v>
      </c>
      <c r="AQ21" s="7" t="s">
        <v>3</v>
      </c>
      <c r="AR21" s="7" t="s">
        <v>3</v>
      </c>
      <c r="AS21" s="7" t="s">
        <v>3</v>
      </c>
      <c r="AT21" s="7" t="s">
        <v>3</v>
      </c>
      <c r="AU21" s="7" t="s">
        <v>3</v>
      </c>
      <c r="AV21" s="7" t="s">
        <v>3</v>
      </c>
      <c r="AW21" s="7" t="s">
        <v>3</v>
      </c>
      <c r="AX21" s="7" t="s">
        <v>3</v>
      </c>
      <c r="AY21" s="7" t="s">
        <v>3</v>
      </c>
      <c r="AZ21" s="7" t="s">
        <v>3</v>
      </c>
      <c r="BA21" s="7" t="s">
        <v>3</v>
      </c>
      <c r="BB21" s="7" t="s">
        <v>3</v>
      </c>
      <c r="BC21" s="7" t="s">
        <v>3</v>
      </c>
      <c r="BD21" s="7" t="s">
        <v>3</v>
      </c>
      <c r="BE21" s="7" t="s">
        <v>3</v>
      </c>
      <c r="BF21" s="7" t="s">
        <v>3</v>
      </c>
      <c r="BG21" s="5"/>
      <c r="BH21" s="6">
        <v>1901</v>
      </c>
      <c r="BI21" s="8" t="s">
        <v>3</v>
      </c>
      <c r="BJ21" s="8" t="s">
        <v>3</v>
      </c>
      <c r="BK21" s="8" t="s">
        <v>3</v>
      </c>
      <c r="BL21" s="8" t="s">
        <v>3</v>
      </c>
      <c r="BM21" s="8" t="s">
        <v>3</v>
      </c>
      <c r="BN21" s="8" t="s">
        <v>3</v>
      </c>
      <c r="BO21" s="8" t="s">
        <v>3</v>
      </c>
      <c r="BP21" s="8" t="s">
        <v>3</v>
      </c>
      <c r="BQ21" s="8" t="s">
        <v>3</v>
      </c>
      <c r="BR21" s="8" t="s">
        <v>3</v>
      </c>
      <c r="BS21" s="8" t="s">
        <v>3</v>
      </c>
      <c r="BT21" s="8" t="s">
        <v>3</v>
      </c>
      <c r="BU21" s="8" t="s">
        <v>3</v>
      </c>
      <c r="BV21" s="8" t="s">
        <v>3</v>
      </c>
      <c r="BW21" s="8" t="s">
        <v>3</v>
      </c>
      <c r="BX21" s="8" t="s">
        <v>3</v>
      </c>
      <c r="BY21" s="3"/>
    </row>
    <row r="22" spans="1:77" x14ac:dyDescent="0.3">
      <c r="A22" s="7" t="s">
        <v>3</v>
      </c>
      <c r="B22" s="7" t="s">
        <v>3</v>
      </c>
      <c r="C22" s="7" t="s">
        <v>3</v>
      </c>
      <c r="D22" s="7" t="s">
        <v>3</v>
      </c>
      <c r="E22" s="7" t="s">
        <v>3</v>
      </c>
      <c r="F22" s="6">
        <v>1902</v>
      </c>
      <c r="G22" s="7" t="s">
        <v>3</v>
      </c>
      <c r="H22" s="7" t="s">
        <v>3</v>
      </c>
      <c r="I22" s="121">
        <f>BCA!B22</f>
        <v>85.841100931355655</v>
      </c>
      <c r="J22" s="7" t="s">
        <v>3</v>
      </c>
      <c r="K22" s="7" t="s">
        <v>3</v>
      </c>
      <c r="L22" s="7" t="s">
        <v>3</v>
      </c>
      <c r="M22" s="7" t="s">
        <v>3</v>
      </c>
      <c r="N22" s="122">
        <f>BCA!E22</f>
        <v>31.419799931010697</v>
      </c>
      <c r="O22" s="7" t="s">
        <v>3</v>
      </c>
      <c r="P22" s="7" t="s">
        <v>3</v>
      </c>
      <c r="Q22" s="7" t="s">
        <v>3</v>
      </c>
      <c r="R22" s="7" t="s">
        <v>3</v>
      </c>
      <c r="S22" s="7" t="s">
        <v>3</v>
      </c>
      <c r="T22" s="7" t="s">
        <v>3</v>
      </c>
      <c r="U22" s="7" t="s">
        <v>3</v>
      </c>
      <c r="V22" s="7" t="s">
        <v>3</v>
      </c>
      <c r="W22" s="4"/>
      <c r="X22" s="6">
        <v>1902</v>
      </c>
      <c r="Y22" s="7" t="s">
        <v>3</v>
      </c>
      <c r="Z22" s="7" t="s">
        <v>3</v>
      </c>
      <c r="AA22" s="7" t="s">
        <v>3</v>
      </c>
      <c r="AB22" s="7" t="s">
        <v>3</v>
      </c>
      <c r="AC22" s="7" t="s">
        <v>3</v>
      </c>
      <c r="AD22" s="7" t="s">
        <v>3</v>
      </c>
      <c r="AE22" s="7" t="s">
        <v>3</v>
      </c>
      <c r="AF22" s="7" t="s">
        <v>3</v>
      </c>
      <c r="AG22" s="7" t="s">
        <v>3</v>
      </c>
      <c r="AH22" s="7" t="s">
        <v>3</v>
      </c>
      <c r="AI22" s="7" t="s">
        <v>3</v>
      </c>
      <c r="AJ22" s="7" t="s">
        <v>3</v>
      </c>
      <c r="AK22" s="7" t="s">
        <v>3</v>
      </c>
      <c r="AL22" s="7" t="s">
        <v>3</v>
      </c>
      <c r="AM22" s="7" t="s">
        <v>3</v>
      </c>
      <c r="AN22" s="7" t="s">
        <v>3</v>
      </c>
      <c r="AO22" s="4"/>
      <c r="AP22" s="6">
        <v>1902</v>
      </c>
      <c r="AQ22" s="7" t="s">
        <v>3</v>
      </c>
      <c r="AR22" s="7" t="s">
        <v>3</v>
      </c>
      <c r="AS22" s="7" t="s">
        <v>3</v>
      </c>
      <c r="AT22" s="7" t="s">
        <v>3</v>
      </c>
      <c r="AU22" s="7" t="s">
        <v>3</v>
      </c>
      <c r="AV22" s="7" t="s">
        <v>3</v>
      </c>
      <c r="AW22" s="7" t="s">
        <v>3</v>
      </c>
      <c r="AX22" s="7" t="s">
        <v>3</v>
      </c>
      <c r="AY22" s="7" t="s">
        <v>3</v>
      </c>
      <c r="AZ22" s="7" t="s">
        <v>3</v>
      </c>
      <c r="BA22" s="7" t="s">
        <v>3</v>
      </c>
      <c r="BB22" s="7" t="s">
        <v>3</v>
      </c>
      <c r="BC22" s="7" t="s">
        <v>3</v>
      </c>
      <c r="BD22" s="7" t="s">
        <v>3</v>
      </c>
      <c r="BE22" s="7" t="s">
        <v>3</v>
      </c>
      <c r="BF22" s="7" t="s">
        <v>3</v>
      </c>
      <c r="BG22" s="5"/>
      <c r="BH22" s="6">
        <v>1902</v>
      </c>
      <c r="BI22" s="8" t="s">
        <v>3</v>
      </c>
      <c r="BJ22" s="8" t="s">
        <v>3</v>
      </c>
      <c r="BK22" s="8" t="s">
        <v>3</v>
      </c>
      <c r="BL22" s="8" t="s">
        <v>3</v>
      </c>
      <c r="BM22" s="8" t="s">
        <v>3</v>
      </c>
      <c r="BN22" s="8" t="s">
        <v>3</v>
      </c>
      <c r="BO22" s="8" t="s">
        <v>3</v>
      </c>
      <c r="BP22" s="8" t="s">
        <v>3</v>
      </c>
      <c r="BQ22" s="8" t="s">
        <v>3</v>
      </c>
      <c r="BR22" s="8" t="s">
        <v>3</v>
      </c>
      <c r="BS22" s="8" t="s">
        <v>3</v>
      </c>
      <c r="BT22" s="8" t="s">
        <v>3</v>
      </c>
      <c r="BU22" s="8" t="s">
        <v>3</v>
      </c>
      <c r="BV22" s="8" t="s">
        <v>3</v>
      </c>
      <c r="BW22" s="8" t="s">
        <v>3</v>
      </c>
      <c r="BX22" s="8" t="s">
        <v>3</v>
      </c>
      <c r="BY22" s="3"/>
    </row>
    <row r="23" spans="1:77" x14ac:dyDescent="0.3">
      <c r="A23" s="7" t="s">
        <v>3</v>
      </c>
      <c r="B23" s="7" t="s">
        <v>3</v>
      </c>
      <c r="C23" s="7" t="s">
        <v>3</v>
      </c>
      <c r="D23" s="7" t="s">
        <v>3</v>
      </c>
      <c r="E23" s="7" t="s">
        <v>3</v>
      </c>
      <c r="F23" s="6">
        <v>1903</v>
      </c>
      <c r="G23" s="7" t="s">
        <v>3</v>
      </c>
      <c r="H23" s="7" t="s">
        <v>3</v>
      </c>
      <c r="I23" s="121">
        <f>BCA!B23</f>
        <v>88.614764325842685</v>
      </c>
      <c r="J23" s="7" t="s">
        <v>3</v>
      </c>
      <c r="K23" s="7" t="s">
        <v>3</v>
      </c>
      <c r="L23" s="7" t="s">
        <v>3</v>
      </c>
      <c r="M23" s="7" t="s">
        <v>3</v>
      </c>
      <c r="N23" s="122">
        <f>BCA!E23</f>
        <v>33.017178792134828</v>
      </c>
      <c r="O23" s="7" t="s">
        <v>3</v>
      </c>
      <c r="P23" s="7" t="s">
        <v>3</v>
      </c>
      <c r="Q23" s="7" t="s">
        <v>3</v>
      </c>
      <c r="R23" s="7" t="s">
        <v>3</v>
      </c>
      <c r="S23" s="7" t="s">
        <v>3</v>
      </c>
      <c r="T23" s="7" t="s">
        <v>3</v>
      </c>
      <c r="U23" s="7" t="s">
        <v>3</v>
      </c>
      <c r="V23" s="7" t="s">
        <v>3</v>
      </c>
      <c r="W23" s="4"/>
      <c r="X23" s="6">
        <v>1903</v>
      </c>
      <c r="Y23" s="7" t="s">
        <v>3</v>
      </c>
      <c r="Z23" s="7" t="s">
        <v>3</v>
      </c>
      <c r="AA23" s="7" t="s">
        <v>3</v>
      </c>
      <c r="AB23" s="7" t="s">
        <v>3</v>
      </c>
      <c r="AC23" s="7" t="s">
        <v>3</v>
      </c>
      <c r="AD23" s="7" t="s">
        <v>3</v>
      </c>
      <c r="AE23" s="7" t="s">
        <v>3</v>
      </c>
      <c r="AF23" s="7" t="s">
        <v>3</v>
      </c>
      <c r="AG23" s="7" t="s">
        <v>3</v>
      </c>
      <c r="AH23" s="7" t="s">
        <v>3</v>
      </c>
      <c r="AI23" s="7" t="s">
        <v>3</v>
      </c>
      <c r="AJ23" s="7" t="s">
        <v>3</v>
      </c>
      <c r="AK23" s="7" t="s">
        <v>3</v>
      </c>
      <c r="AL23" s="7" t="s">
        <v>3</v>
      </c>
      <c r="AM23" s="7" t="s">
        <v>3</v>
      </c>
      <c r="AN23" s="7" t="s">
        <v>3</v>
      </c>
      <c r="AO23" s="4"/>
      <c r="AP23" s="6">
        <v>1903</v>
      </c>
      <c r="AQ23" s="7" t="s">
        <v>3</v>
      </c>
      <c r="AR23" s="7" t="s">
        <v>3</v>
      </c>
      <c r="AS23" s="7" t="s">
        <v>3</v>
      </c>
      <c r="AT23" s="7" t="s">
        <v>3</v>
      </c>
      <c r="AU23" s="7" t="s">
        <v>3</v>
      </c>
      <c r="AV23" s="7" t="s">
        <v>3</v>
      </c>
      <c r="AW23" s="7" t="s">
        <v>3</v>
      </c>
      <c r="AX23" s="7" t="s">
        <v>3</v>
      </c>
      <c r="AY23" s="7" t="s">
        <v>3</v>
      </c>
      <c r="AZ23" s="7" t="s">
        <v>3</v>
      </c>
      <c r="BA23" s="7" t="s">
        <v>3</v>
      </c>
      <c r="BB23" s="7" t="s">
        <v>3</v>
      </c>
      <c r="BC23" s="7" t="s">
        <v>3</v>
      </c>
      <c r="BD23" s="7" t="s">
        <v>3</v>
      </c>
      <c r="BE23" s="7" t="s">
        <v>3</v>
      </c>
      <c r="BF23" s="7" t="s">
        <v>3</v>
      </c>
      <c r="BG23" s="5"/>
      <c r="BH23" s="6">
        <v>1903</v>
      </c>
      <c r="BI23" s="8" t="s">
        <v>3</v>
      </c>
      <c r="BJ23" s="8" t="s">
        <v>3</v>
      </c>
      <c r="BK23" s="8" t="s">
        <v>3</v>
      </c>
      <c r="BL23" s="8" t="s">
        <v>3</v>
      </c>
      <c r="BM23" s="8" t="s">
        <v>3</v>
      </c>
      <c r="BN23" s="8" t="s">
        <v>3</v>
      </c>
      <c r="BO23" s="8" t="s">
        <v>3</v>
      </c>
      <c r="BP23" s="8" t="s">
        <v>3</v>
      </c>
      <c r="BQ23" s="8" t="s">
        <v>3</v>
      </c>
      <c r="BR23" s="8" t="s">
        <v>3</v>
      </c>
      <c r="BS23" s="8" t="s">
        <v>3</v>
      </c>
      <c r="BT23" s="8" t="s">
        <v>3</v>
      </c>
      <c r="BU23" s="8" t="s">
        <v>3</v>
      </c>
      <c r="BV23" s="8" t="s">
        <v>3</v>
      </c>
      <c r="BW23" s="8" t="s">
        <v>3</v>
      </c>
      <c r="BX23" s="8" t="s">
        <v>3</v>
      </c>
      <c r="BY23" s="3"/>
    </row>
    <row r="24" spans="1:77" x14ac:dyDescent="0.3">
      <c r="A24" s="7" t="s">
        <v>3</v>
      </c>
      <c r="B24" s="7" t="s">
        <v>3</v>
      </c>
      <c r="C24" s="7" t="s">
        <v>3</v>
      </c>
      <c r="D24" s="7" t="s">
        <v>3</v>
      </c>
      <c r="E24" s="7" t="s">
        <v>3</v>
      </c>
      <c r="F24" s="6">
        <v>1904</v>
      </c>
      <c r="G24" s="7" t="s">
        <v>3</v>
      </c>
      <c r="H24" s="7" t="s">
        <v>3</v>
      </c>
      <c r="I24" s="121">
        <f>BCA!B24</f>
        <v>96.500015888931756</v>
      </c>
      <c r="J24" s="7" t="s">
        <v>3</v>
      </c>
      <c r="K24" s="7" t="s">
        <v>3</v>
      </c>
      <c r="L24" s="7" t="s">
        <v>3</v>
      </c>
      <c r="M24" s="7" t="s">
        <v>3</v>
      </c>
      <c r="N24" s="122">
        <f>BCA!E24</f>
        <v>39.856055379868877</v>
      </c>
      <c r="O24" s="7" t="s">
        <v>3</v>
      </c>
      <c r="P24" s="7" t="s">
        <v>3</v>
      </c>
      <c r="Q24" s="7" t="s">
        <v>3</v>
      </c>
      <c r="R24" s="7" t="s">
        <v>3</v>
      </c>
      <c r="S24" s="7" t="s">
        <v>3</v>
      </c>
      <c r="T24" s="7" t="s">
        <v>3</v>
      </c>
      <c r="U24" s="7" t="s">
        <v>3</v>
      </c>
      <c r="V24" s="7" t="s">
        <v>3</v>
      </c>
      <c r="W24" s="4"/>
      <c r="X24" s="6">
        <v>1904</v>
      </c>
      <c r="Y24" s="7" t="s">
        <v>3</v>
      </c>
      <c r="Z24" s="7" t="s">
        <v>3</v>
      </c>
      <c r="AA24" s="7" t="s">
        <v>3</v>
      </c>
      <c r="AB24" s="7" t="s">
        <v>3</v>
      </c>
      <c r="AC24" s="7" t="s">
        <v>3</v>
      </c>
      <c r="AD24" s="7" t="s">
        <v>3</v>
      </c>
      <c r="AE24" s="7" t="s">
        <v>3</v>
      </c>
      <c r="AF24" s="7" t="s">
        <v>3</v>
      </c>
      <c r="AG24" s="7" t="s">
        <v>3</v>
      </c>
      <c r="AH24" s="7" t="s">
        <v>3</v>
      </c>
      <c r="AI24" s="7" t="s">
        <v>3</v>
      </c>
      <c r="AJ24" s="7" t="s">
        <v>3</v>
      </c>
      <c r="AK24" s="7" t="s">
        <v>3</v>
      </c>
      <c r="AL24" s="7" t="s">
        <v>3</v>
      </c>
      <c r="AM24" s="7" t="s">
        <v>3</v>
      </c>
      <c r="AN24" s="7" t="s">
        <v>3</v>
      </c>
      <c r="AO24" s="4"/>
      <c r="AP24" s="6">
        <v>1904</v>
      </c>
      <c r="AQ24" s="7" t="s">
        <v>3</v>
      </c>
      <c r="AR24" s="7" t="s">
        <v>3</v>
      </c>
      <c r="AS24" s="7" t="s">
        <v>3</v>
      </c>
      <c r="AT24" s="7" t="s">
        <v>3</v>
      </c>
      <c r="AU24" s="7" t="s">
        <v>3</v>
      </c>
      <c r="AV24" s="7" t="s">
        <v>3</v>
      </c>
      <c r="AW24" s="7" t="s">
        <v>3</v>
      </c>
      <c r="AX24" s="7" t="s">
        <v>3</v>
      </c>
      <c r="AY24" s="7" t="s">
        <v>3</v>
      </c>
      <c r="AZ24" s="7" t="s">
        <v>3</v>
      </c>
      <c r="BA24" s="7" t="s">
        <v>3</v>
      </c>
      <c r="BB24" s="7" t="s">
        <v>3</v>
      </c>
      <c r="BC24" s="7" t="s">
        <v>3</v>
      </c>
      <c r="BD24" s="7" t="s">
        <v>3</v>
      </c>
      <c r="BE24" s="7" t="s">
        <v>3</v>
      </c>
      <c r="BF24" s="7" t="s">
        <v>3</v>
      </c>
      <c r="BG24" s="5"/>
      <c r="BH24" s="6">
        <v>1904</v>
      </c>
      <c r="BI24" s="8" t="s">
        <v>3</v>
      </c>
      <c r="BJ24" s="8" t="s">
        <v>3</v>
      </c>
      <c r="BK24" s="8" t="s">
        <v>3</v>
      </c>
      <c r="BL24" s="8" t="s">
        <v>3</v>
      </c>
      <c r="BM24" s="8" t="s">
        <v>3</v>
      </c>
      <c r="BN24" s="8" t="s">
        <v>3</v>
      </c>
      <c r="BO24" s="8" t="s">
        <v>3</v>
      </c>
      <c r="BP24" s="8" t="s">
        <v>3</v>
      </c>
      <c r="BQ24" s="8" t="s">
        <v>3</v>
      </c>
      <c r="BR24" s="8" t="s">
        <v>3</v>
      </c>
      <c r="BS24" s="8" t="s">
        <v>3</v>
      </c>
      <c r="BT24" s="8" t="s">
        <v>3</v>
      </c>
      <c r="BU24" s="8" t="s">
        <v>3</v>
      </c>
      <c r="BV24" s="8" t="s">
        <v>3</v>
      </c>
      <c r="BW24" s="8" t="s">
        <v>3</v>
      </c>
      <c r="BX24" s="8" t="s">
        <v>3</v>
      </c>
      <c r="BY24" s="3"/>
    </row>
    <row r="25" spans="1:77" x14ac:dyDescent="0.3">
      <c r="A25" s="7" t="s">
        <v>3</v>
      </c>
      <c r="B25" s="7" t="s">
        <v>3</v>
      </c>
      <c r="C25" s="7" t="s">
        <v>3</v>
      </c>
      <c r="D25" s="7" t="s">
        <v>3</v>
      </c>
      <c r="E25" s="7" t="s">
        <v>3</v>
      </c>
      <c r="F25" s="6">
        <v>1905</v>
      </c>
      <c r="G25" s="7" t="s">
        <v>3</v>
      </c>
      <c r="H25" s="7" t="s">
        <v>3</v>
      </c>
      <c r="I25" s="121">
        <f>BCA!B25</f>
        <v>114.89888567891047</v>
      </c>
      <c r="J25" s="7" t="s">
        <v>3</v>
      </c>
      <c r="K25" s="7" t="s">
        <v>3</v>
      </c>
      <c r="L25" s="7" t="s">
        <v>3</v>
      </c>
      <c r="M25" s="7" t="s">
        <v>3</v>
      </c>
      <c r="N25" s="122">
        <f>BCA!E25</f>
        <v>108.95583986793234</v>
      </c>
      <c r="O25" s="7" t="s">
        <v>3</v>
      </c>
      <c r="P25" s="7" t="s">
        <v>3</v>
      </c>
      <c r="Q25" s="7" t="s">
        <v>3</v>
      </c>
      <c r="R25" s="7" t="s">
        <v>3</v>
      </c>
      <c r="S25" s="7" t="s">
        <v>3</v>
      </c>
      <c r="T25" s="7" t="s">
        <v>3</v>
      </c>
      <c r="U25" s="7" t="s">
        <v>3</v>
      </c>
      <c r="V25" s="7" t="s">
        <v>3</v>
      </c>
      <c r="W25" s="4"/>
      <c r="X25" s="6">
        <v>1905</v>
      </c>
      <c r="Y25" s="7" t="s">
        <v>3</v>
      </c>
      <c r="Z25" s="7" t="s">
        <v>3</v>
      </c>
      <c r="AA25" s="7" t="s">
        <v>3</v>
      </c>
      <c r="AB25" s="7" t="s">
        <v>3</v>
      </c>
      <c r="AC25" s="7" t="s">
        <v>3</v>
      </c>
      <c r="AD25" s="7" t="s">
        <v>3</v>
      </c>
      <c r="AE25" s="7" t="s">
        <v>3</v>
      </c>
      <c r="AF25" s="7" t="s">
        <v>3</v>
      </c>
      <c r="AG25" s="7" t="s">
        <v>3</v>
      </c>
      <c r="AH25" s="7" t="s">
        <v>3</v>
      </c>
      <c r="AI25" s="7" t="s">
        <v>3</v>
      </c>
      <c r="AJ25" s="7" t="s">
        <v>3</v>
      </c>
      <c r="AK25" s="7" t="s">
        <v>3</v>
      </c>
      <c r="AL25" s="7" t="s">
        <v>3</v>
      </c>
      <c r="AM25" s="7" t="s">
        <v>3</v>
      </c>
      <c r="AN25" s="7" t="s">
        <v>3</v>
      </c>
      <c r="AO25" s="4"/>
      <c r="AP25" s="6">
        <v>1905</v>
      </c>
      <c r="AQ25" s="7" t="s">
        <v>3</v>
      </c>
      <c r="AR25" s="7" t="s">
        <v>3</v>
      </c>
      <c r="AS25" s="7" t="s">
        <v>3</v>
      </c>
      <c r="AT25" s="7" t="s">
        <v>3</v>
      </c>
      <c r="AU25" s="7" t="s">
        <v>3</v>
      </c>
      <c r="AV25" s="7" t="s">
        <v>3</v>
      </c>
      <c r="AW25" s="7" t="s">
        <v>3</v>
      </c>
      <c r="AX25" s="7" t="s">
        <v>3</v>
      </c>
      <c r="AY25" s="7" t="s">
        <v>3</v>
      </c>
      <c r="AZ25" s="7" t="s">
        <v>3</v>
      </c>
      <c r="BA25" s="7" t="s">
        <v>3</v>
      </c>
      <c r="BB25" s="7" t="s">
        <v>3</v>
      </c>
      <c r="BC25" s="7" t="s">
        <v>3</v>
      </c>
      <c r="BD25" s="7" t="s">
        <v>3</v>
      </c>
      <c r="BE25" s="7" t="s">
        <v>3</v>
      </c>
      <c r="BF25" s="7" t="s">
        <v>3</v>
      </c>
      <c r="BG25" s="5"/>
      <c r="BH25" s="6">
        <v>1905</v>
      </c>
      <c r="BI25" s="8" t="s">
        <v>3</v>
      </c>
      <c r="BJ25" s="8" t="s">
        <v>3</v>
      </c>
      <c r="BK25" s="8" t="s">
        <v>3</v>
      </c>
      <c r="BL25" s="8" t="s">
        <v>3</v>
      </c>
      <c r="BM25" s="8" t="s">
        <v>3</v>
      </c>
      <c r="BN25" s="8" t="s">
        <v>3</v>
      </c>
      <c r="BO25" s="8" t="s">
        <v>3</v>
      </c>
      <c r="BP25" s="8" t="s">
        <v>3</v>
      </c>
      <c r="BQ25" s="8" t="s">
        <v>3</v>
      </c>
      <c r="BR25" s="8" t="s">
        <v>3</v>
      </c>
      <c r="BS25" s="8" t="s">
        <v>3</v>
      </c>
      <c r="BT25" s="8" t="s">
        <v>3</v>
      </c>
      <c r="BU25" s="8" t="s">
        <v>3</v>
      </c>
      <c r="BV25" s="8" t="s">
        <v>3</v>
      </c>
      <c r="BW25" s="8" t="s">
        <v>3</v>
      </c>
      <c r="BX25" s="8" t="s">
        <v>3</v>
      </c>
      <c r="BY25" s="3"/>
    </row>
    <row r="26" spans="1:77" x14ac:dyDescent="0.3">
      <c r="A26" s="7" t="s">
        <v>3</v>
      </c>
      <c r="B26" s="7" t="s">
        <v>3</v>
      </c>
      <c r="C26" s="7" t="s">
        <v>3</v>
      </c>
      <c r="D26" s="7" t="s">
        <v>3</v>
      </c>
      <c r="E26" s="7" t="s">
        <v>3</v>
      </c>
      <c r="F26" s="6">
        <v>1906</v>
      </c>
      <c r="G26" s="7" t="s">
        <v>3</v>
      </c>
      <c r="H26" s="7" t="s">
        <v>3</v>
      </c>
      <c r="I26" s="121">
        <f>BCA!B26</f>
        <v>118.18943839061191</v>
      </c>
      <c r="J26" s="7" t="s">
        <v>3</v>
      </c>
      <c r="K26" s="7" t="s">
        <v>3</v>
      </c>
      <c r="L26" s="7" t="s">
        <v>3</v>
      </c>
      <c r="M26" s="7" t="s">
        <v>3</v>
      </c>
      <c r="N26" s="122">
        <f>BCA!E26</f>
        <v>116.78122380553226</v>
      </c>
      <c r="O26" s="7" t="s">
        <v>3</v>
      </c>
      <c r="P26" s="7" t="s">
        <v>3</v>
      </c>
      <c r="Q26" s="7" t="s">
        <v>3</v>
      </c>
      <c r="R26" s="7" t="s">
        <v>3</v>
      </c>
      <c r="S26" s="7" t="s">
        <v>3</v>
      </c>
      <c r="T26" s="7" t="s">
        <v>3</v>
      </c>
      <c r="U26" s="7" t="s">
        <v>3</v>
      </c>
      <c r="V26" s="7" t="s">
        <v>3</v>
      </c>
      <c r="W26" s="4"/>
      <c r="X26" s="6">
        <v>1906</v>
      </c>
      <c r="Y26" s="7" t="s">
        <v>3</v>
      </c>
      <c r="Z26" s="7" t="s">
        <v>3</v>
      </c>
      <c r="AA26" s="7" t="s">
        <v>3</v>
      </c>
      <c r="AB26" s="7" t="s">
        <v>3</v>
      </c>
      <c r="AC26" s="7" t="s">
        <v>3</v>
      </c>
      <c r="AD26" s="7" t="s">
        <v>3</v>
      </c>
      <c r="AE26" s="7" t="s">
        <v>3</v>
      </c>
      <c r="AF26" s="7" t="s">
        <v>3</v>
      </c>
      <c r="AG26" s="7" t="s">
        <v>3</v>
      </c>
      <c r="AH26" s="7" t="s">
        <v>3</v>
      </c>
      <c r="AI26" s="7" t="s">
        <v>3</v>
      </c>
      <c r="AJ26" s="7" t="s">
        <v>3</v>
      </c>
      <c r="AK26" s="7" t="s">
        <v>3</v>
      </c>
      <c r="AL26" s="7" t="s">
        <v>3</v>
      </c>
      <c r="AM26" s="7" t="s">
        <v>3</v>
      </c>
      <c r="AN26" s="7" t="s">
        <v>3</v>
      </c>
      <c r="AO26" s="4"/>
      <c r="AP26" s="6">
        <v>1906</v>
      </c>
      <c r="AQ26" s="7" t="s">
        <v>3</v>
      </c>
      <c r="AR26" s="7" t="s">
        <v>3</v>
      </c>
      <c r="AS26" s="7" t="s">
        <v>3</v>
      </c>
      <c r="AT26" s="7" t="s">
        <v>3</v>
      </c>
      <c r="AU26" s="7" t="s">
        <v>3</v>
      </c>
      <c r="AV26" s="7" t="s">
        <v>3</v>
      </c>
      <c r="AW26" s="7" t="s">
        <v>3</v>
      </c>
      <c r="AX26" s="7" t="s">
        <v>3</v>
      </c>
      <c r="AY26" s="7" t="s">
        <v>3</v>
      </c>
      <c r="AZ26" s="7" t="s">
        <v>3</v>
      </c>
      <c r="BA26" s="7" t="s">
        <v>3</v>
      </c>
      <c r="BB26" s="7" t="s">
        <v>3</v>
      </c>
      <c r="BC26" s="7" t="s">
        <v>3</v>
      </c>
      <c r="BD26" s="7" t="s">
        <v>3</v>
      </c>
      <c r="BE26" s="7" t="s">
        <v>3</v>
      </c>
      <c r="BF26" s="7" t="s">
        <v>3</v>
      </c>
      <c r="BG26" s="5"/>
      <c r="BH26" s="6">
        <v>1906</v>
      </c>
      <c r="BI26" s="8" t="s">
        <v>3</v>
      </c>
      <c r="BJ26" s="8" t="s">
        <v>3</v>
      </c>
      <c r="BK26" s="8" t="s">
        <v>3</v>
      </c>
      <c r="BL26" s="8" t="s">
        <v>3</v>
      </c>
      <c r="BM26" s="8" t="s">
        <v>3</v>
      </c>
      <c r="BN26" s="8" t="s">
        <v>3</v>
      </c>
      <c r="BO26" s="8" t="s">
        <v>3</v>
      </c>
      <c r="BP26" s="8" t="s">
        <v>3</v>
      </c>
      <c r="BQ26" s="8" t="s">
        <v>3</v>
      </c>
      <c r="BR26" s="8" t="s">
        <v>3</v>
      </c>
      <c r="BS26" s="8" t="s">
        <v>3</v>
      </c>
      <c r="BT26" s="8" t="s">
        <v>3</v>
      </c>
      <c r="BU26" s="8" t="s">
        <v>3</v>
      </c>
      <c r="BV26" s="8" t="s">
        <v>3</v>
      </c>
      <c r="BW26" s="8" t="s">
        <v>3</v>
      </c>
      <c r="BX26" s="8" t="s">
        <v>3</v>
      </c>
      <c r="BY26" s="3"/>
    </row>
    <row r="27" spans="1:77" x14ac:dyDescent="0.3">
      <c r="A27" s="7" t="s">
        <v>3</v>
      </c>
      <c r="B27" s="7" t="s">
        <v>3</v>
      </c>
      <c r="C27" s="7" t="s">
        <v>3</v>
      </c>
      <c r="D27" s="7" t="s">
        <v>3</v>
      </c>
      <c r="E27" s="7" t="s">
        <v>3</v>
      </c>
      <c r="F27" s="6">
        <v>1907</v>
      </c>
      <c r="G27" s="7" t="s">
        <v>3</v>
      </c>
      <c r="H27" s="7" t="s">
        <v>3</v>
      </c>
      <c r="I27" s="121">
        <f>BCA!B27</f>
        <v>119.12617630488818</v>
      </c>
      <c r="J27" s="7" t="s">
        <v>3</v>
      </c>
      <c r="K27" s="7" t="s">
        <v>3</v>
      </c>
      <c r="L27" s="7" t="s">
        <v>3</v>
      </c>
      <c r="M27" s="7" t="s">
        <v>3</v>
      </c>
      <c r="N27" s="122">
        <f>BCA!E27</f>
        <v>110.25683512841759</v>
      </c>
      <c r="O27" s="7" t="s">
        <v>3</v>
      </c>
      <c r="P27" s="7" t="s">
        <v>3</v>
      </c>
      <c r="Q27" s="7" t="s">
        <v>3</v>
      </c>
      <c r="R27" s="7" t="s">
        <v>3</v>
      </c>
      <c r="S27" s="7" t="s">
        <v>3</v>
      </c>
      <c r="T27" s="7" t="s">
        <v>3</v>
      </c>
      <c r="U27" s="7" t="s">
        <v>3</v>
      </c>
      <c r="V27" s="7" t="s">
        <v>3</v>
      </c>
      <c r="W27" s="4"/>
      <c r="X27" s="6">
        <v>1907</v>
      </c>
      <c r="Y27" s="7" t="s">
        <v>3</v>
      </c>
      <c r="Z27" s="7" t="s">
        <v>3</v>
      </c>
      <c r="AA27" s="7" t="s">
        <v>3</v>
      </c>
      <c r="AB27" s="7" t="s">
        <v>3</v>
      </c>
      <c r="AC27" s="7" t="s">
        <v>3</v>
      </c>
      <c r="AD27" s="7" t="s">
        <v>3</v>
      </c>
      <c r="AE27" s="7" t="s">
        <v>3</v>
      </c>
      <c r="AF27" s="7" t="s">
        <v>3</v>
      </c>
      <c r="AG27" s="7" t="s">
        <v>3</v>
      </c>
      <c r="AH27" s="7" t="s">
        <v>3</v>
      </c>
      <c r="AI27" s="7" t="s">
        <v>3</v>
      </c>
      <c r="AJ27" s="7" t="s">
        <v>3</v>
      </c>
      <c r="AK27" s="7" t="s">
        <v>3</v>
      </c>
      <c r="AL27" s="7" t="s">
        <v>3</v>
      </c>
      <c r="AM27" s="7" t="s">
        <v>3</v>
      </c>
      <c r="AN27" s="7" t="s">
        <v>3</v>
      </c>
      <c r="AO27" s="4"/>
      <c r="AP27" s="6">
        <v>1907</v>
      </c>
      <c r="AQ27" s="7" t="s">
        <v>3</v>
      </c>
      <c r="AR27" s="7" t="s">
        <v>3</v>
      </c>
      <c r="AS27" s="7" t="s">
        <v>3</v>
      </c>
      <c r="AT27" s="7" t="s">
        <v>3</v>
      </c>
      <c r="AU27" s="7" t="s">
        <v>3</v>
      </c>
      <c r="AV27" s="7" t="s">
        <v>3</v>
      </c>
      <c r="AW27" s="7" t="s">
        <v>3</v>
      </c>
      <c r="AX27" s="7" t="s">
        <v>3</v>
      </c>
      <c r="AY27" s="7" t="s">
        <v>3</v>
      </c>
      <c r="AZ27" s="7" t="s">
        <v>3</v>
      </c>
      <c r="BA27" s="7" t="s">
        <v>3</v>
      </c>
      <c r="BB27" s="7" t="s">
        <v>3</v>
      </c>
      <c r="BC27" s="7" t="s">
        <v>3</v>
      </c>
      <c r="BD27" s="7" t="s">
        <v>3</v>
      </c>
      <c r="BE27" s="7" t="s">
        <v>3</v>
      </c>
      <c r="BF27" s="7" t="s">
        <v>3</v>
      </c>
      <c r="BG27" s="5"/>
      <c r="BH27" s="6">
        <v>1907</v>
      </c>
      <c r="BI27" s="8" t="s">
        <v>3</v>
      </c>
      <c r="BJ27" s="8" t="s">
        <v>3</v>
      </c>
      <c r="BK27" s="8" t="s">
        <v>3</v>
      </c>
      <c r="BL27" s="8" t="s">
        <v>3</v>
      </c>
      <c r="BM27" s="8" t="s">
        <v>3</v>
      </c>
      <c r="BN27" s="8" t="s">
        <v>3</v>
      </c>
      <c r="BO27" s="8" t="s">
        <v>3</v>
      </c>
      <c r="BP27" s="8" t="s">
        <v>3</v>
      </c>
      <c r="BQ27" s="8" t="s">
        <v>3</v>
      </c>
      <c r="BR27" s="8" t="s">
        <v>3</v>
      </c>
      <c r="BS27" s="8" t="s">
        <v>3</v>
      </c>
      <c r="BT27" s="8" t="s">
        <v>3</v>
      </c>
      <c r="BU27" s="8" t="s">
        <v>3</v>
      </c>
      <c r="BV27" s="8" t="s">
        <v>3</v>
      </c>
      <c r="BW27" s="8" t="s">
        <v>3</v>
      </c>
      <c r="BX27" s="8" t="s">
        <v>3</v>
      </c>
      <c r="BY27" s="3"/>
    </row>
    <row r="28" spans="1:77" x14ac:dyDescent="0.3">
      <c r="A28" s="7" t="s">
        <v>3</v>
      </c>
      <c r="B28" s="7" t="s">
        <v>3</v>
      </c>
      <c r="C28" s="7" t="s">
        <v>3</v>
      </c>
      <c r="D28" s="7" t="s">
        <v>3</v>
      </c>
      <c r="E28" s="7" t="s">
        <v>3</v>
      </c>
      <c r="F28" s="6">
        <v>1908</v>
      </c>
      <c r="G28" s="7" t="s">
        <v>3</v>
      </c>
      <c r="H28" s="7" t="s">
        <v>3</v>
      </c>
      <c r="I28" s="121">
        <f>BCA!B28</f>
        <v>105.44514935361219</v>
      </c>
      <c r="J28" s="7" t="s">
        <v>3</v>
      </c>
      <c r="K28" s="7" t="s">
        <v>3</v>
      </c>
      <c r="L28" s="7" t="s">
        <v>3</v>
      </c>
      <c r="M28" s="7" t="s">
        <v>3</v>
      </c>
      <c r="N28" s="122">
        <f>BCA!E28</f>
        <v>71.406844106463907</v>
      </c>
      <c r="O28" s="7" t="s">
        <v>3</v>
      </c>
      <c r="P28" s="7" t="s">
        <v>3</v>
      </c>
      <c r="Q28" s="7" t="s">
        <v>3</v>
      </c>
      <c r="R28" s="7" t="s">
        <v>3</v>
      </c>
      <c r="S28" s="7" t="s">
        <v>3</v>
      </c>
      <c r="T28" s="7" t="s">
        <v>3</v>
      </c>
      <c r="U28" s="7" t="s">
        <v>3</v>
      </c>
      <c r="V28" s="7" t="s">
        <v>3</v>
      </c>
      <c r="W28" s="4"/>
      <c r="X28" s="6">
        <v>1908</v>
      </c>
      <c r="Y28" s="7" t="s">
        <v>3</v>
      </c>
      <c r="Z28" s="7" t="s">
        <v>3</v>
      </c>
      <c r="AA28" s="7" t="s">
        <v>3</v>
      </c>
      <c r="AB28" s="7" t="s">
        <v>3</v>
      </c>
      <c r="AC28" s="7" t="s">
        <v>3</v>
      </c>
      <c r="AD28" s="7" t="s">
        <v>3</v>
      </c>
      <c r="AE28" s="7" t="s">
        <v>3</v>
      </c>
      <c r="AF28" s="7" t="s">
        <v>3</v>
      </c>
      <c r="AG28" s="7" t="s">
        <v>3</v>
      </c>
      <c r="AH28" s="7" t="s">
        <v>3</v>
      </c>
      <c r="AI28" s="7" t="s">
        <v>3</v>
      </c>
      <c r="AJ28" s="7" t="s">
        <v>3</v>
      </c>
      <c r="AK28" s="7" t="s">
        <v>3</v>
      </c>
      <c r="AL28" s="7" t="s">
        <v>3</v>
      </c>
      <c r="AM28" s="7" t="s">
        <v>3</v>
      </c>
      <c r="AN28" s="7" t="s">
        <v>3</v>
      </c>
      <c r="AO28" s="4"/>
      <c r="AP28" s="6">
        <v>1908</v>
      </c>
      <c r="AQ28" s="7" t="s">
        <v>3</v>
      </c>
      <c r="AR28" s="7" t="s">
        <v>3</v>
      </c>
      <c r="AS28" s="7" t="s">
        <v>3</v>
      </c>
      <c r="AT28" s="7" t="s">
        <v>3</v>
      </c>
      <c r="AU28" s="7" t="s">
        <v>3</v>
      </c>
      <c r="AV28" s="7" t="s">
        <v>3</v>
      </c>
      <c r="AW28" s="7" t="s">
        <v>3</v>
      </c>
      <c r="AX28" s="7" t="s">
        <v>3</v>
      </c>
      <c r="AY28" s="7" t="s">
        <v>3</v>
      </c>
      <c r="AZ28" s="7" t="s">
        <v>3</v>
      </c>
      <c r="BA28" s="7" t="s">
        <v>3</v>
      </c>
      <c r="BB28" s="7" t="s">
        <v>3</v>
      </c>
      <c r="BC28" s="7" t="s">
        <v>3</v>
      </c>
      <c r="BD28" s="7" t="s">
        <v>3</v>
      </c>
      <c r="BE28" s="7" t="s">
        <v>3</v>
      </c>
      <c r="BF28" s="7" t="s">
        <v>3</v>
      </c>
      <c r="BG28" s="5"/>
      <c r="BH28" s="6">
        <v>1908</v>
      </c>
      <c r="BI28" s="8" t="s">
        <v>3</v>
      </c>
      <c r="BJ28" s="8" t="s">
        <v>3</v>
      </c>
      <c r="BK28" s="8" t="s">
        <v>3</v>
      </c>
      <c r="BL28" s="8" t="s">
        <v>3</v>
      </c>
      <c r="BM28" s="8" t="s">
        <v>3</v>
      </c>
      <c r="BN28" s="8" t="s">
        <v>3</v>
      </c>
      <c r="BO28" s="8" t="s">
        <v>3</v>
      </c>
      <c r="BP28" s="8" t="s">
        <v>3</v>
      </c>
      <c r="BQ28" s="8" t="s">
        <v>3</v>
      </c>
      <c r="BR28" s="8" t="s">
        <v>3</v>
      </c>
      <c r="BS28" s="8" t="s">
        <v>3</v>
      </c>
      <c r="BT28" s="8" t="s">
        <v>3</v>
      </c>
      <c r="BU28" s="8" t="s">
        <v>3</v>
      </c>
      <c r="BV28" s="8" t="s">
        <v>3</v>
      </c>
      <c r="BW28" s="8" t="s">
        <v>3</v>
      </c>
      <c r="BX28" s="8" t="s">
        <v>3</v>
      </c>
      <c r="BY28" s="3"/>
    </row>
    <row r="29" spans="1:77" x14ac:dyDescent="0.3">
      <c r="A29" s="7" t="s">
        <v>3</v>
      </c>
      <c r="B29" s="7" t="s">
        <v>3</v>
      </c>
      <c r="C29" s="7" t="s">
        <v>3</v>
      </c>
      <c r="D29" s="7" t="s">
        <v>3</v>
      </c>
      <c r="E29" s="7" t="s">
        <v>3</v>
      </c>
      <c r="F29" s="6">
        <v>1909</v>
      </c>
      <c r="G29" s="7" t="s">
        <v>3</v>
      </c>
      <c r="H29" s="7" t="s">
        <v>3</v>
      </c>
      <c r="I29" s="121">
        <f>BCA!B29</f>
        <v>114.1372538405267</v>
      </c>
      <c r="J29" s="7" t="s">
        <v>3</v>
      </c>
      <c r="K29" s="7" t="s">
        <v>3</v>
      </c>
      <c r="L29" s="7" t="s">
        <v>3</v>
      </c>
      <c r="M29" s="7" t="s">
        <v>3</v>
      </c>
      <c r="N29" s="122">
        <f>BCA!E29</f>
        <v>85.544989027066578</v>
      </c>
      <c r="O29" s="7" t="s">
        <v>3</v>
      </c>
      <c r="P29" s="7" t="s">
        <v>3</v>
      </c>
      <c r="Q29" s="7" t="s">
        <v>3</v>
      </c>
      <c r="R29" s="7" t="s">
        <v>3</v>
      </c>
      <c r="S29" s="7" t="s">
        <v>3</v>
      </c>
      <c r="T29" s="7" t="s">
        <v>3</v>
      </c>
      <c r="U29" s="7" t="s">
        <v>3</v>
      </c>
      <c r="V29" s="7" t="s">
        <v>3</v>
      </c>
      <c r="W29" s="4"/>
      <c r="X29" s="6">
        <v>1909</v>
      </c>
      <c r="Y29" s="7" t="s">
        <v>3</v>
      </c>
      <c r="Z29" s="7" t="s">
        <v>3</v>
      </c>
      <c r="AA29" s="7" t="s">
        <v>3</v>
      </c>
      <c r="AB29" s="7" t="s">
        <v>3</v>
      </c>
      <c r="AC29" s="7" t="s">
        <v>3</v>
      </c>
      <c r="AD29" s="7" t="s">
        <v>3</v>
      </c>
      <c r="AE29" s="7" t="s">
        <v>3</v>
      </c>
      <c r="AF29" s="7" t="s">
        <v>3</v>
      </c>
      <c r="AG29" s="7" t="s">
        <v>3</v>
      </c>
      <c r="AH29" s="7" t="s">
        <v>3</v>
      </c>
      <c r="AI29" s="7" t="s">
        <v>3</v>
      </c>
      <c r="AJ29" s="7" t="s">
        <v>3</v>
      </c>
      <c r="AK29" s="7" t="s">
        <v>3</v>
      </c>
      <c r="AL29" s="7" t="s">
        <v>3</v>
      </c>
      <c r="AM29" s="7" t="s">
        <v>3</v>
      </c>
      <c r="AN29" s="7" t="s">
        <v>3</v>
      </c>
      <c r="AO29" s="4"/>
      <c r="AP29" s="6">
        <v>1909</v>
      </c>
      <c r="AQ29" s="7" t="s">
        <v>3</v>
      </c>
      <c r="AR29" s="7" t="s">
        <v>3</v>
      </c>
      <c r="AS29" s="7" t="s">
        <v>3</v>
      </c>
      <c r="AT29" s="7" t="s">
        <v>3</v>
      </c>
      <c r="AU29" s="7" t="s">
        <v>3</v>
      </c>
      <c r="AV29" s="7" t="s">
        <v>3</v>
      </c>
      <c r="AW29" s="7" t="s">
        <v>3</v>
      </c>
      <c r="AX29" s="7" t="s">
        <v>3</v>
      </c>
      <c r="AY29" s="7" t="s">
        <v>3</v>
      </c>
      <c r="AZ29" s="7" t="s">
        <v>3</v>
      </c>
      <c r="BA29" s="7" t="s">
        <v>3</v>
      </c>
      <c r="BB29" s="7" t="s">
        <v>3</v>
      </c>
      <c r="BC29" s="7" t="s">
        <v>3</v>
      </c>
      <c r="BD29" s="7" t="s">
        <v>3</v>
      </c>
      <c r="BE29" s="7" t="s">
        <v>3</v>
      </c>
      <c r="BF29" s="7" t="s">
        <v>3</v>
      </c>
      <c r="BG29" s="5"/>
      <c r="BH29" s="6">
        <v>1909</v>
      </c>
      <c r="BI29" s="8" t="s">
        <v>3</v>
      </c>
      <c r="BJ29" s="8" t="s">
        <v>3</v>
      </c>
      <c r="BK29" s="8" t="s">
        <v>3</v>
      </c>
      <c r="BL29" s="8" t="s">
        <v>3</v>
      </c>
      <c r="BM29" s="8" t="s">
        <v>3</v>
      </c>
      <c r="BN29" s="8" t="s">
        <v>3</v>
      </c>
      <c r="BO29" s="8" t="s">
        <v>3</v>
      </c>
      <c r="BP29" s="8" t="s">
        <v>3</v>
      </c>
      <c r="BQ29" s="8" t="s">
        <v>3</v>
      </c>
      <c r="BR29" s="8" t="s">
        <v>3</v>
      </c>
      <c r="BS29" s="8" t="s">
        <v>3</v>
      </c>
      <c r="BT29" s="8" t="s">
        <v>3</v>
      </c>
      <c r="BU29" s="8" t="s">
        <v>3</v>
      </c>
      <c r="BV29" s="8" t="s">
        <v>3</v>
      </c>
      <c r="BW29" s="8" t="s">
        <v>3</v>
      </c>
      <c r="BX29" s="8" t="s">
        <v>3</v>
      </c>
      <c r="BY29" s="3"/>
    </row>
    <row r="30" spans="1:77" x14ac:dyDescent="0.3">
      <c r="A30" s="7" t="s">
        <v>3</v>
      </c>
      <c r="B30" s="7" t="s">
        <v>3</v>
      </c>
      <c r="C30" s="7" t="s">
        <v>3</v>
      </c>
      <c r="D30" s="7" t="s">
        <v>3</v>
      </c>
      <c r="E30" s="7" t="s">
        <v>3</v>
      </c>
      <c r="F30" s="6">
        <v>1910</v>
      </c>
      <c r="G30" s="7" t="s">
        <v>3</v>
      </c>
      <c r="H30" s="7" t="s">
        <v>3</v>
      </c>
      <c r="I30" s="121">
        <f>BCA!B30</f>
        <v>130.41227081021091</v>
      </c>
      <c r="J30" s="7" t="s">
        <v>3</v>
      </c>
      <c r="K30" s="7" t="s">
        <v>3</v>
      </c>
      <c r="L30" s="7" t="s">
        <v>3</v>
      </c>
      <c r="M30" s="7" t="s">
        <v>3</v>
      </c>
      <c r="N30" s="122">
        <f>BCA!E30</f>
        <v>91.409544950055519</v>
      </c>
      <c r="O30" s="7" t="s">
        <v>3</v>
      </c>
      <c r="P30" s="7" t="s">
        <v>3</v>
      </c>
      <c r="Q30" s="7" t="s">
        <v>3</v>
      </c>
      <c r="R30" s="7" t="s">
        <v>3</v>
      </c>
      <c r="S30" s="7" t="s">
        <v>3</v>
      </c>
      <c r="T30" s="7" t="s">
        <v>3</v>
      </c>
      <c r="U30" s="7" t="s">
        <v>3</v>
      </c>
      <c r="V30" s="7" t="s">
        <v>3</v>
      </c>
      <c r="W30" s="4"/>
      <c r="X30" s="6">
        <v>1910</v>
      </c>
      <c r="Y30" s="7" t="s">
        <v>3</v>
      </c>
      <c r="Z30" s="7" t="s">
        <v>3</v>
      </c>
      <c r="AA30" s="7" t="s">
        <v>3</v>
      </c>
      <c r="AB30" s="7" t="s">
        <v>3</v>
      </c>
      <c r="AC30" s="7" t="s">
        <v>3</v>
      </c>
      <c r="AD30" s="7" t="s">
        <v>3</v>
      </c>
      <c r="AE30" s="7" t="s">
        <v>3</v>
      </c>
      <c r="AF30" s="7" t="s">
        <v>3</v>
      </c>
      <c r="AG30" s="7" t="s">
        <v>3</v>
      </c>
      <c r="AH30" s="7" t="s">
        <v>3</v>
      </c>
      <c r="AI30" s="7" t="s">
        <v>3</v>
      </c>
      <c r="AJ30" s="7" t="s">
        <v>3</v>
      </c>
      <c r="AK30" s="7" t="s">
        <v>3</v>
      </c>
      <c r="AL30" s="7" t="s">
        <v>3</v>
      </c>
      <c r="AM30" s="7" t="s">
        <v>3</v>
      </c>
      <c r="AN30" s="7" t="s">
        <v>3</v>
      </c>
      <c r="AO30" s="4"/>
      <c r="AP30" s="6">
        <v>1910</v>
      </c>
      <c r="AQ30" s="7" t="s">
        <v>3</v>
      </c>
      <c r="AR30" s="7" t="s">
        <v>3</v>
      </c>
      <c r="AS30" s="7" t="s">
        <v>3</v>
      </c>
      <c r="AT30" s="7" t="s">
        <v>3</v>
      </c>
      <c r="AU30" s="7" t="s">
        <v>3</v>
      </c>
      <c r="AV30" s="7" t="s">
        <v>3</v>
      </c>
      <c r="AW30" s="7" t="s">
        <v>3</v>
      </c>
      <c r="AX30" s="7" t="s">
        <v>3</v>
      </c>
      <c r="AY30" s="7" t="s">
        <v>3</v>
      </c>
      <c r="AZ30" s="7" t="s">
        <v>3</v>
      </c>
      <c r="BA30" s="7" t="s">
        <v>3</v>
      </c>
      <c r="BB30" s="7" t="s">
        <v>3</v>
      </c>
      <c r="BC30" s="7" t="s">
        <v>3</v>
      </c>
      <c r="BD30" s="7" t="s">
        <v>3</v>
      </c>
      <c r="BE30" s="7" t="s">
        <v>3</v>
      </c>
      <c r="BF30" s="7" t="s">
        <v>3</v>
      </c>
      <c r="BG30" s="5"/>
      <c r="BH30" s="6">
        <v>1910</v>
      </c>
      <c r="BI30" s="8" t="s">
        <v>3</v>
      </c>
      <c r="BJ30" s="8" t="s">
        <v>3</v>
      </c>
      <c r="BK30" s="8" t="s">
        <v>3</v>
      </c>
      <c r="BL30" s="8" t="s">
        <v>3</v>
      </c>
      <c r="BM30" s="8" t="s">
        <v>3</v>
      </c>
      <c r="BN30" s="8" t="s">
        <v>3</v>
      </c>
      <c r="BO30" s="8" t="s">
        <v>3</v>
      </c>
      <c r="BP30" s="8" t="s">
        <v>3</v>
      </c>
      <c r="BQ30" s="8" t="s">
        <v>3</v>
      </c>
      <c r="BR30" s="8" t="s">
        <v>3</v>
      </c>
      <c r="BS30" s="8" t="s">
        <v>3</v>
      </c>
      <c r="BT30" s="8" t="s">
        <v>3</v>
      </c>
      <c r="BU30" s="8" t="s">
        <v>3</v>
      </c>
      <c r="BV30" s="8" t="s">
        <v>3</v>
      </c>
      <c r="BW30" s="8" t="s">
        <v>3</v>
      </c>
      <c r="BX30" s="8" t="s">
        <v>3</v>
      </c>
      <c r="BY30" s="3"/>
    </row>
    <row r="31" spans="1:77" x14ac:dyDescent="0.3">
      <c r="A31" s="7" t="s">
        <v>3</v>
      </c>
      <c r="B31" s="7" t="s">
        <v>3</v>
      </c>
      <c r="C31" s="7" t="s">
        <v>3</v>
      </c>
      <c r="D31" s="7" t="s">
        <v>3</v>
      </c>
      <c r="E31" s="7" t="s">
        <v>3</v>
      </c>
      <c r="F31" s="6">
        <v>1911</v>
      </c>
      <c r="G31" s="7" t="s">
        <v>3</v>
      </c>
      <c r="H31" s="7" t="s">
        <v>3</v>
      </c>
      <c r="I31" s="121">
        <f>BCA!B31</f>
        <v>134.88757253866467</v>
      </c>
      <c r="J31" s="7" t="s">
        <v>3</v>
      </c>
      <c r="K31" s="7" t="s">
        <v>3</v>
      </c>
      <c r="L31" s="7" t="s">
        <v>3</v>
      </c>
      <c r="M31" s="7" t="s">
        <v>3</v>
      </c>
      <c r="N31" s="122">
        <f>BCA!E31</f>
        <v>82.683807317993214</v>
      </c>
      <c r="O31" s="7" t="s">
        <v>3</v>
      </c>
      <c r="P31" s="7" t="s">
        <v>3</v>
      </c>
      <c r="Q31" s="7" t="s">
        <v>3</v>
      </c>
      <c r="R31" s="7" t="s">
        <v>3</v>
      </c>
      <c r="S31" s="7" t="s">
        <v>3</v>
      </c>
      <c r="T31" s="7" t="s">
        <v>3</v>
      </c>
      <c r="U31" s="7" t="s">
        <v>3</v>
      </c>
      <c r="V31" s="7" t="s">
        <v>3</v>
      </c>
      <c r="W31" s="4"/>
      <c r="X31" s="6">
        <v>1911</v>
      </c>
      <c r="Y31" s="7" t="s">
        <v>3</v>
      </c>
      <c r="Z31" s="7" t="s">
        <v>3</v>
      </c>
      <c r="AA31" s="7" t="s">
        <v>3</v>
      </c>
      <c r="AB31" s="7" t="s">
        <v>3</v>
      </c>
      <c r="AC31" s="7" t="s">
        <v>3</v>
      </c>
      <c r="AD31" s="7" t="s">
        <v>3</v>
      </c>
      <c r="AE31" s="7" t="s">
        <v>3</v>
      </c>
      <c r="AF31" s="7" t="s">
        <v>3</v>
      </c>
      <c r="AG31" s="7" t="s">
        <v>3</v>
      </c>
      <c r="AH31" s="7" t="s">
        <v>3</v>
      </c>
      <c r="AI31" s="7" t="s">
        <v>3</v>
      </c>
      <c r="AJ31" s="7" t="s">
        <v>3</v>
      </c>
      <c r="AK31" s="7" t="s">
        <v>3</v>
      </c>
      <c r="AL31" s="7" t="s">
        <v>3</v>
      </c>
      <c r="AM31" s="7" t="s">
        <v>3</v>
      </c>
      <c r="AN31" s="7" t="s">
        <v>3</v>
      </c>
      <c r="AO31" s="4"/>
      <c r="AP31" s="6">
        <v>1911</v>
      </c>
      <c r="AQ31" s="7" t="s">
        <v>3</v>
      </c>
      <c r="AR31" s="7" t="s">
        <v>3</v>
      </c>
      <c r="AS31" s="7" t="s">
        <v>3</v>
      </c>
      <c r="AT31" s="7" t="s">
        <v>3</v>
      </c>
      <c r="AU31" s="7" t="s">
        <v>3</v>
      </c>
      <c r="AV31" s="7" t="s">
        <v>3</v>
      </c>
      <c r="AW31" s="7" t="s">
        <v>3</v>
      </c>
      <c r="AX31" s="7" t="s">
        <v>3</v>
      </c>
      <c r="AY31" s="7" t="s">
        <v>3</v>
      </c>
      <c r="AZ31" s="7" t="s">
        <v>3</v>
      </c>
      <c r="BA31" s="7" t="s">
        <v>3</v>
      </c>
      <c r="BB31" s="7" t="s">
        <v>3</v>
      </c>
      <c r="BC31" s="7" t="s">
        <v>3</v>
      </c>
      <c r="BD31" s="7" t="s">
        <v>3</v>
      </c>
      <c r="BE31" s="7" t="s">
        <v>3</v>
      </c>
      <c r="BF31" s="7" t="s">
        <v>3</v>
      </c>
      <c r="BG31" s="5"/>
      <c r="BH31" s="6">
        <v>1911</v>
      </c>
      <c r="BI31" s="8" t="s">
        <v>3</v>
      </c>
      <c r="BJ31" s="8" t="s">
        <v>3</v>
      </c>
      <c r="BK31" s="8" t="s">
        <v>3</v>
      </c>
      <c r="BL31" s="8" t="s">
        <v>3</v>
      </c>
      <c r="BM31" s="8" t="s">
        <v>3</v>
      </c>
      <c r="BN31" s="8" t="s">
        <v>3</v>
      </c>
      <c r="BO31" s="8" t="s">
        <v>3</v>
      </c>
      <c r="BP31" s="8" t="s">
        <v>3</v>
      </c>
      <c r="BQ31" s="8" t="s">
        <v>3</v>
      </c>
      <c r="BR31" s="8" t="s">
        <v>3</v>
      </c>
      <c r="BS31" s="8" t="s">
        <v>3</v>
      </c>
      <c r="BT31" s="8" t="s">
        <v>3</v>
      </c>
      <c r="BU31" s="8" t="s">
        <v>3</v>
      </c>
      <c r="BV31" s="8" t="s">
        <v>3</v>
      </c>
      <c r="BW31" s="8" t="s">
        <v>3</v>
      </c>
      <c r="BX31" s="8" t="s">
        <v>3</v>
      </c>
      <c r="BY31" s="3"/>
    </row>
    <row r="32" spans="1:77" x14ac:dyDescent="0.3">
      <c r="A32" s="7" t="s">
        <v>3</v>
      </c>
      <c r="B32" s="7" t="s">
        <v>3</v>
      </c>
      <c r="C32" s="7" t="s">
        <v>3</v>
      </c>
      <c r="D32" s="7" t="s">
        <v>3</v>
      </c>
      <c r="E32" s="7" t="s">
        <v>3</v>
      </c>
      <c r="F32" s="6">
        <v>1912</v>
      </c>
      <c r="G32" s="7" t="s">
        <v>3</v>
      </c>
      <c r="H32" s="7" t="s">
        <v>3</v>
      </c>
      <c r="I32" s="121">
        <f>BCA!B32</f>
        <v>144.13701015593767</v>
      </c>
      <c r="J32" s="7" t="s">
        <v>3</v>
      </c>
      <c r="K32" s="7" t="s">
        <v>3</v>
      </c>
      <c r="L32" s="7" t="s">
        <v>3</v>
      </c>
      <c r="M32" s="7" t="s">
        <v>3</v>
      </c>
      <c r="N32" s="122">
        <f>BCA!E32</f>
        <v>92.263476369452249</v>
      </c>
      <c r="O32" s="7" t="s">
        <v>3</v>
      </c>
      <c r="P32" s="7" t="s">
        <v>3</v>
      </c>
      <c r="Q32" s="7" t="s">
        <v>3</v>
      </c>
      <c r="R32" s="7" t="s">
        <v>3</v>
      </c>
      <c r="S32" s="7" t="s">
        <v>3</v>
      </c>
      <c r="T32" s="7" t="s">
        <v>3</v>
      </c>
      <c r="U32" s="7" t="s">
        <v>3</v>
      </c>
      <c r="V32" s="7" t="s">
        <v>3</v>
      </c>
      <c r="W32" s="4"/>
      <c r="X32" s="6">
        <v>1912</v>
      </c>
      <c r="Y32" s="7" t="s">
        <v>3</v>
      </c>
      <c r="Z32" s="7" t="s">
        <v>3</v>
      </c>
      <c r="AA32" s="7" t="s">
        <v>3</v>
      </c>
      <c r="AB32" s="7" t="s">
        <v>3</v>
      </c>
      <c r="AC32" s="7" t="s">
        <v>3</v>
      </c>
      <c r="AD32" s="7" t="s">
        <v>3</v>
      </c>
      <c r="AE32" s="7" t="s">
        <v>3</v>
      </c>
      <c r="AF32" s="7" t="s">
        <v>3</v>
      </c>
      <c r="AG32" s="7" t="s">
        <v>3</v>
      </c>
      <c r="AH32" s="7" t="s">
        <v>3</v>
      </c>
      <c r="AI32" s="7" t="s">
        <v>3</v>
      </c>
      <c r="AJ32" s="7" t="s">
        <v>3</v>
      </c>
      <c r="AK32" s="7" t="s">
        <v>3</v>
      </c>
      <c r="AL32" s="7" t="s">
        <v>3</v>
      </c>
      <c r="AM32" s="7" t="s">
        <v>3</v>
      </c>
      <c r="AN32" s="7" t="s">
        <v>3</v>
      </c>
      <c r="AO32" s="4"/>
      <c r="AP32" s="6">
        <v>1912</v>
      </c>
      <c r="AQ32" s="7" t="s">
        <v>3</v>
      </c>
      <c r="AR32" s="7" t="s">
        <v>3</v>
      </c>
      <c r="AS32" s="7" t="s">
        <v>3</v>
      </c>
      <c r="AT32" s="7" t="s">
        <v>3</v>
      </c>
      <c r="AU32" s="7" t="s">
        <v>3</v>
      </c>
      <c r="AV32" s="7" t="s">
        <v>3</v>
      </c>
      <c r="AW32" s="7" t="s">
        <v>3</v>
      </c>
      <c r="AX32" s="7" t="s">
        <v>3</v>
      </c>
      <c r="AY32" s="7" t="s">
        <v>3</v>
      </c>
      <c r="AZ32" s="7" t="s">
        <v>3</v>
      </c>
      <c r="BA32" s="7" t="s">
        <v>3</v>
      </c>
      <c r="BB32" s="7" t="s">
        <v>3</v>
      </c>
      <c r="BC32" s="7" t="s">
        <v>3</v>
      </c>
      <c r="BD32" s="7" t="s">
        <v>3</v>
      </c>
      <c r="BE32" s="7" t="s">
        <v>3</v>
      </c>
      <c r="BF32" s="7" t="s">
        <v>3</v>
      </c>
      <c r="BG32" s="5"/>
      <c r="BH32" s="6">
        <v>1912</v>
      </c>
      <c r="BI32" s="8" t="s">
        <v>3</v>
      </c>
      <c r="BJ32" s="8" t="s">
        <v>3</v>
      </c>
      <c r="BK32" s="8" t="s">
        <v>3</v>
      </c>
      <c r="BL32" s="8" t="s">
        <v>3</v>
      </c>
      <c r="BM32" s="8" t="s">
        <v>3</v>
      </c>
      <c r="BN32" s="8" t="s">
        <v>3</v>
      </c>
      <c r="BO32" s="8" t="s">
        <v>3</v>
      </c>
      <c r="BP32" s="8" t="s">
        <v>3</v>
      </c>
      <c r="BQ32" s="8" t="s">
        <v>3</v>
      </c>
      <c r="BR32" s="8" t="s">
        <v>3</v>
      </c>
      <c r="BS32" s="8" t="s">
        <v>3</v>
      </c>
      <c r="BT32" s="8" t="s">
        <v>3</v>
      </c>
      <c r="BU32" s="8" t="s">
        <v>3</v>
      </c>
      <c r="BV32" s="8" t="s">
        <v>3</v>
      </c>
      <c r="BW32" s="8" t="s">
        <v>3</v>
      </c>
      <c r="BX32" s="8" t="s">
        <v>3</v>
      </c>
      <c r="BY32" s="3"/>
    </row>
    <row r="33" spans="1:77" x14ac:dyDescent="0.3">
      <c r="A33" s="7" t="s">
        <v>3</v>
      </c>
      <c r="B33" s="7" t="s">
        <v>3</v>
      </c>
      <c r="C33" s="7" t="s">
        <v>3</v>
      </c>
      <c r="D33" s="7" t="s">
        <v>3</v>
      </c>
      <c r="E33" s="7" t="s">
        <v>3</v>
      </c>
      <c r="F33" s="6">
        <v>1913</v>
      </c>
      <c r="G33" s="7" t="s">
        <v>3</v>
      </c>
      <c r="H33" s="7" t="s">
        <v>3</v>
      </c>
      <c r="I33" s="121">
        <f>BCA!B33</f>
        <v>149.48302576112417</v>
      </c>
      <c r="J33" s="7" t="s">
        <v>3</v>
      </c>
      <c r="K33" s="7" t="s">
        <v>3</v>
      </c>
      <c r="L33" s="7" t="s">
        <v>3</v>
      </c>
      <c r="M33" s="7" t="s">
        <v>3</v>
      </c>
      <c r="N33" s="122">
        <f>BCA!E33</f>
        <v>80.240614519906359</v>
      </c>
      <c r="O33" s="7" t="s">
        <v>3</v>
      </c>
      <c r="P33" s="7" t="s">
        <v>3</v>
      </c>
      <c r="Q33" s="7" t="s">
        <v>3</v>
      </c>
      <c r="R33" s="7" t="s">
        <v>3</v>
      </c>
      <c r="S33" s="7" t="s">
        <v>3</v>
      </c>
      <c r="T33" s="7" t="s">
        <v>3</v>
      </c>
      <c r="U33" s="7" t="s">
        <v>3</v>
      </c>
      <c r="V33" s="7" t="s">
        <v>3</v>
      </c>
      <c r="W33" s="4"/>
      <c r="X33" s="6">
        <v>1913</v>
      </c>
      <c r="Y33" s="7" t="s">
        <v>3</v>
      </c>
      <c r="Z33" s="7" t="s">
        <v>3</v>
      </c>
      <c r="AA33" s="7" t="s">
        <v>3</v>
      </c>
      <c r="AB33" s="7" t="s">
        <v>3</v>
      </c>
      <c r="AC33" s="7" t="s">
        <v>3</v>
      </c>
      <c r="AD33" s="7" t="s">
        <v>3</v>
      </c>
      <c r="AE33" s="7" t="s">
        <v>3</v>
      </c>
      <c r="AF33" s="7" t="s">
        <v>3</v>
      </c>
      <c r="AG33" s="7" t="s">
        <v>3</v>
      </c>
      <c r="AH33" s="7" t="s">
        <v>3</v>
      </c>
      <c r="AI33" s="7" t="s">
        <v>3</v>
      </c>
      <c r="AJ33" s="7" t="s">
        <v>3</v>
      </c>
      <c r="AK33" s="7" t="s">
        <v>3</v>
      </c>
      <c r="AL33" s="7" t="s">
        <v>3</v>
      </c>
      <c r="AM33" s="7" t="s">
        <v>3</v>
      </c>
      <c r="AN33" s="7" t="s">
        <v>3</v>
      </c>
      <c r="AO33" s="4"/>
      <c r="AP33" s="6">
        <v>1913</v>
      </c>
      <c r="AQ33" s="7" t="s">
        <v>3</v>
      </c>
      <c r="AR33" s="7" t="s">
        <v>3</v>
      </c>
      <c r="AS33" s="7" t="s">
        <v>3</v>
      </c>
      <c r="AT33" s="7" t="s">
        <v>3</v>
      </c>
      <c r="AU33" s="7" t="s">
        <v>3</v>
      </c>
      <c r="AV33" s="7" t="s">
        <v>3</v>
      </c>
      <c r="AW33" s="7" t="s">
        <v>3</v>
      </c>
      <c r="AX33" s="7" t="s">
        <v>3</v>
      </c>
      <c r="AY33" s="7" t="s">
        <v>3</v>
      </c>
      <c r="AZ33" s="7" t="s">
        <v>3</v>
      </c>
      <c r="BA33" s="7" t="s">
        <v>3</v>
      </c>
      <c r="BB33" s="7" t="s">
        <v>3</v>
      </c>
      <c r="BC33" s="7" t="s">
        <v>3</v>
      </c>
      <c r="BD33" s="7" t="s">
        <v>3</v>
      </c>
      <c r="BE33" s="7" t="s">
        <v>3</v>
      </c>
      <c r="BF33" s="7" t="s">
        <v>3</v>
      </c>
      <c r="BG33" s="5"/>
      <c r="BH33" s="6">
        <v>1913</v>
      </c>
      <c r="BI33" s="8" t="s">
        <v>3</v>
      </c>
      <c r="BJ33" s="8" t="s">
        <v>3</v>
      </c>
      <c r="BK33" s="8" t="s">
        <v>3</v>
      </c>
      <c r="BL33" s="8" t="s">
        <v>3</v>
      </c>
      <c r="BM33" s="8" t="s">
        <v>3</v>
      </c>
      <c r="BN33" s="8" t="s">
        <v>3</v>
      </c>
      <c r="BO33" s="8" t="s">
        <v>3</v>
      </c>
      <c r="BP33" s="8" t="s">
        <v>3</v>
      </c>
      <c r="BQ33" s="8" t="s">
        <v>3</v>
      </c>
      <c r="BR33" s="8" t="s">
        <v>3</v>
      </c>
      <c r="BS33" s="8" t="s">
        <v>3</v>
      </c>
      <c r="BT33" s="8" t="s">
        <v>3</v>
      </c>
      <c r="BU33" s="8" t="s">
        <v>3</v>
      </c>
      <c r="BV33" s="8" t="s">
        <v>3</v>
      </c>
      <c r="BW33" s="8" t="s">
        <v>3</v>
      </c>
      <c r="BX33" s="8" t="s">
        <v>3</v>
      </c>
      <c r="BY33" s="3"/>
    </row>
    <row r="34" spans="1:77" x14ac:dyDescent="0.3">
      <c r="A34" s="7" t="s">
        <v>3</v>
      </c>
      <c r="B34" s="7" t="s">
        <v>3</v>
      </c>
      <c r="C34" s="7" t="s">
        <v>3</v>
      </c>
      <c r="D34" s="7" t="s">
        <v>3</v>
      </c>
      <c r="E34" s="7" t="s">
        <v>3</v>
      </c>
      <c r="F34" s="6">
        <v>1914</v>
      </c>
      <c r="G34" s="7" t="s">
        <v>3</v>
      </c>
      <c r="H34" s="7" t="s">
        <v>3</v>
      </c>
      <c r="I34" s="121">
        <f>BCA!B34</f>
        <v>3.4059745341614911</v>
      </c>
      <c r="J34" s="7" t="s">
        <v>3</v>
      </c>
      <c r="K34" s="7" t="s">
        <v>3</v>
      </c>
      <c r="L34" s="7" t="s">
        <v>3</v>
      </c>
      <c r="M34" s="7" t="s">
        <v>3</v>
      </c>
      <c r="N34" s="122">
        <f>BCA!E34</f>
        <v>2.5905101153504884</v>
      </c>
      <c r="O34" s="7" t="s">
        <v>3</v>
      </c>
      <c r="P34" s="7" t="s">
        <v>3</v>
      </c>
      <c r="Q34" s="7" t="s">
        <v>3</v>
      </c>
      <c r="R34" s="7" t="s">
        <v>3</v>
      </c>
      <c r="S34" s="7" t="s">
        <v>3</v>
      </c>
      <c r="T34" s="7" t="s">
        <v>3</v>
      </c>
      <c r="U34" s="7" t="s">
        <v>3</v>
      </c>
      <c r="V34" s="7" t="s">
        <v>3</v>
      </c>
      <c r="W34" s="4"/>
      <c r="X34" s="6">
        <v>1914</v>
      </c>
      <c r="Y34" s="7" t="s">
        <v>3</v>
      </c>
      <c r="Z34" s="7" t="s">
        <v>3</v>
      </c>
      <c r="AA34" s="7" t="s">
        <v>3</v>
      </c>
      <c r="AB34" s="7" t="s">
        <v>3</v>
      </c>
      <c r="AC34" s="7" t="s">
        <v>3</v>
      </c>
      <c r="AD34" s="7" t="s">
        <v>3</v>
      </c>
      <c r="AE34" s="7" t="s">
        <v>3</v>
      </c>
      <c r="AF34" s="7" t="s">
        <v>3</v>
      </c>
      <c r="AG34" s="7" t="s">
        <v>3</v>
      </c>
      <c r="AH34" s="7" t="s">
        <v>3</v>
      </c>
      <c r="AI34" s="7" t="s">
        <v>3</v>
      </c>
      <c r="AJ34" s="7" t="s">
        <v>3</v>
      </c>
      <c r="AK34" s="7" t="s">
        <v>3</v>
      </c>
      <c r="AL34" s="7" t="s">
        <v>3</v>
      </c>
      <c r="AM34" s="7" t="s">
        <v>3</v>
      </c>
      <c r="AN34" s="7" t="s">
        <v>3</v>
      </c>
      <c r="AO34" s="4"/>
      <c r="AP34" s="6">
        <v>1914</v>
      </c>
      <c r="AQ34" s="7" t="s">
        <v>3</v>
      </c>
      <c r="AR34" s="7" t="s">
        <v>3</v>
      </c>
      <c r="AS34" s="7" t="s">
        <v>3</v>
      </c>
      <c r="AT34" s="7" t="s">
        <v>3</v>
      </c>
      <c r="AU34" s="7" t="s">
        <v>3</v>
      </c>
      <c r="AV34" s="7" t="s">
        <v>3</v>
      </c>
      <c r="AW34" s="7" t="s">
        <v>3</v>
      </c>
      <c r="AX34" s="7" t="s">
        <v>3</v>
      </c>
      <c r="AY34" s="7" t="s">
        <v>3</v>
      </c>
      <c r="AZ34" s="7" t="s">
        <v>3</v>
      </c>
      <c r="BA34" s="7" t="s">
        <v>3</v>
      </c>
      <c r="BB34" s="7" t="s">
        <v>3</v>
      </c>
      <c r="BC34" s="7" t="s">
        <v>3</v>
      </c>
      <c r="BD34" s="7" t="s">
        <v>3</v>
      </c>
      <c r="BE34" s="7" t="s">
        <v>3</v>
      </c>
      <c r="BF34" s="7" t="s">
        <v>3</v>
      </c>
      <c r="BG34" s="5"/>
      <c r="BH34" s="6">
        <v>1914</v>
      </c>
      <c r="BI34" s="8" t="s">
        <v>3</v>
      </c>
      <c r="BJ34" s="8" t="s">
        <v>3</v>
      </c>
      <c r="BK34" s="8" t="s">
        <v>3</v>
      </c>
      <c r="BL34" s="8" t="s">
        <v>3</v>
      </c>
      <c r="BM34" s="8" t="s">
        <v>3</v>
      </c>
      <c r="BN34" s="8" t="s">
        <v>3</v>
      </c>
      <c r="BO34" s="8" t="s">
        <v>3</v>
      </c>
      <c r="BP34" s="8" t="s">
        <v>3</v>
      </c>
      <c r="BQ34" s="8" t="s">
        <v>3</v>
      </c>
      <c r="BR34" s="8" t="s">
        <v>3</v>
      </c>
      <c r="BS34" s="8" t="s">
        <v>3</v>
      </c>
      <c r="BT34" s="8" t="s">
        <v>3</v>
      </c>
      <c r="BU34" s="8" t="s">
        <v>3</v>
      </c>
      <c r="BV34" s="8" t="s">
        <v>3</v>
      </c>
      <c r="BW34" s="8" t="s">
        <v>3</v>
      </c>
      <c r="BX34" s="8" t="s">
        <v>3</v>
      </c>
      <c r="BY34" s="3"/>
    </row>
    <row r="35" spans="1:77" x14ac:dyDescent="0.3">
      <c r="A35" s="7" t="s">
        <v>3</v>
      </c>
      <c r="B35" s="7" t="s">
        <v>3</v>
      </c>
      <c r="C35" s="7" t="s">
        <v>3</v>
      </c>
      <c r="D35" s="7" t="s">
        <v>3</v>
      </c>
      <c r="E35" s="7" t="s">
        <v>3</v>
      </c>
      <c r="F35" s="6">
        <v>1915</v>
      </c>
      <c r="G35" s="7" t="s">
        <v>3</v>
      </c>
      <c r="H35" s="7" t="s">
        <v>3</v>
      </c>
      <c r="I35" s="121">
        <f>BCA!B35</f>
        <v>43.369766233407084</v>
      </c>
      <c r="J35" s="7" t="s">
        <v>3</v>
      </c>
      <c r="K35" s="7" t="s">
        <v>3</v>
      </c>
      <c r="L35" s="7" t="s">
        <v>3</v>
      </c>
      <c r="M35" s="7" t="s">
        <v>3</v>
      </c>
      <c r="N35" s="122">
        <f>BCA!E35</f>
        <v>4.3822986172566374</v>
      </c>
      <c r="O35" s="7" t="s">
        <v>3</v>
      </c>
      <c r="P35" s="7" t="s">
        <v>3</v>
      </c>
      <c r="Q35" s="7" t="s">
        <v>3</v>
      </c>
      <c r="R35" s="7" t="s">
        <v>3</v>
      </c>
      <c r="S35" s="7" t="s">
        <v>3</v>
      </c>
      <c r="T35" s="7" t="s">
        <v>3</v>
      </c>
      <c r="U35" s="7" t="s">
        <v>3</v>
      </c>
      <c r="V35" s="7" t="s">
        <v>3</v>
      </c>
      <c r="W35" s="4"/>
      <c r="X35" s="6">
        <v>1915</v>
      </c>
      <c r="Y35" s="7" t="s">
        <v>3</v>
      </c>
      <c r="Z35" s="7" t="s">
        <v>3</v>
      </c>
      <c r="AA35" s="7" t="s">
        <v>3</v>
      </c>
      <c r="AB35" s="7" t="s">
        <v>3</v>
      </c>
      <c r="AC35" s="7" t="s">
        <v>3</v>
      </c>
      <c r="AD35" s="7" t="s">
        <v>3</v>
      </c>
      <c r="AE35" s="7" t="s">
        <v>3</v>
      </c>
      <c r="AF35" s="7" t="s">
        <v>3</v>
      </c>
      <c r="AG35" s="7" t="s">
        <v>3</v>
      </c>
      <c r="AH35" s="7" t="s">
        <v>3</v>
      </c>
      <c r="AI35" s="7" t="s">
        <v>3</v>
      </c>
      <c r="AJ35" s="7" t="s">
        <v>3</v>
      </c>
      <c r="AK35" s="7" t="s">
        <v>3</v>
      </c>
      <c r="AL35" s="7" t="s">
        <v>3</v>
      </c>
      <c r="AM35" s="7" t="s">
        <v>3</v>
      </c>
      <c r="AN35" s="7" t="s">
        <v>3</v>
      </c>
      <c r="AO35" s="4"/>
      <c r="AP35" s="6">
        <v>1915</v>
      </c>
      <c r="AQ35" s="7" t="s">
        <v>3</v>
      </c>
      <c r="AR35" s="7" t="s">
        <v>3</v>
      </c>
      <c r="AS35" s="7" t="s">
        <v>3</v>
      </c>
      <c r="AT35" s="7" t="s">
        <v>3</v>
      </c>
      <c r="AU35" s="7" t="s">
        <v>3</v>
      </c>
      <c r="AV35" s="7" t="s">
        <v>3</v>
      </c>
      <c r="AW35" s="7" t="s">
        <v>3</v>
      </c>
      <c r="AX35" s="7" t="s">
        <v>3</v>
      </c>
      <c r="AY35" s="7" t="s">
        <v>3</v>
      </c>
      <c r="AZ35" s="7" t="s">
        <v>3</v>
      </c>
      <c r="BA35" s="7" t="s">
        <v>3</v>
      </c>
      <c r="BB35" s="7" t="s">
        <v>3</v>
      </c>
      <c r="BC35" s="7" t="s">
        <v>3</v>
      </c>
      <c r="BD35" s="7" t="s">
        <v>3</v>
      </c>
      <c r="BE35" s="7" t="s">
        <v>3</v>
      </c>
      <c r="BF35" s="7" t="s">
        <v>3</v>
      </c>
      <c r="BG35" s="5"/>
      <c r="BH35" s="6">
        <v>1915</v>
      </c>
      <c r="BI35" s="8" t="s">
        <v>3</v>
      </c>
      <c r="BJ35" s="8" t="s">
        <v>3</v>
      </c>
      <c r="BK35" s="8" t="s">
        <v>3</v>
      </c>
      <c r="BL35" s="8" t="s">
        <v>3</v>
      </c>
      <c r="BM35" s="8" t="s">
        <v>3</v>
      </c>
      <c r="BN35" s="8" t="s">
        <v>3</v>
      </c>
      <c r="BO35" s="8" t="s">
        <v>3</v>
      </c>
      <c r="BP35" s="8" t="s">
        <v>3</v>
      </c>
      <c r="BQ35" s="8" t="s">
        <v>3</v>
      </c>
      <c r="BR35" s="8" t="s">
        <v>3</v>
      </c>
      <c r="BS35" s="8" t="s">
        <v>3</v>
      </c>
      <c r="BT35" s="8" t="s">
        <v>3</v>
      </c>
      <c r="BU35" s="8" t="s">
        <v>3</v>
      </c>
      <c r="BV35" s="8" t="s">
        <v>3</v>
      </c>
      <c r="BW35" s="8" t="s">
        <v>3</v>
      </c>
      <c r="BX35" s="8" t="s">
        <v>3</v>
      </c>
      <c r="BY35" s="3"/>
    </row>
    <row r="36" spans="1:77" x14ac:dyDescent="0.3">
      <c r="A36" s="7" t="s">
        <v>3</v>
      </c>
      <c r="B36" s="7" t="s">
        <v>3</v>
      </c>
      <c r="C36" s="7" t="s">
        <v>3</v>
      </c>
      <c r="D36" s="7" t="s">
        <v>3</v>
      </c>
      <c r="E36" s="7" t="s">
        <v>3</v>
      </c>
      <c r="F36" s="6">
        <v>1916</v>
      </c>
      <c r="G36" s="7" t="s">
        <v>3</v>
      </c>
      <c r="H36" s="7" t="s">
        <v>3</v>
      </c>
      <c r="I36" s="121">
        <f>BCA!B36</f>
        <v>1.6889512444828554</v>
      </c>
      <c r="J36" s="7" t="s">
        <v>3</v>
      </c>
      <c r="K36" s="7" t="s">
        <v>3</v>
      </c>
      <c r="L36" s="7" t="s">
        <v>3</v>
      </c>
      <c r="M36" s="7" t="s">
        <v>3</v>
      </c>
      <c r="N36" s="122">
        <f>BCA!E36</f>
        <v>0.2937850338327066</v>
      </c>
      <c r="O36" s="7" t="s">
        <v>3</v>
      </c>
      <c r="P36" s="7" t="s">
        <v>3</v>
      </c>
      <c r="Q36" s="7" t="s">
        <v>3</v>
      </c>
      <c r="R36" s="7" t="s">
        <v>3</v>
      </c>
      <c r="S36" s="7" t="s">
        <v>3</v>
      </c>
      <c r="T36" s="7" t="s">
        <v>3</v>
      </c>
      <c r="U36" s="7" t="s">
        <v>3</v>
      </c>
      <c r="V36" s="7" t="s">
        <v>3</v>
      </c>
      <c r="W36" s="4"/>
      <c r="X36" s="6">
        <v>1916</v>
      </c>
      <c r="Y36" s="7" t="s">
        <v>3</v>
      </c>
      <c r="Z36" s="7" t="s">
        <v>3</v>
      </c>
      <c r="AA36" s="7" t="s">
        <v>3</v>
      </c>
      <c r="AB36" s="7" t="s">
        <v>3</v>
      </c>
      <c r="AC36" s="7" t="s">
        <v>3</v>
      </c>
      <c r="AD36" s="7" t="s">
        <v>3</v>
      </c>
      <c r="AE36" s="7" t="s">
        <v>3</v>
      </c>
      <c r="AF36" s="7" t="s">
        <v>3</v>
      </c>
      <c r="AG36" s="7" t="s">
        <v>3</v>
      </c>
      <c r="AH36" s="7" t="s">
        <v>3</v>
      </c>
      <c r="AI36" s="7" t="s">
        <v>3</v>
      </c>
      <c r="AJ36" s="7" t="s">
        <v>3</v>
      </c>
      <c r="AK36" s="7" t="s">
        <v>3</v>
      </c>
      <c r="AL36" s="7" t="s">
        <v>3</v>
      </c>
      <c r="AM36" s="7" t="s">
        <v>3</v>
      </c>
      <c r="AN36" s="7" t="s">
        <v>3</v>
      </c>
      <c r="AO36" s="4"/>
      <c r="AP36" s="6">
        <v>1916</v>
      </c>
      <c r="AQ36" s="7" t="s">
        <v>3</v>
      </c>
      <c r="AR36" s="7" t="s">
        <v>3</v>
      </c>
      <c r="AS36" s="7" t="s">
        <v>3</v>
      </c>
      <c r="AT36" s="7" t="s">
        <v>3</v>
      </c>
      <c r="AU36" s="7" t="s">
        <v>3</v>
      </c>
      <c r="AV36" s="7" t="s">
        <v>3</v>
      </c>
      <c r="AW36" s="7" t="s">
        <v>3</v>
      </c>
      <c r="AX36" s="7" t="s">
        <v>3</v>
      </c>
      <c r="AY36" s="7" t="s">
        <v>3</v>
      </c>
      <c r="AZ36" s="7" t="s">
        <v>3</v>
      </c>
      <c r="BA36" s="7" t="s">
        <v>3</v>
      </c>
      <c r="BB36" s="7" t="s">
        <v>3</v>
      </c>
      <c r="BC36" s="7" t="s">
        <v>3</v>
      </c>
      <c r="BD36" s="7" t="s">
        <v>3</v>
      </c>
      <c r="BE36" s="7" t="s">
        <v>3</v>
      </c>
      <c r="BF36" s="7" t="s">
        <v>3</v>
      </c>
      <c r="BG36" s="5"/>
      <c r="BH36" s="6">
        <v>1916</v>
      </c>
      <c r="BI36" s="8" t="s">
        <v>3</v>
      </c>
      <c r="BJ36" s="8" t="s">
        <v>3</v>
      </c>
      <c r="BK36" s="8" t="s">
        <v>3</v>
      </c>
      <c r="BL36" s="8" t="s">
        <v>3</v>
      </c>
      <c r="BM36" s="8" t="s">
        <v>3</v>
      </c>
      <c r="BN36" s="8" t="s">
        <v>3</v>
      </c>
      <c r="BO36" s="8" t="s">
        <v>3</v>
      </c>
      <c r="BP36" s="8" t="s">
        <v>3</v>
      </c>
      <c r="BQ36" s="8" t="s">
        <v>3</v>
      </c>
      <c r="BR36" s="8" t="s">
        <v>3</v>
      </c>
      <c r="BS36" s="8" t="s">
        <v>3</v>
      </c>
      <c r="BT36" s="8" t="s">
        <v>3</v>
      </c>
      <c r="BU36" s="8" t="s">
        <v>3</v>
      </c>
      <c r="BV36" s="8" t="s">
        <v>3</v>
      </c>
      <c r="BW36" s="8" t="s">
        <v>3</v>
      </c>
      <c r="BX36" s="8" t="s">
        <v>3</v>
      </c>
      <c r="BY36" s="3"/>
    </row>
    <row r="37" spans="1:77" x14ac:dyDescent="0.3">
      <c r="A37" s="7" t="s">
        <v>3</v>
      </c>
      <c r="B37" s="7" t="s">
        <v>3</v>
      </c>
      <c r="C37" s="7" t="s">
        <v>3</v>
      </c>
      <c r="D37" s="7" t="s">
        <v>3</v>
      </c>
      <c r="E37" s="7" t="s">
        <v>3</v>
      </c>
      <c r="F37" s="6">
        <v>1917</v>
      </c>
      <c r="G37" s="7" t="s">
        <v>3</v>
      </c>
      <c r="H37" s="7" t="s">
        <v>3</v>
      </c>
      <c r="I37" s="121">
        <f>BCA!B37</f>
        <v>160.87042867132865</v>
      </c>
      <c r="J37" s="7" t="s">
        <v>3</v>
      </c>
      <c r="K37" s="7" t="s">
        <v>3</v>
      </c>
      <c r="L37" s="7" t="s">
        <v>3</v>
      </c>
      <c r="M37" s="7" t="s">
        <v>3</v>
      </c>
      <c r="N37" s="122">
        <f>BCA!E37</f>
        <v>99.880904370629366</v>
      </c>
      <c r="O37" s="7" t="s">
        <v>3</v>
      </c>
      <c r="P37" s="7" t="s">
        <v>3</v>
      </c>
      <c r="Q37" s="7" t="s">
        <v>3</v>
      </c>
      <c r="R37" s="7" t="s">
        <v>3</v>
      </c>
      <c r="S37" s="7" t="s">
        <v>3</v>
      </c>
      <c r="T37" s="7" t="s">
        <v>3</v>
      </c>
      <c r="U37" s="7" t="s">
        <v>3</v>
      </c>
      <c r="V37" s="7" t="s">
        <v>3</v>
      </c>
      <c r="W37" s="4"/>
      <c r="X37" s="6">
        <v>1917</v>
      </c>
      <c r="Y37" s="7" t="s">
        <v>3</v>
      </c>
      <c r="Z37" s="7" t="s">
        <v>3</v>
      </c>
      <c r="AA37" s="7" t="s">
        <v>3</v>
      </c>
      <c r="AB37" s="7" t="s">
        <v>3</v>
      </c>
      <c r="AC37" s="7" t="s">
        <v>3</v>
      </c>
      <c r="AD37" s="7" t="s">
        <v>3</v>
      </c>
      <c r="AE37" s="7" t="s">
        <v>3</v>
      </c>
      <c r="AF37" s="7" t="s">
        <v>3</v>
      </c>
      <c r="AG37" s="7" t="s">
        <v>3</v>
      </c>
      <c r="AH37" s="7" t="s">
        <v>3</v>
      </c>
      <c r="AI37" s="7" t="s">
        <v>3</v>
      </c>
      <c r="AJ37" s="7" t="s">
        <v>3</v>
      </c>
      <c r="AK37" s="7" t="s">
        <v>3</v>
      </c>
      <c r="AL37" s="7" t="s">
        <v>3</v>
      </c>
      <c r="AM37" s="7" t="s">
        <v>3</v>
      </c>
      <c r="AN37" s="7" t="s">
        <v>3</v>
      </c>
      <c r="AO37" s="4"/>
      <c r="AP37" s="6">
        <v>1917</v>
      </c>
      <c r="AQ37" s="7" t="s">
        <v>3</v>
      </c>
      <c r="AR37" s="7" t="s">
        <v>3</v>
      </c>
      <c r="AS37" s="7" t="s">
        <v>3</v>
      </c>
      <c r="AT37" s="7" t="s">
        <v>3</v>
      </c>
      <c r="AU37" s="7" t="s">
        <v>3</v>
      </c>
      <c r="AV37" s="7" t="s">
        <v>3</v>
      </c>
      <c r="AW37" s="7" t="s">
        <v>3</v>
      </c>
      <c r="AX37" s="7" t="s">
        <v>3</v>
      </c>
      <c r="AY37" s="7" t="s">
        <v>3</v>
      </c>
      <c r="AZ37" s="7" t="s">
        <v>3</v>
      </c>
      <c r="BA37" s="7" t="s">
        <v>3</v>
      </c>
      <c r="BB37" s="7" t="s">
        <v>3</v>
      </c>
      <c r="BC37" s="7" t="s">
        <v>3</v>
      </c>
      <c r="BD37" s="7" t="s">
        <v>3</v>
      </c>
      <c r="BE37" s="7" t="s">
        <v>3</v>
      </c>
      <c r="BF37" s="7" t="s">
        <v>3</v>
      </c>
      <c r="BG37" s="5"/>
      <c r="BH37" s="6">
        <v>1917</v>
      </c>
      <c r="BI37" s="8" t="s">
        <v>3</v>
      </c>
      <c r="BJ37" s="8" t="s">
        <v>3</v>
      </c>
      <c r="BK37" s="8" t="s">
        <v>3</v>
      </c>
      <c r="BL37" s="8" t="s">
        <v>3</v>
      </c>
      <c r="BM37" s="8" t="s">
        <v>3</v>
      </c>
      <c r="BN37" s="8" t="s">
        <v>3</v>
      </c>
      <c r="BO37" s="8" t="s">
        <v>3</v>
      </c>
      <c r="BP37" s="8" t="s">
        <v>3</v>
      </c>
      <c r="BQ37" s="8" t="s">
        <v>3</v>
      </c>
      <c r="BR37" s="8" t="s">
        <v>3</v>
      </c>
      <c r="BS37" s="8" t="s">
        <v>3</v>
      </c>
      <c r="BT37" s="8" t="s">
        <v>3</v>
      </c>
      <c r="BU37" s="8" t="s">
        <v>3</v>
      </c>
      <c r="BV37" s="8" t="s">
        <v>3</v>
      </c>
      <c r="BW37" s="8" t="s">
        <v>3</v>
      </c>
      <c r="BX37" s="8" t="s">
        <v>3</v>
      </c>
      <c r="BY37" s="3"/>
    </row>
    <row r="38" spans="1:77" x14ac:dyDescent="0.3">
      <c r="A38" s="7" t="s">
        <v>3</v>
      </c>
      <c r="B38" s="7" t="s">
        <v>3</v>
      </c>
      <c r="C38" s="7" t="s">
        <v>3</v>
      </c>
      <c r="D38" s="7" t="s">
        <v>3</v>
      </c>
      <c r="E38" s="7" t="s">
        <v>3</v>
      </c>
      <c r="F38" s="6">
        <v>1918</v>
      </c>
      <c r="G38" s="7" t="s">
        <v>3</v>
      </c>
      <c r="H38" s="7" t="s">
        <v>3</v>
      </c>
      <c r="I38" s="121">
        <f>BCA!B38</f>
        <v>207.40085743212151</v>
      </c>
      <c r="J38" s="7" t="s">
        <v>3</v>
      </c>
      <c r="K38" s="7" t="s">
        <v>3</v>
      </c>
      <c r="L38" s="7" t="s">
        <v>3</v>
      </c>
      <c r="M38" s="7" t="s">
        <v>3</v>
      </c>
      <c r="N38" s="122">
        <f>BCA!E38</f>
        <v>152.53610529222277</v>
      </c>
      <c r="O38" s="7" t="s">
        <v>3</v>
      </c>
      <c r="P38" s="7" t="s">
        <v>3</v>
      </c>
      <c r="Q38" s="7" t="s">
        <v>3</v>
      </c>
      <c r="R38" s="7" t="s">
        <v>3</v>
      </c>
      <c r="S38" s="7" t="s">
        <v>3</v>
      </c>
      <c r="T38" s="7" t="s">
        <v>3</v>
      </c>
      <c r="U38" s="7" t="s">
        <v>3</v>
      </c>
      <c r="V38" s="7" t="s">
        <v>3</v>
      </c>
      <c r="W38" s="4"/>
      <c r="X38" s="6">
        <v>1918</v>
      </c>
      <c r="Y38" s="7" t="s">
        <v>3</v>
      </c>
      <c r="Z38" s="7" t="s">
        <v>3</v>
      </c>
      <c r="AA38" s="7" t="s">
        <v>3</v>
      </c>
      <c r="AB38" s="7" t="s">
        <v>3</v>
      </c>
      <c r="AC38" s="7" t="s">
        <v>3</v>
      </c>
      <c r="AD38" s="7" t="s">
        <v>3</v>
      </c>
      <c r="AE38" s="7" t="s">
        <v>3</v>
      </c>
      <c r="AF38" s="7" t="s">
        <v>3</v>
      </c>
      <c r="AG38" s="7" t="s">
        <v>3</v>
      </c>
      <c r="AH38" s="7" t="s">
        <v>3</v>
      </c>
      <c r="AI38" s="7" t="s">
        <v>3</v>
      </c>
      <c r="AJ38" s="7" t="s">
        <v>3</v>
      </c>
      <c r="AK38" s="7" t="s">
        <v>3</v>
      </c>
      <c r="AL38" s="7" t="s">
        <v>3</v>
      </c>
      <c r="AM38" s="7" t="s">
        <v>3</v>
      </c>
      <c r="AN38" s="7" t="s">
        <v>3</v>
      </c>
      <c r="AO38" s="4"/>
      <c r="AP38" s="6">
        <v>1918</v>
      </c>
      <c r="AQ38" s="7" t="s">
        <v>3</v>
      </c>
      <c r="AR38" s="7" t="s">
        <v>3</v>
      </c>
      <c r="AS38" s="7" t="s">
        <v>3</v>
      </c>
      <c r="AT38" s="7" t="s">
        <v>3</v>
      </c>
      <c r="AU38" s="7" t="s">
        <v>3</v>
      </c>
      <c r="AV38" s="7" t="s">
        <v>3</v>
      </c>
      <c r="AW38" s="7" t="s">
        <v>3</v>
      </c>
      <c r="AX38" s="7" t="s">
        <v>3</v>
      </c>
      <c r="AY38" s="7" t="s">
        <v>3</v>
      </c>
      <c r="AZ38" s="7" t="s">
        <v>3</v>
      </c>
      <c r="BA38" s="7" t="s">
        <v>3</v>
      </c>
      <c r="BB38" s="7" t="s">
        <v>3</v>
      </c>
      <c r="BC38" s="7" t="s">
        <v>3</v>
      </c>
      <c r="BD38" s="7" t="s">
        <v>3</v>
      </c>
      <c r="BE38" s="7" t="s">
        <v>3</v>
      </c>
      <c r="BF38" s="7" t="s">
        <v>3</v>
      </c>
      <c r="BG38" s="5"/>
      <c r="BH38" s="6">
        <v>1918</v>
      </c>
      <c r="BI38" s="8" t="s">
        <v>3</v>
      </c>
      <c r="BJ38" s="8" t="s">
        <v>3</v>
      </c>
      <c r="BK38" s="8" t="s">
        <v>3</v>
      </c>
      <c r="BL38" s="8" t="s">
        <v>3</v>
      </c>
      <c r="BM38" s="8" t="s">
        <v>3</v>
      </c>
      <c r="BN38" s="8" t="s">
        <v>3</v>
      </c>
      <c r="BO38" s="8" t="s">
        <v>3</v>
      </c>
      <c r="BP38" s="8" t="s">
        <v>3</v>
      </c>
      <c r="BQ38" s="8" t="s">
        <v>3</v>
      </c>
      <c r="BR38" s="8" t="s">
        <v>3</v>
      </c>
      <c r="BS38" s="8" t="s">
        <v>3</v>
      </c>
      <c r="BT38" s="8" t="s">
        <v>3</v>
      </c>
      <c r="BU38" s="8" t="s">
        <v>3</v>
      </c>
      <c r="BV38" s="8" t="s">
        <v>3</v>
      </c>
      <c r="BW38" s="8" t="s">
        <v>3</v>
      </c>
      <c r="BX38" s="8" t="s">
        <v>3</v>
      </c>
      <c r="BY38" s="3"/>
    </row>
    <row r="39" spans="1:77" x14ac:dyDescent="0.3">
      <c r="A39" s="7" t="s">
        <v>3</v>
      </c>
      <c r="B39" s="7" t="s">
        <v>3</v>
      </c>
      <c r="C39" s="7" t="s">
        <v>3</v>
      </c>
      <c r="D39" s="7" t="s">
        <v>3</v>
      </c>
      <c r="E39" s="7" t="s">
        <v>3</v>
      </c>
      <c r="F39" s="6">
        <v>1919</v>
      </c>
      <c r="G39" s="7" t="s">
        <v>3</v>
      </c>
      <c r="H39" s="7" t="s">
        <v>3</v>
      </c>
      <c r="I39" s="121">
        <f>BCA!B39</f>
        <v>203.42065491183882</v>
      </c>
      <c r="J39" s="7" t="s">
        <v>3</v>
      </c>
      <c r="K39" s="7" t="s">
        <v>3</v>
      </c>
      <c r="L39" s="7" t="s">
        <v>3</v>
      </c>
      <c r="M39" s="7" t="s">
        <v>3</v>
      </c>
      <c r="N39" s="122">
        <f>BCA!E39</f>
        <v>119.41478438287155</v>
      </c>
      <c r="O39" s="7" t="s">
        <v>3</v>
      </c>
      <c r="P39" s="7" t="s">
        <v>3</v>
      </c>
      <c r="Q39" s="7" t="s">
        <v>3</v>
      </c>
      <c r="R39" s="7" t="s">
        <v>3</v>
      </c>
      <c r="S39" s="7" t="s">
        <v>3</v>
      </c>
      <c r="T39" s="7" t="s">
        <v>3</v>
      </c>
      <c r="U39" s="7" t="s">
        <v>3</v>
      </c>
      <c r="V39" s="7" t="s">
        <v>3</v>
      </c>
      <c r="W39" s="4"/>
      <c r="X39" s="6">
        <v>1919</v>
      </c>
      <c r="Y39" s="7" t="s">
        <v>3</v>
      </c>
      <c r="Z39" s="7" t="s">
        <v>3</v>
      </c>
      <c r="AA39" s="7" t="s">
        <v>3</v>
      </c>
      <c r="AB39" s="7" t="s">
        <v>3</v>
      </c>
      <c r="AC39" s="7" t="s">
        <v>3</v>
      </c>
      <c r="AD39" s="7" t="s">
        <v>3</v>
      </c>
      <c r="AE39" s="7" t="s">
        <v>3</v>
      </c>
      <c r="AF39" s="7" t="s">
        <v>3</v>
      </c>
      <c r="AG39" s="7" t="s">
        <v>3</v>
      </c>
      <c r="AH39" s="7" t="s">
        <v>3</v>
      </c>
      <c r="AI39" s="7" t="s">
        <v>3</v>
      </c>
      <c r="AJ39" s="7" t="s">
        <v>3</v>
      </c>
      <c r="AK39" s="7" t="s">
        <v>3</v>
      </c>
      <c r="AL39" s="7" t="s">
        <v>3</v>
      </c>
      <c r="AM39" s="7" t="s">
        <v>3</v>
      </c>
      <c r="AN39" s="7" t="s">
        <v>3</v>
      </c>
      <c r="AO39" s="4"/>
      <c r="AP39" s="6">
        <v>1919</v>
      </c>
      <c r="AQ39" s="7" t="s">
        <v>3</v>
      </c>
      <c r="AR39" s="7" t="s">
        <v>3</v>
      </c>
      <c r="AS39" s="7" t="s">
        <v>3</v>
      </c>
      <c r="AT39" s="7" t="s">
        <v>3</v>
      </c>
      <c r="AU39" s="7" t="s">
        <v>3</v>
      </c>
      <c r="AV39" s="7" t="s">
        <v>3</v>
      </c>
      <c r="AW39" s="7" t="s">
        <v>3</v>
      </c>
      <c r="AX39" s="7" t="s">
        <v>3</v>
      </c>
      <c r="AY39" s="7" t="s">
        <v>3</v>
      </c>
      <c r="AZ39" s="7" t="s">
        <v>3</v>
      </c>
      <c r="BA39" s="7" t="s">
        <v>3</v>
      </c>
      <c r="BB39" s="7" t="s">
        <v>3</v>
      </c>
      <c r="BC39" s="7" t="s">
        <v>3</v>
      </c>
      <c r="BD39" s="7" t="s">
        <v>3</v>
      </c>
      <c r="BE39" s="7" t="s">
        <v>3</v>
      </c>
      <c r="BF39" s="7" t="s">
        <v>3</v>
      </c>
      <c r="BG39" s="5"/>
      <c r="BH39" s="6">
        <v>1919</v>
      </c>
      <c r="BI39" s="8" t="s">
        <v>3</v>
      </c>
      <c r="BJ39" s="8" t="s">
        <v>3</v>
      </c>
      <c r="BK39" s="8" t="s">
        <v>3</v>
      </c>
      <c r="BL39" s="8" t="s">
        <v>3</v>
      </c>
      <c r="BM39" s="8" t="s">
        <v>3</v>
      </c>
      <c r="BN39" s="8" t="s">
        <v>3</v>
      </c>
      <c r="BO39" s="8" t="s">
        <v>3</v>
      </c>
      <c r="BP39" s="8" t="s">
        <v>3</v>
      </c>
      <c r="BQ39" s="8" t="s">
        <v>3</v>
      </c>
      <c r="BR39" s="8" t="s">
        <v>3</v>
      </c>
      <c r="BS39" s="8" t="s">
        <v>3</v>
      </c>
      <c r="BT39" s="8" t="s">
        <v>3</v>
      </c>
      <c r="BU39" s="8" t="s">
        <v>3</v>
      </c>
      <c r="BV39" s="8" t="s">
        <v>3</v>
      </c>
      <c r="BW39" s="8" t="s">
        <v>3</v>
      </c>
      <c r="BX39" s="8" t="s">
        <v>3</v>
      </c>
      <c r="BY39" s="3"/>
    </row>
    <row r="40" spans="1:77" x14ac:dyDescent="0.3">
      <c r="A40" s="7" t="s">
        <v>3</v>
      </c>
      <c r="B40" s="7" t="s">
        <v>3</v>
      </c>
      <c r="C40" s="7" t="s">
        <v>3</v>
      </c>
      <c r="D40" s="7" t="s">
        <v>3</v>
      </c>
      <c r="E40" s="7" t="s">
        <v>3</v>
      </c>
      <c r="F40" s="6">
        <v>1920</v>
      </c>
      <c r="G40" s="7" t="s">
        <v>3</v>
      </c>
      <c r="H40" s="7" t="s">
        <v>3</v>
      </c>
      <c r="I40" s="121">
        <f>BCA!B40</f>
        <v>425.4</v>
      </c>
      <c r="J40" s="7" t="s">
        <v>3</v>
      </c>
      <c r="K40" s="7" t="s">
        <v>3</v>
      </c>
      <c r="L40" s="7" t="s">
        <v>3</v>
      </c>
      <c r="M40" s="7" t="s">
        <v>3</v>
      </c>
      <c r="N40" s="122">
        <f>BCA!E40</f>
        <v>197.5</v>
      </c>
      <c r="O40" s="7" t="s">
        <v>3</v>
      </c>
      <c r="P40" s="7" t="s">
        <v>3</v>
      </c>
      <c r="Q40" s="7" t="s">
        <v>3</v>
      </c>
      <c r="R40" s="7" t="s">
        <v>3</v>
      </c>
      <c r="S40" s="7" t="s">
        <v>3</v>
      </c>
      <c r="T40" s="7" t="s">
        <v>3</v>
      </c>
      <c r="U40" s="7" t="s">
        <v>3</v>
      </c>
      <c r="V40" s="7" t="s">
        <v>3</v>
      </c>
      <c r="W40" s="7"/>
      <c r="X40" s="6">
        <v>1920</v>
      </c>
      <c r="Y40" s="7" t="s">
        <v>3</v>
      </c>
      <c r="Z40" s="7" t="s">
        <v>3</v>
      </c>
      <c r="AA40" s="7" t="s">
        <v>3</v>
      </c>
      <c r="AB40" s="7" t="s">
        <v>3</v>
      </c>
      <c r="AC40" s="7" t="s">
        <v>3</v>
      </c>
      <c r="AD40" s="7" t="s">
        <v>3</v>
      </c>
      <c r="AE40" s="7" t="s">
        <v>3</v>
      </c>
      <c r="AF40" s="7" t="s">
        <v>3</v>
      </c>
      <c r="AG40" s="7" t="s">
        <v>3</v>
      </c>
      <c r="AH40" s="7" t="s">
        <v>3</v>
      </c>
      <c r="AI40" s="7" t="s">
        <v>3</v>
      </c>
      <c r="AJ40" s="7" t="s">
        <v>3</v>
      </c>
      <c r="AK40" s="7" t="s">
        <v>3</v>
      </c>
      <c r="AL40" s="7" t="s">
        <v>3</v>
      </c>
      <c r="AM40" s="7" t="s">
        <v>3</v>
      </c>
      <c r="AN40" s="7" t="s">
        <v>3</v>
      </c>
      <c r="AO40" s="7"/>
      <c r="AP40" s="6">
        <v>1920</v>
      </c>
      <c r="AQ40" s="7" t="s">
        <v>3</v>
      </c>
      <c r="AR40" s="7" t="s">
        <v>3</v>
      </c>
      <c r="AS40" s="7" t="s">
        <v>3</v>
      </c>
      <c r="AT40" s="7" t="s">
        <v>3</v>
      </c>
      <c r="AU40" s="7" t="s">
        <v>3</v>
      </c>
      <c r="AV40" s="7" t="s">
        <v>3</v>
      </c>
      <c r="AW40" s="7" t="s">
        <v>3</v>
      </c>
      <c r="AX40" s="7" t="s">
        <v>3</v>
      </c>
      <c r="AY40" s="7" t="s">
        <v>3</v>
      </c>
      <c r="AZ40" s="7"/>
      <c r="BA40" s="7" t="s">
        <v>3</v>
      </c>
      <c r="BB40" s="7" t="s">
        <v>3</v>
      </c>
      <c r="BC40" s="7" t="s">
        <v>3</v>
      </c>
      <c r="BD40" s="7" t="s">
        <v>3</v>
      </c>
      <c r="BE40" s="7" t="s">
        <v>3</v>
      </c>
      <c r="BF40" s="7" t="s">
        <v>3</v>
      </c>
      <c r="BG40" s="7"/>
      <c r="BH40" s="6">
        <v>1920</v>
      </c>
      <c r="BI40" s="8" t="s">
        <v>3</v>
      </c>
      <c r="BJ40" s="8" t="s">
        <v>3</v>
      </c>
      <c r="BK40" s="8" t="s">
        <v>3</v>
      </c>
      <c r="BL40" s="8" t="s">
        <v>3</v>
      </c>
      <c r="BM40" s="8" t="s">
        <v>3</v>
      </c>
      <c r="BN40" s="8" t="s">
        <v>3</v>
      </c>
      <c r="BO40" s="8" t="s">
        <v>3</v>
      </c>
      <c r="BP40" s="8" t="s">
        <v>3</v>
      </c>
      <c r="BQ40" s="8" t="s">
        <v>3</v>
      </c>
      <c r="BR40" s="8" t="s">
        <v>3</v>
      </c>
      <c r="BS40" s="8" t="s">
        <v>3</v>
      </c>
      <c r="BT40" s="8" t="s">
        <v>3</v>
      </c>
      <c r="BU40" s="8" t="s">
        <v>3</v>
      </c>
      <c r="BV40" s="8" t="s">
        <v>3</v>
      </c>
      <c r="BW40" s="8" t="s">
        <v>3</v>
      </c>
      <c r="BX40" s="8" t="s">
        <v>3</v>
      </c>
      <c r="BY40" s="3"/>
    </row>
    <row r="41" spans="1:77" x14ac:dyDescent="0.3">
      <c r="A41" s="7" t="s">
        <v>3</v>
      </c>
      <c r="B41" s="7" t="s">
        <v>3</v>
      </c>
      <c r="C41" s="7" t="s">
        <v>3</v>
      </c>
      <c r="D41" s="7" t="s">
        <v>3</v>
      </c>
      <c r="E41" s="7" t="s">
        <v>3</v>
      </c>
      <c r="F41" s="6">
        <v>1921</v>
      </c>
      <c r="G41" s="7" t="s">
        <v>3</v>
      </c>
      <c r="H41" s="7" t="s">
        <v>3</v>
      </c>
      <c r="I41" s="121">
        <f>BCA!B41</f>
        <v>376</v>
      </c>
      <c r="J41" s="7" t="s">
        <v>3</v>
      </c>
      <c r="K41" s="7" t="s">
        <v>3</v>
      </c>
      <c r="L41" s="7" t="s">
        <v>3</v>
      </c>
      <c r="M41" s="7" t="s">
        <v>3</v>
      </c>
      <c r="N41" s="122">
        <f>BCA!E41</f>
        <v>241.7</v>
      </c>
      <c r="O41" s="7" t="s">
        <v>3</v>
      </c>
      <c r="P41" s="7" t="s">
        <v>3</v>
      </c>
      <c r="Q41" s="7" t="s">
        <v>3</v>
      </c>
      <c r="R41" s="7" t="s">
        <v>3</v>
      </c>
      <c r="S41" s="7" t="s">
        <v>3</v>
      </c>
      <c r="T41" s="7" t="s">
        <v>3</v>
      </c>
      <c r="U41" s="7" t="s">
        <v>3</v>
      </c>
      <c r="V41" s="7" t="s">
        <v>3</v>
      </c>
      <c r="W41" s="7"/>
      <c r="X41" s="6">
        <v>1921</v>
      </c>
      <c r="Y41" s="7" t="s">
        <v>3</v>
      </c>
      <c r="Z41" s="7" t="s">
        <v>3</v>
      </c>
      <c r="AA41" s="7" t="s">
        <v>3</v>
      </c>
      <c r="AB41" s="7" t="s">
        <v>3</v>
      </c>
      <c r="AC41" s="7" t="s">
        <v>3</v>
      </c>
      <c r="AD41" s="7" t="s">
        <v>3</v>
      </c>
      <c r="AE41" s="7" t="s">
        <v>3</v>
      </c>
      <c r="AF41" s="7" t="s">
        <v>3</v>
      </c>
      <c r="AG41" s="7" t="s">
        <v>3</v>
      </c>
      <c r="AH41" s="7" t="s">
        <v>3</v>
      </c>
      <c r="AI41" s="7" t="s">
        <v>3</v>
      </c>
      <c r="AJ41" s="7" t="s">
        <v>3</v>
      </c>
      <c r="AK41" s="7" t="s">
        <v>3</v>
      </c>
      <c r="AL41" s="7" t="s">
        <v>3</v>
      </c>
      <c r="AM41" s="7" t="s">
        <v>3</v>
      </c>
      <c r="AN41" s="7" t="s">
        <v>3</v>
      </c>
      <c r="AO41" s="7"/>
      <c r="AP41" s="6">
        <v>1921</v>
      </c>
      <c r="AQ41" s="7" t="s">
        <v>3</v>
      </c>
      <c r="AR41" s="7" t="s">
        <v>3</v>
      </c>
      <c r="AS41" s="7" t="s">
        <v>3</v>
      </c>
      <c r="AT41" s="7" t="s">
        <v>3</v>
      </c>
      <c r="AU41" s="7" t="s">
        <v>3</v>
      </c>
      <c r="AV41" s="7" t="s">
        <v>3</v>
      </c>
      <c r="AW41" s="7" t="s">
        <v>3</v>
      </c>
      <c r="AX41" s="7" t="s">
        <v>3</v>
      </c>
      <c r="AY41" s="7" t="s">
        <v>3</v>
      </c>
      <c r="AZ41" s="7"/>
      <c r="BA41" s="7" t="s">
        <v>3</v>
      </c>
      <c r="BB41" s="7" t="s">
        <v>3</v>
      </c>
      <c r="BC41" s="7" t="s">
        <v>3</v>
      </c>
      <c r="BD41" s="7" t="s">
        <v>3</v>
      </c>
      <c r="BE41" s="7" t="s">
        <v>3</v>
      </c>
      <c r="BF41" s="7" t="s">
        <v>3</v>
      </c>
      <c r="BG41" s="7"/>
      <c r="BH41" s="6">
        <v>1921</v>
      </c>
      <c r="BI41" s="8" t="s">
        <v>3</v>
      </c>
      <c r="BJ41" s="8" t="s">
        <v>3</v>
      </c>
      <c r="BK41" s="8" t="s">
        <v>3</v>
      </c>
      <c r="BL41" s="8" t="s">
        <v>3</v>
      </c>
      <c r="BM41" s="8" t="s">
        <v>3</v>
      </c>
      <c r="BN41" s="8" t="s">
        <v>3</v>
      </c>
      <c r="BO41" s="8" t="s">
        <v>3</v>
      </c>
      <c r="BP41" s="8" t="s">
        <v>3</v>
      </c>
      <c r="BQ41" s="8" t="s">
        <v>3</v>
      </c>
      <c r="BR41" s="8" t="s">
        <v>3</v>
      </c>
      <c r="BS41" s="8" t="s">
        <v>3</v>
      </c>
      <c r="BT41" s="8" t="s">
        <v>3</v>
      </c>
      <c r="BU41" s="8" t="s">
        <v>3</v>
      </c>
      <c r="BV41" s="8" t="s">
        <v>3</v>
      </c>
      <c r="BW41" s="8" t="s">
        <v>3</v>
      </c>
      <c r="BX41" s="8" t="s">
        <v>3</v>
      </c>
      <c r="BY41" s="3"/>
    </row>
    <row r="42" spans="1:77" x14ac:dyDescent="0.3">
      <c r="A42" s="7" t="s">
        <v>3</v>
      </c>
      <c r="B42" s="7" t="s">
        <v>3</v>
      </c>
      <c r="C42" s="7" t="s">
        <v>3</v>
      </c>
      <c r="D42" s="7" t="s">
        <v>3</v>
      </c>
      <c r="E42" s="7" t="s">
        <v>3</v>
      </c>
      <c r="F42" s="6">
        <v>1922</v>
      </c>
      <c r="G42" s="7" t="s">
        <v>3</v>
      </c>
      <c r="H42" s="7" t="s">
        <v>3</v>
      </c>
      <c r="I42" s="121">
        <f>BCA!B42</f>
        <v>314.10000000000002</v>
      </c>
      <c r="J42" s="7" t="s">
        <v>3</v>
      </c>
      <c r="K42" s="7" t="s">
        <v>3</v>
      </c>
      <c r="L42" s="7" t="s">
        <v>3</v>
      </c>
      <c r="M42" s="7" t="s">
        <v>3</v>
      </c>
      <c r="N42" s="122">
        <f>BCA!E42</f>
        <v>150.69999999999999</v>
      </c>
      <c r="O42" s="7" t="s">
        <v>3</v>
      </c>
      <c r="P42" s="7" t="s">
        <v>3</v>
      </c>
      <c r="Q42" s="7" t="s">
        <v>3</v>
      </c>
      <c r="R42" s="7" t="s">
        <v>3</v>
      </c>
      <c r="S42" s="7" t="s">
        <v>3</v>
      </c>
      <c r="T42" s="7" t="s">
        <v>3</v>
      </c>
      <c r="U42" s="7" t="s">
        <v>3</v>
      </c>
      <c r="V42" s="7" t="s">
        <v>3</v>
      </c>
      <c r="W42" s="7"/>
      <c r="X42" s="6">
        <v>1922</v>
      </c>
      <c r="Y42" s="7" t="s">
        <v>3</v>
      </c>
      <c r="Z42" s="7" t="s">
        <v>3</v>
      </c>
      <c r="AA42" s="7" t="s">
        <v>3</v>
      </c>
      <c r="AB42" s="7" t="s">
        <v>3</v>
      </c>
      <c r="AC42" s="7" t="s">
        <v>3</v>
      </c>
      <c r="AD42" s="7" t="s">
        <v>3</v>
      </c>
      <c r="AE42" s="7" t="s">
        <v>3</v>
      </c>
      <c r="AF42" s="7" t="s">
        <v>3</v>
      </c>
      <c r="AG42" s="7" t="s">
        <v>3</v>
      </c>
      <c r="AH42" s="7" t="s">
        <v>3</v>
      </c>
      <c r="AI42" s="7" t="s">
        <v>3</v>
      </c>
      <c r="AJ42" s="7" t="s">
        <v>3</v>
      </c>
      <c r="AK42" s="7" t="s">
        <v>3</v>
      </c>
      <c r="AL42" s="7" t="s">
        <v>3</v>
      </c>
      <c r="AM42" s="7" t="s">
        <v>3</v>
      </c>
      <c r="AN42" s="7" t="s">
        <v>3</v>
      </c>
      <c r="AO42" s="7"/>
      <c r="AP42" s="6">
        <v>1922</v>
      </c>
      <c r="AQ42" s="7" t="s">
        <v>3</v>
      </c>
      <c r="AR42" s="7" t="s">
        <v>3</v>
      </c>
      <c r="AS42" s="7" t="s">
        <v>3</v>
      </c>
      <c r="AT42" s="7" t="s">
        <v>3</v>
      </c>
      <c r="AU42" s="7" t="s">
        <v>3</v>
      </c>
      <c r="AV42" s="7" t="s">
        <v>3</v>
      </c>
      <c r="AW42" s="7" t="s">
        <v>3</v>
      </c>
      <c r="AX42" s="7" t="s">
        <v>3</v>
      </c>
      <c r="AY42" s="7" t="s">
        <v>3</v>
      </c>
      <c r="AZ42" s="7"/>
      <c r="BA42" s="7" t="s">
        <v>3</v>
      </c>
      <c r="BB42" s="7" t="s">
        <v>3</v>
      </c>
      <c r="BC42" s="7" t="s">
        <v>3</v>
      </c>
      <c r="BD42" s="7" t="s">
        <v>3</v>
      </c>
      <c r="BE42" s="7" t="s">
        <v>3</v>
      </c>
      <c r="BF42" s="7" t="s">
        <v>3</v>
      </c>
      <c r="BG42" s="7"/>
      <c r="BH42" s="6">
        <v>1922</v>
      </c>
      <c r="BI42" s="8" t="s">
        <v>3</v>
      </c>
      <c r="BJ42" s="8" t="s">
        <v>3</v>
      </c>
      <c r="BK42" s="8" t="s">
        <v>3</v>
      </c>
      <c r="BL42" s="8" t="s">
        <v>3</v>
      </c>
      <c r="BM42" s="8" t="s">
        <v>3</v>
      </c>
      <c r="BN42" s="8" t="s">
        <v>3</v>
      </c>
      <c r="BO42" s="8" t="s">
        <v>3</v>
      </c>
      <c r="BP42" s="8" t="s">
        <v>3</v>
      </c>
      <c r="BQ42" s="8" t="s">
        <v>3</v>
      </c>
      <c r="BR42" s="8" t="s">
        <v>3</v>
      </c>
      <c r="BS42" s="8" t="s">
        <v>3</v>
      </c>
      <c r="BT42" s="8" t="s">
        <v>3</v>
      </c>
      <c r="BU42" s="8" t="s">
        <v>3</v>
      </c>
      <c r="BV42" s="8" t="s">
        <v>3</v>
      </c>
      <c r="BW42" s="8" t="s">
        <v>3</v>
      </c>
      <c r="BX42" s="8" t="s">
        <v>3</v>
      </c>
      <c r="BY42" s="3"/>
    </row>
    <row r="43" spans="1:77" x14ac:dyDescent="0.3">
      <c r="A43" s="7" t="s">
        <v>3</v>
      </c>
      <c r="B43" s="7" t="s">
        <v>3</v>
      </c>
      <c r="C43" s="7" t="s">
        <v>3</v>
      </c>
      <c r="D43" s="7" t="s">
        <v>3</v>
      </c>
      <c r="E43" s="7" t="s">
        <v>3</v>
      </c>
      <c r="F43" s="6">
        <v>1923</v>
      </c>
      <c r="G43" s="7" t="s">
        <v>3</v>
      </c>
      <c r="H43" s="7" t="s">
        <v>3</v>
      </c>
      <c r="I43" s="121">
        <f>BCA!B43</f>
        <v>275.7</v>
      </c>
      <c r="J43" s="7" t="s">
        <v>3</v>
      </c>
      <c r="K43" s="7" t="s">
        <v>3</v>
      </c>
      <c r="L43" s="7" t="s">
        <v>3</v>
      </c>
      <c r="M43" s="7" t="s">
        <v>3</v>
      </c>
      <c r="N43" s="122">
        <f>BCA!E43</f>
        <v>152.9</v>
      </c>
      <c r="O43" s="7" t="s">
        <v>3</v>
      </c>
      <c r="P43" s="7" t="s">
        <v>3</v>
      </c>
      <c r="Q43" s="7" t="s">
        <v>3</v>
      </c>
      <c r="R43" s="7" t="s">
        <v>3</v>
      </c>
      <c r="S43" s="7" t="s">
        <v>3</v>
      </c>
      <c r="T43" s="7" t="s">
        <v>3</v>
      </c>
      <c r="U43" s="7" t="s">
        <v>3</v>
      </c>
      <c r="V43" s="7" t="s">
        <v>3</v>
      </c>
      <c r="W43" s="7"/>
      <c r="X43" s="6">
        <v>1923</v>
      </c>
      <c r="Y43" s="7" t="s">
        <v>3</v>
      </c>
      <c r="Z43" s="7" t="s">
        <v>3</v>
      </c>
      <c r="AA43" s="7" t="s">
        <v>3</v>
      </c>
      <c r="AB43" s="7" t="s">
        <v>3</v>
      </c>
      <c r="AC43" s="7" t="s">
        <v>3</v>
      </c>
      <c r="AD43" s="7" t="s">
        <v>3</v>
      </c>
      <c r="AE43" s="7" t="s">
        <v>3</v>
      </c>
      <c r="AF43" s="7" t="s">
        <v>3</v>
      </c>
      <c r="AG43" s="7" t="s">
        <v>3</v>
      </c>
      <c r="AH43" s="7" t="s">
        <v>3</v>
      </c>
      <c r="AI43" s="7" t="s">
        <v>3</v>
      </c>
      <c r="AJ43" s="7" t="s">
        <v>3</v>
      </c>
      <c r="AK43" s="7" t="s">
        <v>3</v>
      </c>
      <c r="AL43" s="7" t="s">
        <v>3</v>
      </c>
      <c r="AM43" s="7" t="s">
        <v>3</v>
      </c>
      <c r="AN43" s="7" t="s">
        <v>3</v>
      </c>
      <c r="AO43" s="7"/>
      <c r="AP43" s="6">
        <v>1923</v>
      </c>
      <c r="AQ43" s="7" t="s">
        <v>3</v>
      </c>
      <c r="AR43" s="7" t="s">
        <v>3</v>
      </c>
      <c r="AS43" s="7" t="s">
        <v>3</v>
      </c>
      <c r="AT43" s="7" t="s">
        <v>3</v>
      </c>
      <c r="AU43" s="7" t="s">
        <v>3</v>
      </c>
      <c r="AV43" s="7" t="s">
        <v>3</v>
      </c>
      <c r="AW43" s="7" t="s">
        <v>3</v>
      </c>
      <c r="AX43" s="7" t="s">
        <v>3</v>
      </c>
      <c r="AY43" s="7" t="s">
        <v>3</v>
      </c>
      <c r="AZ43" s="7"/>
      <c r="BA43" s="7" t="s">
        <v>3</v>
      </c>
      <c r="BB43" s="7" t="s">
        <v>3</v>
      </c>
      <c r="BC43" s="7" t="s">
        <v>3</v>
      </c>
      <c r="BD43" s="7" t="s">
        <v>3</v>
      </c>
      <c r="BE43" s="7" t="s">
        <v>3</v>
      </c>
      <c r="BF43" s="7" t="s">
        <v>3</v>
      </c>
      <c r="BG43" s="7"/>
      <c r="BH43" s="6">
        <v>1923</v>
      </c>
      <c r="BI43" s="8" t="s">
        <v>3</v>
      </c>
      <c r="BJ43" s="8" t="s">
        <v>3</v>
      </c>
      <c r="BK43" s="8" t="s">
        <v>3</v>
      </c>
      <c r="BL43" s="8" t="s">
        <v>3</v>
      </c>
      <c r="BM43" s="8" t="s">
        <v>3</v>
      </c>
      <c r="BN43" s="8" t="s">
        <v>3</v>
      </c>
      <c r="BO43" s="8" t="s">
        <v>3</v>
      </c>
      <c r="BP43" s="8" t="s">
        <v>3</v>
      </c>
      <c r="BQ43" s="8" t="s">
        <v>3</v>
      </c>
      <c r="BR43" s="8" t="s">
        <v>3</v>
      </c>
      <c r="BS43" s="8" t="s">
        <v>3</v>
      </c>
      <c r="BT43" s="8" t="s">
        <v>3</v>
      </c>
      <c r="BU43" s="8" t="s">
        <v>3</v>
      </c>
      <c r="BV43" s="8" t="s">
        <v>3</v>
      </c>
      <c r="BW43" s="8" t="s">
        <v>3</v>
      </c>
      <c r="BX43" s="8" t="s">
        <v>3</v>
      </c>
      <c r="BY43" s="3"/>
    </row>
    <row r="44" spans="1:77" x14ac:dyDescent="0.3">
      <c r="A44" s="7" t="s">
        <v>3</v>
      </c>
      <c r="B44" s="7" t="s">
        <v>3</v>
      </c>
      <c r="C44" s="7" t="s">
        <v>3</v>
      </c>
      <c r="D44" s="7" t="s">
        <v>3</v>
      </c>
      <c r="E44" s="7" t="s">
        <v>3</v>
      </c>
      <c r="F44" s="6">
        <v>1924</v>
      </c>
      <c r="G44" s="7" t="s">
        <v>3</v>
      </c>
      <c r="H44" s="7" t="s">
        <v>3</v>
      </c>
      <c r="I44" s="121">
        <f>BCA!B44</f>
        <v>297.10000000000002</v>
      </c>
      <c r="J44" s="7" t="s">
        <v>3</v>
      </c>
      <c r="K44" s="7" t="s">
        <v>3</v>
      </c>
      <c r="L44" s="7" t="s">
        <v>3</v>
      </c>
      <c r="M44" s="7" t="s">
        <v>3</v>
      </c>
      <c r="N44" s="122">
        <f>BCA!E44</f>
        <v>155.1</v>
      </c>
      <c r="O44" s="7" t="s">
        <v>3</v>
      </c>
      <c r="P44" s="7" t="s">
        <v>3</v>
      </c>
      <c r="Q44" s="7" t="s">
        <v>3</v>
      </c>
      <c r="R44" s="7" t="s">
        <v>3</v>
      </c>
      <c r="S44" s="7" t="s">
        <v>3</v>
      </c>
      <c r="T44" s="7" t="s">
        <v>3</v>
      </c>
      <c r="U44" s="7" t="s">
        <v>3</v>
      </c>
      <c r="V44" s="7" t="s">
        <v>3</v>
      </c>
      <c r="W44" s="7"/>
      <c r="X44" s="6">
        <v>1924</v>
      </c>
      <c r="Y44" s="7" t="s">
        <v>3</v>
      </c>
      <c r="Z44" s="7" t="s">
        <v>3</v>
      </c>
      <c r="AA44" s="7" t="s">
        <v>3</v>
      </c>
      <c r="AB44" s="7" t="s">
        <v>3</v>
      </c>
      <c r="AC44" s="7" t="s">
        <v>3</v>
      </c>
      <c r="AD44" s="7" t="s">
        <v>3</v>
      </c>
      <c r="AE44" s="7" t="s">
        <v>3</v>
      </c>
      <c r="AF44" s="7" t="s">
        <v>3</v>
      </c>
      <c r="AG44" s="7" t="s">
        <v>3</v>
      </c>
      <c r="AH44" s="7" t="s">
        <v>3</v>
      </c>
      <c r="AI44" s="7" t="s">
        <v>3</v>
      </c>
      <c r="AJ44" s="7" t="s">
        <v>3</v>
      </c>
      <c r="AK44" s="7" t="s">
        <v>3</v>
      </c>
      <c r="AL44" s="7" t="s">
        <v>3</v>
      </c>
      <c r="AM44" s="7" t="s">
        <v>3</v>
      </c>
      <c r="AN44" s="7" t="s">
        <v>3</v>
      </c>
      <c r="AO44" s="7"/>
      <c r="AP44" s="6">
        <v>1924</v>
      </c>
      <c r="AQ44" s="7" t="s">
        <v>3</v>
      </c>
      <c r="AR44" s="7" t="s">
        <v>3</v>
      </c>
      <c r="AS44" s="7" t="s">
        <v>3</v>
      </c>
      <c r="AT44" s="7" t="s">
        <v>3</v>
      </c>
      <c r="AU44" s="7" t="s">
        <v>3</v>
      </c>
      <c r="AV44" s="7" t="s">
        <v>3</v>
      </c>
      <c r="AW44" s="7" t="s">
        <v>3</v>
      </c>
      <c r="AX44" s="7" t="s">
        <v>3</v>
      </c>
      <c r="AY44" s="7" t="s">
        <v>3</v>
      </c>
      <c r="AZ44" s="7"/>
      <c r="BA44" s="7" t="s">
        <v>3</v>
      </c>
      <c r="BB44" s="7" t="s">
        <v>3</v>
      </c>
      <c r="BC44" s="7" t="s">
        <v>3</v>
      </c>
      <c r="BD44" s="7" t="s">
        <v>3</v>
      </c>
      <c r="BE44" s="7" t="s">
        <v>3</v>
      </c>
      <c r="BF44" s="7" t="s">
        <v>3</v>
      </c>
      <c r="BG44" s="7"/>
      <c r="BH44" s="6">
        <v>1924</v>
      </c>
      <c r="BI44" s="8" t="s">
        <v>3</v>
      </c>
      <c r="BJ44" s="8" t="s">
        <v>3</v>
      </c>
      <c r="BK44" s="8" t="s">
        <v>3</v>
      </c>
      <c r="BL44" s="8" t="s">
        <v>3</v>
      </c>
      <c r="BM44" s="8" t="s">
        <v>3</v>
      </c>
      <c r="BN44" s="8" t="s">
        <v>3</v>
      </c>
      <c r="BO44" s="8" t="s">
        <v>3</v>
      </c>
      <c r="BP44" s="8" t="s">
        <v>3</v>
      </c>
      <c r="BQ44" s="8" t="s">
        <v>3</v>
      </c>
      <c r="BR44" s="8" t="s">
        <v>3</v>
      </c>
      <c r="BS44" s="8" t="s">
        <v>3</v>
      </c>
      <c r="BT44" s="8" t="s">
        <v>3</v>
      </c>
      <c r="BU44" s="8" t="s">
        <v>3</v>
      </c>
      <c r="BV44" s="8" t="s">
        <v>3</v>
      </c>
      <c r="BW44" s="8" t="s">
        <v>3</v>
      </c>
      <c r="BX44" s="8" t="s">
        <v>3</v>
      </c>
      <c r="BY44" s="3"/>
    </row>
    <row r="45" spans="1:77" x14ac:dyDescent="0.3">
      <c r="A45" s="7" t="s">
        <v>3</v>
      </c>
      <c r="B45" s="7" t="s">
        <v>3</v>
      </c>
      <c r="C45" s="7" t="s">
        <v>3</v>
      </c>
      <c r="D45" s="7" t="s">
        <v>3</v>
      </c>
      <c r="E45" s="7" t="s">
        <v>3</v>
      </c>
      <c r="F45" s="6">
        <v>1925</v>
      </c>
      <c r="G45" s="7" t="s">
        <v>3</v>
      </c>
      <c r="H45" s="7" t="s">
        <v>3</v>
      </c>
      <c r="I45" s="121">
        <f>BCA!B45</f>
        <v>336</v>
      </c>
      <c r="J45" s="7" t="s">
        <v>3</v>
      </c>
      <c r="K45" s="7" t="s">
        <v>3</v>
      </c>
      <c r="L45" s="7" t="s">
        <v>3</v>
      </c>
      <c r="M45" s="7" t="s">
        <v>3</v>
      </c>
      <c r="N45" s="122">
        <f>BCA!E45</f>
        <v>192.6</v>
      </c>
      <c r="O45" s="7" t="s">
        <v>3</v>
      </c>
      <c r="P45" s="7" t="s">
        <v>3</v>
      </c>
      <c r="Q45" s="7" t="s">
        <v>3</v>
      </c>
      <c r="R45" s="7" t="s">
        <v>3</v>
      </c>
      <c r="S45" s="7" t="s">
        <v>3</v>
      </c>
      <c r="T45" s="7" t="s">
        <v>3</v>
      </c>
      <c r="U45" s="7" t="s">
        <v>3</v>
      </c>
      <c r="V45" s="7" t="s">
        <v>3</v>
      </c>
      <c r="W45" s="7"/>
      <c r="X45" s="6">
        <v>1925</v>
      </c>
      <c r="Y45" s="7" t="s">
        <v>3</v>
      </c>
      <c r="Z45" s="7" t="s">
        <v>3</v>
      </c>
      <c r="AA45" s="7" t="s">
        <v>3</v>
      </c>
      <c r="AB45" s="7" t="s">
        <v>3</v>
      </c>
      <c r="AC45" s="7" t="s">
        <v>3</v>
      </c>
      <c r="AD45" s="7" t="s">
        <v>3</v>
      </c>
      <c r="AE45" s="7" t="s">
        <v>3</v>
      </c>
      <c r="AF45" s="7" t="s">
        <v>3</v>
      </c>
      <c r="AG45" s="7" t="s">
        <v>3</v>
      </c>
      <c r="AH45" s="7" t="s">
        <v>3</v>
      </c>
      <c r="AI45" s="7" t="s">
        <v>3</v>
      </c>
      <c r="AJ45" s="7" t="s">
        <v>3</v>
      </c>
      <c r="AK45" s="7" t="s">
        <v>3</v>
      </c>
      <c r="AL45" s="7" t="s">
        <v>3</v>
      </c>
      <c r="AM45" s="7" t="s">
        <v>3</v>
      </c>
      <c r="AN45" s="7" t="s">
        <v>3</v>
      </c>
      <c r="AO45" s="7"/>
      <c r="AP45" s="6">
        <v>1925</v>
      </c>
      <c r="AQ45" s="7" t="s">
        <v>3</v>
      </c>
      <c r="AR45" s="7" t="s">
        <v>3</v>
      </c>
      <c r="AS45" s="7" t="s">
        <v>3</v>
      </c>
      <c r="AT45" s="7" t="s">
        <v>3</v>
      </c>
      <c r="AU45" s="7" t="s">
        <v>3</v>
      </c>
      <c r="AV45" s="7" t="s">
        <v>3</v>
      </c>
      <c r="AW45" s="7" t="s">
        <v>3</v>
      </c>
      <c r="AX45" s="7" t="s">
        <v>3</v>
      </c>
      <c r="AY45" s="7" t="s">
        <v>3</v>
      </c>
      <c r="AZ45" s="7"/>
      <c r="BA45" s="7" t="s">
        <v>3</v>
      </c>
      <c r="BB45" s="7" t="s">
        <v>3</v>
      </c>
      <c r="BC45" s="7" t="s">
        <v>3</v>
      </c>
      <c r="BD45" s="7" t="s">
        <v>3</v>
      </c>
      <c r="BE45" s="7" t="s">
        <v>3</v>
      </c>
      <c r="BF45" s="7" t="s">
        <v>3</v>
      </c>
      <c r="BG45" s="7"/>
      <c r="BH45" s="6">
        <v>1925</v>
      </c>
      <c r="BI45" s="8" t="s">
        <v>3</v>
      </c>
      <c r="BJ45" s="8" t="s">
        <v>3</v>
      </c>
      <c r="BK45" s="8" t="s">
        <v>3</v>
      </c>
      <c r="BL45" s="8" t="s">
        <v>3</v>
      </c>
      <c r="BM45" s="8" t="s">
        <v>3</v>
      </c>
      <c r="BN45" s="8" t="s">
        <v>3</v>
      </c>
      <c r="BO45" s="8" t="s">
        <v>3</v>
      </c>
      <c r="BP45" s="8" t="s">
        <v>3</v>
      </c>
      <c r="BQ45" s="8" t="s">
        <v>3</v>
      </c>
      <c r="BR45" s="8" t="s">
        <v>3</v>
      </c>
      <c r="BS45" s="8" t="s">
        <v>3</v>
      </c>
      <c r="BT45" s="8" t="s">
        <v>3</v>
      </c>
      <c r="BU45" s="8" t="s">
        <v>3</v>
      </c>
      <c r="BV45" s="8" t="s">
        <v>3</v>
      </c>
      <c r="BW45" s="8" t="s">
        <v>3</v>
      </c>
      <c r="BX45" s="8" t="s">
        <v>3</v>
      </c>
      <c r="BY45" s="3"/>
    </row>
    <row r="46" spans="1:77" x14ac:dyDescent="0.3">
      <c r="A46" s="7" t="s">
        <v>3</v>
      </c>
      <c r="B46" s="7" t="s">
        <v>3</v>
      </c>
      <c r="C46" s="7" t="s">
        <v>3</v>
      </c>
      <c r="D46" s="7" t="s">
        <v>3</v>
      </c>
      <c r="E46" s="7" t="s">
        <v>3</v>
      </c>
      <c r="F46" s="6">
        <v>1926</v>
      </c>
      <c r="G46" s="7" t="s">
        <v>3</v>
      </c>
      <c r="H46" s="7" t="s">
        <v>3</v>
      </c>
      <c r="I46" s="121">
        <f>BCA!B46</f>
        <v>334.3</v>
      </c>
      <c r="J46" s="7" t="s">
        <v>3</v>
      </c>
      <c r="K46" s="7" t="s">
        <v>3</v>
      </c>
      <c r="L46" s="7" t="s">
        <v>3</v>
      </c>
      <c r="M46" s="7" t="s">
        <v>3</v>
      </c>
      <c r="N46" s="122">
        <f>BCA!E46</f>
        <v>184.1</v>
      </c>
      <c r="O46" s="7" t="s">
        <v>3</v>
      </c>
      <c r="P46" s="7" t="s">
        <v>3</v>
      </c>
      <c r="Q46" s="7" t="s">
        <v>3</v>
      </c>
      <c r="R46" s="7" t="s">
        <v>3</v>
      </c>
      <c r="S46" s="7" t="s">
        <v>3</v>
      </c>
      <c r="T46" s="7" t="s">
        <v>3</v>
      </c>
      <c r="U46" s="7" t="s">
        <v>3</v>
      </c>
      <c r="V46" s="7" t="s">
        <v>3</v>
      </c>
      <c r="W46" s="7"/>
      <c r="X46" s="6">
        <v>1926</v>
      </c>
      <c r="Y46" s="7" t="s">
        <v>3</v>
      </c>
      <c r="Z46" s="7" t="s">
        <v>3</v>
      </c>
      <c r="AA46" s="7" t="s">
        <v>3</v>
      </c>
      <c r="AB46" s="7" t="s">
        <v>3</v>
      </c>
      <c r="AC46" s="7" t="s">
        <v>3</v>
      </c>
      <c r="AD46" s="7" t="s">
        <v>3</v>
      </c>
      <c r="AE46" s="7" t="s">
        <v>3</v>
      </c>
      <c r="AF46" s="7" t="s">
        <v>3</v>
      </c>
      <c r="AG46" s="7" t="s">
        <v>3</v>
      </c>
      <c r="AH46" s="7" t="s">
        <v>3</v>
      </c>
      <c r="AI46" s="7" t="s">
        <v>3</v>
      </c>
      <c r="AJ46" s="7" t="s">
        <v>3</v>
      </c>
      <c r="AK46" s="7" t="s">
        <v>3</v>
      </c>
      <c r="AL46" s="7" t="s">
        <v>3</v>
      </c>
      <c r="AM46" s="7" t="s">
        <v>3</v>
      </c>
      <c r="AN46" s="7" t="s">
        <v>3</v>
      </c>
      <c r="AO46" s="7"/>
      <c r="AP46" s="6">
        <v>1926</v>
      </c>
      <c r="AQ46" s="7" t="s">
        <v>3</v>
      </c>
      <c r="AR46" s="7" t="s">
        <v>3</v>
      </c>
      <c r="AS46" s="7" t="s">
        <v>3</v>
      </c>
      <c r="AT46" s="7" t="s">
        <v>3</v>
      </c>
      <c r="AU46" s="7" t="s">
        <v>3</v>
      </c>
      <c r="AV46" s="7" t="s">
        <v>3</v>
      </c>
      <c r="AW46" s="7" t="s">
        <v>3</v>
      </c>
      <c r="AX46" s="7" t="s">
        <v>3</v>
      </c>
      <c r="AY46" s="7" t="s">
        <v>3</v>
      </c>
      <c r="AZ46" s="7"/>
      <c r="BA46" s="7" t="s">
        <v>3</v>
      </c>
      <c r="BB46" s="7" t="s">
        <v>3</v>
      </c>
      <c r="BC46" s="7" t="s">
        <v>3</v>
      </c>
      <c r="BD46" s="7" t="s">
        <v>3</v>
      </c>
      <c r="BE46" s="7" t="s">
        <v>3</v>
      </c>
      <c r="BF46" s="7" t="s">
        <v>3</v>
      </c>
      <c r="BG46" s="7"/>
      <c r="BH46" s="6">
        <v>1926</v>
      </c>
      <c r="BI46" s="8" t="s">
        <v>3</v>
      </c>
      <c r="BJ46" s="8" t="s">
        <v>3</v>
      </c>
      <c r="BK46" s="8" t="s">
        <v>3</v>
      </c>
      <c r="BL46" s="8" t="s">
        <v>3</v>
      </c>
      <c r="BM46" s="8" t="s">
        <v>3</v>
      </c>
      <c r="BN46" s="8" t="s">
        <v>3</v>
      </c>
      <c r="BO46" s="8" t="s">
        <v>3</v>
      </c>
      <c r="BP46" s="8" t="s">
        <v>3</v>
      </c>
      <c r="BQ46" s="8" t="s">
        <v>3</v>
      </c>
      <c r="BR46" s="8" t="s">
        <v>3</v>
      </c>
      <c r="BS46" s="8" t="s">
        <v>3</v>
      </c>
      <c r="BT46" s="8" t="s">
        <v>3</v>
      </c>
      <c r="BU46" s="8" t="s">
        <v>3</v>
      </c>
      <c r="BV46" s="8" t="s">
        <v>3</v>
      </c>
      <c r="BW46" s="8" t="s">
        <v>3</v>
      </c>
      <c r="BX46" s="8" t="s">
        <v>3</v>
      </c>
      <c r="BY46" s="3"/>
    </row>
    <row r="47" spans="1:77" x14ac:dyDescent="0.3">
      <c r="A47" s="7" t="s">
        <v>3</v>
      </c>
      <c r="B47" s="7" t="s">
        <v>3</v>
      </c>
      <c r="C47" s="7" t="s">
        <v>3</v>
      </c>
      <c r="D47" s="7" t="s">
        <v>3</v>
      </c>
      <c r="E47" s="7" t="s">
        <v>3</v>
      </c>
      <c r="F47" s="6">
        <v>1927</v>
      </c>
      <c r="G47" s="7" t="s">
        <v>3</v>
      </c>
      <c r="H47" s="7" t="s">
        <v>3</v>
      </c>
      <c r="I47" s="121">
        <f>BCA!B47</f>
        <v>299.10000000000002</v>
      </c>
      <c r="J47" s="7" t="s">
        <v>3</v>
      </c>
      <c r="K47" s="7" t="s">
        <v>3</v>
      </c>
      <c r="L47" s="7" t="s">
        <v>3</v>
      </c>
      <c r="M47" s="7" t="s">
        <v>3</v>
      </c>
      <c r="N47" s="122">
        <f>BCA!E47</f>
        <v>163.19999999999999</v>
      </c>
      <c r="O47" s="7" t="s">
        <v>3</v>
      </c>
      <c r="P47" s="7" t="s">
        <v>3</v>
      </c>
      <c r="Q47" s="7" t="s">
        <v>3</v>
      </c>
      <c r="R47" s="7" t="s">
        <v>3</v>
      </c>
      <c r="S47" s="7" t="s">
        <v>3</v>
      </c>
      <c r="T47" s="7" t="s">
        <v>3</v>
      </c>
      <c r="U47" s="7" t="s">
        <v>3</v>
      </c>
      <c r="V47" s="7" t="s">
        <v>3</v>
      </c>
      <c r="W47" s="7"/>
      <c r="X47" s="6">
        <v>1927</v>
      </c>
      <c r="Y47" s="7" t="s">
        <v>3</v>
      </c>
      <c r="Z47" s="7" t="s">
        <v>3</v>
      </c>
      <c r="AA47" s="7" t="s">
        <v>3</v>
      </c>
      <c r="AB47" s="7" t="s">
        <v>3</v>
      </c>
      <c r="AC47" s="7" t="s">
        <v>3</v>
      </c>
      <c r="AD47" s="7" t="s">
        <v>3</v>
      </c>
      <c r="AE47" s="7" t="s">
        <v>3</v>
      </c>
      <c r="AF47" s="7" t="s">
        <v>3</v>
      </c>
      <c r="AG47" s="7" t="s">
        <v>3</v>
      </c>
      <c r="AH47" s="7" t="s">
        <v>3</v>
      </c>
      <c r="AI47" s="7" t="s">
        <v>3</v>
      </c>
      <c r="AJ47" s="7" t="s">
        <v>3</v>
      </c>
      <c r="AK47" s="7" t="s">
        <v>3</v>
      </c>
      <c r="AL47" s="7" t="s">
        <v>3</v>
      </c>
      <c r="AM47" s="7" t="s">
        <v>3</v>
      </c>
      <c r="AN47" s="7" t="s">
        <v>3</v>
      </c>
      <c r="AO47" s="7"/>
      <c r="AP47" s="6">
        <v>1927</v>
      </c>
      <c r="AQ47" s="7" t="s">
        <v>3</v>
      </c>
      <c r="AR47" s="7" t="s">
        <v>3</v>
      </c>
      <c r="AS47" s="7" t="s">
        <v>3</v>
      </c>
      <c r="AT47" s="7" t="s">
        <v>3</v>
      </c>
      <c r="AU47" s="7" t="s">
        <v>3</v>
      </c>
      <c r="AV47" s="7" t="s">
        <v>3</v>
      </c>
      <c r="AW47" s="7" t="s">
        <v>3</v>
      </c>
      <c r="AX47" s="7" t="s">
        <v>3</v>
      </c>
      <c r="AY47" s="7" t="s">
        <v>3</v>
      </c>
      <c r="AZ47" s="7"/>
      <c r="BA47" s="7" t="s">
        <v>3</v>
      </c>
      <c r="BB47" s="7" t="s">
        <v>3</v>
      </c>
      <c r="BC47" s="7" t="s">
        <v>3</v>
      </c>
      <c r="BD47" s="7" t="s">
        <v>3</v>
      </c>
      <c r="BE47" s="7" t="s">
        <v>3</v>
      </c>
      <c r="BF47" s="7" t="s">
        <v>3</v>
      </c>
      <c r="BG47" s="7"/>
      <c r="BH47" s="6">
        <v>1927</v>
      </c>
      <c r="BI47" s="8" t="s">
        <v>3</v>
      </c>
      <c r="BJ47" s="8" t="s">
        <v>3</v>
      </c>
      <c r="BK47" s="8" t="s">
        <v>3</v>
      </c>
      <c r="BL47" s="8" t="s">
        <v>3</v>
      </c>
      <c r="BM47" s="8" t="s">
        <v>3</v>
      </c>
      <c r="BN47" s="8" t="s">
        <v>3</v>
      </c>
      <c r="BO47" s="8" t="s">
        <v>3</v>
      </c>
      <c r="BP47" s="8" t="s">
        <v>3</v>
      </c>
      <c r="BQ47" s="8" t="s">
        <v>3</v>
      </c>
      <c r="BR47" s="8" t="s">
        <v>3</v>
      </c>
      <c r="BS47" s="8" t="s">
        <v>3</v>
      </c>
      <c r="BT47" s="8" t="s">
        <v>3</v>
      </c>
      <c r="BU47" s="8" t="s">
        <v>3</v>
      </c>
      <c r="BV47" s="8" t="s">
        <v>3</v>
      </c>
      <c r="BW47" s="8" t="s">
        <v>3</v>
      </c>
      <c r="BX47" s="8" t="s">
        <v>3</v>
      </c>
      <c r="BY47" s="3"/>
    </row>
    <row r="48" spans="1:77" x14ac:dyDescent="0.3">
      <c r="A48" s="7" t="s">
        <v>3</v>
      </c>
      <c r="B48" s="7" t="s">
        <v>3</v>
      </c>
      <c r="C48" s="7" t="s">
        <v>3</v>
      </c>
      <c r="D48" s="7" t="s">
        <v>3</v>
      </c>
      <c r="E48" s="7" t="s">
        <v>3</v>
      </c>
      <c r="F48" s="6">
        <v>1928</v>
      </c>
      <c r="G48" s="7" t="s">
        <v>3</v>
      </c>
      <c r="H48" s="7" t="s">
        <v>3</v>
      </c>
      <c r="I48" s="121">
        <f>BCA!B48</f>
        <v>284.60000000000002</v>
      </c>
      <c r="J48" s="7" t="s">
        <v>3</v>
      </c>
      <c r="K48" s="7" t="s">
        <v>3</v>
      </c>
      <c r="L48" s="7" t="s">
        <v>3</v>
      </c>
      <c r="M48" s="7" t="s">
        <v>3</v>
      </c>
      <c r="N48" s="122">
        <f>BCA!E48</f>
        <v>172.1</v>
      </c>
      <c r="O48" s="7" t="s">
        <v>3</v>
      </c>
      <c r="P48" s="7" t="s">
        <v>3</v>
      </c>
      <c r="Q48" s="7" t="s">
        <v>3</v>
      </c>
      <c r="R48" s="7" t="s">
        <v>3</v>
      </c>
      <c r="S48" s="7" t="s">
        <v>3</v>
      </c>
      <c r="T48" s="7" t="s">
        <v>3</v>
      </c>
      <c r="U48" s="7" t="s">
        <v>3</v>
      </c>
      <c r="V48" s="7" t="s">
        <v>3</v>
      </c>
      <c r="W48" s="7"/>
      <c r="X48" s="6">
        <v>1928</v>
      </c>
      <c r="Y48" s="7" t="s">
        <v>3</v>
      </c>
      <c r="Z48" s="7" t="s">
        <v>3</v>
      </c>
      <c r="AA48" s="7" t="s">
        <v>3</v>
      </c>
      <c r="AB48" s="7" t="s">
        <v>3</v>
      </c>
      <c r="AC48" s="7" t="s">
        <v>3</v>
      </c>
      <c r="AD48" s="7" t="s">
        <v>3</v>
      </c>
      <c r="AE48" s="7" t="s">
        <v>3</v>
      </c>
      <c r="AF48" s="7" t="s">
        <v>3</v>
      </c>
      <c r="AG48" s="7" t="s">
        <v>3</v>
      </c>
      <c r="AH48" s="7" t="s">
        <v>3</v>
      </c>
      <c r="AI48" s="7" t="s">
        <v>3</v>
      </c>
      <c r="AJ48" s="7" t="s">
        <v>3</v>
      </c>
      <c r="AK48" s="7" t="s">
        <v>3</v>
      </c>
      <c r="AL48" s="7" t="s">
        <v>3</v>
      </c>
      <c r="AM48" s="7" t="s">
        <v>3</v>
      </c>
      <c r="AN48" s="7" t="s">
        <v>3</v>
      </c>
      <c r="AO48" s="7"/>
      <c r="AP48" s="6">
        <v>1928</v>
      </c>
      <c r="AQ48" s="7" t="s">
        <v>3</v>
      </c>
      <c r="AR48" s="7" t="s">
        <v>3</v>
      </c>
      <c r="AS48" s="7" t="s">
        <v>3</v>
      </c>
      <c r="AT48" s="7" t="s">
        <v>3</v>
      </c>
      <c r="AU48" s="7" t="s">
        <v>3</v>
      </c>
      <c r="AV48" s="7" t="s">
        <v>3</v>
      </c>
      <c r="AW48" s="7" t="s">
        <v>3</v>
      </c>
      <c r="AX48" s="7" t="s">
        <v>3</v>
      </c>
      <c r="AY48" s="7" t="s">
        <v>3</v>
      </c>
      <c r="AZ48" s="7"/>
      <c r="BA48" s="7" t="s">
        <v>3</v>
      </c>
      <c r="BB48" s="7" t="s">
        <v>3</v>
      </c>
      <c r="BC48" s="7" t="s">
        <v>3</v>
      </c>
      <c r="BD48" s="7" t="s">
        <v>3</v>
      </c>
      <c r="BE48" s="7" t="s">
        <v>3</v>
      </c>
      <c r="BF48" s="7" t="s">
        <v>3</v>
      </c>
      <c r="BG48" s="7"/>
      <c r="BH48" s="6">
        <v>1928</v>
      </c>
      <c r="BI48" s="8" t="s">
        <v>3</v>
      </c>
      <c r="BJ48" s="8" t="s">
        <v>3</v>
      </c>
      <c r="BK48" s="8" t="s">
        <v>3</v>
      </c>
      <c r="BL48" s="8" t="s">
        <v>3</v>
      </c>
      <c r="BM48" s="8" t="s">
        <v>3</v>
      </c>
      <c r="BN48" s="8" t="s">
        <v>3</v>
      </c>
      <c r="BO48" s="8" t="s">
        <v>3</v>
      </c>
      <c r="BP48" s="8" t="s">
        <v>3</v>
      </c>
      <c r="BQ48" s="8" t="s">
        <v>3</v>
      </c>
      <c r="BR48" s="8" t="s">
        <v>3</v>
      </c>
      <c r="BS48" s="8" t="s">
        <v>3</v>
      </c>
      <c r="BT48" s="8" t="s">
        <v>3</v>
      </c>
      <c r="BU48" s="8" t="s">
        <v>3</v>
      </c>
      <c r="BV48" s="8" t="s">
        <v>3</v>
      </c>
      <c r="BW48" s="8" t="s">
        <v>3</v>
      </c>
      <c r="BX48" s="8" t="s">
        <v>3</v>
      </c>
      <c r="BY48" s="3"/>
    </row>
    <row r="49" spans="1:77" x14ac:dyDescent="0.3">
      <c r="A49" s="7" t="s">
        <v>3</v>
      </c>
      <c r="B49" s="7" t="s">
        <v>3</v>
      </c>
      <c r="C49" s="7" t="s">
        <v>3</v>
      </c>
      <c r="D49" s="7" t="s">
        <v>3</v>
      </c>
      <c r="E49" s="7" t="s">
        <v>3</v>
      </c>
      <c r="F49" s="6">
        <v>1929</v>
      </c>
      <c r="G49" s="7" t="s">
        <v>3</v>
      </c>
      <c r="H49" s="7" t="s">
        <v>3</v>
      </c>
      <c r="I49" s="121">
        <f>BCA!B49</f>
        <v>274.89999999999998</v>
      </c>
      <c r="J49" s="7" t="s">
        <v>3</v>
      </c>
      <c r="K49" s="7" t="s">
        <v>3</v>
      </c>
      <c r="L49" s="7" t="s">
        <v>3</v>
      </c>
      <c r="M49" s="7" t="s">
        <v>3</v>
      </c>
      <c r="N49" s="122">
        <f>BCA!E49</f>
        <v>177.7</v>
      </c>
      <c r="O49" s="7" t="s">
        <v>3</v>
      </c>
      <c r="P49" s="7" t="s">
        <v>3</v>
      </c>
      <c r="Q49" s="7" t="s">
        <v>3</v>
      </c>
      <c r="R49" s="7" t="s">
        <v>3</v>
      </c>
      <c r="S49" s="7" t="s">
        <v>3</v>
      </c>
      <c r="T49" s="7" t="s">
        <v>3</v>
      </c>
      <c r="U49" s="7" t="s">
        <v>3</v>
      </c>
      <c r="V49" s="7" t="s">
        <v>3</v>
      </c>
      <c r="W49" s="7"/>
      <c r="X49" s="6">
        <v>1929</v>
      </c>
      <c r="Y49" s="7" t="s">
        <v>3</v>
      </c>
      <c r="Z49" s="7" t="s">
        <v>3</v>
      </c>
      <c r="AA49" s="7" t="s">
        <v>3</v>
      </c>
      <c r="AB49" s="7" t="s">
        <v>3</v>
      </c>
      <c r="AC49" s="7" t="s">
        <v>3</v>
      </c>
      <c r="AD49" s="7" t="s">
        <v>3</v>
      </c>
      <c r="AE49" s="7" t="s">
        <v>3</v>
      </c>
      <c r="AF49" s="7" t="s">
        <v>3</v>
      </c>
      <c r="AG49" s="7" t="s">
        <v>3</v>
      </c>
      <c r="AH49" s="7" t="s">
        <v>3</v>
      </c>
      <c r="AI49" s="7" t="s">
        <v>3</v>
      </c>
      <c r="AJ49" s="7" t="s">
        <v>3</v>
      </c>
      <c r="AK49" s="7" t="s">
        <v>3</v>
      </c>
      <c r="AL49" s="7" t="s">
        <v>3</v>
      </c>
      <c r="AM49" s="7" t="s">
        <v>3</v>
      </c>
      <c r="AN49" s="7" t="s">
        <v>3</v>
      </c>
      <c r="AO49" s="7"/>
      <c r="AP49" s="6">
        <v>1929</v>
      </c>
      <c r="AQ49" s="7" t="s">
        <v>3</v>
      </c>
      <c r="AR49" s="7" t="s">
        <v>3</v>
      </c>
      <c r="AS49" s="7" t="s">
        <v>3</v>
      </c>
      <c r="AT49" s="7" t="s">
        <v>3</v>
      </c>
      <c r="AU49" s="7" t="s">
        <v>3</v>
      </c>
      <c r="AV49" s="7" t="s">
        <v>3</v>
      </c>
      <c r="AW49" s="7" t="s">
        <v>3</v>
      </c>
      <c r="AX49" s="7" t="s">
        <v>3</v>
      </c>
      <c r="AY49" s="7" t="s">
        <v>3</v>
      </c>
      <c r="AZ49" s="7"/>
      <c r="BA49" s="7" t="s">
        <v>3</v>
      </c>
      <c r="BB49" s="7" t="s">
        <v>3</v>
      </c>
      <c r="BC49" s="7" t="s">
        <v>3</v>
      </c>
      <c r="BD49" s="7" t="s">
        <v>3</v>
      </c>
      <c r="BE49" s="7" t="s">
        <v>3</v>
      </c>
      <c r="BF49" s="7" t="s">
        <v>3</v>
      </c>
      <c r="BG49" s="7"/>
      <c r="BH49" s="6">
        <v>1929</v>
      </c>
      <c r="BI49" s="8" t="s">
        <v>3</v>
      </c>
      <c r="BJ49" s="8" t="s">
        <v>3</v>
      </c>
      <c r="BK49" s="8" t="s">
        <v>3</v>
      </c>
      <c r="BL49" s="8" t="s">
        <v>3</v>
      </c>
      <c r="BM49" s="8" t="s">
        <v>3</v>
      </c>
      <c r="BN49" s="8" t="s">
        <v>3</v>
      </c>
      <c r="BO49" s="8" t="s">
        <v>3</v>
      </c>
      <c r="BP49" s="8" t="s">
        <v>3</v>
      </c>
      <c r="BQ49" s="8" t="s">
        <v>3</v>
      </c>
      <c r="BR49" s="8" t="s">
        <v>3</v>
      </c>
      <c r="BS49" s="8" t="s">
        <v>3</v>
      </c>
      <c r="BT49" s="8" t="s">
        <v>3</v>
      </c>
      <c r="BU49" s="8" t="s">
        <v>3</v>
      </c>
      <c r="BV49" s="8" t="s">
        <v>3</v>
      </c>
      <c r="BW49" s="8" t="s">
        <v>3</v>
      </c>
      <c r="BX49" s="8" t="s">
        <v>3</v>
      </c>
      <c r="BY49" s="3"/>
    </row>
    <row r="50" spans="1:77" x14ac:dyDescent="0.3">
      <c r="A50" s="7" t="s">
        <v>3</v>
      </c>
      <c r="B50" s="7" t="s">
        <v>3</v>
      </c>
      <c r="C50" s="7" t="s">
        <v>3</v>
      </c>
      <c r="D50" s="7" t="s">
        <v>3</v>
      </c>
      <c r="E50" s="7" t="s">
        <v>3</v>
      </c>
      <c r="F50" s="6">
        <v>1930</v>
      </c>
      <c r="G50" s="7" t="s">
        <v>3</v>
      </c>
      <c r="H50" s="7" t="s">
        <v>3</v>
      </c>
      <c r="I50" s="121">
        <f>BCA!B50</f>
        <v>203.1</v>
      </c>
      <c r="J50" s="7" t="s">
        <v>3</v>
      </c>
      <c r="K50" s="7" t="s">
        <v>3</v>
      </c>
      <c r="L50" s="7" t="s">
        <v>3</v>
      </c>
      <c r="M50" s="7" t="s">
        <v>3</v>
      </c>
      <c r="N50" s="122">
        <f>BCA!E50</f>
        <v>154.9</v>
      </c>
      <c r="O50" s="7" t="s">
        <v>3</v>
      </c>
      <c r="P50" s="7" t="s">
        <v>3</v>
      </c>
      <c r="Q50" s="7" t="s">
        <v>3</v>
      </c>
      <c r="R50" s="7" t="s">
        <v>3</v>
      </c>
      <c r="S50" s="7" t="s">
        <v>3</v>
      </c>
      <c r="T50" s="7" t="s">
        <v>3</v>
      </c>
      <c r="U50" s="7" t="s">
        <v>3</v>
      </c>
      <c r="V50" s="7" t="s">
        <v>3</v>
      </c>
      <c r="W50" s="7"/>
      <c r="X50" s="6">
        <v>1930</v>
      </c>
      <c r="Y50" s="7" t="s">
        <v>3</v>
      </c>
      <c r="Z50" s="7" t="s">
        <v>3</v>
      </c>
      <c r="AA50" s="7" t="s">
        <v>3</v>
      </c>
      <c r="AB50" s="7" t="s">
        <v>3</v>
      </c>
      <c r="AC50" s="7" t="s">
        <v>3</v>
      </c>
      <c r="AD50" s="7" t="s">
        <v>3</v>
      </c>
      <c r="AE50" s="7" t="s">
        <v>3</v>
      </c>
      <c r="AF50" s="7" t="s">
        <v>3</v>
      </c>
      <c r="AG50" s="7" t="s">
        <v>3</v>
      </c>
      <c r="AH50" s="7" t="s">
        <v>3</v>
      </c>
      <c r="AI50" s="7" t="s">
        <v>3</v>
      </c>
      <c r="AJ50" s="7" t="s">
        <v>3</v>
      </c>
      <c r="AK50" s="7" t="s">
        <v>3</v>
      </c>
      <c r="AL50" s="7" t="s">
        <v>3</v>
      </c>
      <c r="AM50" s="7" t="s">
        <v>3</v>
      </c>
      <c r="AN50" s="7" t="s">
        <v>3</v>
      </c>
      <c r="AO50" s="7"/>
      <c r="AP50" s="6">
        <v>1930</v>
      </c>
      <c r="AQ50" s="7" t="s">
        <v>3</v>
      </c>
      <c r="AR50" s="7" t="s">
        <v>3</v>
      </c>
      <c r="AS50" s="7" t="s">
        <v>3</v>
      </c>
      <c r="AT50" s="7" t="s">
        <v>3</v>
      </c>
      <c r="AU50" s="7" t="s">
        <v>3</v>
      </c>
      <c r="AV50" s="7" t="s">
        <v>3</v>
      </c>
      <c r="AW50" s="7" t="s">
        <v>3</v>
      </c>
      <c r="AX50" s="7" t="s">
        <v>3</v>
      </c>
      <c r="AY50" s="7" t="s">
        <v>3</v>
      </c>
      <c r="AZ50" s="7"/>
      <c r="BA50" s="7" t="s">
        <v>3</v>
      </c>
      <c r="BB50" s="7" t="s">
        <v>3</v>
      </c>
      <c r="BC50" s="7" t="s">
        <v>3</v>
      </c>
      <c r="BD50" s="7" t="s">
        <v>3</v>
      </c>
      <c r="BE50" s="7" t="s">
        <v>3</v>
      </c>
      <c r="BF50" s="7" t="s">
        <v>3</v>
      </c>
      <c r="BG50" s="7"/>
      <c r="BH50" s="6">
        <v>1930</v>
      </c>
      <c r="BI50" s="8" t="s">
        <v>3</v>
      </c>
      <c r="BJ50" s="8" t="s">
        <v>3</v>
      </c>
      <c r="BK50" s="8" t="s">
        <v>3</v>
      </c>
      <c r="BL50" s="8" t="s">
        <v>3</v>
      </c>
      <c r="BM50" s="8" t="s">
        <v>3</v>
      </c>
      <c r="BN50" s="8" t="s">
        <v>3</v>
      </c>
      <c r="BO50" s="8" t="s">
        <v>3</v>
      </c>
      <c r="BP50" s="8" t="s">
        <v>3</v>
      </c>
      <c r="BQ50" s="8" t="s">
        <v>3</v>
      </c>
      <c r="BR50" s="8" t="s">
        <v>3</v>
      </c>
      <c r="BS50" s="8" t="s">
        <v>3</v>
      </c>
      <c r="BT50" s="8" t="s">
        <v>3</v>
      </c>
      <c r="BU50" s="8" t="s">
        <v>3</v>
      </c>
      <c r="BV50" s="8" t="s">
        <v>3</v>
      </c>
      <c r="BW50" s="8" t="s">
        <v>3</v>
      </c>
      <c r="BX50" s="8" t="s">
        <v>3</v>
      </c>
      <c r="BY50" s="3"/>
    </row>
    <row r="51" spans="1:77" x14ac:dyDescent="0.3">
      <c r="A51" s="7" t="s">
        <v>3</v>
      </c>
      <c r="B51" s="7" t="s">
        <v>3</v>
      </c>
      <c r="C51" s="7" t="s">
        <v>3</v>
      </c>
      <c r="D51" s="7" t="s">
        <v>3</v>
      </c>
      <c r="E51" s="7" t="s">
        <v>3</v>
      </c>
      <c r="F51" s="6">
        <v>1931</v>
      </c>
      <c r="G51" s="7" t="s">
        <v>3</v>
      </c>
      <c r="H51" s="7" t="s">
        <v>3</v>
      </c>
      <c r="I51" s="121">
        <f>BCA!B51</f>
        <v>150.9</v>
      </c>
      <c r="J51" s="7" t="s">
        <v>3</v>
      </c>
      <c r="K51" s="7" t="s">
        <v>3</v>
      </c>
      <c r="L51" s="7" t="s">
        <v>3</v>
      </c>
      <c r="M51" s="7" t="s">
        <v>3</v>
      </c>
      <c r="N51" s="122">
        <f>BCA!E51</f>
        <v>81.900000000000006</v>
      </c>
      <c r="O51" s="7" t="s">
        <v>3</v>
      </c>
      <c r="P51" s="7" t="s">
        <v>3</v>
      </c>
      <c r="Q51" s="7" t="s">
        <v>3</v>
      </c>
      <c r="R51" s="7" t="s">
        <v>3</v>
      </c>
      <c r="S51" s="7" t="s">
        <v>3</v>
      </c>
      <c r="T51" s="7" t="s">
        <v>3</v>
      </c>
      <c r="U51" s="7" t="s">
        <v>3</v>
      </c>
      <c r="V51" s="7" t="s">
        <v>3</v>
      </c>
      <c r="W51" s="7"/>
      <c r="X51" s="6">
        <v>1931</v>
      </c>
      <c r="Y51" s="7" t="s">
        <v>3</v>
      </c>
      <c r="Z51" s="7" t="s">
        <v>3</v>
      </c>
      <c r="AA51" s="7" t="s">
        <v>3</v>
      </c>
      <c r="AB51" s="7" t="s">
        <v>3</v>
      </c>
      <c r="AC51" s="7" t="s">
        <v>3</v>
      </c>
      <c r="AD51" s="7" t="s">
        <v>3</v>
      </c>
      <c r="AE51" s="7" t="s">
        <v>3</v>
      </c>
      <c r="AF51" s="7" t="s">
        <v>3</v>
      </c>
      <c r="AG51" s="7" t="s">
        <v>3</v>
      </c>
      <c r="AH51" s="7" t="s">
        <v>3</v>
      </c>
      <c r="AI51" s="7" t="s">
        <v>3</v>
      </c>
      <c r="AJ51" s="7" t="s">
        <v>3</v>
      </c>
      <c r="AK51" s="7" t="s">
        <v>3</v>
      </c>
      <c r="AL51" s="7" t="s">
        <v>3</v>
      </c>
      <c r="AM51" s="7" t="s">
        <v>3</v>
      </c>
      <c r="AN51" s="7" t="s">
        <v>3</v>
      </c>
      <c r="AO51" s="7"/>
      <c r="AP51" s="6">
        <v>1931</v>
      </c>
      <c r="AQ51" s="7" t="s">
        <v>3</v>
      </c>
      <c r="AR51" s="7" t="s">
        <v>3</v>
      </c>
      <c r="AS51" s="7" t="s">
        <v>3</v>
      </c>
      <c r="AT51" s="7" t="s">
        <v>3</v>
      </c>
      <c r="AU51" s="7" t="s">
        <v>3</v>
      </c>
      <c r="AV51" s="7" t="s">
        <v>3</v>
      </c>
      <c r="AW51" s="7" t="s">
        <v>3</v>
      </c>
      <c r="AX51" s="7" t="s">
        <v>3</v>
      </c>
      <c r="AY51" s="7" t="s">
        <v>3</v>
      </c>
      <c r="AZ51" s="7"/>
      <c r="BA51" s="7" t="s">
        <v>3</v>
      </c>
      <c r="BB51" s="7" t="s">
        <v>3</v>
      </c>
      <c r="BC51" s="7" t="s">
        <v>3</v>
      </c>
      <c r="BD51" s="7" t="s">
        <v>3</v>
      </c>
      <c r="BE51" s="7" t="s">
        <v>3</v>
      </c>
      <c r="BF51" s="7" t="s">
        <v>3</v>
      </c>
      <c r="BG51" s="7"/>
      <c r="BH51" s="6">
        <v>1931</v>
      </c>
      <c r="BI51" s="8" t="s">
        <v>3</v>
      </c>
      <c r="BJ51" s="8" t="s">
        <v>3</v>
      </c>
      <c r="BK51" s="8" t="s">
        <v>3</v>
      </c>
      <c r="BL51" s="8" t="s">
        <v>3</v>
      </c>
      <c r="BM51" s="8" t="s">
        <v>3</v>
      </c>
      <c r="BN51" s="8" t="s">
        <v>3</v>
      </c>
      <c r="BO51" s="8" t="s">
        <v>3</v>
      </c>
      <c r="BP51" s="8" t="s">
        <v>3</v>
      </c>
      <c r="BQ51" s="8" t="s">
        <v>3</v>
      </c>
      <c r="BR51" s="8" t="s">
        <v>3</v>
      </c>
      <c r="BS51" s="8" t="s">
        <v>3</v>
      </c>
      <c r="BT51" s="8" t="s">
        <v>3</v>
      </c>
      <c r="BU51" s="8" t="s">
        <v>3</v>
      </c>
      <c r="BV51" s="8" t="s">
        <v>3</v>
      </c>
      <c r="BW51" s="8" t="s">
        <v>3</v>
      </c>
      <c r="BX51" s="8" t="s">
        <v>3</v>
      </c>
      <c r="BY51" s="3"/>
    </row>
    <row r="52" spans="1:77" x14ac:dyDescent="0.3">
      <c r="A52" s="7" t="s">
        <v>3</v>
      </c>
      <c r="B52" s="7" t="s">
        <v>3</v>
      </c>
      <c r="C52" s="7" t="s">
        <v>3</v>
      </c>
      <c r="D52" s="7" t="s">
        <v>3</v>
      </c>
      <c r="E52" s="7" t="s">
        <v>3</v>
      </c>
      <c r="F52" s="6">
        <v>1932</v>
      </c>
      <c r="G52" s="7" t="s">
        <v>3</v>
      </c>
      <c r="H52" s="7" t="s">
        <v>3</v>
      </c>
      <c r="I52" s="121">
        <f>BCA!B52</f>
        <v>96.5</v>
      </c>
      <c r="J52" s="7" t="s">
        <v>3</v>
      </c>
      <c r="K52" s="7" t="s">
        <v>3</v>
      </c>
      <c r="L52" s="7" t="s">
        <v>3</v>
      </c>
      <c r="M52" s="7" t="s">
        <v>3</v>
      </c>
      <c r="N52" s="122">
        <f>BCA!E52</f>
        <v>57.3</v>
      </c>
      <c r="O52" s="7" t="s">
        <v>3</v>
      </c>
      <c r="P52" s="7" t="s">
        <v>3</v>
      </c>
      <c r="Q52" s="7" t="s">
        <v>3</v>
      </c>
      <c r="R52" s="7" t="s">
        <v>3</v>
      </c>
      <c r="S52" s="7" t="s">
        <v>3</v>
      </c>
      <c r="T52" s="7" t="s">
        <v>3</v>
      </c>
      <c r="U52" s="7" t="s">
        <v>3</v>
      </c>
      <c r="V52" s="7" t="s">
        <v>3</v>
      </c>
      <c r="W52" s="7"/>
      <c r="X52" s="6">
        <v>1932</v>
      </c>
      <c r="Y52" s="7" t="s">
        <v>3</v>
      </c>
      <c r="Z52" s="7" t="s">
        <v>3</v>
      </c>
      <c r="AA52" s="7" t="s">
        <v>3</v>
      </c>
      <c r="AB52" s="7" t="s">
        <v>3</v>
      </c>
      <c r="AC52" s="7" t="s">
        <v>3</v>
      </c>
      <c r="AD52" s="7" t="s">
        <v>3</v>
      </c>
      <c r="AE52" s="7" t="s">
        <v>3</v>
      </c>
      <c r="AF52" s="7" t="s">
        <v>3</v>
      </c>
      <c r="AG52" s="7" t="s">
        <v>3</v>
      </c>
      <c r="AH52" s="7" t="s">
        <v>3</v>
      </c>
      <c r="AI52" s="7" t="s">
        <v>3</v>
      </c>
      <c r="AJ52" s="7" t="s">
        <v>3</v>
      </c>
      <c r="AK52" s="7" t="s">
        <v>3</v>
      </c>
      <c r="AL52" s="7" t="s">
        <v>3</v>
      </c>
      <c r="AM52" s="7" t="s">
        <v>3</v>
      </c>
      <c r="AN52" s="7" t="s">
        <v>3</v>
      </c>
      <c r="AO52" s="7"/>
      <c r="AP52" s="6">
        <v>1932</v>
      </c>
      <c r="AQ52" s="7" t="s">
        <v>3</v>
      </c>
      <c r="AR52" s="7" t="s">
        <v>3</v>
      </c>
      <c r="AS52" s="7" t="s">
        <v>3</v>
      </c>
      <c r="AT52" s="7" t="s">
        <v>3</v>
      </c>
      <c r="AU52" s="7" t="s">
        <v>3</v>
      </c>
      <c r="AV52" s="7" t="s">
        <v>3</v>
      </c>
      <c r="AW52" s="7" t="s">
        <v>3</v>
      </c>
      <c r="AX52" s="7" t="s">
        <v>3</v>
      </c>
      <c r="AY52" s="7" t="s">
        <v>3</v>
      </c>
      <c r="AZ52" s="7"/>
      <c r="BA52" s="7" t="s">
        <v>3</v>
      </c>
      <c r="BB52" s="7" t="s">
        <v>3</v>
      </c>
      <c r="BC52" s="7" t="s">
        <v>3</v>
      </c>
      <c r="BD52" s="7" t="s">
        <v>3</v>
      </c>
      <c r="BE52" s="7" t="s">
        <v>3</v>
      </c>
      <c r="BF52" s="7" t="s">
        <v>3</v>
      </c>
      <c r="BG52" s="7"/>
      <c r="BH52" s="6">
        <v>1932</v>
      </c>
      <c r="BI52" s="8" t="s">
        <v>3</v>
      </c>
      <c r="BJ52" s="8" t="s">
        <v>3</v>
      </c>
      <c r="BK52" s="8" t="s">
        <v>3</v>
      </c>
      <c r="BL52" s="8" t="s">
        <v>3</v>
      </c>
      <c r="BM52" s="8" t="s">
        <v>3</v>
      </c>
      <c r="BN52" s="8" t="s">
        <v>3</v>
      </c>
      <c r="BO52" s="8" t="s">
        <v>3</v>
      </c>
      <c r="BP52" s="8" t="s">
        <v>3</v>
      </c>
      <c r="BQ52" s="8" t="s">
        <v>3</v>
      </c>
      <c r="BR52" s="8" t="s">
        <v>3</v>
      </c>
      <c r="BS52" s="8" t="s">
        <v>3</v>
      </c>
      <c r="BT52" s="8" t="s">
        <v>3</v>
      </c>
      <c r="BU52" s="8" t="s">
        <v>3</v>
      </c>
      <c r="BV52" s="8" t="s">
        <v>3</v>
      </c>
      <c r="BW52" s="8" t="s">
        <v>3</v>
      </c>
      <c r="BX52" s="8" t="s">
        <v>3</v>
      </c>
      <c r="BY52" s="3"/>
    </row>
    <row r="53" spans="1:77" x14ac:dyDescent="0.3">
      <c r="A53" s="7" t="s">
        <v>3</v>
      </c>
      <c r="B53" s="7" t="s">
        <v>3</v>
      </c>
      <c r="C53" s="7" t="s">
        <v>3</v>
      </c>
      <c r="D53" s="7" t="s">
        <v>3</v>
      </c>
      <c r="E53" s="7" t="s">
        <v>3</v>
      </c>
      <c r="F53" s="6">
        <v>1933</v>
      </c>
      <c r="G53" s="7" t="s">
        <v>3</v>
      </c>
      <c r="H53" s="7" t="s">
        <v>3</v>
      </c>
      <c r="I53" s="121">
        <f>BCA!B53</f>
        <v>104.3</v>
      </c>
      <c r="J53" s="7" t="s">
        <v>3</v>
      </c>
      <c r="K53" s="7" t="s">
        <v>3</v>
      </c>
      <c r="L53" s="7" t="s">
        <v>3</v>
      </c>
      <c r="M53" s="7" t="s">
        <v>3</v>
      </c>
      <c r="N53" s="122">
        <f>BCA!E53</f>
        <v>69.7</v>
      </c>
      <c r="O53" s="7" t="s">
        <v>3</v>
      </c>
      <c r="P53" s="7" t="s">
        <v>3</v>
      </c>
      <c r="Q53" s="7" t="s">
        <v>3</v>
      </c>
      <c r="R53" s="7" t="s">
        <v>3</v>
      </c>
      <c r="S53" s="7" t="s">
        <v>3</v>
      </c>
      <c r="T53" s="7" t="s">
        <v>3</v>
      </c>
      <c r="U53" s="7" t="s">
        <v>3</v>
      </c>
      <c r="V53" s="7" t="s">
        <v>3</v>
      </c>
      <c r="W53" s="7"/>
      <c r="X53" s="6">
        <v>1933</v>
      </c>
      <c r="Y53" s="7" t="s">
        <v>3</v>
      </c>
      <c r="Z53" s="7" t="s">
        <v>3</v>
      </c>
      <c r="AA53" s="7" t="s">
        <v>3</v>
      </c>
      <c r="AB53" s="7" t="s">
        <v>3</v>
      </c>
      <c r="AC53" s="7" t="s">
        <v>3</v>
      </c>
      <c r="AD53" s="7" t="s">
        <v>3</v>
      </c>
      <c r="AE53" s="7" t="s">
        <v>3</v>
      </c>
      <c r="AF53" s="7" t="s">
        <v>3</v>
      </c>
      <c r="AG53" s="7" t="s">
        <v>3</v>
      </c>
      <c r="AH53" s="7" t="s">
        <v>3</v>
      </c>
      <c r="AI53" s="7" t="s">
        <v>3</v>
      </c>
      <c r="AJ53" s="7" t="s">
        <v>3</v>
      </c>
      <c r="AK53" s="7" t="s">
        <v>3</v>
      </c>
      <c r="AL53" s="7" t="s">
        <v>3</v>
      </c>
      <c r="AM53" s="7" t="s">
        <v>3</v>
      </c>
      <c r="AN53" s="7" t="s">
        <v>3</v>
      </c>
      <c r="AO53" s="7"/>
      <c r="AP53" s="6">
        <v>1933</v>
      </c>
      <c r="AQ53" s="7" t="s">
        <v>3</v>
      </c>
      <c r="AR53" s="7" t="s">
        <v>3</v>
      </c>
      <c r="AS53" s="7" t="s">
        <v>3</v>
      </c>
      <c r="AT53" s="7" t="s">
        <v>3</v>
      </c>
      <c r="AU53" s="7" t="s">
        <v>3</v>
      </c>
      <c r="AV53" s="7" t="s">
        <v>3</v>
      </c>
      <c r="AW53" s="7" t="s">
        <v>3</v>
      </c>
      <c r="AX53" s="7" t="s">
        <v>3</v>
      </c>
      <c r="AY53" s="7" t="s">
        <v>3</v>
      </c>
      <c r="AZ53" s="7"/>
      <c r="BA53" s="7" t="s">
        <v>3</v>
      </c>
      <c r="BB53" s="7" t="s">
        <v>3</v>
      </c>
      <c r="BC53" s="7" t="s">
        <v>3</v>
      </c>
      <c r="BD53" s="7" t="s">
        <v>3</v>
      </c>
      <c r="BE53" s="7" t="s">
        <v>3</v>
      </c>
      <c r="BF53" s="7" t="s">
        <v>3</v>
      </c>
      <c r="BG53" s="7"/>
      <c r="BH53" s="6">
        <v>1933</v>
      </c>
      <c r="BI53" s="8" t="s">
        <v>3</v>
      </c>
      <c r="BJ53" s="8" t="s">
        <v>3</v>
      </c>
      <c r="BK53" s="8" t="s">
        <v>3</v>
      </c>
      <c r="BL53" s="8" t="s">
        <v>3</v>
      </c>
      <c r="BM53" s="8" t="s">
        <v>3</v>
      </c>
      <c r="BN53" s="8" t="s">
        <v>3</v>
      </c>
      <c r="BO53" s="8" t="s">
        <v>3</v>
      </c>
      <c r="BP53" s="8" t="s">
        <v>3</v>
      </c>
      <c r="BQ53" s="8" t="s">
        <v>3</v>
      </c>
      <c r="BR53" s="8" t="s">
        <v>3</v>
      </c>
      <c r="BS53" s="8" t="s">
        <v>3</v>
      </c>
      <c r="BT53" s="8" t="s">
        <v>3</v>
      </c>
      <c r="BU53" s="8" t="s">
        <v>3</v>
      </c>
      <c r="BV53" s="8" t="s">
        <v>3</v>
      </c>
      <c r="BW53" s="8" t="s">
        <v>3</v>
      </c>
      <c r="BX53" s="8" t="s">
        <v>3</v>
      </c>
      <c r="BY53" s="3"/>
    </row>
    <row r="54" spans="1:77" x14ac:dyDescent="0.3">
      <c r="A54" s="7" t="s">
        <v>3</v>
      </c>
      <c r="B54" s="7" t="s">
        <v>3</v>
      </c>
      <c r="C54" s="7" t="s">
        <v>3</v>
      </c>
      <c r="D54" s="7" t="s">
        <v>3</v>
      </c>
      <c r="E54" s="7" t="s">
        <v>3</v>
      </c>
      <c r="F54" s="6">
        <v>1934</v>
      </c>
      <c r="G54" s="7" t="s">
        <v>3</v>
      </c>
      <c r="H54" s="7" t="s">
        <v>3</v>
      </c>
      <c r="I54" s="121">
        <f>BCA!B54</f>
        <v>178.9</v>
      </c>
      <c r="J54" s="7" t="s">
        <v>3</v>
      </c>
      <c r="K54" s="7" t="s">
        <v>3</v>
      </c>
      <c r="L54" s="7" t="s">
        <v>3</v>
      </c>
      <c r="M54" s="7" t="s">
        <v>3</v>
      </c>
      <c r="N54" s="122">
        <f>BCA!E54</f>
        <v>92.8</v>
      </c>
      <c r="O54" s="7" t="s">
        <v>3</v>
      </c>
      <c r="P54" s="7" t="s">
        <v>3</v>
      </c>
      <c r="Q54" s="7" t="s">
        <v>3</v>
      </c>
      <c r="R54" s="7" t="s">
        <v>3</v>
      </c>
      <c r="S54" s="7" t="s">
        <v>3</v>
      </c>
      <c r="T54" s="7" t="s">
        <v>3</v>
      </c>
      <c r="U54" s="7" t="s">
        <v>3</v>
      </c>
      <c r="V54" s="7" t="s">
        <v>3</v>
      </c>
      <c r="W54" s="7"/>
      <c r="X54" s="6">
        <v>1934</v>
      </c>
      <c r="Y54" s="7" t="s">
        <v>3</v>
      </c>
      <c r="Z54" s="7" t="s">
        <v>3</v>
      </c>
      <c r="AA54" s="7" t="s">
        <v>3</v>
      </c>
      <c r="AB54" s="7" t="s">
        <v>3</v>
      </c>
      <c r="AC54" s="7" t="s">
        <v>3</v>
      </c>
      <c r="AD54" s="7" t="s">
        <v>3</v>
      </c>
      <c r="AE54" s="7" t="s">
        <v>3</v>
      </c>
      <c r="AF54" s="7" t="s">
        <v>3</v>
      </c>
      <c r="AG54" s="7" t="s">
        <v>3</v>
      </c>
      <c r="AH54" s="7" t="s">
        <v>3</v>
      </c>
      <c r="AI54" s="7" t="s">
        <v>3</v>
      </c>
      <c r="AJ54" s="7" t="s">
        <v>3</v>
      </c>
      <c r="AK54" s="7" t="s">
        <v>3</v>
      </c>
      <c r="AL54" s="7" t="s">
        <v>3</v>
      </c>
      <c r="AM54" s="7" t="s">
        <v>3</v>
      </c>
      <c r="AN54" s="7" t="s">
        <v>3</v>
      </c>
      <c r="AO54" s="7"/>
      <c r="AP54" s="6">
        <v>1934</v>
      </c>
      <c r="AQ54" s="7" t="s">
        <v>3</v>
      </c>
      <c r="AR54" s="7" t="s">
        <v>3</v>
      </c>
      <c r="AS54" s="7" t="s">
        <v>3</v>
      </c>
      <c r="AT54" s="7" t="s">
        <v>3</v>
      </c>
      <c r="AU54" s="7" t="s">
        <v>3</v>
      </c>
      <c r="AV54" s="7" t="s">
        <v>3</v>
      </c>
      <c r="AW54" s="7" t="s">
        <v>3</v>
      </c>
      <c r="AX54" s="7" t="s">
        <v>3</v>
      </c>
      <c r="AY54" s="7" t="s">
        <v>3</v>
      </c>
      <c r="AZ54" s="7"/>
      <c r="BA54" s="7" t="s">
        <v>3</v>
      </c>
      <c r="BB54" s="7" t="s">
        <v>3</v>
      </c>
      <c r="BC54" s="7" t="s">
        <v>3</v>
      </c>
      <c r="BD54" s="7" t="s">
        <v>3</v>
      </c>
      <c r="BE54" s="7" t="s">
        <v>3</v>
      </c>
      <c r="BF54" s="7" t="s">
        <v>3</v>
      </c>
      <c r="BG54" s="7"/>
      <c r="BH54" s="6">
        <v>1934</v>
      </c>
      <c r="BI54" s="8" t="s">
        <v>3</v>
      </c>
      <c r="BJ54" s="8" t="s">
        <v>3</v>
      </c>
      <c r="BK54" s="8" t="s">
        <v>3</v>
      </c>
      <c r="BL54" s="8" t="s">
        <v>3</v>
      </c>
      <c r="BM54" s="8" t="s">
        <v>3</v>
      </c>
      <c r="BN54" s="8" t="s">
        <v>3</v>
      </c>
      <c r="BO54" s="8" t="s">
        <v>3</v>
      </c>
      <c r="BP54" s="8" t="s">
        <v>3</v>
      </c>
      <c r="BQ54" s="8" t="s">
        <v>3</v>
      </c>
      <c r="BR54" s="8" t="s">
        <v>3</v>
      </c>
      <c r="BS54" s="8" t="s">
        <v>3</v>
      </c>
      <c r="BT54" s="8" t="s">
        <v>3</v>
      </c>
      <c r="BU54" s="8" t="s">
        <v>3</v>
      </c>
      <c r="BV54" s="8" t="s">
        <v>3</v>
      </c>
      <c r="BW54" s="8" t="s">
        <v>3</v>
      </c>
      <c r="BX54" s="8" t="s">
        <v>3</v>
      </c>
      <c r="BY54" s="3"/>
    </row>
    <row r="55" spans="1:77" x14ac:dyDescent="0.3">
      <c r="A55" s="7" t="s">
        <v>3</v>
      </c>
      <c r="B55" s="7" t="s">
        <v>3</v>
      </c>
      <c r="C55" s="7" t="s">
        <v>3</v>
      </c>
      <c r="D55" s="7" t="s">
        <v>3</v>
      </c>
      <c r="E55" s="7" t="s">
        <v>3</v>
      </c>
      <c r="F55" s="6">
        <v>1935</v>
      </c>
      <c r="G55" s="7" t="s">
        <v>3</v>
      </c>
      <c r="H55" s="7" t="s">
        <v>3</v>
      </c>
      <c r="I55" s="121">
        <f>BCA!B55</f>
        <v>208.3</v>
      </c>
      <c r="J55" s="7" t="s">
        <v>3</v>
      </c>
      <c r="K55" s="7" t="s">
        <v>3</v>
      </c>
      <c r="L55" s="7" t="s">
        <v>3</v>
      </c>
      <c r="M55" s="7" t="s">
        <v>3</v>
      </c>
      <c r="N55" s="122">
        <f>BCA!E55</f>
        <v>112.8</v>
      </c>
      <c r="O55" s="7" t="s">
        <v>3</v>
      </c>
      <c r="P55" s="7" t="s">
        <v>3</v>
      </c>
      <c r="Q55" s="7" t="s">
        <v>3</v>
      </c>
      <c r="R55" s="7" t="s">
        <v>3</v>
      </c>
      <c r="S55" s="7" t="s">
        <v>3</v>
      </c>
      <c r="T55" s="7" t="s">
        <v>3</v>
      </c>
      <c r="U55" s="7" t="s">
        <v>3</v>
      </c>
      <c r="V55" s="7" t="s">
        <v>3</v>
      </c>
      <c r="W55" s="7"/>
      <c r="X55" s="6">
        <v>1935</v>
      </c>
      <c r="Y55" s="7" t="s">
        <v>3</v>
      </c>
      <c r="Z55" s="7" t="s">
        <v>3</v>
      </c>
      <c r="AA55" s="7" t="s">
        <v>3</v>
      </c>
      <c r="AB55" s="7" t="s">
        <v>3</v>
      </c>
      <c r="AC55" s="7" t="s">
        <v>3</v>
      </c>
      <c r="AD55" s="7" t="s">
        <v>3</v>
      </c>
      <c r="AE55" s="7" t="s">
        <v>3</v>
      </c>
      <c r="AF55" s="7" t="s">
        <v>3</v>
      </c>
      <c r="AG55" s="7" t="s">
        <v>3</v>
      </c>
      <c r="AH55" s="7" t="s">
        <v>3</v>
      </c>
      <c r="AI55" s="7" t="s">
        <v>3</v>
      </c>
      <c r="AJ55" s="7" t="s">
        <v>3</v>
      </c>
      <c r="AK55" s="7" t="s">
        <v>3</v>
      </c>
      <c r="AL55" s="7" t="s">
        <v>3</v>
      </c>
      <c r="AM55" s="7" t="s">
        <v>3</v>
      </c>
      <c r="AN55" s="7" t="s">
        <v>3</v>
      </c>
      <c r="AO55" s="7"/>
      <c r="AP55" s="6">
        <v>1935</v>
      </c>
      <c r="AQ55" s="7" t="s">
        <v>3</v>
      </c>
      <c r="AR55" s="7" t="s">
        <v>3</v>
      </c>
      <c r="AS55" s="7" t="s">
        <v>3</v>
      </c>
      <c r="AT55" s="7" t="s">
        <v>3</v>
      </c>
      <c r="AU55" s="7" t="s">
        <v>3</v>
      </c>
      <c r="AV55" s="7" t="s">
        <v>3</v>
      </c>
      <c r="AW55" s="7" t="s">
        <v>3</v>
      </c>
      <c r="AX55" s="7" t="s">
        <v>3</v>
      </c>
      <c r="AY55" s="7" t="s">
        <v>3</v>
      </c>
      <c r="AZ55" s="7"/>
      <c r="BA55" s="7" t="s">
        <v>3</v>
      </c>
      <c r="BB55" s="7" t="s">
        <v>3</v>
      </c>
      <c r="BC55" s="7" t="s">
        <v>3</v>
      </c>
      <c r="BD55" s="7" t="s">
        <v>3</v>
      </c>
      <c r="BE55" s="7" t="s">
        <v>3</v>
      </c>
      <c r="BF55" s="7" t="s">
        <v>3</v>
      </c>
      <c r="BG55" s="7"/>
      <c r="BH55" s="6">
        <v>1935</v>
      </c>
      <c r="BI55" s="8" t="s">
        <v>3</v>
      </c>
      <c r="BJ55" s="8" t="s">
        <v>3</v>
      </c>
      <c r="BK55" s="8" t="s">
        <v>3</v>
      </c>
      <c r="BL55" s="8" t="s">
        <v>3</v>
      </c>
      <c r="BM55" s="8" t="s">
        <v>3</v>
      </c>
      <c r="BN55" s="8" t="s">
        <v>3</v>
      </c>
      <c r="BO55" s="8" t="s">
        <v>3</v>
      </c>
      <c r="BP55" s="8" t="s">
        <v>3</v>
      </c>
      <c r="BQ55" s="8" t="s">
        <v>3</v>
      </c>
      <c r="BR55" s="8" t="s">
        <v>3</v>
      </c>
      <c r="BS55" s="8" t="s">
        <v>3</v>
      </c>
      <c r="BT55" s="8" t="s">
        <v>3</v>
      </c>
      <c r="BU55" s="8" t="s">
        <v>3</v>
      </c>
      <c r="BV55" s="8" t="s">
        <v>3</v>
      </c>
      <c r="BW55" s="8" t="s">
        <v>3</v>
      </c>
      <c r="BX55" s="8" t="s">
        <v>3</v>
      </c>
      <c r="BY55" s="3"/>
    </row>
    <row r="56" spans="1:77" x14ac:dyDescent="0.3">
      <c r="A56" s="7" t="s">
        <v>3</v>
      </c>
      <c r="B56" s="7" t="s">
        <v>3</v>
      </c>
      <c r="C56" s="7" t="s">
        <v>3</v>
      </c>
      <c r="D56" s="7" t="s">
        <v>3</v>
      </c>
      <c r="E56" s="7" t="s">
        <v>3</v>
      </c>
      <c r="F56" s="6">
        <v>1936</v>
      </c>
      <c r="G56" s="7" t="s">
        <v>3</v>
      </c>
      <c r="H56" s="7" t="s">
        <v>3</v>
      </c>
      <c r="I56" s="121">
        <f>BCA!B56</f>
        <v>215.2</v>
      </c>
      <c r="J56" s="7" t="s">
        <v>3</v>
      </c>
      <c r="K56" s="7" t="s">
        <v>3</v>
      </c>
      <c r="L56" s="7" t="s">
        <v>3</v>
      </c>
      <c r="M56" s="7" t="s">
        <v>3</v>
      </c>
      <c r="N56" s="122">
        <f>BCA!E56</f>
        <v>128.9</v>
      </c>
      <c r="O56" s="7" t="s">
        <v>3</v>
      </c>
      <c r="P56" s="7" t="s">
        <v>3</v>
      </c>
      <c r="Q56" s="7" t="s">
        <v>3</v>
      </c>
      <c r="R56" s="7" t="s">
        <v>3</v>
      </c>
      <c r="S56" s="7" t="s">
        <v>3</v>
      </c>
      <c r="T56" s="7" t="s">
        <v>3</v>
      </c>
      <c r="U56" s="7" t="s">
        <v>3</v>
      </c>
      <c r="V56" s="7" t="s">
        <v>3</v>
      </c>
      <c r="W56" s="7"/>
      <c r="X56" s="6">
        <v>1936</v>
      </c>
      <c r="Y56" s="7" t="s">
        <v>3</v>
      </c>
      <c r="Z56" s="7" t="s">
        <v>3</v>
      </c>
      <c r="AA56" s="7" t="s">
        <v>3</v>
      </c>
      <c r="AB56" s="7" t="s">
        <v>3</v>
      </c>
      <c r="AC56" s="7" t="s">
        <v>3</v>
      </c>
      <c r="AD56" s="7" t="s">
        <v>3</v>
      </c>
      <c r="AE56" s="7" t="s">
        <v>3</v>
      </c>
      <c r="AF56" s="7" t="s">
        <v>3</v>
      </c>
      <c r="AG56" s="7" t="s">
        <v>3</v>
      </c>
      <c r="AH56" s="7" t="s">
        <v>3</v>
      </c>
      <c r="AI56" s="7" t="s">
        <v>3</v>
      </c>
      <c r="AJ56" s="7" t="s">
        <v>3</v>
      </c>
      <c r="AK56" s="7" t="s">
        <v>3</v>
      </c>
      <c r="AL56" s="7" t="s">
        <v>3</v>
      </c>
      <c r="AM56" s="7" t="s">
        <v>3</v>
      </c>
      <c r="AN56" s="7" t="s">
        <v>3</v>
      </c>
      <c r="AO56" s="7"/>
      <c r="AP56" s="6">
        <v>1936</v>
      </c>
      <c r="AQ56" s="7" t="s">
        <v>3</v>
      </c>
      <c r="AR56" s="7" t="s">
        <v>3</v>
      </c>
      <c r="AS56" s="7" t="s">
        <v>3</v>
      </c>
      <c r="AT56" s="7" t="s">
        <v>3</v>
      </c>
      <c r="AU56" s="7" t="s">
        <v>3</v>
      </c>
      <c r="AV56" s="7" t="s">
        <v>3</v>
      </c>
      <c r="AW56" s="7" t="s">
        <v>3</v>
      </c>
      <c r="AX56" s="7" t="s">
        <v>3</v>
      </c>
      <c r="AY56" s="7" t="s">
        <v>3</v>
      </c>
      <c r="AZ56" s="7"/>
      <c r="BA56" s="7" t="s">
        <v>3</v>
      </c>
      <c r="BB56" s="7" t="s">
        <v>3</v>
      </c>
      <c r="BC56" s="7" t="s">
        <v>3</v>
      </c>
      <c r="BD56" s="7" t="s">
        <v>3</v>
      </c>
      <c r="BE56" s="7" t="s">
        <v>3</v>
      </c>
      <c r="BF56" s="7" t="s">
        <v>3</v>
      </c>
      <c r="BG56" s="7"/>
      <c r="BH56" s="6">
        <v>1936</v>
      </c>
      <c r="BI56" s="8" t="s">
        <v>3</v>
      </c>
      <c r="BJ56" s="8" t="s">
        <v>3</v>
      </c>
      <c r="BK56" s="8" t="s">
        <v>3</v>
      </c>
      <c r="BL56" s="8" t="s">
        <v>3</v>
      </c>
      <c r="BM56" s="8" t="s">
        <v>3</v>
      </c>
      <c r="BN56" s="8" t="s">
        <v>3</v>
      </c>
      <c r="BO56" s="8" t="s">
        <v>3</v>
      </c>
      <c r="BP56" s="8" t="s">
        <v>3</v>
      </c>
      <c r="BQ56" s="8" t="s">
        <v>3</v>
      </c>
      <c r="BR56" s="8" t="s">
        <v>3</v>
      </c>
      <c r="BS56" s="8" t="s">
        <v>3</v>
      </c>
      <c r="BT56" s="8" t="s">
        <v>3</v>
      </c>
      <c r="BU56" s="8" t="s">
        <v>3</v>
      </c>
      <c r="BV56" s="8" t="s">
        <v>3</v>
      </c>
      <c r="BW56" s="8" t="s">
        <v>3</v>
      </c>
      <c r="BX56" s="8" t="s">
        <v>3</v>
      </c>
      <c r="BY56" s="3"/>
    </row>
    <row r="57" spans="1:77" x14ac:dyDescent="0.3">
      <c r="A57" s="7" t="s">
        <v>3</v>
      </c>
      <c r="B57" s="7" t="s">
        <v>3</v>
      </c>
      <c r="C57" s="7" t="s">
        <v>3</v>
      </c>
      <c r="D57" s="7" t="s">
        <v>3</v>
      </c>
      <c r="E57" s="7" t="s">
        <v>3</v>
      </c>
      <c r="F57" s="6">
        <v>1937</v>
      </c>
      <c r="G57" s="7" t="s">
        <v>3</v>
      </c>
      <c r="H57" s="7" t="s">
        <v>3</v>
      </c>
      <c r="I57" s="121">
        <f>BCA!B57</f>
        <v>247.9</v>
      </c>
      <c r="J57" s="7" t="s">
        <v>3</v>
      </c>
      <c r="K57" s="7" t="s">
        <v>3</v>
      </c>
      <c r="L57" s="7" t="s">
        <v>3</v>
      </c>
      <c r="M57" s="7" t="s">
        <v>3</v>
      </c>
      <c r="N57" s="122">
        <f>BCA!E57</f>
        <v>170.6</v>
      </c>
      <c r="O57" s="7" t="s">
        <v>3</v>
      </c>
      <c r="P57" s="7" t="s">
        <v>3</v>
      </c>
      <c r="Q57" s="7" t="s">
        <v>3</v>
      </c>
      <c r="R57" s="7" t="s">
        <v>3</v>
      </c>
      <c r="S57" s="7" t="s">
        <v>3</v>
      </c>
      <c r="T57" s="7" t="s">
        <v>3</v>
      </c>
      <c r="U57" s="7" t="s">
        <v>3</v>
      </c>
      <c r="V57" s="7" t="s">
        <v>3</v>
      </c>
      <c r="W57" s="7"/>
      <c r="X57" s="6">
        <v>1937</v>
      </c>
      <c r="Y57" s="7" t="s">
        <v>3</v>
      </c>
      <c r="Z57" s="7" t="s">
        <v>3</v>
      </c>
      <c r="AA57" s="7" t="s">
        <v>3</v>
      </c>
      <c r="AB57" s="7" t="s">
        <v>3</v>
      </c>
      <c r="AC57" s="7" t="s">
        <v>3</v>
      </c>
      <c r="AD57" s="7" t="s">
        <v>3</v>
      </c>
      <c r="AE57" s="7" t="s">
        <v>3</v>
      </c>
      <c r="AF57" s="7" t="s">
        <v>3</v>
      </c>
      <c r="AG57" s="7" t="s">
        <v>3</v>
      </c>
      <c r="AH57" s="7" t="s">
        <v>3</v>
      </c>
      <c r="AI57" s="7" t="s">
        <v>3</v>
      </c>
      <c r="AJ57" s="7" t="s">
        <v>3</v>
      </c>
      <c r="AK57" s="7" t="s">
        <v>3</v>
      </c>
      <c r="AL57" s="7" t="s">
        <v>3</v>
      </c>
      <c r="AM57" s="7" t="s">
        <v>3</v>
      </c>
      <c r="AN57" s="7" t="s">
        <v>3</v>
      </c>
      <c r="AO57" s="7"/>
      <c r="AP57" s="6">
        <v>1937</v>
      </c>
      <c r="AQ57" s="7" t="s">
        <v>3</v>
      </c>
      <c r="AR57" s="7" t="s">
        <v>3</v>
      </c>
      <c r="AS57" s="7" t="s">
        <v>3</v>
      </c>
      <c r="AT57" s="7" t="s">
        <v>3</v>
      </c>
      <c r="AU57" s="7" t="s">
        <v>3</v>
      </c>
      <c r="AV57" s="7" t="s">
        <v>3</v>
      </c>
      <c r="AW57" s="7" t="s">
        <v>3</v>
      </c>
      <c r="AX57" s="7" t="s">
        <v>3</v>
      </c>
      <c r="AY57" s="7" t="s">
        <v>3</v>
      </c>
      <c r="AZ57" s="7"/>
      <c r="BA57" s="7" t="s">
        <v>3</v>
      </c>
      <c r="BB57" s="7" t="s">
        <v>3</v>
      </c>
      <c r="BC57" s="7" t="s">
        <v>3</v>
      </c>
      <c r="BD57" s="7" t="s">
        <v>3</v>
      </c>
      <c r="BE57" s="7" t="s">
        <v>3</v>
      </c>
      <c r="BF57" s="7" t="s">
        <v>3</v>
      </c>
      <c r="BG57" s="7"/>
      <c r="BH57" s="6">
        <v>1937</v>
      </c>
      <c r="BI57" s="8" t="s">
        <v>3</v>
      </c>
      <c r="BJ57" s="8" t="s">
        <v>3</v>
      </c>
      <c r="BK57" s="8" t="s">
        <v>3</v>
      </c>
      <c r="BL57" s="8" t="s">
        <v>3</v>
      </c>
      <c r="BM57" s="8" t="s">
        <v>3</v>
      </c>
      <c r="BN57" s="8" t="s">
        <v>3</v>
      </c>
      <c r="BO57" s="8" t="s">
        <v>3</v>
      </c>
      <c r="BP57" s="8" t="s">
        <v>3</v>
      </c>
      <c r="BQ57" s="8" t="s">
        <v>3</v>
      </c>
      <c r="BR57" s="8" t="s">
        <v>3</v>
      </c>
      <c r="BS57" s="8" t="s">
        <v>3</v>
      </c>
      <c r="BT57" s="8" t="s">
        <v>3</v>
      </c>
      <c r="BU57" s="8" t="s">
        <v>3</v>
      </c>
      <c r="BV57" s="8" t="s">
        <v>3</v>
      </c>
      <c r="BW57" s="8" t="s">
        <v>3</v>
      </c>
      <c r="BX57" s="8" t="s">
        <v>3</v>
      </c>
      <c r="BY57" s="3"/>
    </row>
    <row r="58" spans="1:77" x14ac:dyDescent="0.3">
      <c r="A58" s="7" t="s">
        <v>3</v>
      </c>
      <c r="B58" s="7" t="s">
        <v>3</v>
      </c>
      <c r="C58" s="7" t="s">
        <v>3</v>
      </c>
      <c r="D58" s="7" t="s">
        <v>3</v>
      </c>
      <c r="E58" s="7" t="s">
        <v>3</v>
      </c>
      <c r="F58" s="6">
        <v>1938</v>
      </c>
      <c r="G58" s="7" t="s">
        <v>3</v>
      </c>
      <c r="H58" s="7" t="s">
        <v>3</v>
      </c>
      <c r="I58" s="121">
        <f>BCA!B58</f>
        <v>185.4</v>
      </c>
      <c r="J58" s="7" t="s">
        <v>3</v>
      </c>
      <c r="K58" s="7" t="s">
        <v>3</v>
      </c>
      <c r="L58" s="7" t="s">
        <v>3</v>
      </c>
      <c r="M58" s="7" t="s">
        <v>3</v>
      </c>
      <c r="N58" s="122">
        <f>BCA!E58</f>
        <v>109.3</v>
      </c>
      <c r="O58" s="7" t="s">
        <v>3</v>
      </c>
      <c r="P58" s="7" t="s">
        <v>3</v>
      </c>
      <c r="Q58" s="7" t="s">
        <v>3</v>
      </c>
      <c r="R58" s="7" t="s">
        <v>3</v>
      </c>
      <c r="S58" s="7" t="s">
        <v>3</v>
      </c>
      <c r="T58" s="7" t="s">
        <v>3</v>
      </c>
      <c r="U58" s="7" t="s">
        <v>3</v>
      </c>
      <c r="V58" s="7" t="s">
        <v>3</v>
      </c>
      <c r="W58" s="7"/>
      <c r="X58" s="6">
        <v>1938</v>
      </c>
      <c r="Y58" s="7" t="s">
        <v>3</v>
      </c>
      <c r="Z58" s="7" t="s">
        <v>3</v>
      </c>
      <c r="AA58" s="7" t="s">
        <v>3</v>
      </c>
      <c r="AB58" s="7" t="s">
        <v>3</v>
      </c>
      <c r="AC58" s="7" t="s">
        <v>3</v>
      </c>
      <c r="AD58" s="7" t="s">
        <v>3</v>
      </c>
      <c r="AE58" s="7" t="s">
        <v>3</v>
      </c>
      <c r="AF58" s="7" t="s">
        <v>3</v>
      </c>
      <c r="AG58" s="7" t="s">
        <v>3</v>
      </c>
      <c r="AH58" s="7" t="s">
        <v>3</v>
      </c>
      <c r="AI58" s="7" t="s">
        <v>3</v>
      </c>
      <c r="AJ58" s="7" t="s">
        <v>3</v>
      </c>
      <c r="AK58" s="7" t="s">
        <v>3</v>
      </c>
      <c r="AL58" s="7" t="s">
        <v>3</v>
      </c>
      <c r="AM58" s="7" t="s">
        <v>3</v>
      </c>
      <c r="AN58" s="7" t="s">
        <v>3</v>
      </c>
      <c r="AO58" s="7"/>
      <c r="AP58" s="6">
        <v>1938</v>
      </c>
      <c r="AQ58" s="7" t="s">
        <v>3</v>
      </c>
      <c r="AR58" s="7" t="s">
        <v>3</v>
      </c>
      <c r="AS58" s="7" t="s">
        <v>3</v>
      </c>
      <c r="AT58" s="7" t="s">
        <v>3</v>
      </c>
      <c r="AU58" s="7" t="s">
        <v>3</v>
      </c>
      <c r="AV58" s="7" t="s">
        <v>3</v>
      </c>
      <c r="AW58" s="7" t="s">
        <v>3</v>
      </c>
      <c r="AX58" s="7" t="s">
        <v>3</v>
      </c>
      <c r="AY58" s="7" t="s">
        <v>3</v>
      </c>
      <c r="AZ58" s="7"/>
      <c r="BA58" s="7" t="s">
        <v>3</v>
      </c>
      <c r="BB58" s="7" t="s">
        <v>3</v>
      </c>
      <c r="BC58" s="7" t="s">
        <v>3</v>
      </c>
      <c r="BD58" s="7" t="s">
        <v>3</v>
      </c>
      <c r="BE58" s="7" t="s">
        <v>3</v>
      </c>
      <c r="BF58" s="7" t="s">
        <v>3</v>
      </c>
      <c r="BG58" s="7"/>
      <c r="BH58" s="6">
        <v>1938</v>
      </c>
      <c r="BI58" s="8" t="s">
        <v>3</v>
      </c>
      <c r="BJ58" s="8" t="s">
        <v>3</v>
      </c>
      <c r="BK58" s="8" t="s">
        <v>3</v>
      </c>
      <c r="BL58" s="8" t="s">
        <v>3</v>
      </c>
      <c r="BM58" s="8" t="s">
        <v>3</v>
      </c>
      <c r="BN58" s="8" t="s">
        <v>3</v>
      </c>
      <c r="BO58" s="8" t="s">
        <v>3</v>
      </c>
      <c r="BP58" s="8" t="s">
        <v>3</v>
      </c>
      <c r="BQ58" s="8" t="s">
        <v>3</v>
      </c>
      <c r="BR58" s="8" t="s">
        <v>3</v>
      </c>
      <c r="BS58" s="8" t="s">
        <v>3</v>
      </c>
      <c r="BT58" s="8" t="s">
        <v>3</v>
      </c>
      <c r="BU58" s="8" t="s">
        <v>3</v>
      </c>
      <c r="BV58" s="8" t="s">
        <v>3</v>
      </c>
      <c r="BW58" s="8" t="s">
        <v>3</v>
      </c>
      <c r="BX58" s="8" t="s">
        <v>3</v>
      </c>
      <c r="BY58" s="3"/>
    </row>
    <row r="59" spans="1:77" x14ac:dyDescent="0.3">
      <c r="A59" s="9">
        <f t="shared" ref="A59:A110" si="0">G59+R59+T59+ S59-U59-V59</f>
        <v>1.1546319456101628E-14</v>
      </c>
      <c r="B59" s="9">
        <f t="shared" ref="B59:B110" si="1">H59-M59-G59</f>
        <v>0</v>
      </c>
      <c r="C59" s="9">
        <f t="shared" ref="C59:C110" si="2">H59-I59-J59-K59-L59</f>
        <v>1.4210854715202004E-14</v>
      </c>
      <c r="D59" s="9">
        <f t="shared" ref="D59:D110" si="3">N59+O59+P59+Q59-M59</f>
        <v>0</v>
      </c>
      <c r="E59" s="10">
        <f t="shared" ref="E59:E110" si="4">U59-G59-(R59+T59)-S59+V59</f>
        <v>-7.1054273576010019E-15</v>
      </c>
      <c r="F59" s="6">
        <v>1939</v>
      </c>
      <c r="G59" s="11">
        <f t="shared" ref="G59:P69" si="5">Y59</f>
        <v>39.4</v>
      </c>
      <c r="H59" s="11">
        <f t="shared" si="5"/>
        <v>216.1</v>
      </c>
      <c r="I59" s="163">
        <f t="shared" si="5"/>
        <v>163.39999999999998</v>
      </c>
      <c r="J59" s="164">
        <f t="shared" si="5"/>
        <v>48.7</v>
      </c>
      <c r="K59" s="164">
        <f t="shared" si="5"/>
        <v>4</v>
      </c>
      <c r="L59" s="164">
        <f t="shared" si="5"/>
        <v>0</v>
      </c>
      <c r="M59" s="164">
        <f t="shared" si="5"/>
        <v>176.7</v>
      </c>
      <c r="N59" s="164">
        <f>AF59</f>
        <v>128.19999999999999</v>
      </c>
      <c r="O59" s="164">
        <f t="shared" si="5"/>
        <v>27</v>
      </c>
      <c r="P59" s="164">
        <f t="shared" si="5"/>
        <v>21.5</v>
      </c>
      <c r="Q59" s="164">
        <v>0</v>
      </c>
      <c r="R59" s="164">
        <f t="shared" ref="R59:R69" si="6">AJ59</f>
        <v>39.5</v>
      </c>
      <c r="S59" s="165">
        <v>0</v>
      </c>
      <c r="T59" s="166">
        <f t="shared" ref="T59:U69" si="7">AL59</f>
        <v>-83.6</v>
      </c>
      <c r="U59" s="166">
        <f t="shared" si="7"/>
        <v>-4.7</v>
      </c>
      <c r="V59" s="167">
        <v>0</v>
      </c>
      <c r="W59" s="12"/>
      <c r="X59" s="6">
        <v>1939</v>
      </c>
      <c r="Y59" s="13">
        <v>39.4</v>
      </c>
      <c r="Z59" s="13">
        <v>216.1</v>
      </c>
      <c r="AA59" s="13">
        <v>163.39999999999998</v>
      </c>
      <c r="AB59" s="14">
        <v>48.7</v>
      </c>
      <c r="AC59" s="15">
        <v>4</v>
      </c>
      <c r="AD59" s="16">
        <v>0</v>
      </c>
      <c r="AE59" s="11">
        <v>176.7</v>
      </c>
      <c r="AF59" s="13">
        <v>128.19999999999999</v>
      </c>
      <c r="AG59" s="14">
        <v>27</v>
      </c>
      <c r="AH59" s="13">
        <f>AE59-AF59-AG59</f>
        <v>21.5</v>
      </c>
      <c r="AI59" s="11" t="s">
        <v>3</v>
      </c>
      <c r="AJ59" s="13">
        <v>39.5</v>
      </c>
      <c r="AK59" s="11" t="s">
        <v>3</v>
      </c>
      <c r="AL59" s="13">
        <v>-83.6</v>
      </c>
      <c r="AM59" s="13">
        <v>-4.7</v>
      </c>
      <c r="AN59" s="11" t="s">
        <v>3</v>
      </c>
      <c r="AO59" s="17"/>
      <c r="AP59" s="6">
        <v>1939</v>
      </c>
      <c r="AQ59" s="7" t="s">
        <v>3</v>
      </c>
      <c r="AR59" s="7" t="s">
        <v>3</v>
      </c>
      <c r="AS59" s="7" t="s">
        <v>3</v>
      </c>
      <c r="AT59" s="7" t="s">
        <v>3</v>
      </c>
      <c r="AU59" s="7" t="s">
        <v>3</v>
      </c>
      <c r="AV59" s="7" t="s">
        <v>3</v>
      </c>
      <c r="AW59" s="7" t="s">
        <v>3</v>
      </c>
      <c r="AX59" s="7" t="s">
        <v>3</v>
      </c>
      <c r="AY59" s="7" t="s">
        <v>3</v>
      </c>
      <c r="AZ59" s="7"/>
      <c r="BA59" s="7" t="s">
        <v>3</v>
      </c>
      <c r="BB59" s="7" t="s">
        <v>3</v>
      </c>
      <c r="BC59" s="7" t="s">
        <v>3</v>
      </c>
      <c r="BD59" s="7" t="s">
        <v>3</v>
      </c>
      <c r="BE59" s="7" t="s">
        <v>3</v>
      </c>
      <c r="BF59" s="7" t="s">
        <v>3</v>
      </c>
      <c r="BG59" s="7"/>
      <c r="BH59" s="6">
        <v>1939</v>
      </c>
      <c r="BI59" s="8" t="s">
        <v>3</v>
      </c>
      <c r="BJ59" s="8" t="s">
        <v>3</v>
      </c>
      <c r="BK59" s="8" t="s">
        <v>3</v>
      </c>
      <c r="BL59" s="8" t="s">
        <v>3</v>
      </c>
      <c r="BM59" s="8" t="s">
        <v>3</v>
      </c>
      <c r="BN59" s="8" t="s">
        <v>3</v>
      </c>
      <c r="BO59" s="8" t="s">
        <v>3</v>
      </c>
      <c r="BP59" s="8" t="s">
        <v>3</v>
      </c>
      <c r="BQ59" s="8" t="s">
        <v>3</v>
      </c>
      <c r="BR59" s="8" t="s">
        <v>3</v>
      </c>
      <c r="BS59" s="8" t="s">
        <v>3</v>
      </c>
      <c r="BT59" s="8" t="s">
        <v>3</v>
      </c>
      <c r="BU59" s="8" t="s">
        <v>3</v>
      </c>
      <c r="BV59" s="8" t="s">
        <v>3</v>
      </c>
      <c r="BW59" s="8" t="s">
        <v>3</v>
      </c>
      <c r="BX59" s="8" t="s">
        <v>3</v>
      </c>
      <c r="BY59" s="3"/>
    </row>
    <row r="60" spans="1:77" x14ac:dyDescent="0.3">
      <c r="A60" s="9">
        <f t="shared" si="0"/>
        <v>3.5527136788005009E-15</v>
      </c>
      <c r="B60" s="9">
        <f t="shared" si="1"/>
        <v>0</v>
      </c>
      <c r="C60" s="9">
        <f t="shared" si="2"/>
        <v>-2.6645352591003757E-15</v>
      </c>
      <c r="D60" s="9">
        <f t="shared" si="3"/>
        <v>0</v>
      </c>
      <c r="E60" s="10">
        <f t="shared" si="4"/>
        <v>-2.6645352591003757E-15</v>
      </c>
      <c r="F60" s="6">
        <v>1940</v>
      </c>
      <c r="G60" s="11">
        <f t="shared" si="5"/>
        <v>22.6</v>
      </c>
      <c r="H60" s="11">
        <f t="shared" si="5"/>
        <v>213.9</v>
      </c>
      <c r="I60" s="163">
        <f t="shared" si="5"/>
        <v>159.80000000000001</v>
      </c>
      <c r="J60" s="164">
        <f t="shared" si="5"/>
        <v>50.3</v>
      </c>
      <c r="K60" s="164">
        <f t="shared" si="5"/>
        <v>3.8</v>
      </c>
      <c r="L60" s="164">
        <f t="shared" si="5"/>
        <v>0</v>
      </c>
      <c r="M60" s="164">
        <f t="shared" si="5"/>
        <v>191.3</v>
      </c>
      <c r="N60" s="164">
        <f t="shared" ref="N60:N69" si="8">AF60</f>
        <v>132.4</v>
      </c>
      <c r="O60" s="164">
        <f t="shared" si="5"/>
        <v>28</v>
      </c>
      <c r="P60" s="164">
        <f t="shared" si="5"/>
        <v>30.900000000000006</v>
      </c>
      <c r="Q60" s="164">
        <v>0</v>
      </c>
      <c r="R60" s="164">
        <f t="shared" si="6"/>
        <v>2.5</v>
      </c>
      <c r="S60" s="165">
        <v>0</v>
      </c>
      <c r="T60" s="166">
        <f t="shared" si="7"/>
        <v>0.8</v>
      </c>
      <c r="U60" s="166">
        <f t="shared" si="7"/>
        <v>25.9</v>
      </c>
      <c r="V60" s="167">
        <v>0</v>
      </c>
      <c r="W60" s="12"/>
      <c r="X60" s="6">
        <v>1940</v>
      </c>
      <c r="Y60" s="13">
        <v>22.6</v>
      </c>
      <c r="Z60" s="13">
        <v>213.9</v>
      </c>
      <c r="AA60" s="13">
        <v>159.80000000000001</v>
      </c>
      <c r="AB60" s="14">
        <v>50.3</v>
      </c>
      <c r="AC60" s="13">
        <v>3.8</v>
      </c>
      <c r="AD60" s="13">
        <v>0</v>
      </c>
      <c r="AE60" s="11">
        <v>191.3</v>
      </c>
      <c r="AF60" s="13">
        <v>132.4</v>
      </c>
      <c r="AG60" s="14">
        <v>28</v>
      </c>
      <c r="AH60" s="13">
        <f t="shared" ref="AH60:AH69" si="9">AE60-AF60-AG60</f>
        <v>30.900000000000006</v>
      </c>
      <c r="AI60" s="11" t="s">
        <v>3</v>
      </c>
      <c r="AJ60" s="13">
        <v>2.5</v>
      </c>
      <c r="AK60" s="11" t="s">
        <v>3</v>
      </c>
      <c r="AL60" s="13">
        <v>0.8</v>
      </c>
      <c r="AM60" s="13">
        <v>25.9</v>
      </c>
      <c r="AN60" s="11" t="s">
        <v>3</v>
      </c>
      <c r="AO60" s="17"/>
      <c r="AP60" s="6">
        <v>1940</v>
      </c>
      <c r="AQ60" s="7" t="s">
        <v>3</v>
      </c>
      <c r="AR60" s="7" t="s">
        <v>3</v>
      </c>
      <c r="AS60" s="7" t="s">
        <v>3</v>
      </c>
      <c r="AT60" s="7" t="s">
        <v>3</v>
      </c>
      <c r="AU60" s="7" t="s">
        <v>3</v>
      </c>
      <c r="AV60" s="7" t="s">
        <v>3</v>
      </c>
      <c r="AW60" s="7" t="s">
        <v>3</v>
      </c>
      <c r="AX60" s="7" t="s">
        <v>3</v>
      </c>
      <c r="AY60" s="7" t="s">
        <v>3</v>
      </c>
      <c r="AZ60" s="7"/>
      <c r="BA60" s="7" t="s">
        <v>3</v>
      </c>
      <c r="BB60" s="7" t="s">
        <v>3</v>
      </c>
      <c r="BC60" s="7" t="s">
        <v>3</v>
      </c>
      <c r="BD60" s="7" t="s">
        <v>3</v>
      </c>
      <c r="BE60" s="7" t="s">
        <v>3</v>
      </c>
      <c r="BF60" s="7" t="s">
        <v>3</v>
      </c>
      <c r="BG60" s="7"/>
      <c r="BH60" s="6">
        <v>1940</v>
      </c>
      <c r="BI60" s="8" t="s">
        <v>3</v>
      </c>
      <c r="BJ60" s="8" t="s">
        <v>3</v>
      </c>
      <c r="BK60" s="8" t="s">
        <v>3</v>
      </c>
      <c r="BL60" s="8" t="s">
        <v>3</v>
      </c>
      <c r="BM60" s="8" t="s">
        <v>3</v>
      </c>
      <c r="BN60" s="8" t="s">
        <v>3</v>
      </c>
      <c r="BO60" s="8" t="s">
        <v>3</v>
      </c>
      <c r="BP60" s="8" t="s">
        <v>3</v>
      </c>
      <c r="BQ60" s="8" t="s">
        <v>3</v>
      </c>
      <c r="BR60" s="8" t="s">
        <v>3</v>
      </c>
      <c r="BS60" s="8" t="s">
        <v>3</v>
      </c>
      <c r="BT60" s="8" t="s">
        <v>3</v>
      </c>
      <c r="BU60" s="8" t="s">
        <v>3</v>
      </c>
      <c r="BV60" s="8" t="s">
        <v>3</v>
      </c>
      <c r="BW60" s="8" t="s">
        <v>3</v>
      </c>
      <c r="BX60" s="8" t="s">
        <v>3</v>
      </c>
      <c r="BY60" s="3"/>
    </row>
    <row r="61" spans="1:77" x14ac:dyDescent="0.3">
      <c r="A61" s="9">
        <f t="shared" si="0"/>
        <v>2.6645352591003757E-15</v>
      </c>
      <c r="B61" s="9">
        <f t="shared" si="1"/>
        <v>-3.5527136788005009E-14</v>
      </c>
      <c r="C61" s="9">
        <f t="shared" si="2"/>
        <v>-8.4376949871511897E-15</v>
      </c>
      <c r="D61" s="9">
        <f t="shared" si="3"/>
        <v>0</v>
      </c>
      <c r="E61" s="10">
        <f t="shared" si="4"/>
        <v>0</v>
      </c>
      <c r="F61" s="6">
        <v>1941</v>
      </c>
      <c r="G61" s="11">
        <f t="shared" si="5"/>
        <v>-28.9</v>
      </c>
      <c r="H61" s="11">
        <f t="shared" si="5"/>
        <v>243.2</v>
      </c>
      <c r="I61" s="163">
        <f t="shared" si="5"/>
        <v>176.5</v>
      </c>
      <c r="J61" s="164">
        <f t="shared" si="5"/>
        <v>62.8</v>
      </c>
      <c r="K61" s="164">
        <f t="shared" si="5"/>
        <v>3.9</v>
      </c>
      <c r="L61" s="164">
        <f t="shared" si="5"/>
        <v>0</v>
      </c>
      <c r="M61" s="164">
        <f t="shared" si="5"/>
        <v>272.10000000000002</v>
      </c>
      <c r="N61" s="164">
        <f t="shared" si="8"/>
        <v>199.5</v>
      </c>
      <c r="O61" s="164">
        <f t="shared" si="5"/>
        <v>31.3</v>
      </c>
      <c r="P61" s="164">
        <f t="shared" si="5"/>
        <v>41.300000000000026</v>
      </c>
      <c r="Q61" s="164">
        <v>0</v>
      </c>
      <c r="R61" s="164">
        <f t="shared" si="6"/>
        <v>11.6</v>
      </c>
      <c r="S61" s="165">
        <v>0</v>
      </c>
      <c r="T61" s="166">
        <f t="shared" si="7"/>
        <v>15.1</v>
      </c>
      <c r="U61" s="166">
        <f t="shared" si="7"/>
        <v>-2.2000000000000002</v>
      </c>
      <c r="V61" s="167">
        <v>0</v>
      </c>
      <c r="W61" s="12"/>
      <c r="X61" s="6">
        <v>1941</v>
      </c>
      <c r="Y61" s="13">
        <v>-28.9</v>
      </c>
      <c r="Z61" s="13">
        <v>243.2</v>
      </c>
      <c r="AA61" s="13">
        <v>176.5</v>
      </c>
      <c r="AB61" s="14">
        <v>62.8</v>
      </c>
      <c r="AC61" s="13">
        <v>3.9</v>
      </c>
      <c r="AD61" s="13">
        <v>0</v>
      </c>
      <c r="AE61" s="11">
        <v>272.10000000000002</v>
      </c>
      <c r="AF61" s="13">
        <v>199.5</v>
      </c>
      <c r="AG61" s="14">
        <v>31.3</v>
      </c>
      <c r="AH61" s="13">
        <f t="shared" si="9"/>
        <v>41.300000000000026</v>
      </c>
      <c r="AI61" s="11" t="s">
        <v>3</v>
      </c>
      <c r="AJ61" s="13">
        <v>11.6</v>
      </c>
      <c r="AK61" s="11" t="s">
        <v>3</v>
      </c>
      <c r="AL61" s="13">
        <v>15.1</v>
      </c>
      <c r="AM61" s="13">
        <v>-2.2000000000000002</v>
      </c>
      <c r="AN61" s="11" t="s">
        <v>3</v>
      </c>
      <c r="AO61" s="17"/>
      <c r="AP61" s="6">
        <v>1941</v>
      </c>
      <c r="AQ61" s="7" t="s">
        <v>3</v>
      </c>
      <c r="AR61" s="7" t="s">
        <v>3</v>
      </c>
      <c r="AS61" s="7" t="s">
        <v>3</v>
      </c>
      <c r="AT61" s="7" t="s">
        <v>3</v>
      </c>
      <c r="AU61" s="7" t="s">
        <v>3</v>
      </c>
      <c r="AV61" s="7" t="s">
        <v>3</v>
      </c>
      <c r="AW61" s="7" t="s">
        <v>3</v>
      </c>
      <c r="AX61" s="7" t="s">
        <v>3</v>
      </c>
      <c r="AY61" s="7" t="s">
        <v>3</v>
      </c>
      <c r="AZ61" s="7"/>
      <c r="BA61" s="7" t="s">
        <v>3</v>
      </c>
      <c r="BB61" s="7" t="s">
        <v>3</v>
      </c>
      <c r="BC61" s="7" t="s">
        <v>3</v>
      </c>
      <c r="BD61" s="7" t="s">
        <v>3</v>
      </c>
      <c r="BE61" s="7" t="s">
        <v>3</v>
      </c>
      <c r="BF61" s="7" t="s">
        <v>3</v>
      </c>
      <c r="BG61" s="7"/>
      <c r="BH61" s="6">
        <v>1941</v>
      </c>
      <c r="BI61" s="8" t="s">
        <v>3</v>
      </c>
      <c r="BJ61" s="8" t="s">
        <v>3</v>
      </c>
      <c r="BK61" s="8" t="s">
        <v>3</v>
      </c>
      <c r="BL61" s="8" t="s">
        <v>3</v>
      </c>
      <c r="BM61" s="8" t="s">
        <v>3</v>
      </c>
      <c r="BN61" s="8" t="s">
        <v>3</v>
      </c>
      <c r="BO61" s="8" t="s">
        <v>3</v>
      </c>
      <c r="BP61" s="8" t="s">
        <v>3</v>
      </c>
      <c r="BQ61" s="8" t="s">
        <v>3</v>
      </c>
      <c r="BR61" s="8" t="s">
        <v>3</v>
      </c>
      <c r="BS61" s="8" t="s">
        <v>3</v>
      </c>
      <c r="BT61" s="8" t="s">
        <v>3</v>
      </c>
      <c r="BU61" s="8" t="s">
        <v>3</v>
      </c>
      <c r="BV61" s="8" t="s">
        <v>3</v>
      </c>
      <c r="BW61" s="8" t="s">
        <v>3</v>
      </c>
      <c r="BX61" s="8" t="s">
        <v>3</v>
      </c>
      <c r="BY61" s="3"/>
    </row>
    <row r="62" spans="1:77" x14ac:dyDescent="0.3">
      <c r="A62" s="9">
        <f t="shared" si="0"/>
        <v>0</v>
      </c>
      <c r="B62" s="9">
        <f t="shared" si="1"/>
        <v>0</v>
      </c>
      <c r="C62" s="9">
        <f t="shared" si="2"/>
        <v>4.4408920985006262E-15</v>
      </c>
      <c r="D62" s="9">
        <f t="shared" si="3"/>
        <v>0</v>
      </c>
      <c r="E62" s="10">
        <f t="shared" si="4"/>
        <v>-3.5527136788005009E-15</v>
      </c>
      <c r="F62" s="6">
        <v>1942</v>
      </c>
      <c r="G62" s="11">
        <f t="shared" si="5"/>
        <v>12.3</v>
      </c>
      <c r="H62" s="11">
        <f t="shared" si="5"/>
        <v>272.5</v>
      </c>
      <c r="I62" s="163">
        <f t="shared" si="5"/>
        <v>207.5</v>
      </c>
      <c r="J62" s="164">
        <f t="shared" si="5"/>
        <v>59.199999999999996</v>
      </c>
      <c r="K62" s="164">
        <f t="shared" si="5"/>
        <v>5.8</v>
      </c>
      <c r="L62" s="164">
        <f t="shared" si="5"/>
        <v>0</v>
      </c>
      <c r="M62" s="164">
        <f t="shared" si="5"/>
        <v>260.2</v>
      </c>
      <c r="N62" s="164">
        <f t="shared" si="8"/>
        <v>172.2</v>
      </c>
      <c r="O62" s="164">
        <f t="shared" si="5"/>
        <v>35.799999999999997</v>
      </c>
      <c r="P62" s="164">
        <f t="shared" si="5"/>
        <v>52.2</v>
      </c>
      <c r="Q62" s="164">
        <v>0</v>
      </c>
      <c r="R62" s="164">
        <f t="shared" si="6"/>
        <v>18.2</v>
      </c>
      <c r="S62" s="165">
        <v>0</v>
      </c>
      <c r="T62" s="166">
        <f t="shared" si="7"/>
        <v>9.3000000000000007</v>
      </c>
      <c r="U62" s="166">
        <f t="shared" si="7"/>
        <v>39.799999999999997</v>
      </c>
      <c r="V62" s="167">
        <v>0</v>
      </c>
      <c r="W62" s="12"/>
      <c r="X62" s="6">
        <v>1942</v>
      </c>
      <c r="Y62" s="13">
        <v>12.3</v>
      </c>
      <c r="Z62" s="13">
        <v>272.5</v>
      </c>
      <c r="AA62" s="13">
        <v>207.5</v>
      </c>
      <c r="AB62" s="14">
        <v>59.199999999999996</v>
      </c>
      <c r="AC62" s="13">
        <v>5.8</v>
      </c>
      <c r="AD62" s="13">
        <v>0</v>
      </c>
      <c r="AE62" s="11">
        <v>260.2</v>
      </c>
      <c r="AF62" s="13">
        <v>172.2</v>
      </c>
      <c r="AG62" s="14">
        <v>35.799999999999997</v>
      </c>
      <c r="AH62" s="13">
        <f t="shared" si="9"/>
        <v>52.2</v>
      </c>
      <c r="AI62" s="11" t="s">
        <v>3</v>
      </c>
      <c r="AJ62" s="13">
        <v>18.2</v>
      </c>
      <c r="AK62" s="11" t="s">
        <v>3</v>
      </c>
      <c r="AL62" s="13">
        <v>9.3000000000000007</v>
      </c>
      <c r="AM62" s="13">
        <v>39.799999999999997</v>
      </c>
      <c r="AN62" s="11" t="s">
        <v>3</v>
      </c>
      <c r="AO62" s="17"/>
      <c r="AP62" s="6">
        <v>1942</v>
      </c>
      <c r="AQ62" s="7" t="s">
        <v>3</v>
      </c>
      <c r="AR62" s="7" t="s">
        <v>3</v>
      </c>
      <c r="AS62" s="7" t="s">
        <v>3</v>
      </c>
      <c r="AT62" s="7" t="s">
        <v>3</v>
      </c>
      <c r="AU62" s="7" t="s">
        <v>3</v>
      </c>
      <c r="AV62" s="7" t="s">
        <v>3</v>
      </c>
      <c r="AW62" s="7" t="s">
        <v>3</v>
      </c>
      <c r="AX62" s="7" t="s">
        <v>3</v>
      </c>
      <c r="AY62" s="7" t="s">
        <v>3</v>
      </c>
      <c r="AZ62" s="7"/>
      <c r="BA62" s="7" t="s">
        <v>3</v>
      </c>
      <c r="BB62" s="7" t="s">
        <v>3</v>
      </c>
      <c r="BC62" s="7" t="s">
        <v>3</v>
      </c>
      <c r="BD62" s="7" t="s">
        <v>3</v>
      </c>
      <c r="BE62" s="7" t="s">
        <v>3</v>
      </c>
      <c r="BF62" s="7" t="s">
        <v>3</v>
      </c>
      <c r="BG62" s="7"/>
      <c r="BH62" s="6">
        <v>1942</v>
      </c>
      <c r="BI62" s="8" t="s">
        <v>3</v>
      </c>
      <c r="BJ62" s="8" t="s">
        <v>3</v>
      </c>
      <c r="BK62" s="8" t="s">
        <v>3</v>
      </c>
      <c r="BL62" s="8" t="s">
        <v>3</v>
      </c>
      <c r="BM62" s="8" t="s">
        <v>3</v>
      </c>
      <c r="BN62" s="8" t="s">
        <v>3</v>
      </c>
      <c r="BO62" s="8" t="s">
        <v>3</v>
      </c>
      <c r="BP62" s="8" t="s">
        <v>3</v>
      </c>
      <c r="BQ62" s="8" t="s">
        <v>3</v>
      </c>
      <c r="BR62" s="8" t="s">
        <v>3</v>
      </c>
      <c r="BS62" s="8" t="s">
        <v>3</v>
      </c>
      <c r="BT62" s="8" t="s">
        <v>3</v>
      </c>
      <c r="BU62" s="8" t="s">
        <v>3</v>
      </c>
      <c r="BV62" s="8" t="s">
        <v>3</v>
      </c>
      <c r="BW62" s="8" t="s">
        <v>3</v>
      </c>
      <c r="BX62" s="8" t="s">
        <v>3</v>
      </c>
      <c r="BY62" s="3"/>
    </row>
    <row r="63" spans="1:77" x14ac:dyDescent="0.3">
      <c r="A63" s="9">
        <f t="shared" si="0"/>
        <v>0</v>
      </c>
      <c r="B63" s="9">
        <f t="shared" si="1"/>
        <v>0</v>
      </c>
      <c r="C63" s="9">
        <f t="shared" si="2"/>
        <v>5.6843418860808015E-14</v>
      </c>
      <c r="D63" s="9">
        <f t="shared" si="3"/>
        <v>0</v>
      </c>
      <c r="E63" s="10">
        <f t="shared" si="4"/>
        <v>-1.0658141036401503E-14</v>
      </c>
      <c r="F63" s="6">
        <v>1943</v>
      </c>
      <c r="G63" s="11">
        <f t="shared" si="5"/>
        <v>109.8</v>
      </c>
      <c r="H63" s="11">
        <f t="shared" si="5"/>
        <v>410.1</v>
      </c>
      <c r="I63" s="163">
        <f t="shared" si="5"/>
        <v>291.59999999999997</v>
      </c>
      <c r="J63" s="164">
        <f t="shared" si="5"/>
        <v>73</v>
      </c>
      <c r="K63" s="164">
        <f t="shared" si="5"/>
        <v>9.1999999999999993</v>
      </c>
      <c r="L63" s="164">
        <f t="shared" si="5"/>
        <v>36.299999999999997</v>
      </c>
      <c r="M63" s="164">
        <f t="shared" si="5"/>
        <v>300.3</v>
      </c>
      <c r="N63" s="164">
        <f t="shared" si="8"/>
        <v>212.2</v>
      </c>
      <c r="O63" s="164">
        <f t="shared" si="5"/>
        <v>37.700000000000003</v>
      </c>
      <c r="P63" s="164">
        <f t="shared" si="5"/>
        <v>50.40000000000002</v>
      </c>
      <c r="Q63" s="164">
        <v>0</v>
      </c>
      <c r="R63" s="164">
        <f t="shared" si="6"/>
        <v>-4.7</v>
      </c>
      <c r="S63" s="165">
        <v>0</v>
      </c>
      <c r="T63" s="166">
        <f t="shared" si="7"/>
        <v>35.1</v>
      </c>
      <c r="U63" s="166">
        <f t="shared" si="7"/>
        <v>140.19999999999999</v>
      </c>
      <c r="V63" s="167">
        <v>0</v>
      </c>
      <c r="W63" s="12"/>
      <c r="X63" s="6">
        <v>1943</v>
      </c>
      <c r="Y63" s="13">
        <v>109.8</v>
      </c>
      <c r="Z63" s="13">
        <v>410.1</v>
      </c>
      <c r="AA63" s="13">
        <v>291.59999999999997</v>
      </c>
      <c r="AB63" s="14">
        <v>73</v>
      </c>
      <c r="AC63" s="13">
        <v>9.1999999999999993</v>
      </c>
      <c r="AD63" s="13">
        <v>36.299999999999997</v>
      </c>
      <c r="AE63" s="11">
        <v>300.3</v>
      </c>
      <c r="AF63" s="13">
        <v>212.2</v>
      </c>
      <c r="AG63" s="14">
        <v>37.700000000000003</v>
      </c>
      <c r="AH63" s="13">
        <f t="shared" si="9"/>
        <v>50.40000000000002</v>
      </c>
      <c r="AI63" s="11" t="s">
        <v>3</v>
      </c>
      <c r="AJ63" s="13">
        <v>-4.7</v>
      </c>
      <c r="AK63" s="11" t="s">
        <v>3</v>
      </c>
      <c r="AL63" s="13">
        <v>35.1</v>
      </c>
      <c r="AM63" s="13">
        <v>140.19999999999999</v>
      </c>
      <c r="AN63" s="11" t="s">
        <v>3</v>
      </c>
      <c r="AO63" s="17"/>
      <c r="AP63" s="6">
        <v>1943</v>
      </c>
      <c r="AQ63" s="7" t="s">
        <v>3</v>
      </c>
      <c r="AR63" s="7" t="s">
        <v>3</v>
      </c>
      <c r="AS63" s="7" t="s">
        <v>3</v>
      </c>
      <c r="AT63" s="7" t="s">
        <v>3</v>
      </c>
      <c r="AU63" s="7" t="s">
        <v>3</v>
      </c>
      <c r="AV63" s="7" t="s">
        <v>3</v>
      </c>
      <c r="AW63" s="7" t="s">
        <v>3</v>
      </c>
      <c r="AX63" s="7" t="s">
        <v>3</v>
      </c>
      <c r="AY63" s="7" t="s">
        <v>3</v>
      </c>
      <c r="AZ63" s="7"/>
      <c r="BA63" s="7" t="s">
        <v>3</v>
      </c>
      <c r="BB63" s="7" t="s">
        <v>3</v>
      </c>
      <c r="BC63" s="7" t="s">
        <v>3</v>
      </c>
      <c r="BD63" s="7" t="s">
        <v>3</v>
      </c>
      <c r="BE63" s="7" t="s">
        <v>3</v>
      </c>
      <c r="BF63" s="7" t="s">
        <v>3</v>
      </c>
      <c r="BG63" s="7"/>
      <c r="BH63" s="6">
        <v>1943</v>
      </c>
      <c r="BI63" s="8" t="s">
        <v>3</v>
      </c>
      <c r="BJ63" s="8" t="s">
        <v>3</v>
      </c>
      <c r="BK63" s="8" t="s">
        <v>3</v>
      </c>
      <c r="BL63" s="8" t="s">
        <v>3</v>
      </c>
      <c r="BM63" s="8" t="s">
        <v>3</v>
      </c>
      <c r="BN63" s="8" t="s">
        <v>3</v>
      </c>
      <c r="BO63" s="8" t="s">
        <v>3</v>
      </c>
      <c r="BP63" s="8" t="s">
        <v>3</v>
      </c>
      <c r="BQ63" s="8" t="s">
        <v>3</v>
      </c>
      <c r="BR63" s="8" t="s">
        <v>3</v>
      </c>
      <c r="BS63" s="8" t="s">
        <v>3</v>
      </c>
      <c r="BT63" s="8" t="s">
        <v>3</v>
      </c>
      <c r="BU63" s="8" t="s">
        <v>3</v>
      </c>
      <c r="BV63" s="8" t="s">
        <v>3</v>
      </c>
      <c r="BW63" s="8" t="s">
        <v>3</v>
      </c>
      <c r="BX63" s="8" t="s">
        <v>3</v>
      </c>
      <c r="BY63" s="3"/>
    </row>
    <row r="64" spans="1:77" x14ac:dyDescent="0.3">
      <c r="A64" s="9">
        <f t="shared" si="0"/>
        <v>0</v>
      </c>
      <c r="B64" s="9">
        <f t="shared" si="1"/>
        <v>0</v>
      </c>
      <c r="C64" s="9">
        <f t="shared" si="2"/>
        <v>0</v>
      </c>
      <c r="D64" s="9">
        <f t="shared" si="3"/>
        <v>0</v>
      </c>
      <c r="E64" s="10">
        <f t="shared" si="4"/>
        <v>0</v>
      </c>
      <c r="F64" s="6">
        <v>1944</v>
      </c>
      <c r="G64" s="11">
        <f t="shared" si="5"/>
        <v>32.700000000000003</v>
      </c>
      <c r="H64" s="11">
        <f t="shared" si="5"/>
        <v>432.2</v>
      </c>
      <c r="I64" s="163">
        <f t="shared" si="5"/>
        <v>283.7</v>
      </c>
      <c r="J64" s="164">
        <f t="shared" si="5"/>
        <v>86</v>
      </c>
      <c r="K64" s="164">
        <f t="shared" si="5"/>
        <v>12.1</v>
      </c>
      <c r="L64" s="164">
        <f t="shared" si="5"/>
        <v>50.4</v>
      </c>
      <c r="M64" s="164">
        <f t="shared" si="5"/>
        <v>399.5</v>
      </c>
      <c r="N64" s="164">
        <f t="shared" si="8"/>
        <v>311</v>
      </c>
      <c r="O64" s="164">
        <f t="shared" si="5"/>
        <v>43.5</v>
      </c>
      <c r="P64" s="164">
        <f t="shared" si="5"/>
        <v>45</v>
      </c>
      <c r="Q64" s="164">
        <v>0</v>
      </c>
      <c r="R64" s="164">
        <f t="shared" si="6"/>
        <v>28.5</v>
      </c>
      <c r="S64" s="165">
        <v>0</v>
      </c>
      <c r="T64" s="166">
        <f t="shared" si="7"/>
        <v>-23.5</v>
      </c>
      <c r="U64" s="166">
        <f t="shared" si="7"/>
        <v>37.700000000000003</v>
      </c>
      <c r="V64" s="167">
        <v>0</v>
      </c>
      <c r="W64" s="12"/>
      <c r="X64" s="6">
        <v>1944</v>
      </c>
      <c r="Y64" s="13">
        <v>32.700000000000003</v>
      </c>
      <c r="Z64" s="13">
        <v>432.2</v>
      </c>
      <c r="AA64" s="13">
        <v>283.7</v>
      </c>
      <c r="AB64" s="14">
        <v>86</v>
      </c>
      <c r="AC64" s="13">
        <v>12.1</v>
      </c>
      <c r="AD64" s="13">
        <v>50.4</v>
      </c>
      <c r="AE64" s="11">
        <v>399.5</v>
      </c>
      <c r="AF64" s="18">
        <v>311</v>
      </c>
      <c r="AG64" s="14">
        <v>43.5</v>
      </c>
      <c r="AH64" s="13">
        <f t="shared" si="9"/>
        <v>45</v>
      </c>
      <c r="AI64" s="11" t="s">
        <v>3</v>
      </c>
      <c r="AJ64" s="13">
        <v>28.5</v>
      </c>
      <c r="AK64" s="11" t="s">
        <v>3</v>
      </c>
      <c r="AL64" s="13">
        <v>-23.5</v>
      </c>
      <c r="AM64" s="13">
        <v>37.700000000000003</v>
      </c>
      <c r="AN64" s="11" t="s">
        <v>3</v>
      </c>
      <c r="AO64" s="17"/>
      <c r="AP64" s="6">
        <v>1944</v>
      </c>
      <c r="AQ64" s="7" t="s">
        <v>3</v>
      </c>
      <c r="AR64" s="7" t="s">
        <v>3</v>
      </c>
      <c r="AS64" s="7" t="s">
        <v>3</v>
      </c>
      <c r="AT64" s="7" t="s">
        <v>3</v>
      </c>
      <c r="AU64" s="7" t="s">
        <v>3</v>
      </c>
      <c r="AV64" s="7" t="s">
        <v>3</v>
      </c>
      <c r="AW64" s="7" t="s">
        <v>3</v>
      </c>
      <c r="AX64" s="7" t="s">
        <v>3</v>
      </c>
      <c r="AY64" s="7" t="s">
        <v>3</v>
      </c>
      <c r="AZ64" s="7"/>
      <c r="BA64" s="7" t="s">
        <v>3</v>
      </c>
      <c r="BB64" s="7" t="s">
        <v>3</v>
      </c>
      <c r="BC64" s="7" t="s">
        <v>3</v>
      </c>
      <c r="BD64" s="7" t="s">
        <v>3</v>
      </c>
      <c r="BE64" s="7" t="s">
        <v>3</v>
      </c>
      <c r="BF64" s="7" t="s">
        <v>3</v>
      </c>
      <c r="BG64" s="7"/>
      <c r="BH64" s="6">
        <v>1944</v>
      </c>
      <c r="BI64" s="8" t="s">
        <v>3</v>
      </c>
      <c r="BJ64" s="8" t="s">
        <v>3</v>
      </c>
      <c r="BK64" s="8" t="s">
        <v>3</v>
      </c>
      <c r="BL64" s="8" t="s">
        <v>3</v>
      </c>
      <c r="BM64" s="8" t="s">
        <v>3</v>
      </c>
      <c r="BN64" s="8" t="s">
        <v>3</v>
      </c>
      <c r="BO64" s="8" t="s">
        <v>3</v>
      </c>
      <c r="BP64" s="8" t="s">
        <v>3</v>
      </c>
      <c r="BQ64" s="8" t="s">
        <v>3</v>
      </c>
      <c r="BR64" s="8" t="s">
        <v>3</v>
      </c>
      <c r="BS64" s="8" t="s">
        <v>3</v>
      </c>
      <c r="BT64" s="8" t="s">
        <v>3</v>
      </c>
      <c r="BU64" s="8" t="s">
        <v>3</v>
      </c>
      <c r="BV64" s="8" t="s">
        <v>3</v>
      </c>
      <c r="BW64" s="8" t="s">
        <v>3</v>
      </c>
      <c r="BX64" s="8" t="s">
        <v>3</v>
      </c>
      <c r="BY64" s="3"/>
    </row>
    <row r="65" spans="1:77" x14ac:dyDescent="0.3">
      <c r="A65" s="9">
        <f t="shared" si="0"/>
        <v>0</v>
      </c>
      <c r="B65" s="9">
        <f t="shared" si="1"/>
        <v>-3.5527136788005009E-14</v>
      </c>
      <c r="C65" s="9">
        <f t="shared" si="2"/>
        <v>0</v>
      </c>
      <c r="D65" s="9">
        <f t="shared" si="3"/>
        <v>0</v>
      </c>
      <c r="E65" s="10">
        <f t="shared" si="4"/>
        <v>1.4210854715202004E-14</v>
      </c>
      <c r="F65" s="6">
        <v>1945</v>
      </c>
      <c r="G65" s="11">
        <f t="shared" si="5"/>
        <v>22.1</v>
      </c>
      <c r="H65" s="11">
        <f t="shared" si="5"/>
        <v>500.7</v>
      </c>
      <c r="I65" s="163">
        <f t="shared" si="5"/>
        <v>320.8</v>
      </c>
      <c r="J65" s="164">
        <f t="shared" si="5"/>
        <v>110.69999999999999</v>
      </c>
      <c r="K65" s="164">
        <f t="shared" si="5"/>
        <v>14.1</v>
      </c>
      <c r="L65" s="164">
        <f t="shared" si="5"/>
        <v>55.1</v>
      </c>
      <c r="M65" s="164">
        <f t="shared" si="5"/>
        <v>478.6</v>
      </c>
      <c r="N65" s="164">
        <f t="shared" si="8"/>
        <v>372.5</v>
      </c>
      <c r="O65" s="164">
        <f t="shared" si="5"/>
        <v>59.8</v>
      </c>
      <c r="P65" s="164">
        <f t="shared" si="5"/>
        <v>46.300000000000026</v>
      </c>
      <c r="Q65" s="164">
        <v>0</v>
      </c>
      <c r="R65" s="164">
        <f t="shared" si="6"/>
        <v>7.6</v>
      </c>
      <c r="S65" s="165">
        <v>0</v>
      </c>
      <c r="T65" s="166">
        <f t="shared" si="7"/>
        <v>61.7</v>
      </c>
      <c r="U65" s="166">
        <f t="shared" si="7"/>
        <v>91.4</v>
      </c>
      <c r="V65" s="167">
        <v>0</v>
      </c>
      <c r="W65" s="12"/>
      <c r="X65" s="6">
        <v>1945</v>
      </c>
      <c r="Y65" s="13">
        <v>22.1</v>
      </c>
      <c r="Z65" s="13">
        <v>500.7</v>
      </c>
      <c r="AA65" s="13">
        <v>320.8</v>
      </c>
      <c r="AB65" s="13">
        <v>110.69999999999999</v>
      </c>
      <c r="AC65" s="13">
        <v>14.1</v>
      </c>
      <c r="AD65" s="13">
        <v>55.1</v>
      </c>
      <c r="AE65" s="11">
        <v>478.6</v>
      </c>
      <c r="AF65" s="13">
        <v>372.5</v>
      </c>
      <c r="AG65" s="14">
        <v>59.8</v>
      </c>
      <c r="AH65" s="13">
        <f t="shared" si="9"/>
        <v>46.300000000000026</v>
      </c>
      <c r="AI65" s="11" t="s">
        <v>3</v>
      </c>
      <c r="AJ65" s="13">
        <v>7.6</v>
      </c>
      <c r="AK65" s="11" t="s">
        <v>3</v>
      </c>
      <c r="AL65" s="13">
        <v>61.7</v>
      </c>
      <c r="AM65" s="13">
        <v>91.4</v>
      </c>
      <c r="AN65" s="11" t="s">
        <v>3</v>
      </c>
      <c r="AO65" s="17"/>
      <c r="AP65" s="6">
        <v>1945</v>
      </c>
      <c r="AQ65" s="7" t="s">
        <v>3</v>
      </c>
      <c r="AR65" s="7" t="s">
        <v>3</v>
      </c>
      <c r="AS65" s="7" t="s">
        <v>3</v>
      </c>
      <c r="AT65" s="7" t="s">
        <v>3</v>
      </c>
      <c r="AU65" s="7" t="s">
        <v>3</v>
      </c>
      <c r="AV65" s="7" t="s">
        <v>3</v>
      </c>
      <c r="AW65" s="7" t="s">
        <v>3</v>
      </c>
      <c r="AX65" s="7" t="s">
        <v>3</v>
      </c>
      <c r="AY65" s="7" t="s">
        <v>3</v>
      </c>
      <c r="AZ65" s="7"/>
      <c r="BA65" s="7" t="s">
        <v>3</v>
      </c>
      <c r="BB65" s="7" t="s">
        <v>3</v>
      </c>
      <c r="BC65" s="7" t="s">
        <v>3</v>
      </c>
      <c r="BD65" s="7" t="s">
        <v>3</v>
      </c>
      <c r="BE65" s="7" t="s">
        <v>3</v>
      </c>
      <c r="BF65" s="7" t="s">
        <v>3</v>
      </c>
      <c r="BG65" s="7"/>
      <c r="BH65" s="6">
        <v>1945</v>
      </c>
      <c r="BI65" s="8" t="s">
        <v>3</v>
      </c>
      <c r="BJ65" s="8" t="s">
        <v>3</v>
      </c>
      <c r="BK65" s="8" t="s">
        <v>3</v>
      </c>
      <c r="BL65" s="8" t="s">
        <v>3</v>
      </c>
      <c r="BM65" s="8" t="s">
        <v>3</v>
      </c>
      <c r="BN65" s="8" t="s">
        <v>3</v>
      </c>
      <c r="BO65" s="8" t="s">
        <v>3</v>
      </c>
      <c r="BP65" s="8" t="s">
        <v>3</v>
      </c>
      <c r="BQ65" s="8" t="s">
        <v>3</v>
      </c>
      <c r="BR65" s="8" t="s">
        <v>3</v>
      </c>
      <c r="BS65" s="8" t="s">
        <v>3</v>
      </c>
      <c r="BT65" s="8" t="s">
        <v>3</v>
      </c>
      <c r="BU65" s="8" t="s">
        <v>3</v>
      </c>
      <c r="BV65" s="8" t="s">
        <v>3</v>
      </c>
      <c r="BW65" s="8" t="s">
        <v>3</v>
      </c>
      <c r="BX65" s="8" t="s">
        <v>3</v>
      </c>
      <c r="BY65" s="3"/>
    </row>
    <row r="66" spans="1:77" x14ac:dyDescent="0.3">
      <c r="A66" s="9">
        <f t="shared" si="0"/>
        <v>1.4210854715202004E-14</v>
      </c>
      <c r="B66" s="9">
        <f t="shared" si="1"/>
        <v>0</v>
      </c>
      <c r="C66" s="9">
        <f t="shared" si="2"/>
        <v>0</v>
      </c>
      <c r="D66" s="9">
        <f t="shared" si="3"/>
        <v>0</v>
      </c>
      <c r="E66" s="10">
        <f t="shared" si="4"/>
        <v>0</v>
      </c>
      <c r="F66" s="6">
        <v>1946</v>
      </c>
      <c r="G66" s="11">
        <f t="shared" si="5"/>
        <v>-160</v>
      </c>
      <c r="H66" s="11">
        <f t="shared" si="5"/>
        <v>570.1</v>
      </c>
      <c r="I66" s="163">
        <f t="shared" si="5"/>
        <v>368.5</v>
      </c>
      <c r="J66" s="164">
        <f t="shared" si="5"/>
        <v>151.6</v>
      </c>
      <c r="K66" s="164">
        <f t="shared" si="5"/>
        <v>16.100000000000001</v>
      </c>
      <c r="L66" s="164">
        <f t="shared" si="5"/>
        <v>33.9</v>
      </c>
      <c r="M66" s="164">
        <f t="shared" si="5"/>
        <v>730.1</v>
      </c>
      <c r="N66" s="164">
        <f t="shared" si="8"/>
        <v>600.6</v>
      </c>
      <c r="O66" s="164">
        <f t="shared" si="5"/>
        <v>64.8</v>
      </c>
      <c r="P66" s="164">
        <f t="shared" si="5"/>
        <v>64.7</v>
      </c>
      <c r="Q66" s="164">
        <v>0</v>
      </c>
      <c r="R66" s="164">
        <f t="shared" si="6"/>
        <v>35.9</v>
      </c>
      <c r="S66" s="165">
        <v>0</v>
      </c>
      <c r="T66" s="166">
        <f t="shared" si="7"/>
        <v>23.7</v>
      </c>
      <c r="U66" s="166">
        <f t="shared" si="7"/>
        <v>-100.4</v>
      </c>
      <c r="V66" s="167">
        <v>0</v>
      </c>
      <c r="W66" s="12"/>
      <c r="X66" s="6">
        <v>1946</v>
      </c>
      <c r="Y66" s="13">
        <v>-160</v>
      </c>
      <c r="Z66" s="13">
        <v>570.1</v>
      </c>
      <c r="AA66" s="13">
        <v>368.5</v>
      </c>
      <c r="AB66" s="13">
        <v>151.6</v>
      </c>
      <c r="AC66" s="13">
        <v>16.100000000000001</v>
      </c>
      <c r="AD66" s="13">
        <v>33.9</v>
      </c>
      <c r="AE66" s="13">
        <v>730.1</v>
      </c>
      <c r="AF66" s="13">
        <v>600.6</v>
      </c>
      <c r="AG66" s="14">
        <v>64.8</v>
      </c>
      <c r="AH66" s="13">
        <f t="shared" si="9"/>
        <v>64.7</v>
      </c>
      <c r="AI66" s="11" t="s">
        <v>3</v>
      </c>
      <c r="AJ66" s="13">
        <v>35.9</v>
      </c>
      <c r="AK66" s="11" t="s">
        <v>3</v>
      </c>
      <c r="AL66" s="13">
        <v>23.7</v>
      </c>
      <c r="AM66" s="13">
        <v>-100.4</v>
      </c>
      <c r="AN66" s="11" t="s">
        <v>3</v>
      </c>
      <c r="AO66" s="17"/>
      <c r="AP66" s="6">
        <v>1946</v>
      </c>
      <c r="AQ66" s="7" t="s">
        <v>3</v>
      </c>
      <c r="AR66" s="7" t="s">
        <v>3</v>
      </c>
      <c r="AS66" s="7" t="s">
        <v>3</v>
      </c>
      <c r="AT66" s="7" t="s">
        <v>3</v>
      </c>
      <c r="AU66" s="7" t="s">
        <v>3</v>
      </c>
      <c r="AV66" s="7" t="s">
        <v>3</v>
      </c>
      <c r="AW66" s="7" t="s">
        <v>3</v>
      </c>
      <c r="AX66" s="7" t="s">
        <v>3</v>
      </c>
      <c r="AY66" s="7" t="s">
        <v>3</v>
      </c>
      <c r="AZ66" s="7"/>
      <c r="BA66" s="7" t="s">
        <v>3</v>
      </c>
      <c r="BB66" s="7" t="s">
        <v>3</v>
      </c>
      <c r="BC66" s="7" t="s">
        <v>3</v>
      </c>
      <c r="BD66" s="7" t="s">
        <v>3</v>
      </c>
      <c r="BE66" s="7" t="s">
        <v>3</v>
      </c>
      <c r="BF66" s="7" t="s">
        <v>3</v>
      </c>
      <c r="BG66" s="7"/>
      <c r="BH66" s="6">
        <v>1946</v>
      </c>
      <c r="BI66" s="8" t="s">
        <v>3</v>
      </c>
      <c r="BJ66" s="8" t="s">
        <v>3</v>
      </c>
      <c r="BK66" s="8" t="s">
        <v>3</v>
      </c>
      <c r="BL66" s="8" t="s">
        <v>3</v>
      </c>
      <c r="BM66" s="8" t="s">
        <v>3</v>
      </c>
      <c r="BN66" s="8" t="s">
        <v>3</v>
      </c>
      <c r="BO66" s="8" t="s">
        <v>3</v>
      </c>
      <c r="BP66" s="8" t="s">
        <v>3</v>
      </c>
      <c r="BQ66" s="8" t="s">
        <v>3</v>
      </c>
      <c r="BR66" s="8" t="s">
        <v>3</v>
      </c>
      <c r="BS66" s="8" t="s">
        <v>3</v>
      </c>
      <c r="BT66" s="8" t="s">
        <v>3</v>
      </c>
      <c r="BU66" s="8" t="s">
        <v>3</v>
      </c>
      <c r="BV66" s="8" t="s">
        <v>3</v>
      </c>
      <c r="BW66" s="8" t="s">
        <v>3</v>
      </c>
      <c r="BX66" s="8" t="s">
        <v>3</v>
      </c>
      <c r="BY66" s="3"/>
    </row>
    <row r="67" spans="1:77" x14ac:dyDescent="0.3">
      <c r="A67" s="9">
        <f t="shared" si="0"/>
        <v>0</v>
      </c>
      <c r="B67" s="9">
        <f t="shared" si="1"/>
        <v>0</v>
      </c>
      <c r="C67" s="9">
        <f t="shared" si="2"/>
        <v>-3.1974423109204508E-14</v>
      </c>
      <c r="D67" s="9">
        <f t="shared" si="3"/>
        <v>0</v>
      </c>
      <c r="E67" s="10">
        <f t="shared" si="4"/>
        <v>0</v>
      </c>
      <c r="F67" s="6">
        <v>1947</v>
      </c>
      <c r="G67" s="11">
        <f t="shared" si="5"/>
        <v>-147</v>
      </c>
      <c r="H67" s="11">
        <f t="shared" si="5"/>
        <v>713.9</v>
      </c>
      <c r="I67" s="163">
        <f t="shared" si="5"/>
        <v>483</v>
      </c>
      <c r="J67" s="164">
        <f t="shared" si="5"/>
        <v>147.30000000000001</v>
      </c>
      <c r="K67" s="164">
        <f t="shared" si="5"/>
        <v>54.4</v>
      </c>
      <c r="L67" s="164">
        <f t="shared" si="5"/>
        <v>29.2</v>
      </c>
      <c r="M67" s="164">
        <f t="shared" si="5"/>
        <v>860.9</v>
      </c>
      <c r="N67" s="164">
        <f t="shared" si="8"/>
        <v>720.3</v>
      </c>
      <c r="O67" s="164">
        <f t="shared" si="5"/>
        <v>65</v>
      </c>
      <c r="P67" s="164">
        <f t="shared" si="5"/>
        <v>75.600000000000023</v>
      </c>
      <c r="Q67" s="164">
        <v>0</v>
      </c>
      <c r="R67" s="164">
        <f t="shared" si="6"/>
        <v>51.6</v>
      </c>
      <c r="S67" s="165">
        <v>0</v>
      </c>
      <c r="T67" s="166">
        <f t="shared" si="7"/>
        <v>-15.1</v>
      </c>
      <c r="U67" s="166">
        <f t="shared" si="7"/>
        <v>-110.5</v>
      </c>
      <c r="V67" s="167">
        <v>0</v>
      </c>
      <c r="W67" s="12"/>
      <c r="X67" s="6">
        <v>1947</v>
      </c>
      <c r="Y67" s="13">
        <v>-147</v>
      </c>
      <c r="Z67" s="13">
        <v>713.9</v>
      </c>
      <c r="AA67" s="13">
        <v>483</v>
      </c>
      <c r="AB67" s="13">
        <v>147.30000000000001</v>
      </c>
      <c r="AC67" s="13">
        <v>54.4</v>
      </c>
      <c r="AD67" s="13">
        <v>29.2</v>
      </c>
      <c r="AE67" s="13">
        <v>860.9</v>
      </c>
      <c r="AF67" s="13">
        <v>720.3</v>
      </c>
      <c r="AG67" s="14">
        <v>65</v>
      </c>
      <c r="AH67" s="13">
        <f t="shared" si="9"/>
        <v>75.600000000000023</v>
      </c>
      <c r="AI67" s="11" t="s">
        <v>3</v>
      </c>
      <c r="AJ67" s="13">
        <v>51.6</v>
      </c>
      <c r="AK67" s="11" t="s">
        <v>3</v>
      </c>
      <c r="AL67" s="13">
        <v>-15.1</v>
      </c>
      <c r="AM67" s="13">
        <v>-110.5</v>
      </c>
      <c r="AN67" s="11" t="s">
        <v>3</v>
      </c>
      <c r="AO67" s="17"/>
      <c r="AP67" s="6">
        <v>1947</v>
      </c>
      <c r="AQ67" s="7" t="s">
        <v>3</v>
      </c>
      <c r="AR67" s="7" t="s">
        <v>3</v>
      </c>
      <c r="AS67" s="7" t="s">
        <v>3</v>
      </c>
      <c r="AT67" s="7" t="s">
        <v>3</v>
      </c>
      <c r="AU67" s="7" t="s">
        <v>3</v>
      </c>
      <c r="AV67" s="7" t="s">
        <v>3</v>
      </c>
      <c r="AW67" s="7" t="s">
        <v>3</v>
      </c>
      <c r="AX67" s="7" t="s">
        <v>3</v>
      </c>
      <c r="AY67" s="7" t="s">
        <v>3</v>
      </c>
      <c r="AZ67" s="7"/>
      <c r="BA67" s="7" t="s">
        <v>3</v>
      </c>
      <c r="BB67" s="7" t="s">
        <v>3</v>
      </c>
      <c r="BC67" s="7" t="s">
        <v>3</v>
      </c>
      <c r="BD67" s="7" t="s">
        <v>3</v>
      </c>
      <c r="BE67" s="7" t="s">
        <v>3</v>
      </c>
      <c r="BF67" s="7" t="s">
        <v>3</v>
      </c>
      <c r="BG67" s="7"/>
      <c r="BH67" s="6">
        <v>1947</v>
      </c>
      <c r="BI67" s="8" t="s">
        <v>3</v>
      </c>
      <c r="BJ67" s="8" t="s">
        <v>3</v>
      </c>
      <c r="BK67" s="8" t="s">
        <v>3</v>
      </c>
      <c r="BL67" s="8" t="s">
        <v>3</v>
      </c>
      <c r="BM67" s="8" t="s">
        <v>3</v>
      </c>
      <c r="BN67" s="8" t="s">
        <v>3</v>
      </c>
      <c r="BO67" s="8" t="s">
        <v>3</v>
      </c>
      <c r="BP67" s="8" t="s">
        <v>3</v>
      </c>
      <c r="BQ67" s="8" t="s">
        <v>3</v>
      </c>
      <c r="BR67" s="8" t="s">
        <v>3</v>
      </c>
      <c r="BS67" s="8" t="s">
        <v>3</v>
      </c>
      <c r="BT67" s="8" t="s">
        <v>3</v>
      </c>
      <c r="BU67" s="8" t="s">
        <v>3</v>
      </c>
      <c r="BV67" s="8" t="s">
        <v>3</v>
      </c>
      <c r="BW67" s="8" t="s">
        <v>3</v>
      </c>
      <c r="BX67" s="8" t="s">
        <v>3</v>
      </c>
      <c r="BY67" s="3"/>
    </row>
    <row r="68" spans="1:77" x14ac:dyDescent="0.3">
      <c r="A68" s="9">
        <f t="shared" si="0"/>
        <v>-7.1054273576010019E-15</v>
      </c>
      <c r="B68" s="9">
        <f t="shared" si="1"/>
        <v>0</v>
      </c>
      <c r="C68" s="9">
        <f t="shared" si="2"/>
        <v>0</v>
      </c>
      <c r="D68" s="9">
        <f t="shared" si="3"/>
        <v>0</v>
      </c>
      <c r="E68" s="10">
        <f t="shared" si="4"/>
        <v>0</v>
      </c>
      <c r="F68" s="6">
        <v>1948</v>
      </c>
      <c r="G68" s="11">
        <f t="shared" si="5"/>
        <v>-49.6</v>
      </c>
      <c r="H68" s="11">
        <f t="shared" si="5"/>
        <v>715.5</v>
      </c>
      <c r="I68" s="163">
        <f t="shared" si="5"/>
        <v>473.1</v>
      </c>
      <c r="J68" s="164">
        <f t="shared" si="5"/>
        <v>194.7</v>
      </c>
      <c r="K68" s="164">
        <f t="shared" si="5"/>
        <v>26.1</v>
      </c>
      <c r="L68" s="164">
        <f t="shared" si="5"/>
        <v>21.6</v>
      </c>
      <c r="M68" s="164">
        <f t="shared" si="5"/>
        <v>765.1</v>
      </c>
      <c r="N68" s="164">
        <f t="shared" si="8"/>
        <v>591.4</v>
      </c>
      <c r="O68" s="164">
        <f t="shared" si="5"/>
        <v>91.1</v>
      </c>
      <c r="P68" s="164">
        <f t="shared" si="5"/>
        <v>82.600000000000051</v>
      </c>
      <c r="Q68" s="164">
        <v>0</v>
      </c>
      <c r="R68" s="164">
        <f t="shared" si="6"/>
        <v>17.2</v>
      </c>
      <c r="S68" s="165">
        <v>0</v>
      </c>
      <c r="T68" s="166">
        <f t="shared" si="7"/>
        <v>-8.1999999999999993</v>
      </c>
      <c r="U68" s="166">
        <f t="shared" si="7"/>
        <v>-40.6</v>
      </c>
      <c r="V68" s="167">
        <v>0</v>
      </c>
      <c r="W68" s="12"/>
      <c r="X68" s="6">
        <v>1948</v>
      </c>
      <c r="Y68" s="13">
        <v>-49.6</v>
      </c>
      <c r="Z68" s="13">
        <v>715.5</v>
      </c>
      <c r="AA68" s="13">
        <v>473.1</v>
      </c>
      <c r="AB68" s="13">
        <v>194.7</v>
      </c>
      <c r="AC68" s="13">
        <v>26.1</v>
      </c>
      <c r="AD68" s="13">
        <v>21.6</v>
      </c>
      <c r="AE68" s="13">
        <v>765.1</v>
      </c>
      <c r="AF68" s="13">
        <v>591.4</v>
      </c>
      <c r="AG68" s="13">
        <v>91.1</v>
      </c>
      <c r="AH68" s="13">
        <f t="shared" si="9"/>
        <v>82.600000000000051</v>
      </c>
      <c r="AI68" s="11" t="s">
        <v>3</v>
      </c>
      <c r="AJ68" s="13">
        <v>17.2</v>
      </c>
      <c r="AK68" s="11" t="s">
        <v>3</v>
      </c>
      <c r="AL68" s="13">
        <v>-8.1999999999999993</v>
      </c>
      <c r="AM68" s="13">
        <v>-40.6</v>
      </c>
      <c r="AN68" s="11" t="s">
        <v>3</v>
      </c>
      <c r="AO68" s="17"/>
      <c r="AP68" s="6">
        <v>1948</v>
      </c>
      <c r="AQ68" s="7" t="s">
        <v>3</v>
      </c>
      <c r="AR68" s="7" t="s">
        <v>3</v>
      </c>
      <c r="AS68" s="7" t="s">
        <v>3</v>
      </c>
      <c r="AT68" s="7" t="s">
        <v>3</v>
      </c>
      <c r="AU68" s="7" t="s">
        <v>3</v>
      </c>
      <c r="AV68" s="7" t="s">
        <v>3</v>
      </c>
      <c r="AW68" s="7" t="s">
        <v>3</v>
      </c>
      <c r="AX68" s="7" t="s">
        <v>3</v>
      </c>
      <c r="AY68" s="7" t="s">
        <v>3</v>
      </c>
      <c r="AZ68" s="7"/>
      <c r="BA68" s="7" t="s">
        <v>3</v>
      </c>
      <c r="BB68" s="7" t="s">
        <v>3</v>
      </c>
      <c r="BC68" s="7" t="s">
        <v>3</v>
      </c>
      <c r="BD68" s="7" t="s">
        <v>3</v>
      </c>
      <c r="BE68" s="7" t="s">
        <v>3</v>
      </c>
      <c r="BF68" s="7" t="s">
        <v>3</v>
      </c>
      <c r="BG68" s="7"/>
      <c r="BH68" s="6">
        <v>1948</v>
      </c>
      <c r="BI68" s="8" t="s">
        <v>3</v>
      </c>
      <c r="BJ68" s="8" t="s">
        <v>3</v>
      </c>
      <c r="BK68" s="8" t="s">
        <v>3</v>
      </c>
      <c r="BL68" s="8" t="s">
        <v>3</v>
      </c>
      <c r="BM68" s="8" t="s">
        <v>3</v>
      </c>
      <c r="BN68" s="8" t="s">
        <v>3</v>
      </c>
      <c r="BO68" s="8" t="s">
        <v>3</v>
      </c>
      <c r="BP68" s="8" t="s">
        <v>3</v>
      </c>
      <c r="BQ68" s="8" t="s">
        <v>3</v>
      </c>
      <c r="BR68" s="8" t="s">
        <v>3</v>
      </c>
      <c r="BS68" s="8" t="s">
        <v>3</v>
      </c>
      <c r="BT68" s="8" t="s">
        <v>3</v>
      </c>
      <c r="BU68" s="8" t="s">
        <v>3</v>
      </c>
      <c r="BV68" s="8" t="s">
        <v>3</v>
      </c>
      <c r="BW68" s="8" t="s">
        <v>3</v>
      </c>
      <c r="BX68" s="8" t="s">
        <v>3</v>
      </c>
      <c r="BY68" s="3"/>
    </row>
    <row r="69" spans="1:77" x14ac:dyDescent="0.3">
      <c r="A69" s="9">
        <f t="shared" si="0"/>
        <v>-7.1054273576010019E-15</v>
      </c>
      <c r="B69" s="9">
        <f t="shared" si="1"/>
        <v>0</v>
      </c>
      <c r="C69" s="9">
        <f t="shared" si="2"/>
        <v>3.5527136788005009E-14</v>
      </c>
      <c r="D69" s="9">
        <f t="shared" si="3"/>
        <v>0</v>
      </c>
      <c r="E69" s="10">
        <f t="shared" si="4"/>
        <v>0</v>
      </c>
      <c r="F69" s="6">
        <v>1949</v>
      </c>
      <c r="G69" s="11">
        <f t="shared" si="5"/>
        <v>72.5</v>
      </c>
      <c r="H69" s="11">
        <f t="shared" si="5"/>
        <v>701.1</v>
      </c>
      <c r="I69" s="163">
        <f t="shared" si="5"/>
        <v>455.9</v>
      </c>
      <c r="J69" s="164">
        <f t="shared" si="5"/>
        <v>186.4</v>
      </c>
      <c r="K69" s="164">
        <f t="shared" si="5"/>
        <v>41.2</v>
      </c>
      <c r="L69" s="164">
        <f t="shared" si="5"/>
        <v>17.600000000000001</v>
      </c>
      <c r="M69" s="164">
        <f t="shared" si="5"/>
        <v>628.6</v>
      </c>
      <c r="N69" s="164">
        <f t="shared" si="8"/>
        <v>514.4</v>
      </c>
      <c r="O69" s="164">
        <f t="shared" si="5"/>
        <v>54.599999999999994</v>
      </c>
      <c r="P69" s="164">
        <f t="shared" si="5"/>
        <v>59.600000000000051</v>
      </c>
      <c r="Q69" s="164">
        <v>0</v>
      </c>
      <c r="R69" s="164">
        <f t="shared" si="6"/>
        <v>17.600000000000001</v>
      </c>
      <c r="S69" s="165">
        <v>0</v>
      </c>
      <c r="T69" s="166">
        <f t="shared" si="7"/>
        <v>-45.6</v>
      </c>
      <c r="U69" s="166">
        <f t="shared" si="7"/>
        <v>44.5</v>
      </c>
      <c r="V69" s="167">
        <v>0</v>
      </c>
      <c r="W69" s="12"/>
      <c r="X69" s="6">
        <v>1949</v>
      </c>
      <c r="Y69" s="13">
        <v>72.5</v>
      </c>
      <c r="Z69" s="13">
        <v>701.1</v>
      </c>
      <c r="AA69" s="13">
        <v>455.9</v>
      </c>
      <c r="AB69" s="13">
        <v>186.4</v>
      </c>
      <c r="AC69" s="13">
        <v>41.2</v>
      </c>
      <c r="AD69" s="13">
        <v>17.600000000000001</v>
      </c>
      <c r="AE69" s="13">
        <v>628.6</v>
      </c>
      <c r="AF69" s="13">
        <v>514.4</v>
      </c>
      <c r="AG69" s="13">
        <v>54.599999999999994</v>
      </c>
      <c r="AH69" s="13">
        <f t="shared" si="9"/>
        <v>59.600000000000051</v>
      </c>
      <c r="AI69" s="11" t="s">
        <v>3</v>
      </c>
      <c r="AJ69" s="13">
        <v>17.600000000000001</v>
      </c>
      <c r="AK69" s="11" t="s">
        <v>3</v>
      </c>
      <c r="AL69" s="13">
        <v>-45.6</v>
      </c>
      <c r="AM69" s="13">
        <v>44.5</v>
      </c>
      <c r="AN69" s="11" t="s">
        <v>3</v>
      </c>
      <c r="AO69" s="17"/>
      <c r="AP69" s="6">
        <v>1949</v>
      </c>
      <c r="AQ69" s="7" t="s">
        <v>3</v>
      </c>
      <c r="AR69" s="7" t="s">
        <v>3</v>
      </c>
      <c r="AS69" s="7" t="s">
        <v>3</v>
      </c>
      <c r="AT69" s="7" t="s">
        <v>3</v>
      </c>
      <c r="AU69" s="7" t="s">
        <v>3</v>
      </c>
      <c r="AV69" s="7" t="s">
        <v>3</v>
      </c>
      <c r="AW69" s="7" t="s">
        <v>3</v>
      </c>
      <c r="AX69" s="7" t="s">
        <v>3</v>
      </c>
      <c r="AY69" s="7" t="s">
        <v>3</v>
      </c>
      <c r="AZ69" s="7"/>
      <c r="BA69" s="7" t="s">
        <v>3</v>
      </c>
      <c r="BB69" s="7" t="s">
        <v>3</v>
      </c>
      <c r="BC69" s="7" t="s">
        <v>3</v>
      </c>
      <c r="BD69" s="7" t="s">
        <v>3</v>
      </c>
      <c r="BE69" s="7" t="s">
        <v>3</v>
      </c>
      <c r="BF69" s="7" t="s">
        <v>3</v>
      </c>
      <c r="BG69" s="7"/>
      <c r="BH69" s="6">
        <v>1949</v>
      </c>
      <c r="BI69" s="8" t="s">
        <v>3</v>
      </c>
      <c r="BJ69" s="8" t="s">
        <v>3</v>
      </c>
      <c r="BK69" s="8" t="s">
        <v>3</v>
      </c>
      <c r="BL69" s="8" t="s">
        <v>3</v>
      </c>
      <c r="BM69" s="8" t="s">
        <v>3</v>
      </c>
      <c r="BN69" s="8" t="s">
        <v>3</v>
      </c>
      <c r="BO69" s="8" t="s">
        <v>3</v>
      </c>
      <c r="BP69" s="8" t="s">
        <v>3</v>
      </c>
      <c r="BQ69" s="8" t="s">
        <v>3</v>
      </c>
      <c r="BR69" s="8" t="s">
        <v>3</v>
      </c>
      <c r="BS69" s="8" t="s">
        <v>3</v>
      </c>
      <c r="BT69" s="8" t="s">
        <v>3</v>
      </c>
      <c r="BU69" s="8" t="s">
        <v>3</v>
      </c>
      <c r="BV69" s="8" t="s">
        <v>3</v>
      </c>
      <c r="BW69" s="8" t="s">
        <v>3</v>
      </c>
      <c r="BX69" s="8" t="s">
        <v>3</v>
      </c>
      <c r="BY69" s="3"/>
    </row>
    <row r="70" spans="1:77" x14ac:dyDescent="0.3">
      <c r="A70" s="9">
        <f t="shared" si="0"/>
        <v>-2.8421709430404007E-14</v>
      </c>
      <c r="B70" s="9">
        <f t="shared" si="1"/>
        <v>0</v>
      </c>
      <c r="C70" s="9">
        <f t="shared" si="2"/>
        <v>0</v>
      </c>
      <c r="D70" s="9">
        <f t="shared" si="3"/>
        <v>0</v>
      </c>
      <c r="E70" s="10">
        <f t="shared" si="4"/>
        <v>1.4210854715202004E-14</v>
      </c>
      <c r="F70" s="6">
        <v>1950</v>
      </c>
      <c r="G70" s="19">
        <f t="shared" ref="G70:U86" si="10">AQ70</f>
        <v>163.1</v>
      </c>
      <c r="H70" s="19">
        <f t="shared" si="10"/>
        <v>994.1</v>
      </c>
      <c r="I70" s="168">
        <f t="shared" si="10"/>
        <v>699.4</v>
      </c>
      <c r="J70" s="169">
        <f t="shared" si="10"/>
        <v>232.8</v>
      </c>
      <c r="K70" s="169">
        <f t="shared" si="10"/>
        <v>23.4</v>
      </c>
      <c r="L70" s="169">
        <f t="shared" si="10"/>
        <v>38.5</v>
      </c>
      <c r="M70" s="169">
        <f t="shared" si="10"/>
        <v>831</v>
      </c>
      <c r="N70" s="169">
        <f t="shared" si="10"/>
        <v>556.40000000000009</v>
      </c>
      <c r="O70" s="169">
        <f t="shared" si="10"/>
        <v>196.7</v>
      </c>
      <c r="P70" s="169">
        <f t="shared" si="10"/>
        <v>72.400000000000006</v>
      </c>
      <c r="Q70" s="169">
        <f t="shared" si="10"/>
        <v>5.5</v>
      </c>
      <c r="R70" s="169">
        <f t="shared" si="10"/>
        <v>53</v>
      </c>
      <c r="S70" s="169">
        <f t="shared" si="10"/>
        <v>0</v>
      </c>
      <c r="T70" s="169">
        <f t="shared" si="10"/>
        <v>-44.2</v>
      </c>
      <c r="U70" s="169">
        <f t="shared" si="10"/>
        <v>171.9</v>
      </c>
      <c r="V70" s="170">
        <v>0</v>
      </c>
      <c r="W70" s="12"/>
      <c r="X70" s="6">
        <v>1950</v>
      </c>
      <c r="Y70" s="7" t="s">
        <v>3</v>
      </c>
      <c r="Z70" s="7" t="s">
        <v>3</v>
      </c>
      <c r="AA70" s="7" t="s">
        <v>3</v>
      </c>
      <c r="AB70" s="7" t="s">
        <v>3</v>
      </c>
      <c r="AC70" s="7" t="s">
        <v>3</v>
      </c>
      <c r="AD70" s="7" t="s">
        <v>3</v>
      </c>
      <c r="AE70" s="7" t="s">
        <v>3</v>
      </c>
      <c r="AF70" s="7" t="s">
        <v>3</v>
      </c>
      <c r="AG70" s="7" t="s">
        <v>3</v>
      </c>
      <c r="AH70" s="7" t="s">
        <v>3</v>
      </c>
      <c r="AI70" s="7" t="s">
        <v>3</v>
      </c>
      <c r="AJ70" s="7" t="s">
        <v>3</v>
      </c>
      <c r="AK70" s="7" t="s">
        <v>3</v>
      </c>
      <c r="AL70" s="7" t="s">
        <v>3</v>
      </c>
      <c r="AM70" s="7" t="s">
        <v>3</v>
      </c>
      <c r="AN70" s="7" t="s">
        <v>3</v>
      </c>
      <c r="AO70" s="7"/>
      <c r="AP70" s="6">
        <v>1950</v>
      </c>
      <c r="AQ70" s="20">
        <v>163.1</v>
      </c>
      <c r="AR70" s="20">
        <v>994.1</v>
      </c>
      <c r="AS70" s="20">
        <v>699.4</v>
      </c>
      <c r="AT70" s="20">
        <v>232.8</v>
      </c>
      <c r="AU70" s="20">
        <v>23.4</v>
      </c>
      <c r="AV70" s="20">
        <v>38.5</v>
      </c>
      <c r="AW70" s="20">
        <v>831</v>
      </c>
      <c r="AX70" s="20">
        <v>556.40000000000009</v>
      </c>
      <c r="AY70" s="20">
        <v>196.7</v>
      </c>
      <c r="AZ70" s="20">
        <v>72.400000000000006</v>
      </c>
      <c r="BA70" s="20">
        <v>5.5</v>
      </c>
      <c r="BB70" s="20">
        <v>53</v>
      </c>
      <c r="BC70" s="20">
        <v>0</v>
      </c>
      <c r="BD70" s="20">
        <v>-44.2</v>
      </c>
      <c r="BE70" s="21">
        <v>171.9</v>
      </c>
      <c r="BF70" s="22" t="s">
        <v>3</v>
      </c>
      <c r="BG70" s="23"/>
      <c r="BH70" s="6">
        <v>1950</v>
      </c>
      <c r="BI70" s="8" t="s">
        <v>3</v>
      </c>
      <c r="BJ70" s="8" t="s">
        <v>3</v>
      </c>
      <c r="BK70" s="8" t="s">
        <v>3</v>
      </c>
      <c r="BL70" s="8" t="s">
        <v>3</v>
      </c>
      <c r="BM70" s="8" t="s">
        <v>3</v>
      </c>
      <c r="BN70" s="8" t="s">
        <v>3</v>
      </c>
      <c r="BO70" s="8" t="s">
        <v>3</v>
      </c>
      <c r="BP70" s="8" t="s">
        <v>3</v>
      </c>
      <c r="BQ70" s="8" t="s">
        <v>3</v>
      </c>
      <c r="BR70" s="8" t="s">
        <v>3</v>
      </c>
      <c r="BS70" s="8" t="s">
        <v>3</v>
      </c>
      <c r="BT70" s="8" t="s">
        <v>3</v>
      </c>
      <c r="BU70" s="8" t="s">
        <v>3</v>
      </c>
      <c r="BV70" s="8" t="s">
        <v>3</v>
      </c>
      <c r="BW70" s="8" t="s">
        <v>3</v>
      </c>
      <c r="BX70" s="8" t="s">
        <v>3</v>
      </c>
      <c r="BY70" s="3"/>
    </row>
    <row r="71" spans="1:77" x14ac:dyDescent="0.3">
      <c r="A71" s="9">
        <f t="shared" si="0"/>
        <v>9.9999999999971223E-2</v>
      </c>
      <c r="B71" s="9">
        <f t="shared" si="1"/>
        <v>9.9999999999965894E-2</v>
      </c>
      <c r="C71" s="9">
        <f t="shared" si="2"/>
        <v>9.9999999999845102E-2</v>
      </c>
      <c r="D71" s="9">
        <f t="shared" si="3"/>
        <v>0.10000000000013642</v>
      </c>
      <c r="E71" s="10">
        <f t="shared" si="4"/>
        <v>-9.9999999999994316E-2</v>
      </c>
      <c r="F71" s="6">
        <v>1951</v>
      </c>
      <c r="G71" s="19">
        <f t="shared" si="10"/>
        <v>-203.3</v>
      </c>
      <c r="H71" s="19">
        <f t="shared" si="10"/>
        <v>1042.5999999999999</v>
      </c>
      <c r="I71" s="168">
        <f t="shared" si="10"/>
        <v>720.1</v>
      </c>
      <c r="J71" s="169">
        <f t="shared" si="10"/>
        <v>259.20000000000005</v>
      </c>
      <c r="K71" s="169">
        <f t="shared" si="10"/>
        <v>22.3</v>
      </c>
      <c r="L71" s="169">
        <f t="shared" si="10"/>
        <v>40.9</v>
      </c>
      <c r="M71" s="169">
        <f t="shared" si="10"/>
        <v>1245.8</v>
      </c>
      <c r="N71" s="169">
        <f t="shared" si="10"/>
        <v>936</v>
      </c>
      <c r="O71" s="169">
        <f t="shared" si="10"/>
        <v>223.4</v>
      </c>
      <c r="P71" s="169">
        <f t="shared" si="10"/>
        <v>80.8</v>
      </c>
      <c r="Q71" s="169">
        <f t="shared" si="10"/>
        <v>5.7</v>
      </c>
      <c r="R71" s="169">
        <f t="shared" si="10"/>
        <v>55.2</v>
      </c>
      <c r="S71" s="169">
        <f t="shared" si="10"/>
        <v>0</v>
      </c>
      <c r="T71" s="169">
        <f t="shared" si="10"/>
        <v>140.6</v>
      </c>
      <c r="U71" s="169">
        <f t="shared" si="10"/>
        <v>-7.6</v>
      </c>
      <c r="V71" s="170">
        <v>0</v>
      </c>
      <c r="W71" s="12"/>
      <c r="X71" s="6">
        <v>1951</v>
      </c>
      <c r="Y71" s="7" t="s">
        <v>3</v>
      </c>
      <c r="Z71" s="7" t="s">
        <v>3</v>
      </c>
      <c r="AA71" s="7" t="s">
        <v>3</v>
      </c>
      <c r="AB71" s="7" t="s">
        <v>3</v>
      </c>
      <c r="AC71" s="7" t="s">
        <v>3</v>
      </c>
      <c r="AD71" s="7" t="s">
        <v>3</v>
      </c>
      <c r="AE71" s="7" t="s">
        <v>3</v>
      </c>
      <c r="AF71" s="7" t="s">
        <v>3</v>
      </c>
      <c r="AG71" s="7" t="s">
        <v>3</v>
      </c>
      <c r="AH71" s="7" t="s">
        <v>3</v>
      </c>
      <c r="AI71" s="7" t="s">
        <v>3</v>
      </c>
      <c r="AJ71" s="7" t="s">
        <v>3</v>
      </c>
      <c r="AK71" s="7" t="s">
        <v>3</v>
      </c>
      <c r="AL71" s="7" t="s">
        <v>3</v>
      </c>
      <c r="AM71" s="7" t="s">
        <v>3</v>
      </c>
      <c r="AN71" s="7" t="s">
        <v>3</v>
      </c>
      <c r="AO71" s="7"/>
      <c r="AP71" s="6">
        <v>1951</v>
      </c>
      <c r="AQ71" s="20">
        <v>-203.3</v>
      </c>
      <c r="AR71" s="20">
        <v>1042.5999999999999</v>
      </c>
      <c r="AS71" s="20">
        <v>720.1</v>
      </c>
      <c r="AT71" s="20">
        <v>259.20000000000005</v>
      </c>
      <c r="AU71" s="20">
        <v>22.3</v>
      </c>
      <c r="AV71" s="20">
        <v>40.9</v>
      </c>
      <c r="AW71" s="20">
        <v>1245.8</v>
      </c>
      <c r="AX71" s="20">
        <v>936</v>
      </c>
      <c r="AY71" s="20">
        <v>223.4</v>
      </c>
      <c r="AZ71" s="20">
        <v>80.8</v>
      </c>
      <c r="BA71" s="20">
        <v>5.7</v>
      </c>
      <c r="BB71" s="20">
        <v>55.2</v>
      </c>
      <c r="BC71" s="20">
        <v>0</v>
      </c>
      <c r="BD71" s="20">
        <v>140.6</v>
      </c>
      <c r="BE71" s="21">
        <v>-7.6</v>
      </c>
      <c r="BF71" s="22" t="s">
        <v>3</v>
      </c>
      <c r="BG71" s="23"/>
      <c r="BH71" s="6">
        <v>1951</v>
      </c>
      <c r="BI71" s="8" t="s">
        <v>3</v>
      </c>
      <c r="BJ71" s="8" t="s">
        <v>3</v>
      </c>
      <c r="BK71" s="8" t="s">
        <v>3</v>
      </c>
      <c r="BL71" s="8" t="s">
        <v>3</v>
      </c>
      <c r="BM71" s="8" t="s">
        <v>3</v>
      </c>
      <c r="BN71" s="8" t="s">
        <v>3</v>
      </c>
      <c r="BO71" s="8" t="s">
        <v>3</v>
      </c>
      <c r="BP71" s="8" t="s">
        <v>3</v>
      </c>
      <c r="BQ71" s="8" t="s">
        <v>3</v>
      </c>
      <c r="BR71" s="8" t="s">
        <v>3</v>
      </c>
      <c r="BS71" s="8" t="s">
        <v>3</v>
      </c>
      <c r="BT71" s="8" t="s">
        <v>3</v>
      </c>
      <c r="BU71" s="8" t="s">
        <v>3</v>
      </c>
      <c r="BV71" s="8" t="s">
        <v>3</v>
      </c>
      <c r="BW71" s="8" t="s">
        <v>3</v>
      </c>
      <c r="BX71" s="8" t="s">
        <v>3</v>
      </c>
      <c r="BY71" s="3"/>
    </row>
    <row r="72" spans="1:77" x14ac:dyDescent="0.3">
      <c r="A72" s="9">
        <f t="shared" si="0"/>
        <v>0.10000000000000142</v>
      </c>
      <c r="B72" s="9">
        <f t="shared" si="1"/>
        <v>-0.10000000000005116</v>
      </c>
      <c r="C72" s="9">
        <f t="shared" si="2"/>
        <v>-0.10000000000002274</v>
      </c>
      <c r="D72" s="9">
        <f t="shared" si="3"/>
        <v>-9.9999999999909051E-2</v>
      </c>
      <c r="E72" s="10">
        <f t="shared" si="4"/>
        <v>-9.9999999999994316E-2</v>
      </c>
      <c r="F72" s="6">
        <v>1952</v>
      </c>
      <c r="G72" s="19">
        <f t="shared" si="10"/>
        <v>-213.1</v>
      </c>
      <c r="H72" s="19">
        <f t="shared" si="10"/>
        <v>1070.8</v>
      </c>
      <c r="I72" s="168">
        <f t="shared" si="10"/>
        <v>729.4</v>
      </c>
      <c r="J72" s="169">
        <f t="shared" si="10"/>
        <v>278</v>
      </c>
      <c r="K72" s="169">
        <f t="shared" si="10"/>
        <v>27.1</v>
      </c>
      <c r="L72" s="169">
        <f t="shared" si="10"/>
        <v>36.4</v>
      </c>
      <c r="M72" s="169">
        <f t="shared" si="10"/>
        <v>1284</v>
      </c>
      <c r="N72" s="169">
        <f t="shared" si="10"/>
        <v>945.7</v>
      </c>
      <c r="O72" s="169">
        <f t="shared" si="10"/>
        <v>233.2</v>
      </c>
      <c r="P72" s="169">
        <f t="shared" si="10"/>
        <v>99.2</v>
      </c>
      <c r="Q72" s="169">
        <f t="shared" si="10"/>
        <v>5.8</v>
      </c>
      <c r="R72" s="169">
        <f t="shared" si="10"/>
        <v>35.4</v>
      </c>
      <c r="S72" s="169">
        <f t="shared" si="10"/>
        <v>0</v>
      </c>
      <c r="T72" s="169">
        <f t="shared" si="10"/>
        <v>157.19999999999999</v>
      </c>
      <c r="U72" s="169">
        <f t="shared" si="10"/>
        <v>-20.6</v>
      </c>
      <c r="V72" s="170">
        <v>0</v>
      </c>
      <c r="W72" s="12"/>
      <c r="X72" s="6">
        <v>1952</v>
      </c>
      <c r="Y72" s="7" t="s">
        <v>3</v>
      </c>
      <c r="Z72" s="7" t="s">
        <v>3</v>
      </c>
      <c r="AA72" s="7" t="s">
        <v>3</v>
      </c>
      <c r="AB72" s="7" t="s">
        <v>3</v>
      </c>
      <c r="AC72" s="7" t="s">
        <v>3</v>
      </c>
      <c r="AD72" s="7" t="s">
        <v>3</v>
      </c>
      <c r="AE72" s="7" t="s">
        <v>3</v>
      </c>
      <c r="AF72" s="7" t="s">
        <v>3</v>
      </c>
      <c r="AG72" s="7" t="s">
        <v>3</v>
      </c>
      <c r="AH72" s="7" t="s">
        <v>3</v>
      </c>
      <c r="AI72" s="7" t="s">
        <v>3</v>
      </c>
      <c r="AJ72" s="7" t="s">
        <v>3</v>
      </c>
      <c r="AK72" s="7" t="s">
        <v>3</v>
      </c>
      <c r="AL72" s="7" t="s">
        <v>3</v>
      </c>
      <c r="AM72" s="7" t="s">
        <v>3</v>
      </c>
      <c r="AN72" s="7" t="s">
        <v>3</v>
      </c>
      <c r="AO72" s="7"/>
      <c r="AP72" s="6">
        <v>1952</v>
      </c>
      <c r="AQ72" s="20">
        <v>-213.1</v>
      </c>
      <c r="AR72" s="20">
        <v>1070.8</v>
      </c>
      <c r="AS72" s="20">
        <v>729.4</v>
      </c>
      <c r="AT72" s="20">
        <v>278</v>
      </c>
      <c r="AU72" s="20">
        <v>27.1</v>
      </c>
      <c r="AV72" s="20">
        <v>36.4</v>
      </c>
      <c r="AW72" s="20">
        <v>1284</v>
      </c>
      <c r="AX72" s="20">
        <v>945.7</v>
      </c>
      <c r="AY72" s="20">
        <v>233.2</v>
      </c>
      <c r="AZ72" s="20">
        <v>99.2</v>
      </c>
      <c r="BA72" s="20">
        <v>5.8</v>
      </c>
      <c r="BB72" s="20">
        <v>35.4</v>
      </c>
      <c r="BC72" s="20">
        <v>0</v>
      </c>
      <c r="BD72" s="20">
        <v>157.19999999999999</v>
      </c>
      <c r="BE72" s="21">
        <v>-20.6</v>
      </c>
      <c r="BF72" s="22" t="s">
        <v>3</v>
      </c>
      <c r="BG72" s="23"/>
      <c r="BH72" s="6">
        <v>1952</v>
      </c>
      <c r="BI72" s="8" t="s">
        <v>3</v>
      </c>
      <c r="BJ72" s="8" t="s">
        <v>3</v>
      </c>
      <c r="BK72" s="8" t="s">
        <v>3</v>
      </c>
      <c r="BL72" s="8" t="s">
        <v>3</v>
      </c>
      <c r="BM72" s="8" t="s">
        <v>3</v>
      </c>
      <c r="BN72" s="8" t="s">
        <v>3</v>
      </c>
      <c r="BO72" s="8" t="s">
        <v>3</v>
      </c>
      <c r="BP72" s="8" t="s">
        <v>3</v>
      </c>
      <c r="BQ72" s="8" t="s">
        <v>3</v>
      </c>
      <c r="BR72" s="8" t="s">
        <v>3</v>
      </c>
      <c r="BS72" s="8" t="s">
        <v>3</v>
      </c>
      <c r="BT72" s="8" t="s">
        <v>3</v>
      </c>
      <c r="BU72" s="8" t="s">
        <v>3</v>
      </c>
      <c r="BV72" s="8" t="s">
        <v>3</v>
      </c>
      <c r="BW72" s="8" t="s">
        <v>3</v>
      </c>
      <c r="BX72" s="8" t="s">
        <v>3</v>
      </c>
      <c r="BY72" s="3"/>
    </row>
    <row r="73" spans="1:77" x14ac:dyDescent="0.3">
      <c r="A73" s="9">
        <f t="shared" si="0"/>
        <v>0.10000000000000853</v>
      </c>
      <c r="B73" s="9">
        <f t="shared" si="1"/>
        <v>-9.9999999999880629E-2</v>
      </c>
      <c r="C73" s="9">
        <f t="shared" si="2"/>
        <v>-0.10000000000002274</v>
      </c>
      <c r="D73" s="9">
        <f t="shared" si="3"/>
        <v>-9.9999999999909051E-2</v>
      </c>
      <c r="E73" s="10">
        <f t="shared" si="4"/>
        <v>-9.9999999999965894E-2</v>
      </c>
      <c r="F73" s="6">
        <v>1953</v>
      </c>
      <c r="G73" s="19">
        <f t="shared" si="10"/>
        <v>-204.4</v>
      </c>
      <c r="H73" s="19">
        <f t="shared" si="10"/>
        <v>1016.1</v>
      </c>
      <c r="I73" s="168">
        <f t="shared" si="10"/>
        <v>638.1</v>
      </c>
      <c r="J73" s="169">
        <f t="shared" si="10"/>
        <v>310.60000000000002</v>
      </c>
      <c r="K73" s="169">
        <f t="shared" si="10"/>
        <v>25.5</v>
      </c>
      <c r="L73" s="169">
        <f t="shared" si="10"/>
        <v>42</v>
      </c>
      <c r="M73" s="169">
        <f t="shared" si="10"/>
        <v>1220.5999999999999</v>
      </c>
      <c r="N73" s="169">
        <f t="shared" si="10"/>
        <v>835.8</v>
      </c>
      <c r="O73" s="169">
        <f t="shared" si="10"/>
        <v>265</v>
      </c>
      <c r="P73" s="169">
        <f t="shared" si="10"/>
        <v>112.69999999999999</v>
      </c>
      <c r="Q73" s="169">
        <f t="shared" si="10"/>
        <v>7</v>
      </c>
      <c r="R73" s="169">
        <f t="shared" si="10"/>
        <v>35.200000000000003</v>
      </c>
      <c r="S73" s="169">
        <f t="shared" si="10"/>
        <v>0</v>
      </c>
      <c r="T73" s="169">
        <f t="shared" si="10"/>
        <v>127.5</v>
      </c>
      <c r="U73" s="169">
        <f t="shared" si="10"/>
        <v>-41.8</v>
      </c>
      <c r="V73" s="170">
        <v>0</v>
      </c>
      <c r="W73" s="12"/>
      <c r="X73" s="6">
        <v>1953</v>
      </c>
      <c r="Y73" s="7" t="s">
        <v>3</v>
      </c>
      <c r="Z73" s="7" t="s">
        <v>3</v>
      </c>
      <c r="AA73" s="7" t="s">
        <v>3</v>
      </c>
      <c r="AB73" s="7" t="s">
        <v>3</v>
      </c>
      <c r="AC73" s="7" t="s">
        <v>3</v>
      </c>
      <c r="AD73" s="7" t="s">
        <v>3</v>
      </c>
      <c r="AE73" s="7" t="s">
        <v>3</v>
      </c>
      <c r="AF73" s="7" t="s">
        <v>3</v>
      </c>
      <c r="AG73" s="7" t="s">
        <v>3</v>
      </c>
      <c r="AH73" s="7" t="s">
        <v>3</v>
      </c>
      <c r="AI73" s="7" t="s">
        <v>3</v>
      </c>
      <c r="AJ73" s="7" t="s">
        <v>3</v>
      </c>
      <c r="AK73" s="7" t="s">
        <v>3</v>
      </c>
      <c r="AL73" s="7" t="s">
        <v>3</v>
      </c>
      <c r="AM73" s="7" t="s">
        <v>3</v>
      </c>
      <c r="AN73" s="7" t="s">
        <v>3</v>
      </c>
      <c r="AO73" s="7"/>
      <c r="AP73" s="6">
        <v>1953</v>
      </c>
      <c r="AQ73" s="20">
        <v>-204.4</v>
      </c>
      <c r="AR73" s="20">
        <v>1016.1</v>
      </c>
      <c r="AS73" s="20">
        <v>638.1</v>
      </c>
      <c r="AT73" s="20">
        <v>310.60000000000002</v>
      </c>
      <c r="AU73" s="20">
        <v>25.5</v>
      </c>
      <c r="AV73" s="20">
        <v>42</v>
      </c>
      <c r="AW73" s="20">
        <v>1220.5999999999999</v>
      </c>
      <c r="AX73" s="20">
        <v>835.8</v>
      </c>
      <c r="AY73" s="20">
        <v>265</v>
      </c>
      <c r="AZ73" s="20">
        <v>112.69999999999999</v>
      </c>
      <c r="BA73" s="20">
        <v>7</v>
      </c>
      <c r="BB73" s="20">
        <v>35.200000000000003</v>
      </c>
      <c r="BC73" s="20">
        <v>0</v>
      </c>
      <c r="BD73" s="20">
        <v>127.5</v>
      </c>
      <c r="BE73" s="21">
        <v>-41.8</v>
      </c>
      <c r="BF73" s="22" t="s">
        <v>3</v>
      </c>
      <c r="BG73" s="23"/>
      <c r="BH73" s="6">
        <v>1953</v>
      </c>
      <c r="BI73" s="8" t="s">
        <v>3</v>
      </c>
      <c r="BJ73" s="8" t="s">
        <v>3</v>
      </c>
      <c r="BK73" s="8" t="s">
        <v>3</v>
      </c>
      <c r="BL73" s="8" t="s">
        <v>3</v>
      </c>
      <c r="BM73" s="8" t="s">
        <v>3</v>
      </c>
      <c r="BN73" s="8" t="s">
        <v>3</v>
      </c>
      <c r="BO73" s="8" t="s">
        <v>3</v>
      </c>
      <c r="BP73" s="8" t="s">
        <v>3</v>
      </c>
      <c r="BQ73" s="8" t="s">
        <v>3</v>
      </c>
      <c r="BR73" s="8" t="s">
        <v>3</v>
      </c>
      <c r="BS73" s="8" t="s">
        <v>3</v>
      </c>
      <c r="BT73" s="8" t="s">
        <v>3</v>
      </c>
      <c r="BU73" s="8" t="s">
        <v>3</v>
      </c>
      <c r="BV73" s="8" t="s">
        <v>3</v>
      </c>
      <c r="BW73" s="8" t="s">
        <v>3</v>
      </c>
      <c r="BX73" s="8" t="s">
        <v>3</v>
      </c>
      <c r="BY73" s="3"/>
    </row>
    <row r="74" spans="1:77" x14ac:dyDescent="0.3">
      <c r="A74" s="9">
        <f t="shared" si="0"/>
        <v>-9.9999999999994316E-2</v>
      </c>
      <c r="B74" s="9">
        <f t="shared" si="1"/>
        <v>0</v>
      </c>
      <c r="C74" s="9">
        <f t="shared" si="2"/>
        <v>1.1368683772161603E-13</v>
      </c>
      <c r="D74" s="9">
        <f t="shared" si="3"/>
        <v>0</v>
      </c>
      <c r="E74" s="10">
        <f t="shared" si="4"/>
        <v>9.9999999999994316E-2</v>
      </c>
      <c r="F74" s="6">
        <v>1954</v>
      </c>
      <c r="G74" s="19">
        <f t="shared" si="10"/>
        <v>-227.5</v>
      </c>
      <c r="H74" s="19">
        <f t="shared" si="10"/>
        <v>1092</v>
      </c>
      <c r="I74" s="168">
        <f t="shared" si="10"/>
        <v>674.09999999999991</v>
      </c>
      <c r="J74" s="169">
        <f t="shared" si="10"/>
        <v>332.4</v>
      </c>
      <c r="K74" s="169">
        <f t="shared" si="10"/>
        <v>48</v>
      </c>
      <c r="L74" s="169">
        <f t="shared" si="10"/>
        <v>37.5</v>
      </c>
      <c r="M74" s="169">
        <f t="shared" si="10"/>
        <v>1319.5</v>
      </c>
      <c r="N74" s="169">
        <f t="shared" si="10"/>
        <v>894.30000000000007</v>
      </c>
      <c r="O74" s="169">
        <f t="shared" si="10"/>
        <v>295.7</v>
      </c>
      <c r="P74" s="169">
        <f t="shared" si="10"/>
        <v>116.9</v>
      </c>
      <c r="Q74" s="169">
        <f t="shared" si="10"/>
        <v>12.6</v>
      </c>
      <c r="R74" s="169">
        <f t="shared" si="10"/>
        <v>28.9</v>
      </c>
      <c r="S74" s="169">
        <f t="shared" si="10"/>
        <v>0</v>
      </c>
      <c r="T74" s="169">
        <f t="shared" si="10"/>
        <v>172.5</v>
      </c>
      <c r="U74" s="169">
        <f t="shared" si="10"/>
        <v>-26</v>
      </c>
      <c r="V74" s="170">
        <v>0</v>
      </c>
      <c r="W74" s="12"/>
      <c r="X74" s="6">
        <v>1954</v>
      </c>
      <c r="Y74" s="7" t="s">
        <v>3</v>
      </c>
      <c r="Z74" s="7" t="s">
        <v>3</v>
      </c>
      <c r="AA74" s="7" t="s">
        <v>3</v>
      </c>
      <c r="AB74" s="7" t="s">
        <v>3</v>
      </c>
      <c r="AC74" s="7" t="s">
        <v>3</v>
      </c>
      <c r="AD74" s="7" t="s">
        <v>3</v>
      </c>
      <c r="AE74" s="7" t="s">
        <v>3</v>
      </c>
      <c r="AF74" s="7" t="s">
        <v>3</v>
      </c>
      <c r="AG74" s="7" t="s">
        <v>3</v>
      </c>
      <c r="AH74" s="7" t="s">
        <v>3</v>
      </c>
      <c r="AI74" s="7" t="s">
        <v>3</v>
      </c>
      <c r="AJ74" s="7" t="s">
        <v>3</v>
      </c>
      <c r="AK74" s="7" t="s">
        <v>3</v>
      </c>
      <c r="AL74" s="7" t="s">
        <v>3</v>
      </c>
      <c r="AM74" s="7" t="s">
        <v>3</v>
      </c>
      <c r="AN74" s="7" t="s">
        <v>3</v>
      </c>
      <c r="AO74" s="7"/>
      <c r="AP74" s="6">
        <v>1954</v>
      </c>
      <c r="AQ74" s="20">
        <v>-227.5</v>
      </c>
      <c r="AR74" s="20">
        <v>1092</v>
      </c>
      <c r="AS74" s="20">
        <v>674.09999999999991</v>
      </c>
      <c r="AT74" s="20">
        <v>332.4</v>
      </c>
      <c r="AU74" s="20">
        <v>48</v>
      </c>
      <c r="AV74" s="20">
        <v>37.5</v>
      </c>
      <c r="AW74" s="20">
        <v>1319.5</v>
      </c>
      <c r="AX74" s="20">
        <v>894.30000000000007</v>
      </c>
      <c r="AY74" s="20">
        <v>295.7</v>
      </c>
      <c r="AZ74" s="20">
        <v>116.9</v>
      </c>
      <c r="BA74" s="20">
        <v>12.6</v>
      </c>
      <c r="BB74" s="20">
        <v>28.9</v>
      </c>
      <c r="BC74" s="20">
        <v>0</v>
      </c>
      <c r="BD74" s="20">
        <v>172.5</v>
      </c>
      <c r="BE74" s="21">
        <v>-26</v>
      </c>
      <c r="BF74" s="22" t="s">
        <v>3</v>
      </c>
      <c r="BG74" s="23"/>
      <c r="BH74" s="6">
        <v>1954</v>
      </c>
      <c r="BI74" s="8" t="s">
        <v>3</v>
      </c>
      <c r="BJ74" s="8" t="s">
        <v>3</v>
      </c>
      <c r="BK74" s="8" t="s">
        <v>3</v>
      </c>
      <c r="BL74" s="8" t="s">
        <v>3</v>
      </c>
      <c r="BM74" s="8" t="s">
        <v>3</v>
      </c>
      <c r="BN74" s="8" t="s">
        <v>3</v>
      </c>
      <c r="BO74" s="8" t="s">
        <v>3</v>
      </c>
      <c r="BP74" s="8" t="s">
        <v>3</v>
      </c>
      <c r="BQ74" s="8" t="s">
        <v>3</v>
      </c>
      <c r="BR74" s="8" t="s">
        <v>3</v>
      </c>
      <c r="BS74" s="8" t="s">
        <v>3</v>
      </c>
      <c r="BT74" s="8" t="s">
        <v>3</v>
      </c>
      <c r="BU74" s="8" t="s">
        <v>3</v>
      </c>
      <c r="BV74" s="8" t="s">
        <v>3</v>
      </c>
      <c r="BW74" s="8" t="s">
        <v>3</v>
      </c>
      <c r="BX74" s="8" t="s">
        <v>3</v>
      </c>
      <c r="BY74" s="3"/>
    </row>
    <row r="75" spans="1:77" x14ac:dyDescent="0.3">
      <c r="A75" s="9">
        <f t="shared" si="0"/>
        <v>9.9999999999965894E-2</v>
      </c>
      <c r="B75" s="9">
        <f t="shared" si="1"/>
        <v>4.5519144009631418E-14</v>
      </c>
      <c r="C75" s="9">
        <f t="shared" si="2"/>
        <v>-9.9999999999958789E-2</v>
      </c>
      <c r="D75" s="9">
        <f t="shared" si="3"/>
        <v>0.10000000000013642</v>
      </c>
      <c r="E75" s="10">
        <f t="shared" si="4"/>
        <v>-9.9999999999965894E-2</v>
      </c>
      <c r="F75" s="6">
        <v>1955</v>
      </c>
      <c r="G75" s="19">
        <f t="shared" si="10"/>
        <v>1.7</v>
      </c>
      <c r="H75" s="19">
        <f t="shared" si="10"/>
        <v>1329</v>
      </c>
      <c r="I75" s="168">
        <f t="shared" si="10"/>
        <v>859.5</v>
      </c>
      <c r="J75" s="169">
        <f t="shared" si="10"/>
        <v>379.79999999999995</v>
      </c>
      <c r="K75" s="169">
        <f t="shared" si="10"/>
        <v>57.7</v>
      </c>
      <c r="L75" s="169">
        <f t="shared" si="10"/>
        <v>32.1</v>
      </c>
      <c r="M75" s="169">
        <f t="shared" si="10"/>
        <v>1327.3</v>
      </c>
      <c r="N75" s="169">
        <f t="shared" si="10"/>
        <v>883.90000000000009</v>
      </c>
      <c r="O75" s="169">
        <f t="shared" si="10"/>
        <v>291.2</v>
      </c>
      <c r="P75" s="169">
        <f t="shared" si="10"/>
        <v>143.5</v>
      </c>
      <c r="Q75" s="169">
        <f t="shared" si="10"/>
        <v>8.8000000000000007</v>
      </c>
      <c r="R75" s="169">
        <f t="shared" si="10"/>
        <v>163.19999999999999</v>
      </c>
      <c r="S75" s="169">
        <f t="shared" si="10"/>
        <v>0</v>
      </c>
      <c r="T75" s="169">
        <f t="shared" si="10"/>
        <v>36.700000000000003</v>
      </c>
      <c r="U75" s="169">
        <f t="shared" si="10"/>
        <v>201.5</v>
      </c>
      <c r="V75" s="170">
        <v>0</v>
      </c>
      <c r="W75" s="12"/>
      <c r="X75" s="6">
        <v>1955</v>
      </c>
      <c r="Y75" s="7" t="s">
        <v>3</v>
      </c>
      <c r="Z75" s="7" t="s">
        <v>3</v>
      </c>
      <c r="AA75" s="7" t="s">
        <v>3</v>
      </c>
      <c r="AB75" s="7" t="s">
        <v>3</v>
      </c>
      <c r="AC75" s="7" t="s">
        <v>3</v>
      </c>
      <c r="AD75" s="7" t="s">
        <v>3</v>
      </c>
      <c r="AE75" s="7" t="s">
        <v>3</v>
      </c>
      <c r="AF75" s="7" t="s">
        <v>3</v>
      </c>
      <c r="AG75" s="7" t="s">
        <v>3</v>
      </c>
      <c r="AH75" s="7" t="s">
        <v>3</v>
      </c>
      <c r="AI75" s="7" t="s">
        <v>3</v>
      </c>
      <c r="AJ75" s="7" t="s">
        <v>3</v>
      </c>
      <c r="AK75" s="7" t="s">
        <v>3</v>
      </c>
      <c r="AL75" s="7" t="s">
        <v>3</v>
      </c>
      <c r="AM75" s="7" t="s">
        <v>3</v>
      </c>
      <c r="AN75" s="7" t="s">
        <v>3</v>
      </c>
      <c r="AO75" s="7"/>
      <c r="AP75" s="6">
        <v>1955</v>
      </c>
      <c r="AQ75" s="20">
        <v>1.7</v>
      </c>
      <c r="AR75" s="20">
        <v>1329</v>
      </c>
      <c r="AS75" s="20">
        <v>859.5</v>
      </c>
      <c r="AT75" s="20">
        <v>379.79999999999995</v>
      </c>
      <c r="AU75" s="20">
        <v>57.7</v>
      </c>
      <c r="AV75" s="20">
        <v>32.1</v>
      </c>
      <c r="AW75" s="20">
        <v>1327.3</v>
      </c>
      <c r="AX75" s="20">
        <v>883.90000000000009</v>
      </c>
      <c r="AY75" s="20">
        <v>291.2</v>
      </c>
      <c r="AZ75" s="20">
        <v>143.5</v>
      </c>
      <c r="BA75" s="20">
        <v>8.8000000000000007</v>
      </c>
      <c r="BB75" s="20">
        <v>163.19999999999999</v>
      </c>
      <c r="BC75" s="20">
        <v>0</v>
      </c>
      <c r="BD75" s="20">
        <v>36.700000000000003</v>
      </c>
      <c r="BE75" s="21">
        <v>201.5</v>
      </c>
      <c r="BF75" s="22" t="s">
        <v>3</v>
      </c>
      <c r="BG75" s="23"/>
      <c r="BH75" s="6">
        <v>1955</v>
      </c>
      <c r="BI75" s="8" t="s">
        <v>3</v>
      </c>
      <c r="BJ75" s="8" t="s">
        <v>3</v>
      </c>
      <c r="BK75" s="8" t="s">
        <v>3</v>
      </c>
      <c r="BL75" s="8" t="s">
        <v>3</v>
      </c>
      <c r="BM75" s="8" t="s">
        <v>3</v>
      </c>
      <c r="BN75" s="8" t="s">
        <v>3</v>
      </c>
      <c r="BO75" s="8" t="s">
        <v>3</v>
      </c>
      <c r="BP75" s="8" t="s">
        <v>3</v>
      </c>
      <c r="BQ75" s="8" t="s">
        <v>3</v>
      </c>
      <c r="BR75" s="8" t="s">
        <v>3</v>
      </c>
      <c r="BS75" s="8" t="s">
        <v>3</v>
      </c>
      <c r="BT75" s="8" t="s">
        <v>3</v>
      </c>
      <c r="BU75" s="8" t="s">
        <v>3</v>
      </c>
      <c r="BV75" s="8" t="s">
        <v>3</v>
      </c>
      <c r="BW75" s="8" t="s">
        <v>3</v>
      </c>
      <c r="BX75" s="8" t="s">
        <v>3</v>
      </c>
      <c r="BY75" s="3"/>
    </row>
    <row r="76" spans="1:77" x14ac:dyDescent="0.3">
      <c r="A76" s="9">
        <f t="shared" si="0"/>
        <v>0.10000000000000853</v>
      </c>
      <c r="B76" s="9">
        <f t="shared" si="1"/>
        <v>0</v>
      </c>
      <c r="C76" s="9">
        <f t="shared" si="2"/>
        <v>-9.9999999999980105E-2</v>
      </c>
      <c r="D76" s="9">
        <f t="shared" si="3"/>
        <v>-9.9999999999909051E-2</v>
      </c>
      <c r="E76" s="10">
        <f t="shared" si="4"/>
        <v>-9.9999999999994316E-2</v>
      </c>
      <c r="F76" s="6">
        <v>1956</v>
      </c>
      <c r="G76" s="19">
        <f t="shared" si="10"/>
        <v>-183.1</v>
      </c>
      <c r="H76" s="19">
        <f t="shared" si="10"/>
        <v>1395.2</v>
      </c>
      <c r="I76" s="168">
        <f t="shared" si="10"/>
        <v>874.6</v>
      </c>
      <c r="J76" s="169">
        <f t="shared" si="10"/>
        <v>411.5</v>
      </c>
      <c r="K76" s="169">
        <f t="shared" si="10"/>
        <v>63.400000000000006</v>
      </c>
      <c r="L76" s="169">
        <f t="shared" si="10"/>
        <v>45.8</v>
      </c>
      <c r="M76" s="169">
        <f t="shared" si="10"/>
        <v>1578.3</v>
      </c>
      <c r="N76" s="169">
        <f t="shared" si="10"/>
        <v>1071.5999999999999</v>
      </c>
      <c r="O76" s="169">
        <f t="shared" si="10"/>
        <v>328</v>
      </c>
      <c r="P76" s="169">
        <f t="shared" si="10"/>
        <v>169.7</v>
      </c>
      <c r="Q76" s="169">
        <f t="shared" si="10"/>
        <v>8.9</v>
      </c>
      <c r="R76" s="169">
        <f t="shared" si="10"/>
        <v>82.6</v>
      </c>
      <c r="S76" s="169">
        <f t="shared" si="10"/>
        <v>0</v>
      </c>
      <c r="T76" s="169">
        <f t="shared" si="10"/>
        <v>161.80000000000001</v>
      </c>
      <c r="U76" s="169">
        <f t="shared" si="10"/>
        <v>61.2</v>
      </c>
      <c r="V76" s="170">
        <v>0</v>
      </c>
      <c r="W76" s="12"/>
      <c r="X76" s="6">
        <v>1956</v>
      </c>
      <c r="Y76" s="7" t="s">
        <v>3</v>
      </c>
      <c r="Z76" s="7" t="s">
        <v>3</v>
      </c>
      <c r="AA76" s="7" t="s">
        <v>3</v>
      </c>
      <c r="AB76" s="7" t="s">
        <v>3</v>
      </c>
      <c r="AC76" s="7" t="s">
        <v>3</v>
      </c>
      <c r="AD76" s="7" t="s">
        <v>3</v>
      </c>
      <c r="AE76" s="7" t="s">
        <v>3</v>
      </c>
      <c r="AF76" s="7" t="s">
        <v>3</v>
      </c>
      <c r="AG76" s="7" t="s">
        <v>3</v>
      </c>
      <c r="AH76" s="7" t="s">
        <v>3</v>
      </c>
      <c r="AI76" s="7" t="s">
        <v>3</v>
      </c>
      <c r="AJ76" s="7" t="s">
        <v>3</v>
      </c>
      <c r="AK76" s="7" t="s">
        <v>3</v>
      </c>
      <c r="AL76" s="7" t="s">
        <v>3</v>
      </c>
      <c r="AM76" s="7" t="s">
        <v>3</v>
      </c>
      <c r="AN76" s="7" t="s">
        <v>3</v>
      </c>
      <c r="AO76" s="7"/>
      <c r="AP76" s="6">
        <v>1956</v>
      </c>
      <c r="AQ76" s="20">
        <v>-183.1</v>
      </c>
      <c r="AR76" s="20">
        <v>1395.2</v>
      </c>
      <c r="AS76" s="20">
        <v>874.6</v>
      </c>
      <c r="AT76" s="20">
        <v>411.5</v>
      </c>
      <c r="AU76" s="20">
        <v>63.400000000000006</v>
      </c>
      <c r="AV76" s="20">
        <v>45.8</v>
      </c>
      <c r="AW76" s="20">
        <v>1578.3</v>
      </c>
      <c r="AX76" s="20">
        <v>1071.5999999999999</v>
      </c>
      <c r="AY76" s="20">
        <v>328</v>
      </c>
      <c r="AZ76" s="20">
        <v>169.7</v>
      </c>
      <c r="BA76" s="20">
        <v>8.9</v>
      </c>
      <c r="BB76" s="20">
        <v>82.6</v>
      </c>
      <c r="BC76" s="20">
        <v>0</v>
      </c>
      <c r="BD76" s="20">
        <v>161.80000000000001</v>
      </c>
      <c r="BE76" s="21">
        <v>61.2</v>
      </c>
      <c r="BF76" s="22" t="s">
        <v>3</v>
      </c>
      <c r="BG76" s="23"/>
      <c r="BH76" s="6">
        <v>1956</v>
      </c>
      <c r="BI76" s="8" t="s">
        <v>3</v>
      </c>
      <c r="BJ76" s="8" t="s">
        <v>3</v>
      </c>
      <c r="BK76" s="8" t="s">
        <v>3</v>
      </c>
      <c r="BL76" s="8" t="s">
        <v>3</v>
      </c>
      <c r="BM76" s="8" t="s">
        <v>3</v>
      </c>
      <c r="BN76" s="8" t="s">
        <v>3</v>
      </c>
      <c r="BO76" s="8" t="s">
        <v>3</v>
      </c>
      <c r="BP76" s="8" t="s">
        <v>3</v>
      </c>
      <c r="BQ76" s="8" t="s">
        <v>3</v>
      </c>
      <c r="BR76" s="8" t="s">
        <v>3</v>
      </c>
      <c r="BS76" s="8" t="s">
        <v>3</v>
      </c>
      <c r="BT76" s="8" t="s">
        <v>3</v>
      </c>
      <c r="BU76" s="8" t="s">
        <v>3</v>
      </c>
      <c r="BV76" s="8" t="s">
        <v>3</v>
      </c>
      <c r="BW76" s="8" t="s">
        <v>3</v>
      </c>
      <c r="BX76" s="8" t="s">
        <v>3</v>
      </c>
      <c r="BY76" s="3"/>
    </row>
    <row r="77" spans="1:77" x14ac:dyDescent="0.3">
      <c r="A77" s="9">
        <f t="shared" si="0"/>
        <v>-9.9999999999994316E-2</v>
      </c>
      <c r="B77" s="9">
        <f t="shared" si="1"/>
        <v>0.10000000000002274</v>
      </c>
      <c r="C77" s="9">
        <f t="shared" si="2"/>
        <v>0.10000000000009379</v>
      </c>
      <c r="D77" s="9">
        <f t="shared" si="3"/>
        <v>0</v>
      </c>
      <c r="E77" s="10">
        <f t="shared" si="4"/>
        <v>0.10000000000002274</v>
      </c>
      <c r="F77" s="6">
        <v>1957</v>
      </c>
      <c r="G77" s="19">
        <f t="shared" si="10"/>
        <v>-359.9</v>
      </c>
      <c r="H77" s="19">
        <f t="shared" si="10"/>
        <v>1326.9</v>
      </c>
      <c r="I77" s="168">
        <f t="shared" si="10"/>
        <v>777.4</v>
      </c>
      <c r="J77" s="169">
        <f t="shared" si="10"/>
        <v>442.1</v>
      </c>
      <c r="K77" s="169">
        <f t="shared" si="10"/>
        <v>66.099999999999994</v>
      </c>
      <c r="L77" s="169">
        <f t="shared" si="10"/>
        <v>41.2</v>
      </c>
      <c r="M77" s="169">
        <f t="shared" si="10"/>
        <v>1686.7</v>
      </c>
      <c r="N77" s="169">
        <f t="shared" si="10"/>
        <v>1161.5</v>
      </c>
      <c r="O77" s="169">
        <f t="shared" si="10"/>
        <v>353.5</v>
      </c>
      <c r="P77" s="169">
        <f t="shared" si="10"/>
        <v>166.9</v>
      </c>
      <c r="Q77" s="169">
        <f t="shared" si="10"/>
        <v>4.8</v>
      </c>
      <c r="R77" s="169">
        <f t="shared" si="10"/>
        <v>163.69999999999999</v>
      </c>
      <c r="S77" s="169">
        <f t="shared" si="10"/>
        <v>0</v>
      </c>
      <c r="T77" s="169">
        <f t="shared" si="10"/>
        <v>182.6</v>
      </c>
      <c r="U77" s="169">
        <f t="shared" si="10"/>
        <v>-13.5</v>
      </c>
      <c r="V77" s="170">
        <v>0</v>
      </c>
      <c r="W77" s="12"/>
      <c r="X77" s="6">
        <v>1957</v>
      </c>
      <c r="Y77" s="7" t="s">
        <v>3</v>
      </c>
      <c r="Z77" s="7" t="s">
        <v>3</v>
      </c>
      <c r="AA77" s="7" t="s">
        <v>3</v>
      </c>
      <c r="AB77" s="7" t="s">
        <v>3</v>
      </c>
      <c r="AC77" s="7" t="s">
        <v>3</v>
      </c>
      <c r="AD77" s="7" t="s">
        <v>3</v>
      </c>
      <c r="AE77" s="7" t="s">
        <v>3</v>
      </c>
      <c r="AF77" s="7" t="s">
        <v>3</v>
      </c>
      <c r="AG77" s="7" t="s">
        <v>3</v>
      </c>
      <c r="AH77" s="7" t="s">
        <v>3</v>
      </c>
      <c r="AI77" s="7" t="s">
        <v>3</v>
      </c>
      <c r="AJ77" s="7" t="s">
        <v>3</v>
      </c>
      <c r="AK77" s="7" t="s">
        <v>3</v>
      </c>
      <c r="AL77" s="7" t="s">
        <v>3</v>
      </c>
      <c r="AM77" s="7" t="s">
        <v>3</v>
      </c>
      <c r="AN77" s="7" t="s">
        <v>3</v>
      </c>
      <c r="AO77" s="7"/>
      <c r="AP77" s="6">
        <v>1957</v>
      </c>
      <c r="AQ77" s="20">
        <v>-359.9</v>
      </c>
      <c r="AR77" s="20">
        <v>1326.9</v>
      </c>
      <c r="AS77" s="20">
        <v>777.4</v>
      </c>
      <c r="AT77" s="20">
        <v>442.1</v>
      </c>
      <c r="AU77" s="20">
        <v>66.099999999999994</v>
      </c>
      <c r="AV77" s="20">
        <v>41.2</v>
      </c>
      <c r="AW77" s="20">
        <v>1686.7</v>
      </c>
      <c r="AX77" s="20">
        <v>1161.5</v>
      </c>
      <c r="AY77" s="20">
        <v>353.5</v>
      </c>
      <c r="AZ77" s="20">
        <v>166.9</v>
      </c>
      <c r="BA77" s="20">
        <v>4.8</v>
      </c>
      <c r="BB77" s="20">
        <v>163.69999999999999</v>
      </c>
      <c r="BC77" s="20">
        <v>0</v>
      </c>
      <c r="BD77" s="20">
        <v>182.6</v>
      </c>
      <c r="BE77" s="21">
        <v>-13.5</v>
      </c>
      <c r="BF77" s="22" t="s">
        <v>3</v>
      </c>
      <c r="BG77" s="23"/>
      <c r="BH77" s="6">
        <v>1957</v>
      </c>
      <c r="BI77" s="8" t="s">
        <v>3</v>
      </c>
      <c r="BJ77" s="8" t="s">
        <v>3</v>
      </c>
      <c r="BK77" s="8" t="s">
        <v>3</v>
      </c>
      <c r="BL77" s="8" t="s">
        <v>3</v>
      </c>
      <c r="BM77" s="8" t="s">
        <v>3</v>
      </c>
      <c r="BN77" s="8" t="s">
        <v>3</v>
      </c>
      <c r="BO77" s="8" t="s">
        <v>3</v>
      </c>
      <c r="BP77" s="8" t="s">
        <v>3</v>
      </c>
      <c r="BQ77" s="8" t="s">
        <v>3</v>
      </c>
      <c r="BR77" s="8" t="s">
        <v>3</v>
      </c>
      <c r="BS77" s="8" t="s">
        <v>3</v>
      </c>
      <c r="BT77" s="8" t="s">
        <v>3</v>
      </c>
      <c r="BU77" s="8" t="s">
        <v>3</v>
      </c>
      <c r="BV77" s="8" t="s">
        <v>3</v>
      </c>
      <c r="BW77" s="8" t="s">
        <v>3</v>
      </c>
      <c r="BX77" s="8" t="s">
        <v>3</v>
      </c>
      <c r="BY77" s="3"/>
    </row>
    <row r="78" spans="1:77" x14ac:dyDescent="0.3">
      <c r="A78" s="9">
        <f t="shared" si="0"/>
        <v>-0.10000000000000853</v>
      </c>
      <c r="B78" s="9">
        <f t="shared" si="1"/>
        <v>0</v>
      </c>
      <c r="C78" s="9">
        <f t="shared" si="2"/>
        <v>-7.815970093361102E-14</v>
      </c>
      <c r="D78" s="9">
        <f t="shared" si="3"/>
        <v>9.9999999999909051E-2</v>
      </c>
      <c r="E78" s="10">
        <f t="shared" si="4"/>
        <v>0.10000000000002274</v>
      </c>
      <c r="F78" s="6">
        <v>1958</v>
      </c>
      <c r="G78" s="19">
        <f t="shared" si="10"/>
        <v>-385.5</v>
      </c>
      <c r="H78" s="19">
        <f t="shared" si="10"/>
        <v>1320.8</v>
      </c>
      <c r="I78" s="168">
        <f t="shared" si="10"/>
        <v>758.2</v>
      </c>
      <c r="J78" s="169">
        <f t="shared" si="10"/>
        <v>449.7</v>
      </c>
      <c r="K78" s="169">
        <f t="shared" si="10"/>
        <v>68.5</v>
      </c>
      <c r="L78" s="169">
        <f t="shared" si="10"/>
        <v>44.4</v>
      </c>
      <c r="M78" s="169">
        <f t="shared" si="10"/>
        <v>1706.3</v>
      </c>
      <c r="N78" s="169">
        <f t="shared" si="10"/>
        <v>1164.8999999999999</v>
      </c>
      <c r="O78" s="169">
        <f t="shared" si="10"/>
        <v>352.3</v>
      </c>
      <c r="P78" s="169">
        <f t="shared" si="10"/>
        <v>182.89999999999998</v>
      </c>
      <c r="Q78" s="169">
        <f t="shared" si="10"/>
        <v>6.3</v>
      </c>
      <c r="R78" s="169">
        <f t="shared" si="10"/>
        <v>98.7</v>
      </c>
      <c r="S78" s="169">
        <f t="shared" si="10"/>
        <v>0</v>
      </c>
      <c r="T78" s="169">
        <f t="shared" si="10"/>
        <v>209.5</v>
      </c>
      <c r="U78" s="169">
        <f t="shared" si="10"/>
        <v>-77.2</v>
      </c>
      <c r="V78" s="170">
        <v>0</v>
      </c>
      <c r="W78" s="12"/>
      <c r="X78" s="6">
        <v>1958</v>
      </c>
      <c r="Y78" s="7" t="s">
        <v>3</v>
      </c>
      <c r="Z78" s="7" t="s">
        <v>3</v>
      </c>
      <c r="AA78" s="7" t="s">
        <v>3</v>
      </c>
      <c r="AB78" s="7" t="s">
        <v>3</v>
      </c>
      <c r="AC78" s="7" t="s">
        <v>3</v>
      </c>
      <c r="AD78" s="7" t="s">
        <v>3</v>
      </c>
      <c r="AE78" s="7" t="s">
        <v>3</v>
      </c>
      <c r="AF78" s="7" t="s">
        <v>3</v>
      </c>
      <c r="AG78" s="7" t="s">
        <v>3</v>
      </c>
      <c r="AH78" s="7" t="s">
        <v>3</v>
      </c>
      <c r="AI78" s="7" t="s">
        <v>3</v>
      </c>
      <c r="AJ78" s="7" t="s">
        <v>3</v>
      </c>
      <c r="AK78" s="7" t="s">
        <v>3</v>
      </c>
      <c r="AL78" s="7" t="s">
        <v>3</v>
      </c>
      <c r="AM78" s="7" t="s">
        <v>3</v>
      </c>
      <c r="AN78" s="7" t="s">
        <v>3</v>
      </c>
      <c r="AO78" s="7"/>
      <c r="AP78" s="6">
        <v>1958</v>
      </c>
      <c r="AQ78" s="20">
        <v>-385.5</v>
      </c>
      <c r="AR78" s="20">
        <v>1320.8</v>
      </c>
      <c r="AS78" s="20">
        <v>758.2</v>
      </c>
      <c r="AT78" s="20">
        <v>449.7</v>
      </c>
      <c r="AU78" s="20">
        <v>68.5</v>
      </c>
      <c r="AV78" s="20">
        <v>44.4</v>
      </c>
      <c r="AW78" s="20">
        <v>1706.3</v>
      </c>
      <c r="AX78" s="20">
        <v>1164.8999999999999</v>
      </c>
      <c r="AY78" s="20">
        <v>352.3</v>
      </c>
      <c r="AZ78" s="20">
        <v>182.89999999999998</v>
      </c>
      <c r="BA78" s="20">
        <v>6.3</v>
      </c>
      <c r="BB78" s="20">
        <v>98.7</v>
      </c>
      <c r="BC78" s="20">
        <v>0</v>
      </c>
      <c r="BD78" s="20">
        <v>209.5</v>
      </c>
      <c r="BE78" s="21">
        <v>-77.2</v>
      </c>
      <c r="BF78" s="22" t="s">
        <v>3</v>
      </c>
      <c r="BG78" s="23"/>
      <c r="BH78" s="6">
        <v>1958</v>
      </c>
      <c r="BI78" s="8" t="s">
        <v>3</v>
      </c>
      <c r="BJ78" s="8" t="s">
        <v>3</v>
      </c>
      <c r="BK78" s="8" t="s">
        <v>3</v>
      </c>
      <c r="BL78" s="8" t="s">
        <v>3</v>
      </c>
      <c r="BM78" s="8" t="s">
        <v>3</v>
      </c>
      <c r="BN78" s="8" t="s">
        <v>3</v>
      </c>
      <c r="BO78" s="8" t="s">
        <v>3</v>
      </c>
      <c r="BP78" s="8" t="s">
        <v>3</v>
      </c>
      <c r="BQ78" s="8" t="s">
        <v>3</v>
      </c>
      <c r="BR78" s="8" t="s">
        <v>3</v>
      </c>
      <c r="BS78" s="8" t="s">
        <v>3</v>
      </c>
      <c r="BT78" s="8" t="s">
        <v>3</v>
      </c>
      <c r="BU78" s="8" t="s">
        <v>3</v>
      </c>
      <c r="BV78" s="8" t="s">
        <v>3</v>
      </c>
      <c r="BW78" s="8" t="s">
        <v>3</v>
      </c>
      <c r="BX78" s="8" t="s">
        <v>3</v>
      </c>
      <c r="BY78" s="3"/>
    </row>
    <row r="79" spans="1:77" x14ac:dyDescent="0.3">
      <c r="A79" s="9">
        <f t="shared" si="0"/>
        <v>1.4210854715202004E-14</v>
      </c>
      <c r="B79" s="9">
        <f t="shared" si="1"/>
        <v>0</v>
      </c>
      <c r="C79" s="9">
        <f t="shared" si="2"/>
        <v>0</v>
      </c>
      <c r="D79" s="9">
        <f t="shared" si="3"/>
        <v>-0.10000000000013642</v>
      </c>
      <c r="E79" s="10">
        <f t="shared" si="4"/>
        <v>0</v>
      </c>
      <c r="F79" s="6">
        <v>1959</v>
      </c>
      <c r="G79" s="19">
        <f t="shared" si="10"/>
        <v>-232.1</v>
      </c>
      <c r="H79" s="19">
        <f t="shared" si="10"/>
        <v>1402.7</v>
      </c>
      <c r="I79" s="168">
        <f t="shared" si="10"/>
        <v>780.7</v>
      </c>
      <c r="J79" s="169">
        <f t="shared" si="10"/>
        <v>499.1</v>
      </c>
      <c r="K79" s="169">
        <f t="shared" si="10"/>
        <v>75.8</v>
      </c>
      <c r="L79" s="169">
        <f t="shared" si="10"/>
        <v>47.1</v>
      </c>
      <c r="M79" s="169">
        <f t="shared" si="10"/>
        <v>1634.8</v>
      </c>
      <c r="N79" s="169">
        <f t="shared" si="10"/>
        <v>1035.3</v>
      </c>
      <c r="O79" s="169">
        <f t="shared" si="10"/>
        <v>380.7</v>
      </c>
      <c r="P79" s="169">
        <f t="shared" si="10"/>
        <v>210.1</v>
      </c>
      <c r="Q79" s="169">
        <f t="shared" si="10"/>
        <v>8.6</v>
      </c>
      <c r="R79" s="169">
        <f t="shared" si="10"/>
        <v>114.8</v>
      </c>
      <c r="S79" s="169">
        <f t="shared" si="10"/>
        <v>0</v>
      </c>
      <c r="T79" s="169">
        <f t="shared" si="10"/>
        <v>173.3</v>
      </c>
      <c r="U79" s="169">
        <f t="shared" si="10"/>
        <v>56</v>
      </c>
      <c r="V79" s="170">
        <v>0</v>
      </c>
      <c r="W79" s="12"/>
      <c r="X79" s="6">
        <v>1959</v>
      </c>
      <c r="Y79" s="7" t="s">
        <v>3</v>
      </c>
      <c r="Z79" s="7" t="s">
        <v>3</v>
      </c>
      <c r="AA79" s="7" t="s">
        <v>3</v>
      </c>
      <c r="AB79" s="7" t="s">
        <v>3</v>
      </c>
      <c r="AC79" s="7" t="s">
        <v>3</v>
      </c>
      <c r="AD79" s="7" t="s">
        <v>3</v>
      </c>
      <c r="AE79" s="7" t="s">
        <v>3</v>
      </c>
      <c r="AF79" s="7" t="s">
        <v>3</v>
      </c>
      <c r="AG79" s="7" t="s">
        <v>3</v>
      </c>
      <c r="AH79" s="7" t="s">
        <v>3</v>
      </c>
      <c r="AI79" s="7" t="s">
        <v>3</v>
      </c>
      <c r="AJ79" s="7" t="s">
        <v>3</v>
      </c>
      <c r="AK79" s="7" t="s">
        <v>3</v>
      </c>
      <c r="AL79" s="7" t="s">
        <v>3</v>
      </c>
      <c r="AM79" s="7" t="s">
        <v>3</v>
      </c>
      <c r="AN79" s="7" t="s">
        <v>3</v>
      </c>
      <c r="AO79" s="7"/>
      <c r="AP79" s="6">
        <v>1959</v>
      </c>
      <c r="AQ79" s="20">
        <v>-232.1</v>
      </c>
      <c r="AR79" s="20">
        <v>1402.7</v>
      </c>
      <c r="AS79" s="20">
        <v>780.7</v>
      </c>
      <c r="AT79" s="20">
        <v>499.1</v>
      </c>
      <c r="AU79" s="20">
        <v>75.8</v>
      </c>
      <c r="AV79" s="20">
        <v>47.1</v>
      </c>
      <c r="AW79" s="20">
        <v>1634.8</v>
      </c>
      <c r="AX79" s="20">
        <v>1035.3</v>
      </c>
      <c r="AY79" s="20">
        <v>380.7</v>
      </c>
      <c r="AZ79" s="20">
        <v>210.1</v>
      </c>
      <c r="BA79" s="20">
        <v>8.6</v>
      </c>
      <c r="BB79" s="20">
        <v>114.8</v>
      </c>
      <c r="BC79" s="20">
        <v>0</v>
      </c>
      <c r="BD79" s="20">
        <v>173.3</v>
      </c>
      <c r="BE79" s="21">
        <v>56</v>
      </c>
      <c r="BF79" s="22" t="s">
        <v>3</v>
      </c>
      <c r="BG79" s="23"/>
      <c r="BH79" s="6">
        <v>1959</v>
      </c>
      <c r="BI79" s="8" t="s">
        <v>3</v>
      </c>
      <c r="BJ79" s="8" t="s">
        <v>3</v>
      </c>
      <c r="BK79" s="8" t="s">
        <v>3</v>
      </c>
      <c r="BL79" s="8" t="s">
        <v>3</v>
      </c>
      <c r="BM79" s="8" t="s">
        <v>3</v>
      </c>
      <c r="BN79" s="8" t="s">
        <v>3</v>
      </c>
      <c r="BO79" s="8" t="s">
        <v>3</v>
      </c>
      <c r="BP79" s="8" t="s">
        <v>3</v>
      </c>
      <c r="BQ79" s="8" t="s">
        <v>3</v>
      </c>
      <c r="BR79" s="8" t="s">
        <v>3</v>
      </c>
      <c r="BS79" s="8" t="s">
        <v>3</v>
      </c>
      <c r="BT79" s="8" t="s">
        <v>3</v>
      </c>
      <c r="BU79" s="8" t="s">
        <v>3</v>
      </c>
      <c r="BV79" s="8" t="s">
        <v>3</v>
      </c>
      <c r="BW79" s="8" t="s">
        <v>3</v>
      </c>
      <c r="BX79" s="8" t="s">
        <v>3</v>
      </c>
      <c r="BY79" s="3"/>
    </row>
    <row r="80" spans="1:77" x14ac:dyDescent="0.3">
      <c r="A80" s="9">
        <f t="shared" si="0"/>
        <v>3.3750779948604759E-14</v>
      </c>
      <c r="B80" s="9">
        <f t="shared" si="1"/>
        <v>0</v>
      </c>
      <c r="C80" s="9">
        <f t="shared" si="2"/>
        <v>-0.10000000000008669</v>
      </c>
      <c r="D80" s="9">
        <f t="shared" si="3"/>
        <v>0</v>
      </c>
      <c r="E80" s="10">
        <f t="shared" si="4"/>
        <v>-5.6843418860808015E-14</v>
      </c>
      <c r="F80" s="6">
        <v>1960</v>
      </c>
      <c r="G80" s="19">
        <f t="shared" si="10"/>
        <v>-419.7</v>
      </c>
      <c r="H80" s="19">
        <f t="shared" si="10"/>
        <v>1444</v>
      </c>
      <c r="I80" s="168">
        <f t="shared" si="10"/>
        <v>805.7</v>
      </c>
      <c r="J80" s="169">
        <f t="shared" si="10"/>
        <v>518.20000000000005</v>
      </c>
      <c r="K80" s="169">
        <f t="shared" si="10"/>
        <v>71.3</v>
      </c>
      <c r="L80" s="169">
        <f t="shared" si="10"/>
        <v>48.9</v>
      </c>
      <c r="M80" s="169">
        <f t="shared" si="10"/>
        <v>1863.7</v>
      </c>
      <c r="N80" s="169">
        <f t="shared" si="10"/>
        <v>1211.3000000000002</v>
      </c>
      <c r="O80" s="169">
        <f t="shared" si="10"/>
        <v>398.9</v>
      </c>
      <c r="P80" s="169">
        <f t="shared" si="10"/>
        <v>237.6</v>
      </c>
      <c r="Q80" s="169">
        <f t="shared" si="10"/>
        <v>15.9</v>
      </c>
      <c r="R80" s="169">
        <f t="shared" si="10"/>
        <v>275.60000000000002</v>
      </c>
      <c r="S80" s="169">
        <f t="shared" si="10"/>
        <v>0</v>
      </c>
      <c r="T80" s="169">
        <f t="shared" si="10"/>
        <v>135.5</v>
      </c>
      <c r="U80" s="169">
        <f t="shared" si="10"/>
        <v>-8.6</v>
      </c>
      <c r="V80" s="170">
        <v>0</v>
      </c>
      <c r="W80" s="12"/>
      <c r="X80" s="6">
        <v>1960</v>
      </c>
      <c r="Y80" s="7" t="s">
        <v>3</v>
      </c>
      <c r="Z80" s="7" t="s">
        <v>3</v>
      </c>
      <c r="AA80" s="7" t="s">
        <v>3</v>
      </c>
      <c r="AB80" s="7" t="s">
        <v>3</v>
      </c>
      <c r="AC80" s="7" t="s">
        <v>3</v>
      </c>
      <c r="AD80" s="7" t="s">
        <v>3</v>
      </c>
      <c r="AE80" s="7" t="s">
        <v>3</v>
      </c>
      <c r="AF80" s="7" t="s">
        <v>3</v>
      </c>
      <c r="AG80" s="7" t="s">
        <v>3</v>
      </c>
      <c r="AH80" s="7" t="s">
        <v>3</v>
      </c>
      <c r="AI80" s="7" t="s">
        <v>3</v>
      </c>
      <c r="AJ80" s="7" t="s">
        <v>3</v>
      </c>
      <c r="AK80" s="7" t="s">
        <v>3</v>
      </c>
      <c r="AL80" s="7" t="s">
        <v>3</v>
      </c>
      <c r="AM80" s="7" t="s">
        <v>3</v>
      </c>
      <c r="AN80" s="7" t="s">
        <v>3</v>
      </c>
      <c r="AO80" s="7"/>
      <c r="AP80" s="6">
        <v>1960</v>
      </c>
      <c r="AQ80" s="20">
        <v>-419.7</v>
      </c>
      <c r="AR80" s="20">
        <v>1444</v>
      </c>
      <c r="AS80" s="20">
        <v>805.7</v>
      </c>
      <c r="AT80" s="20">
        <v>518.20000000000005</v>
      </c>
      <c r="AU80" s="20">
        <v>71.3</v>
      </c>
      <c r="AV80" s="20">
        <v>48.9</v>
      </c>
      <c r="AW80" s="20">
        <v>1863.7</v>
      </c>
      <c r="AX80" s="20">
        <v>1211.3000000000002</v>
      </c>
      <c r="AY80" s="20">
        <v>398.9</v>
      </c>
      <c r="AZ80" s="20">
        <v>237.6</v>
      </c>
      <c r="BA80" s="20">
        <v>15.9</v>
      </c>
      <c r="BB80" s="20">
        <v>275.60000000000002</v>
      </c>
      <c r="BC80" s="20">
        <v>0</v>
      </c>
      <c r="BD80" s="20">
        <v>135.5</v>
      </c>
      <c r="BE80" s="21">
        <v>-8.6</v>
      </c>
      <c r="BF80" s="22" t="s">
        <v>3</v>
      </c>
      <c r="BG80" s="23"/>
      <c r="BH80" s="6">
        <v>1960</v>
      </c>
      <c r="BI80" s="8" t="s">
        <v>3</v>
      </c>
      <c r="BJ80" s="8" t="s">
        <v>3</v>
      </c>
      <c r="BK80" s="8" t="s">
        <v>3</v>
      </c>
      <c r="BL80" s="8" t="s">
        <v>3</v>
      </c>
      <c r="BM80" s="8" t="s">
        <v>3</v>
      </c>
      <c r="BN80" s="8" t="s">
        <v>3</v>
      </c>
      <c r="BO80" s="8" t="s">
        <v>3</v>
      </c>
      <c r="BP80" s="8" t="s">
        <v>3</v>
      </c>
      <c r="BQ80" s="8" t="s">
        <v>3</v>
      </c>
      <c r="BR80" s="8" t="s">
        <v>3</v>
      </c>
      <c r="BS80" s="8" t="s">
        <v>3</v>
      </c>
      <c r="BT80" s="8" t="s">
        <v>3</v>
      </c>
      <c r="BU80" s="8" t="s">
        <v>3</v>
      </c>
      <c r="BV80" s="8" t="s">
        <v>3</v>
      </c>
      <c r="BW80" s="8" t="s">
        <v>3</v>
      </c>
      <c r="BX80" s="8" t="s">
        <v>3</v>
      </c>
      <c r="BY80" s="3"/>
    </row>
    <row r="81" spans="1:77" x14ac:dyDescent="0.3">
      <c r="A81" s="9">
        <f t="shared" si="0"/>
        <v>1.4210854715202004E-14</v>
      </c>
      <c r="B81" s="9">
        <f t="shared" si="1"/>
        <v>0</v>
      </c>
      <c r="C81" s="9">
        <f t="shared" si="2"/>
        <v>-9.9999999999923261E-2</v>
      </c>
      <c r="D81" s="9">
        <f t="shared" si="3"/>
        <v>-0.10000000000013642</v>
      </c>
      <c r="E81" s="10">
        <f t="shared" si="4"/>
        <v>0</v>
      </c>
      <c r="F81" s="6">
        <v>1961</v>
      </c>
      <c r="G81" s="19">
        <f t="shared" si="10"/>
        <v>-343.7</v>
      </c>
      <c r="H81" s="19">
        <f t="shared" si="10"/>
        <v>1508.5</v>
      </c>
      <c r="I81" s="168">
        <f t="shared" si="10"/>
        <v>842.8</v>
      </c>
      <c r="J81" s="169">
        <f t="shared" si="10"/>
        <v>545.4</v>
      </c>
      <c r="K81" s="169">
        <f t="shared" si="10"/>
        <v>75.099999999999994</v>
      </c>
      <c r="L81" s="169">
        <f t="shared" si="10"/>
        <v>45.3</v>
      </c>
      <c r="M81" s="169">
        <f t="shared" si="10"/>
        <v>1852.2</v>
      </c>
      <c r="N81" s="169">
        <f t="shared" si="10"/>
        <v>1165.1999999999998</v>
      </c>
      <c r="O81" s="169">
        <f t="shared" si="10"/>
        <v>424.9</v>
      </c>
      <c r="P81" s="169">
        <f t="shared" si="10"/>
        <v>238</v>
      </c>
      <c r="Q81" s="169">
        <f t="shared" si="10"/>
        <v>24</v>
      </c>
      <c r="R81" s="169">
        <f t="shared" si="10"/>
        <v>217.4</v>
      </c>
      <c r="S81" s="169">
        <f t="shared" si="10"/>
        <v>0</v>
      </c>
      <c r="T81" s="169">
        <f t="shared" si="10"/>
        <v>104.8</v>
      </c>
      <c r="U81" s="169">
        <f t="shared" si="10"/>
        <v>-21.5</v>
      </c>
      <c r="V81" s="170">
        <v>0</v>
      </c>
      <c r="W81" s="12"/>
      <c r="X81" s="6">
        <v>1961</v>
      </c>
      <c r="Y81" s="7" t="s">
        <v>3</v>
      </c>
      <c r="Z81" s="7" t="s">
        <v>3</v>
      </c>
      <c r="AA81" s="7" t="s">
        <v>3</v>
      </c>
      <c r="AB81" s="7" t="s">
        <v>3</v>
      </c>
      <c r="AC81" s="7" t="s">
        <v>3</v>
      </c>
      <c r="AD81" s="7" t="s">
        <v>3</v>
      </c>
      <c r="AE81" s="7" t="s">
        <v>3</v>
      </c>
      <c r="AF81" s="7" t="s">
        <v>3</v>
      </c>
      <c r="AG81" s="7" t="s">
        <v>3</v>
      </c>
      <c r="AH81" s="7" t="s">
        <v>3</v>
      </c>
      <c r="AI81" s="7" t="s">
        <v>3</v>
      </c>
      <c r="AJ81" s="7" t="s">
        <v>3</v>
      </c>
      <c r="AK81" s="7" t="s">
        <v>3</v>
      </c>
      <c r="AL81" s="7" t="s">
        <v>3</v>
      </c>
      <c r="AM81" s="7" t="s">
        <v>3</v>
      </c>
      <c r="AN81" s="7" t="s">
        <v>3</v>
      </c>
      <c r="AO81" s="7"/>
      <c r="AP81" s="6">
        <v>1961</v>
      </c>
      <c r="AQ81" s="20">
        <v>-343.7</v>
      </c>
      <c r="AR81" s="20">
        <v>1508.5</v>
      </c>
      <c r="AS81" s="20">
        <v>842.8</v>
      </c>
      <c r="AT81" s="20">
        <v>545.4</v>
      </c>
      <c r="AU81" s="20">
        <v>75.099999999999994</v>
      </c>
      <c r="AV81" s="20">
        <v>45.3</v>
      </c>
      <c r="AW81" s="20">
        <v>1852.2</v>
      </c>
      <c r="AX81" s="20">
        <v>1165.1999999999998</v>
      </c>
      <c r="AY81" s="20">
        <v>424.9</v>
      </c>
      <c r="AZ81" s="20">
        <v>238</v>
      </c>
      <c r="BA81" s="20">
        <v>24</v>
      </c>
      <c r="BB81" s="20">
        <v>217.4</v>
      </c>
      <c r="BC81" s="20">
        <v>0</v>
      </c>
      <c r="BD81" s="20">
        <v>104.8</v>
      </c>
      <c r="BE81" s="21">
        <v>-21.5</v>
      </c>
      <c r="BF81" s="22" t="s">
        <v>3</v>
      </c>
      <c r="BG81" s="23"/>
      <c r="BH81" s="6">
        <v>1961</v>
      </c>
      <c r="BI81" s="8" t="s">
        <v>3</v>
      </c>
      <c r="BJ81" s="8" t="s">
        <v>3</v>
      </c>
      <c r="BK81" s="8" t="s">
        <v>3</v>
      </c>
      <c r="BL81" s="8" t="s">
        <v>3</v>
      </c>
      <c r="BM81" s="8" t="s">
        <v>3</v>
      </c>
      <c r="BN81" s="8" t="s">
        <v>3</v>
      </c>
      <c r="BO81" s="8" t="s">
        <v>3</v>
      </c>
      <c r="BP81" s="8" t="s">
        <v>3</v>
      </c>
      <c r="BQ81" s="8" t="s">
        <v>3</v>
      </c>
      <c r="BR81" s="8" t="s">
        <v>3</v>
      </c>
      <c r="BS81" s="8" t="s">
        <v>3</v>
      </c>
      <c r="BT81" s="8" t="s">
        <v>3</v>
      </c>
      <c r="BU81" s="8" t="s">
        <v>3</v>
      </c>
      <c r="BV81" s="8" t="s">
        <v>3</v>
      </c>
      <c r="BW81" s="8" t="s">
        <v>3</v>
      </c>
      <c r="BX81" s="8" t="s">
        <v>3</v>
      </c>
      <c r="BY81" s="3"/>
    </row>
    <row r="82" spans="1:77" x14ac:dyDescent="0.3">
      <c r="A82" s="9">
        <f t="shared" si="0"/>
        <v>-7.1054273576010019E-15</v>
      </c>
      <c r="B82" s="9">
        <f t="shared" si="1"/>
        <v>9.9999999999994316E-2</v>
      </c>
      <c r="C82" s="9">
        <f t="shared" si="2"/>
        <v>8.5265128291212022E-14</v>
      </c>
      <c r="D82" s="9">
        <f t="shared" si="3"/>
        <v>9.9999999999909051E-2</v>
      </c>
      <c r="E82" s="10">
        <f t="shared" si="4"/>
        <v>0</v>
      </c>
      <c r="F82" s="6">
        <v>1962</v>
      </c>
      <c r="G82" s="19">
        <f t="shared" si="10"/>
        <v>-249.6</v>
      </c>
      <c r="H82" s="19">
        <f t="shared" si="10"/>
        <v>1626.2</v>
      </c>
      <c r="I82" s="168">
        <f t="shared" si="10"/>
        <v>934.3</v>
      </c>
      <c r="J82" s="169">
        <f t="shared" si="10"/>
        <v>578</v>
      </c>
      <c r="K82" s="169">
        <f t="shared" si="10"/>
        <v>71.900000000000006</v>
      </c>
      <c r="L82" s="169">
        <f t="shared" si="10"/>
        <v>42</v>
      </c>
      <c r="M82" s="169">
        <f t="shared" si="10"/>
        <v>1875.7</v>
      </c>
      <c r="N82" s="169">
        <f t="shared" si="10"/>
        <v>1160.8</v>
      </c>
      <c r="O82" s="169">
        <f t="shared" si="10"/>
        <v>433</v>
      </c>
      <c r="P82" s="169">
        <f t="shared" si="10"/>
        <v>258.5</v>
      </c>
      <c r="Q82" s="169">
        <f t="shared" si="10"/>
        <v>23.5</v>
      </c>
      <c r="R82" s="169">
        <f t="shared" si="10"/>
        <v>202.2</v>
      </c>
      <c r="S82" s="169">
        <f t="shared" si="10"/>
        <v>0</v>
      </c>
      <c r="T82" s="169">
        <f t="shared" si="10"/>
        <v>64.3</v>
      </c>
      <c r="U82" s="169">
        <f t="shared" si="10"/>
        <v>16.899999999999999</v>
      </c>
      <c r="V82" s="170">
        <v>0</v>
      </c>
      <c r="W82" s="12"/>
      <c r="X82" s="6">
        <v>1962</v>
      </c>
      <c r="Y82" s="7" t="s">
        <v>3</v>
      </c>
      <c r="Z82" s="7" t="s">
        <v>3</v>
      </c>
      <c r="AA82" s="7" t="s">
        <v>3</v>
      </c>
      <c r="AB82" s="7" t="s">
        <v>3</v>
      </c>
      <c r="AC82" s="7" t="s">
        <v>3</v>
      </c>
      <c r="AD82" s="7" t="s">
        <v>3</v>
      </c>
      <c r="AE82" s="7" t="s">
        <v>3</v>
      </c>
      <c r="AF82" s="7" t="s">
        <v>3</v>
      </c>
      <c r="AG82" s="7" t="s">
        <v>3</v>
      </c>
      <c r="AH82" s="7" t="s">
        <v>3</v>
      </c>
      <c r="AI82" s="7" t="s">
        <v>3</v>
      </c>
      <c r="AJ82" s="7" t="s">
        <v>3</v>
      </c>
      <c r="AK82" s="7" t="s">
        <v>3</v>
      </c>
      <c r="AL82" s="7" t="s">
        <v>3</v>
      </c>
      <c r="AM82" s="7" t="s">
        <v>3</v>
      </c>
      <c r="AN82" s="7" t="s">
        <v>3</v>
      </c>
      <c r="AO82" s="7"/>
      <c r="AP82" s="6">
        <v>1962</v>
      </c>
      <c r="AQ82" s="20">
        <v>-249.6</v>
      </c>
      <c r="AR82" s="20">
        <v>1626.2</v>
      </c>
      <c r="AS82" s="20">
        <v>934.3</v>
      </c>
      <c r="AT82" s="20">
        <v>578</v>
      </c>
      <c r="AU82" s="20">
        <v>71.900000000000006</v>
      </c>
      <c r="AV82" s="20">
        <v>42</v>
      </c>
      <c r="AW82" s="20">
        <v>1875.7</v>
      </c>
      <c r="AX82" s="20">
        <v>1160.8</v>
      </c>
      <c r="AY82" s="20">
        <v>433</v>
      </c>
      <c r="AZ82" s="20">
        <v>258.5</v>
      </c>
      <c r="BA82" s="20">
        <v>23.5</v>
      </c>
      <c r="BB82" s="20">
        <v>202.2</v>
      </c>
      <c r="BC82" s="20">
        <v>0</v>
      </c>
      <c r="BD82" s="20">
        <v>64.3</v>
      </c>
      <c r="BE82" s="21">
        <v>16.899999999999999</v>
      </c>
      <c r="BF82" s="22" t="s">
        <v>3</v>
      </c>
      <c r="BG82" s="23"/>
      <c r="BH82" s="6">
        <v>1962</v>
      </c>
      <c r="BI82" s="8" t="s">
        <v>3</v>
      </c>
      <c r="BJ82" s="8" t="s">
        <v>3</v>
      </c>
      <c r="BK82" s="8" t="s">
        <v>3</v>
      </c>
      <c r="BL82" s="8" t="s">
        <v>3</v>
      </c>
      <c r="BM82" s="8" t="s">
        <v>3</v>
      </c>
      <c r="BN82" s="8" t="s">
        <v>3</v>
      </c>
      <c r="BO82" s="8" t="s">
        <v>3</v>
      </c>
      <c r="BP82" s="8" t="s">
        <v>3</v>
      </c>
      <c r="BQ82" s="8" t="s">
        <v>3</v>
      </c>
      <c r="BR82" s="8" t="s">
        <v>3</v>
      </c>
      <c r="BS82" s="8" t="s">
        <v>3</v>
      </c>
      <c r="BT82" s="8" t="s">
        <v>3</v>
      </c>
      <c r="BU82" s="8" t="s">
        <v>3</v>
      </c>
      <c r="BV82" s="8" t="s">
        <v>3</v>
      </c>
      <c r="BW82" s="8" t="s">
        <v>3</v>
      </c>
      <c r="BX82" s="8" t="s">
        <v>3</v>
      </c>
      <c r="BY82" s="3"/>
    </row>
    <row r="83" spans="1:77" x14ac:dyDescent="0.3">
      <c r="A83" s="9">
        <f t="shared" si="0"/>
        <v>0</v>
      </c>
      <c r="B83" s="9">
        <f t="shared" si="1"/>
        <v>0</v>
      </c>
      <c r="C83" s="9">
        <f t="shared" si="2"/>
        <v>-9.9999999999972999E-2</v>
      </c>
      <c r="D83" s="9">
        <f t="shared" si="3"/>
        <v>0</v>
      </c>
      <c r="E83" s="10">
        <f t="shared" si="4"/>
        <v>0</v>
      </c>
      <c r="F83" s="6">
        <v>1963</v>
      </c>
      <c r="G83" s="19">
        <f t="shared" si="10"/>
        <v>-226.1</v>
      </c>
      <c r="H83" s="19">
        <f t="shared" si="10"/>
        <v>1804.1</v>
      </c>
      <c r="I83" s="168">
        <f t="shared" si="10"/>
        <v>1028.8</v>
      </c>
      <c r="J83" s="169">
        <f t="shared" si="10"/>
        <v>649.19999999999993</v>
      </c>
      <c r="K83" s="169">
        <f t="shared" si="10"/>
        <v>84.3</v>
      </c>
      <c r="L83" s="169">
        <f t="shared" si="10"/>
        <v>41.9</v>
      </c>
      <c r="M83" s="169">
        <f t="shared" si="10"/>
        <v>2030.2</v>
      </c>
      <c r="N83" s="169">
        <f t="shared" si="10"/>
        <v>1244.2</v>
      </c>
      <c r="O83" s="169">
        <f t="shared" si="10"/>
        <v>471</v>
      </c>
      <c r="P83" s="169">
        <f t="shared" si="10"/>
        <v>290.3</v>
      </c>
      <c r="Q83" s="169">
        <f t="shared" si="10"/>
        <v>24.7</v>
      </c>
      <c r="R83" s="169">
        <f t="shared" si="10"/>
        <v>125.3</v>
      </c>
      <c r="S83" s="169">
        <f t="shared" si="10"/>
        <v>0</v>
      </c>
      <c r="T83" s="169">
        <f t="shared" si="10"/>
        <v>210.5</v>
      </c>
      <c r="U83" s="169">
        <f t="shared" si="10"/>
        <v>109.7</v>
      </c>
      <c r="V83" s="170">
        <v>0</v>
      </c>
      <c r="W83" s="12"/>
      <c r="X83" s="6">
        <v>1963</v>
      </c>
      <c r="Y83" s="7" t="s">
        <v>3</v>
      </c>
      <c r="Z83" s="7" t="s">
        <v>3</v>
      </c>
      <c r="AA83" s="7" t="s">
        <v>3</v>
      </c>
      <c r="AB83" s="7" t="s">
        <v>3</v>
      </c>
      <c r="AC83" s="7" t="s">
        <v>3</v>
      </c>
      <c r="AD83" s="7" t="s">
        <v>3</v>
      </c>
      <c r="AE83" s="7" t="s">
        <v>3</v>
      </c>
      <c r="AF83" s="7" t="s">
        <v>3</v>
      </c>
      <c r="AG83" s="7" t="s">
        <v>3</v>
      </c>
      <c r="AH83" s="7" t="s">
        <v>3</v>
      </c>
      <c r="AI83" s="7" t="s">
        <v>3</v>
      </c>
      <c r="AJ83" s="7" t="s">
        <v>3</v>
      </c>
      <c r="AK83" s="7" t="s">
        <v>3</v>
      </c>
      <c r="AL83" s="7" t="s">
        <v>3</v>
      </c>
      <c r="AM83" s="7" t="s">
        <v>3</v>
      </c>
      <c r="AN83" s="7" t="s">
        <v>3</v>
      </c>
      <c r="AO83" s="7"/>
      <c r="AP83" s="6">
        <v>1963</v>
      </c>
      <c r="AQ83" s="20">
        <v>-226.1</v>
      </c>
      <c r="AR83" s="20">
        <v>1804.1</v>
      </c>
      <c r="AS83" s="20">
        <v>1028.8</v>
      </c>
      <c r="AT83" s="20">
        <v>649.19999999999993</v>
      </c>
      <c r="AU83" s="20">
        <v>84.3</v>
      </c>
      <c r="AV83" s="20">
        <v>41.9</v>
      </c>
      <c r="AW83" s="20">
        <v>2030.2</v>
      </c>
      <c r="AX83" s="20">
        <v>1244.2</v>
      </c>
      <c r="AY83" s="20">
        <v>471</v>
      </c>
      <c r="AZ83" s="20">
        <v>290.3</v>
      </c>
      <c r="BA83" s="20">
        <v>24.7</v>
      </c>
      <c r="BB83" s="20">
        <v>125.3</v>
      </c>
      <c r="BC83" s="20">
        <v>0</v>
      </c>
      <c r="BD83" s="20">
        <v>210.5</v>
      </c>
      <c r="BE83" s="21">
        <v>109.7</v>
      </c>
      <c r="BF83" s="22" t="s">
        <v>3</v>
      </c>
      <c r="BG83" s="23"/>
      <c r="BH83" s="6">
        <v>1963</v>
      </c>
      <c r="BI83" s="8" t="s">
        <v>3</v>
      </c>
      <c r="BJ83" s="8" t="s">
        <v>3</v>
      </c>
      <c r="BK83" s="8" t="s">
        <v>3</v>
      </c>
      <c r="BL83" s="8" t="s">
        <v>3</v>
      </c>
      <c r="BM83" s="8" t="s">
        <v>3</v>
      </c>
      <c r="BN83" s="8" t="s">
        <v>3</v>
      </c>
      <c r="BO83" s="8" t="s">
        <v>3</v>
      </c>
      <c r="BP83" s="8" t="s">
        <v>3</v>
      </c>
      <c r="BQ83" s="8" t="s">
        <v>3</v>
      </c>
      <c r="BR83" s="8" t="s">
        <v>3</v>
      </c>
      <c r="BS83" s="8" t="s">
        <v>3</v>
      </c>
      <c r="BT83" s="8" t="s">
        <v>3</v>
      </c>
      <c r="BU83" s="8" t="s">
        <v>3</v>
      </c>
      <c r="BV83" s="8" t="s">
        <v>3</v>
      </c>
      <c r="BW83" s="8" t="s">
        <v>3</v>
      </c>
      <c r="BX83" s="8" t="s">
        <v>3</v>
      </c>
      <c r="BY83" s="3"/>
    </row>
    <row r="84" spans="1:77" x14ac:dyDescent="0.3">
      <c r="A84" s="9">
        <f t="shared" si="0"/>
        <v>3.5527136788005009E-14</v>
      </c>
      <c r="B84" s="9">
        <f t="shared" si="1"/>
        <v>0</v>
      </c>
      <c r="C84" s="9">
        <f t="shared" si="2"/>
        <v>-0.10000000000002274</v>
      </c>
      <c r="D84" s="9">
        <f t="shared" si="3"/>
        <v>0</v>
      </c>
      <c r="E84" s="10">
        <f t="shared" si="4"/>
        <v>0</v>
      </c>
      <c r="F84" s="6">
        <v>1964</v>
      </c>
      <c r="G84" s="19">
        <f t="shared" si="10"/>
        <v>-444.7</v>
      </c>
      <c r="H84" s="19">
        <f t="shared" si="10"/>
        <v>1930.1</v>
      </c>
      <c r="I84" s="168">
        <f t="shared" si="10"/>
        <v>1088.5999999999999</v>
      </c>
      <c r="J84" s="169">
        <f t="shared" si="10"/>
        <v>696.1</v>
      </c>
      <c r="K84" s="169">
        <f t="shared" si="10"/>
        <v>99</v>
      </c>
      <c r="L84" s="169">
        <f t="shared" si="10"/>
        <v>46.5</v>
      </c>
      <c r="M84" s="169">
        <f t="shared" si="10"/>
        <v>2374.8000000000002</v>
      </c>
      <c r="N84" s="169">
        <f t="shared" si="10"/>
        <v>1501.6000000000001</v>
      </c>
      <c r="O84" s="169">
        <f t="shared" si="10"/>
        <v>515.1</v>
      </c>
      <c r="P84" s="169">
        <f t="shared" si="10"/>
        <v>337.29999999999995</v>
      </c>
      <c r="Q84" s="169">
        <f t="shared" si="10"/>
        <v>20.8</v>
      </c>
      <c r="R84" s="169">
        <f t="shared" si="10"/>
        <v>582.1</v>
      </c>
      <c r="S84" s="169">
        <f t="shared" si="10"/>
        <v>0</v>
      </c>
      <c r="T84" s="169">
        <f t="shared" si="10"/>
        <v>-105.8</v>
      </c>
      <c r="U84" s="169">
        <f t="shared" si="10"/>
        <v>31.6</v>
      </c>
      <c r="V84" s="170">
        <v>0</v>
      </c>
      <c r="W84" s="12"/>
      <c r="X84" s="6">
        <v>1964</v>
      </c>
      <c r="Y84" s="7" t="s">
        <v>3</v>
      </c>
      <c r="Z84" s="7" t="s">
        <v>3</v>
      </c>
      <c r="AA84" s="7" t="s">
        <v>3</v>
      </c>
      <c r="AB84" s="7" t="s">
        <v>3</v>
      </c>
      <c r="AC84" s="7" t="s">
        <v>3</v>
      </c>
      <c r="AD84" s="7" t="s">
        <v>3</v>
      </c>
      <c r="AE84" s="7" t="s">
        <v>3</v>
      </c>
      <c r="AF84" s="7" t="s">
        <v>3</v>
      </c>
      <c r="AG84" s="7" t="s">
        <v>3</v>
      </c>
      <c r="AH84" s="7" t="s">
        <v>3</v>
      </c>
      <c r="AI84" s="7" t="s">
        <v>3</v>
      </c>
      <c r="AJ84" s="7" t="s">
        <v>3</v>
      </c>
      <c r="AK84" s="7" t="s">
        <v>3</v>
      </c>
      <c r="AL84" s="7" t="s">
        <v>3</v>
      </c>
      <c r="AM84" s="7" t="s">
        <v>3</v>
      </c>
      <c r="AN84" s="7" t="s">
        <v>3</v>
      </c>
      <c r="AO84" s="7"/>
      <c r="AP84" s="6">
        <v>1964</v>
      </c>
      <c r="AQ84" s="20">
        <v>-444.7</v>
      </c>
      <c r="AR84" s="20">
        <v>1930.1</v>
      </c>
      <c r="AS84" s="20">
        <v>1088.5999999999999</v>
      </c>
      <c r="AT84" s="20">
        <v>696.1</v>
      </c>
      <c r="AU84" s="20">
        <v>99</v>
      </c>
      <c r="AV84" s="20">
        <v>46.5</v>
      </c>
      <c r="AW84" s="20">
        <v>2374.8000000000002</v>
      </c>
      <c r="AX84" s="20">
        <v>1501.6000000000001</v>
      </c>
      <c r="AY84" s="20">
        <v>515.1</v>
      </c>
      <c r="AZ84" s="20">
        <v>337.29999999999995</v>
      </c>
      <c r="BA84" s="20">
        <v>20.8</v>
      </c>
      <c r="BB84" s="20">
        <v>582.1</v>
      </c>
      <c r="BC84" s="20">
        <v>0</v>
      </c>
      <c r="BD84" s="20">
        <v>-105.8</v>
      </c>
      <c r="BE84" s="21">
        <v>31.6</v>
      </c>
      <c r="BF84" s="22" t="s">
        <v>3</v>
      </c>
      <c r="BG84" s="23"/>
      <c r="BH84" s="6">
        <v>1964</v>
      </c>
      <c r="BI84" s="8" t="s">
        <v>3</v>
      </c>
      <c r="BJ84" s="8" t="s">
        <v>3</v>
      </c>
      <c r="BK84" s="8" t="s">
        <v>3</v>
      </c>
      <c r="BL84" s="8" t="s">
        <v>3</v>
      </c>
      <c r="BM84" s="8" t="s">
        <v>3</v>
      </c>
      <c r="BN84" s="8" t="s">
        <v>3</v>
      </c>
      <c r="BO84" s="8" t="s">
        <v>3</v>
      </c>
      <c r="BP84" s="8" t="s">
        <v>3</v>
      </c>
      <c r="BQ84" s="8" t="s">
        <v>3</v>
      </c>
      <c r="BR84" s="8" t="s">
        <v>3</v>
      </c>
      <c r="BS84" s="8" t="s">
        <v>3</v>
      </c>
      <c r="BT84" s="8" t="s">
        <v>3</v>
      </c>
      <c r="BU84" s="8" t="s">
        <v>3</v>
      </c>
      <c r="BV84" s="8" t="s">
        <v>3</v>
      </c>
      <c r="BW84" s="8" t="s">
        <v>3</v>
      </c>
      <c r="BX84" s="8" t="s">
        <v>3</v>
      </c>
      <c r="BY84" s="3"/>
    </row>
    <row r="85" spans="1:77" x14ac:dyDescent="0.3">
      <c r="A85" s="9">
        <f t="shared" si="0"/>
        <v>0.10000000000003695</v>
      </c>
      <c r="B85" s="9">
        <f t="shared" si="1"/>
        <v>0</v>
      </c>
      <c r="C85" s="9">
        <f t="shared" si="2"/>
        <v>0</v>
      </c>
      <c r="D85" s="9">
        <f t="shared" si="3"/>
        <v>0</v>
      </c>
      <c r="E85" s="10">
        <f t="shared" si="4"/>
        <v>-0.10000000000002274</v>
      </c>
      <c r="F85" s="6">
        <v>1965</v>
      </c>
      <c r="G85" s="19">
        <f t="shared" si="10"/>
        <v>-442.9</v>
      </c>
      <c r="H85" s="19">
        <f t="shared" si="10"/>
        <v>2062.6</v>
      </c>
      <c r="I85" s="168">
        <f t="shared" si="10"/>
        <v>1153.5999999999999</v>
      </c>
      <c r="J85" s="169">
        <f t="shared" si="10"/>
        <v>769.1</v>
      </c>
      <c r="K85" s="169">
        <f t="shared" si="10"/>
        <v>108.6</v>
      </c>
      <c r="L85" s="169">
        <f t="shared" si="10"/>
        <v>31.3</v>
      </c>
      <c r="M85" s="169">
        <f t="shared" si="10"/>
        <v>2505.5</v>
      </c>
      <c r="N85" s="169">
        <f t="shared" si="10"/>
        <v>1578.8</v>
      </c>
      <c r="O85" s="169">
        <f t="shared" si="10"/>
        <v>554.20000000000005</v>
      </c>
      <c r="P85" s="169">
        <f t="shared" si="10"/>
        <v>354.1</v>
      </c>
      <c r="Q85" s="169">
        <f t="shared" si="10"/>
        <v>18.399999999999999</v>
      </c>
      <c r="R85" s="169">
        <f t="shared" si="10"/>
        <v>342.3</v>
      </c>
      <c r="S85" s="169">
        <f t="shared" si="10"/>
        <v>0</v>
      </c>
      <c r="T85" s="169">
        <f t="shared" si="10"/>
        <v>79.7</v>
      </c>
      <c r="U85" s="169">
        <f t="shared" si="10"/>
        <v>-21</v>
      </c>
      <c r="V85" s="170">
        <v>0</v>
      </c>
      <c r="W85" s="12"/>
      <c r="X85" s="6">
        <v>1965</v>
      </c>
      <c r="Y85" s="7" t="s">
        <v>3</v>
      </c>
      <c r="Z85" s="7" t="s">
        <v>3</v>
      </c>
      <c r="AA85" s="7" t="s">
        <v>3</v>
      </c>
      <c r="AB85" s="7" t="s">
        <v>3</v>
      </c>
      <c r="AC85" s="7" t="s">
        <v>3</v>
      </c>
      <c r="AD85" s="7" t="s">
        <v>3</v>
      </c>
      <c r="AE85" s="7" t="s">
        <v>3</v>
      </c>
      <c r="AF85" s="7" t="s">
        <v>3</v>
      </c>
      <c r="AG85" s="7" t="s">
        <v>3</v>
      </c>
      <c r="AH85" s="7" t="s">
        <v>3</v>
      </c>
      <c r="AI85" s="7" t="s">
        <v>3</v>
      </c>
      <c r="AJ85" s="7" t="s">
        <v>3</v>
      </c>
      <c r="AK85" s="7" t="s">
        <v>3</v>
      </c>
      <c r="AL85" s="7" t="s">
        <v>3</v>
      </c>
      <c r="AM85" s="7" t="s">
        <v>3</v>
      </c>
      <c r="AN85" s="7" t="s">
        <v>3</v>
      </c>
      <c r="AO85" s="7"/>
      <c r="AP85" s="6">
        <v>1965</v>
      </c>
      <c r="AQ85" s="20">
        <v>-442.9</v>
      </c>
      <c r="AR85" s="20">
        <v>2062.6</v>
      </c>
      <c r="AS85" s="20">
        <v>1153.5999999999999</v>
      </c>
      <c r="AT85" s="20">
        <v>769.1</v>
      </c>
      <c r="AU85" s="20">
        <v>108.6</v>
      </c>
      <c r="AV85" s="20">
        <v>31.3</v>
      </c>
      <c r="AW85" s="20">
        <v>2505.5</v>
      </c>
      <c r="AX85" s="20">
        <v>1578.8</v>
      </c>
      <c r="AY85" s="20">
        <v>554.20000000000005</v>
      </c>
      <c r="AZ85" s="20">
        <v>354.1</v>
      </c>
      <c r="BA85" s="20">
        <v>18.399999999999999</v>
      </c>
      <c r="BB85" s="20">
        <v>342.3</v>
      </c>
      <c r="BC85" s="20">
        <v>0</v>
      </c>
      <c r="BD85" s="20">
        <v>79.7</v>
      </c>
      <c r="BE85" s="21">
        <v>-21</v>
      </c>
      <c r="BF85" s="22" t="s">
        <v>3</v>
      </c>
      <c r="BG85" s="23"/>
      <c r="BH85" s="6">
        <v>1965</v>
      </c>
      <c r="BI85" s="8" t="s">
        <v>3</v>
      </c>
      <c r="BJ85" s="8" t="s">
        <v>3</v>
      </c>
      <c r="BK85" s="8" t="s">
        <v>3</v>
      </c>
      <c r="BL85" s="8" t="s">
        <v>3</v>
      </c>
      <c r="BM85" s="8" t="s">
        <v>3</v>
      </c>
      <c r="BN85" s="8" t="s">
        <v>3</v>
      </c>
      <c r="BO85" s="8" t="s">
        <v>3</v>
      </c>
      <c r="BP85" s="8" t="s">
        <v>3</v>
      </c>
      <c r="BQ85" s="8" t="s">
        <v>3</v>
      </c>
      <c r="BR85" s="8" t="s">
        <v>3</v>
      </c>
      <c r="BS85" s="8" t="s">
        <v>3</v>
      </c>
      <c r="BT85" s="8" t="s">
        <v>3</v>
      </c>
      <c r="BU85" s="8" t="s">
        <v>3</v>
      </c>
      <c r="BV85" s="8" t="s">
        <v>3</v>
      </c>
      <c r="BW85" s="8" t="s">
        <v>3</v>
      </c>
      <c r="BX85" s="8" t="s">
        <v>3</v>
      </c>
      <c r="BY85" s="3"/>
    </row>
    <row r="86" spans="1:77" x14ac:dyDescent="0.3">
      <c r="A86" s="9">
        <f t="shared" si="0"/>
        <v>-1.2434497875801753E-14</v>
      </c>
      <c r="B86" s="9">
        <f t="shared" si="1"/>
        <v>0</v>
      </c>
      <c r="C86" s="9">
        <f t="shared" si="2"/>
        <v>-0.1000000000000334</v>
      </c>
      <c r="D86" s="9">
        <f t="shared" si="3"/>
        <v>0</v>
      </c>
      <c r="E86" s="10">
        <f t="shared" si="4"/>
        <v>5.6843418860808015E-14</v>
      </c>
      <c r="F86" s="6">
        <v>1966</v>
      </c>
      <c r="G86" s="19">
        <f t="shared" si="10"/>
        <v>-477.8</v>
      </c>
      <c r="H86" s="19">
        <f t="shared" si="10"/>
        <v>2241.9</v>
      </c>
      <c r="I86" s="168">
        <f t="shared" si="10"/>
        <v>1235.4000000000001</v>
      </c>
      <c r="J86" s="169">
        <f t="shared" si="10"/>
        <v>839.7</v>
      </c>
      <c r="K86" s="169">
        <f t="shared" si="10"/>
        <v>136.19999999999999</v>
      </c>
      <c r="L86" s="169">
        <f t="shared" si="10"/>
        <v>30.7</v>
      </c>
      <c r="M86" s="169">
        <f t="shared" si="10"/>
        <v>2719.7</v>
      </c>
      <c r="N86" s="169">
        <f t="shared" si="10"/>
        <v>1668.8</v>
      </c>
      <c r="O86" s="169">
        <f t="shared" si="10"/>
        <v>624.09999999999991</v>
      </c>
      <c r="P86" s="169">
        <f t="shared" si="10"/>
        <v>407.8</v>
      </c>
      <c r="Q86" s="169">
        <f t="shared" si="10"/>
        <v>19</v>
      </c>
      <c r="R86" s="169">
        <f t="shared" si="10"/>
        <v>527</v>
      </c>
      <c r="S86" s="169">
        <f t="shared" si="10"/>
        <v>0</v>
      </c>
      <c r="T86" s="169">
        <f t="shared" si="10"/>
        <v>-43.1</v>
      </c>
      <c r="U86" s="169">
        <f t="shared" si="10"/>
        <v>6.1</v>
      </c>
      <c r="V86" s="170">
        <v>0</v>
      </c>
      <c r="W86" s="12"/>
      <c r="X86" s="6">
        <v>1966</v>
      </c>
      <c r="Y86" s="7" t="s">
        <v>3</v>
      </c>
      <c r="Z86" s="7" t="s">
        <v>3</v>
      </c>
      <c r="AA86" s="7" t="s">
        <v>3</v>
      </c>
      <c r="AB86" s="7" t="s">
        <v>3</v>
      </c>
      <c r="AC86" s="7" t="s">
        <v>3</v>
      </c>
      <c r="AD86" s="7" t="s">
        <v>3</v>
      </c>
      <c r="AE86" s="7" t="s">
        <v>3</v>
      </c>
      <c r="AF86" s="7" t="s">
        <v>3</v>
      </c>
      <c r="AG86" s="7" t="s">
        <v>3</v>
      </c>
      <c r="AH86" s="7" t="s">
        <v>3</v>
      </c>
      <c r="AI86" s="7" t="s">
        <v>3</v>
      </c>
      <c r="AJ86" s="7" t="s">
        <v>3</v>
      </c>
      <c r="AK86" s="7" t="s">
        <v>3</v>
      </c>
      <c r="AL86" s="7" t="s">
        <v>3</v>
      </c>
      <c r="AM86" s="7" t="s">
        <v>3</v>
      </c>
      <c r="AN86" s="7" t="s">
        <v>3</v>
      </c>
      <c r="AO86" s="7"/>
      <c r="AP86" s="6">
        <v>1966</v>
      </c>
      <c r="AQ86" s="20">
        <v>-477.8</v>
      </c>
      <c r="AR86" s="20">
        <v>2241.9</v>
      </c>
      <c r="AS86" s="20">
        <v>1235.4000000000001</v>
      </c>
      <c r="AT86" s="20">
        <v>839.7</v>
      </c>
      <c r="AU86" s="20">
        <v>136.19999999999999</v>
      </c>
      <c r="AV86" s="20">
        <v>30.7</v>
      </c>
      <c r="AW86" s="20">
        <v>2719.7</v>
      </c>
      <c r="AX86" s="20">
        <v>1668.8</v>
      </c>
      <c r="AY86" s="20">
        <v>624.09999999999991</v>
      </c>
      <c r="AZ86" s="20">
        <v>407.8</v>
      </c>
      <c r="BA86" s="20">
        <v>19</v>
      </c>
      <c r="BB86" s="20">
        <v>527</v>
      </c>
      <c r="BC86" s="20">
        <v>0</v>
      </c>
      <c r="BD86" s="20">
        <v>-43.1</v>
      </c>
      <c r="BE86" s="21">
        <v>6.1</v>
      </c>
      <c r="BF86" s="22" t="s">
        <v>3</v>
      </c>
      <c r="BG86" s="23"/>
      <c r="BH86" s="6">
        <v>1966</v>
      </c>
      <c r="BI86" s="8" t="s">
        <v>3</v>
      </c>
      <c r="BJ86" s="8" t="s">
        <v>3</v>
      </c>
      <c r="BK86" s="8" t="s">
        <v>3</v>
      </c>
      <c r="BL86" s="8" t="s">
        <v>3</v>
      </c>
      <c r="BM86" s="8" t="s">
        <v>3</v>
      </c>
      <c r="BN86" s="8" t="s">
        <v>3</v>
      </c>
      <c r="BO86" s="8" t="s">
        <v>3</v>
      </c>
      <c r="BP86" s="8" t="s">
        <v>3</v>
      </c>
      <c r="BQ86" s="8" t="s">
        <v>3</v>
      </c>
      <c r="BR86" s="8" t="s">
        <v>3</v>
      </c>
      <c r="BS86" s="8" t="s">
        <v>3</v>
      </c>
      <c r="BT86" s="8" t="s">
        <v>3</v>
      </c>
      <c r="BU86" s="8" t="s">
        <v>3</v>
      </c>
      <c r="BV86" s="8" t="s">
        <v>3</v>
      </c>
      <c r="BW86" s="8" t="s">
        <v>3</v>
      </c>
      <c r="BX86" s="8" t="s">
        <v>3</v>
      </c>
      <c r="BY86" s="3"/>
    </row>
    <row r="87" spans="1:77" x14ac:dyDescent="0.3">
      <c r="A87" s="9">
        <f t="shared" si="0"/>
        <v>9.9999999999958789E-2</v>
      </c>
      <c r="B87" s="9">
        <f t="shared" si="1"/>
        <v>-9.9999999999909051E-2</v>
      </c>
      <c r="C87" s="9">
        <f t="shared" si="2"/>
        <v>-0.10000000000003695</v>
      </c>
      <c r="D87" s="9">
        <f t="shared" si="3"/>
        <v>0</v>
      </c>
      <c r="E87" s="10">
        <f t="shared" si="4"/>
        <v>-0.10000000000002274</v>
      </c>
      <c r="F87" s="6">
        <v>1967</v>
      </c>
      <c r="G87" s="19">
        <f t="shared" ref="G87:U99" si="11">AQ87</f>
        <v>-603</v>
      </c>
      <c r="H87" s="19">
        <f t="shared" si="11"/>
        <v>2309.8000000000002</v>
      </c>
      <c r="I87" s="168">
        <f t="shared" si="11"/>
        <v>1228.6000000000001</v>
      </c>
      <c r="J87" s="169">
        <f t="shared" si="11"/>
        <v>917.40000000000009</v>
      </c>
      <c r="K87" s="169">
        <f t="shared" si="11"/>
        <v>126.6</v>
      </c>
      <c r="L87" s="169">
        <f t="shared" si="11"/>
        <v>37.299999999999997</v>
      </c>
      <c r="M87" s="169">
        <f t="shared" si="11"/>
        <v>2912.9</v>
      </c>
      <c r="N87" s="169">
        <f t="shared" si="11"/>
        <v>1755.2</v>
      </c>
      <c r="O87" s="169">
        <f t="shared" si="11"/>
        <v>667.1</v>
      </c>
      <c r="P87" s="169">
        <f t="shared" si="11"/>
        <v>474</v>
      </c>
      <c r="Q87" s="169">
        <f t="shared" si="11"/>
        <v>16.600000000000001</v>
      </c>
      <c r="R87" s="169">
        <f t="shared" si="11"/>
        <v>647.29999999999995</v>
      </c>
      <c r="S87" s="169">
        <f t="shared" si="11"/>
        <v>0</v>
      </c>
      <c r="T87" s="169">
        <f t="shared" si="11"/>
        <v>-4.4000000000000004</v>
      </c>
      <c r="U87" s="169">
        <f t="shared" si="11"/>
        <v>39.799999999999997</v>
      </c>
      <c r="V87" s="170">
        <v>0</v>
      </c>
      <c r="W87" s="12"/>
      <c r="X87" s="6">
        <v>1967</v>
      </c>
      <c r="Y87" s="7" t="s">
        <v>3</v>
      </c>
      <c r="Z87" s="7" t="s">
        <v>3</v>
      </c>
      <c r="AA87" s="7" t="s">
        <v>3</v>
      </c>
      <c r="AB87" s="7" t="s">
        <v>3</v>
      </c>
      <c r="AC87" s="7" t="s">
        <v>3</v>
      </c>
      <c r="AD87" s="7" t="s">
        <v>3</v>
      </c>
      <c r="AE87" s="7" t="s">
        <v>3</v>
      </c>
      <c r="AF87" s="7" t="s">
        <v>3</v>
      </c>
      <c r="AG87" s="7" t="s">
        <v>3</v>
      </c>
      <c r="AH87" s="7" t="s">
        <v>3</v>
      </c>
      <c r="AI87" s="7" t="s">
        <v>3</v>
      </c>
      <c r="AJ87" s="7" t="s">
        <v>3</v>
      </c>
      <c r="AK87" s="7" t="s">
        <v>3</v>
      </c>
      <c r="AL87" s="7" t="s">
        <v>3</v>
      </c>
      <c r="AM87" s="7" t="s">
        <v>3</v>
      </c>
      <c r="AN87" s="7" t="s">
        <v>3</v>
      </c>
      <c r="AO87" s="7"/>
      <c r="AP87" s="6">
        <v>1967</v>
      </c>
      <c r="AQ87" s="20">
        <v>-603</v>
      </c>
      <c r="AR87" s="20">
        <v>2309.8000000000002</v>
      </c>
      <c r="AS87" s="20">
        <v>1228.6000000000001</v>
      </c>
      <c r="AT87" s="20">
        <v>917.40000000000009</v>
      </c>
      <c r="AU87" s="20">
        <v>126.6</v>
      </c>
      <c r="AV87" s="20">
        <v>37.299999999999997</v>
      </c>
      <c r="AW87" s="20">
        <v>2912.9</v>
      </c>
      <c r="AX87" s="20">
        <v>1755.2</v>
      </c>
      <c r="AY87" s="20">
        <v>667.1</v>
      </c>
      <c r="AZ87" s="20">
        <v>474</v>
      </c>
      <c r="BA87" s="20">
        <v>16.600000000000001</v>
      </c>
      <c r="BB87" s="20">
        <v>647.29999999999995</v>
      </c>
      <c r="BC87" s="20">
        <v>0</v>
      </c>
      <c r="BD87" s="20">
        <v>-4.4000000000000004</v>
      </c>
      <c r="BE87" s="21">
        <v>39.799999999999997</v>
      </c>
      <c r="BF87" s="22" t="s">
        <v>3</v>
      </c>
      <c r="BG87" s="23"/>
      <c r="BH87" s="6">
        <v>1967</v>
      </c>
      <c r="BI87" s="8" t="s">
        <v>3</v>
      </c>
      <c r="BJ87" s="8" t="s">
        <v>3</v>
      </c>
      <c r="BK87" s="8" t="s">
        <v>3</v>
      </c>
      <c r="BL87" s="8" t="s">
        <v>3</v>
      </c>
      <c r="BM87" s="8" t="s">
        <v>3</v>
      </c>
      <c r="BN87" s="8" t="s">
        <v>3</v>
      </c>
      <c r="BO87" s="8" t="s">
        <v>3</v>
      </c>
      <c r="BP87" s="8" t="s">
        <v>3</v>
      </c>
      <c r="BQ87" s="8" t="s">
        <v>3</v>
      </c>
      <c r="BR87" s="8" t="s">
        <v>3</v>
      </c>
      <c r="BS87" s="8" t="s">
        <v>3</v>
      </c>
      <c r="BT87" s="8" t="s">
        <v>3</v>
      </c>
      <c r="BU87" s="8" t="s">
        <v>3</v>
      </c>
      <c r="BV87" s="8" t="s">
        <v>3</v>
      </c>
      <c r="BW87" s="8" t="s">
        <v>3</v>
      </c>
      <c r="BX87" s="8" t="s">
        <v>3</v>
      </c>
      <c r="BY87" s="3"/>
    </row>
    <row r="88" spans="1:77" x14ac:dyDescent="0.3">
      <c r="A88" s="9">
        <f t="shared" si="0"/>
        <v>0</v>
      </c>
      <c r="B88" s="9">
        <f t="shared" si="1"/>
        <v>0</v>
      </c>
      <c r="C88" s="9">
        <f t="shared" si="2"/>
        <v>0</v>
      </c>
      <c r="D88" s="9">
        <f t="shared" si="3"/>
        <v>9.9999999999909051E-2</v>
      </c>
      <c r="E88" s="10">
        <f t="shared" si="4"/>
        <v>0</v>
      </c>
      <c r="F88" s="6">
        <v>1968</v>
      </c>
      <c r="G88" s="19">
        <f t="shared" si="11"/>
        <v>-775.4</v>
      </c>
      <c r="H88" s="19">
        <f t="shared" si="11"/>
        <v>2537.1999999999998</v>
      </c>
      <c r="I88" s="168">
        <f t="shared" si="11"/>
        <v>1276.0999999999999</v>
      </c>
      <c r="J88" s="169">
        <f t="shared" si="11"/>
        <v>1080.0999999999999</v>
      </c>
      <c r="K88" s="169">
        <f t="shared" si="11"/>
        <v>137.5</v>
      </c>
      <c r="L88" s="169">
        <f t="shared" si="11"/>
        <v>43.5</v>
      </c>
      <c r="M88" s="169">
        <f t="shared" si="11"/>
        <v>3312.6</v>
      </c>
      <c r="N88" s="169">
        <f t="shared" si="11"/>
        <v>1936.8</v>
      </c>
      <c r="O88" s="169">
        <f t="shared" si="11"/>
        <v>796.8</v>
      </c>
      <c r="P88" s="169">
        <f t="shared" si="11"/>
        <v>564.40000000000009</v>
      </c>
      <c r="Q88" s="169">
        <f t="shared" si="11"/>
        <v>14.7</v>
      </c>
      <c r="R88" s="169">
        <f t="shared" si="11"/>
        <v>513.79999999999995</v>
      </c>
      <c r="S88" s="169">
        <f t="shared" si="11"/>
        <v>0</v>
      </c>
      <c r="T88" s="169">
        <f t="shared" si="11"/>
        <v>310.60000000000002</v>
      </c>
      <c r="U88" s="169">
        <f t="shared" si="11"/>
        <v>49</v>
      </c>
      <c r="V88" s="170">
        <v>0</v>
      </c>
      <c r="W88" s="12"/>
      <c r="X88" s="6">
        <v>1968</v>
      </c>
      <c r="Y88" s="7" t="s">
        <v>3</v>
      </c>
      <c r="Z88" s="7" t="s">
        <v>3</v>
      </c>
      <c r="AA88" s="7" t="s">
        <v>3</v>
      </c>
      <c r="AB88" s="7" t="s">
        <v>3</v>
      </c>
      <c r="AC88" s="7" t="s">
        <v>3</v>
      </c>
      <c r="AD88" s="7" t="s">
        <v>3</v>
      </c>
      <c r="AE88" s="7" t="s">
        <v>3</v>
      </c>
      <c r="AF88" s="7" t="s">
        <v>3</v>
      </c>
      <c r="AG88" s="7" t="s">
        <v>3</v>
      </c>
      <c r="AH88" s="7" t="s">
        <v>3</v>
      </c>
      <c r="AI88" s="7" t="s">
        <v>3</v>
      </c>
      <c r="AJ88" s="7" t="s">
        <v>3</v>
      </c>
      <c r="AK88" s="7" t="s">
        <v>3</v>
      </c>
      <c r="AL88" s="7" t="s">
        <v>3</v>
      </c>
      <c r="AM88" s="7" t="s">
        <v>3</v>
      </c>
      <c r="AN88" s="7" t="s">
        <v>3</v>
      </c>
      <c r="AO88" s="7"/>
      <c r="AP88" s="6">
        <v>1968</v>
      </c>
      <c r="AQ88" s="20">
        <v>-775.4</v>
      </c>
      <c r="AR88" s="20">
        <v>2537.1999999999998</v>
      </c>
      <c r="AS88" s="20">
        <v>1276.0999999999999</v>
      </c>
      <c r="AT88" s="20">
        <v>1080.0999999999999</v>
      </c>
      <c r="AU88" s="20">
        <v>137.5</v>
      </c>
      <c r="AV88" s="20">
        <v>43.5</v>
      </c>
      <c r="AW88" s="20">
        <v>3312.6</v>
      </c>
      <c r="AX88" s="20">
        <v>1936.8</v>
      </c>
      <c r="AY88" s="20">
        <v>796.8</v>
      </c>
      <c r="AZ88" s="20">
        <v>564.40000000000009</v>
      </c>
      <c r="BA88" s="20">
        <v>14.7</v>
      </c>
      <c r="BB88" s="20">
        <v>513.79999999999995</v>
      </c>
      <c r="BC88" s="20">
        <v>0</v>
      </c>
      <c r="BD88" s="20">
        <v>310.60000000000002</v>
      </c>
      <c r="BE88" s="21">
        <v>49</v>
      </c>
      <c r="BF88" s="22" t="s">
        <v>3</v>
      </c>
      <c r="BG88" s="23"/>
      <c r="BH88" s="6">
        <v>1968</v>
      </c>
      <c r="BI88" s="8" t="s">
        <v>3</v>
      </c>
      <c r="BJ88" s="8" t="s">
        <v>3</v>
      </c>
      <c r="BK88" s="8" t="s">
        <v>3</v>
      </c>
      <c r="BL88" s="8" t="s">
        <v>3</v>
      </c>
      <c r="BM88" s="8" t="s">
        <v>3</v>
      </c>
      <c r="BN88" s="8" t="s">
        <v>3</v>
      </c>
      <c r="BO88" s="8" t="s">
        <v>3</v>
      </c>
      <c r="BP88" s="8" t="s">
        <v>3</v>
      </c>
      <c r="BQ88" s="8" t="s">
        <v>3</v>
      </c>
      <c r="BR88" s="8" t="s">
        <v>3</v>
      </c>
      <c r="BS88" s="8" t="s">
        <v>3</v>
      </c>
      <c r="BT88" s="8" t="s">
        <v>3</v>
      </c>
      <c r="BU88" s="8" t="s">
        <v>3</v>
      </c>
      <c r="BV88" s="8" t="s">
        <v>3</v>
      </c>
      <c r="BW88" s="8" t="s">
        <v>3</v>
      </c>
      <c r="BX88" s="8" t="s">
        <v>3</v>
      </c>
      <c r="BY88" s="3"/>
    </row>
    <row r="89" spans="1:77" x14ac:dyDescent="0.3">
      <c r="A89" s="9">
        <f t="shared" si="0"/>
        <v>4.9737991503207013E-14</v>
      </c>
      <c r="B89" s="9">
        <f t="shared" si="1"/>
        <v>0</v>
      </c>
      <c r="C89" s="9">
        <f t="shared" si="2"/>
        <v>0.20000000000018048</v>
      </c>
      <c r="D89" s="9">
        <f t="shared" si="3"/>
        <v>0</v>
      </c>
      <c r="E89" s="10">
        <f t="shared" si="4"/>
        <v>-1.1368683772161603E-13</v>
      </c>
      <c r="F89" s="6">
        <v>1969</v>
      </c>
      <c r="G89" s="19">
        <f t="shared" si="11"/>
        <v>-708.4</v>
      </c>
      <c r="H89" s="19">
        <f t="shared" si="11"/>
        <v>2853.3</v>
      </c>
      <c r="I89" s="168">
        <f t="shared" si="11"/>
        <v>1470.3</v>
      </c>
      <c r="J89" s="169">
        <f t="shared" si="11"/>
        <v>1168.2</v>
      </c>
      <c r="K89" s="169">
        <f t="shared" si="11"/>
        <v>164.5</v>
      </c>
      <c r="L89" s="169">
        <f t="shared" si="11"/>
        <v>50.1</v>
      </c>
      <c r="M89" s="169">
        <f t="shared" si="11"/>
        <v>3561.7</v>
      </c>
      <c r="N89" s="169">
        <f t="shared" si="11"/>
        <v>2001.8999999999999</v>
      </c>
      <c r="O89" s="169">
        <f t="shared" si="11"/>
        <v>895.9</v>
      </c>
      <c r="P89" s="169">
        <f t="shared" si="11"/>
        <v>648.6</v>
      </c>
      <c r="Q89" s="169">
        <f t="shared" si="11"/>
        <v>15.3</v>
      </c>
      <c r="R89" s="169">
        <f t="shared" si="11"/>
        <v>665.6</v>
      </c>
      <c r="S89" s="169">
        <f t="shared" si="11"/>
        <v>0</v>
      </c>
      <c r="T89" s="169">
        <f t="shared" si="11"/>
        <v>90.7</v>
      </c>
      <c r="U89" s="169">
        <f t="shared" si="11"/>
        <v>47.9</v>
      </c>
      <c r="V89" s="170">
        <v>0</v>
      </c>
      <c r="W89" s="12"/>
      <c r="X89" s="6">
        <v>1969</v>
      </c>
      <c r="Y89" s="7" t="s">
        <v>3</v>
      </c>
      <c r="Z89" s="7" t="s">
        <v>3</v>
      </c>
      <c r="AA89" s="7" t="s">
        <v>3</v>
      </c>
      <c r="AB89" s="7" t="s">
        <v>3</v>
      </c>
      <c r="AC89" s="7" t="s">
        <v>3</v>
      </c>
      <c r="AD89" s="7" t="s">
        <v>3</v>
      </c>
      <c r="AE89" s="7" t="s">
        <v>3</v>
      </c>
      <c r="AF89" s="7" t="s">
        <v>3</v>
      </c>
      <c r="AG89" s="7" t="s">
        <v>3</v>
      </c>
      <c r="AH89" s="7" t="s">
        <v>3</v>
      </c>
      <c r="AI89" s="7" t="s">
        <v>3</v>
      </c>
      <c r="AJ89" s="7" t="s">
        <v>3</v>
      </c>
      <c r="AK89" s="7" t="s">
        <v>3</v>
      </c>
      <c r="AL89" s="7" t="s">
        <v>3</v>
      </c>
      <c r="AM89" s="7" t="s">
        <v>3</v>
      </c>
      <c r="AN89" s="7" t="s">
        <v>3</v>
      </c>
      <c r="AO89" s="7"/>
      <c r="AP89" s="6">
        <v>1969</v>
      </c>
      <c r="AQ89" s="20">
        <v>-708.4</v>
      </c>
      <c r="AR89" s="20">
        <v>2853.3</v>
      </c>
      <c r="AS89" s="20">
        <v>1470.3</v>
      </c>
      <c r="AT89" s="20">
        <v>1168.2</v>
      </c>
      <c r="AU89" s="20">
        <v>164.5</v>
      </c>
      <c r="AV89" s="20">
        <v>50.1</v>
      </c>
      <c r="AW89" s="20">
        <v>3561.7</v>
      </c>
      <c r="AX89" s="20">
        <v>2001.8999999999999</v>
      </c>
      <c r="AY89" s="20">
        <v>895.9</v>
      </c>
      <c r="AZ89" s="20">
        <v>648.6</v>
      </c>
      <c r="BA89" s="20">
        <v>15.3</v>
      </c>
      <c r="BB89" s="20">
        <v>665.6</v>
      </c>
      <c r="BC89" s="20">
        <v>0</v>
      </c>
      <c r="BD89" s="20">
        <v>90.7</v>
      </c>
      <c r="BE89" s="21">
        <v>47.9</v>
      </c>
      <c r="BF89" s="22" t="s">
        <v>3</v>
      </c>
      <c r="BG89" s="23"/>
      <c r="BH89" s="6">
        <v>1969</v>
      </c>
      <c r="BI89" s="8" t="s">
        <v>3</v>
      </c>
      <c r="BJ89" s="8" t="s">
        <v>3</v>
      </c>
      <c r="BK89" s="8" t="s">
        <v>3</v>
      </c>
      <c r="BL89" s="8" t="s">
        <v>3</v>
      </c>
      <c r="BM89" s="8" t="s">
        <v>3</v>
      </c>
      <c r="BN89" s="8" t="s">
        <v>3</v>
      </c>
      <c r="BO89" s="8" t="s">
        <v>3</v>
      </c>
      <c r="BP89" s="8" t="s">
        <v>3</v>
      </c>
      <c r="BQ89" s="8" t="s">
        <v>3</v>
      </c>
      <c r="BR89" s="8" t="s">
        <v>3</v>
      </c>
      <c r="BS89" s="8" t="s">
        <v>3</v>
      </c>
      <c r="BT89" s="8" t="s">
        <v>3</v>
      </c>
      <c r="BU89" s="8" t="s">
        <v>3</v>
      </c>
      <c r="BV89" s="8" t="s">
        <v>3</v>
      </c>
      <c r="BW89" s="8" t="s">
        <v>3</v>
      </c>
      <c r="BX89" s="8" t="s">
        <v>3</v>
      </c>
      <c r="BY89" s="3"/>
    </row>
    <row r="90" spans="1:77" x14ac:dyDescent="0.3">
      <c r="A90" s="9">
        <f t="shared" si="0"/>
        <v>9.9999999999965894E-2</v>
      </c>
      <c r="B90" s="9">
        <f t="shared" si="1"/>
        <v>-9.9999999999909051E-2</v>
      </c>
      <c r="C90" s="9">
        <f t="shared" si="2"/>
        <v>9.9999999999951683E-2</v>
      </c>
      <c r="D90" s="9">
        <f t="shared" si="3"/>
        <v>-0.1000000000003638</v>
      </c>
      <c r="E90" s="10">
        <f t="shared" si="4"/>
        <v>-0.10000000000004405</v>
      </c>
      <c r="F90" s="6">
        <v>1970</v>
      </c>
      <c r="G90" s="19">
        <f t="shared" si="11"/>
        <v>-1187.9000000000001</v>
      </c>
      <c r="H90" s="19">
        <f t="shared" si="11"/>
        <v>3254.5</v>
      </c>
      <c r="I90" s="168">
        <f t="shared" si="11"/>
        <v>1446.7</v>
      </c>
      <c r="J90" s="169">
        <f t="shared" si="11"/>
        <v>1544.5</v>
      </c>
      <c r="K90" s="169">
        <f t="shared" si="11"/>
        <v>193.4</v>
      </c>
      <c r="L90" s="169">
        <f t="shared" si="11"/>
        <v>69.8</v>
      </c>
      <c r="M90" s="169">
        <f t="shared" si="11"/>
        <v>4442.5</v>
      </c>
      <c r="N90" s="169">
        <f t="shared" si="11"/>
        <v>2353.7000000000003</v>
      </c>
      <c r="O90" s="169">
        <f t="shared" si="11"/>
        <v>1288.5999999999999</v>
      </c>
      <c r="P90" s="169">
        <f t="shared" si="11"/>
        <v>786.2</v>
      </c>
      <c r="Q90" s="169">
        <f t="shared" si="11"/>
        <v>13.9</v>
      </c>
      <c r="R90" s="169">
        <f t="shared" si="11"/>
        <v>848.6</v>
      </c>
      <c r="S90" s="169">
        <f t="shared" si="11"/>
        <v>45.4</v>
      </c>
      <c r="T90" s="169">
        <f t="shared" si="11"/>
        <v>396.1</v>
      </c>
      <c r="U90" s="169">
        <f t="shared" si="11"/>
        <v>102.1</v>
      </c>
      <c r="V90" s="170">
        <v>0</v>
      </c>
      <c r="W90" s="12"/>
      <c r="X90" s="6">
        <v>1970</v>
      </c>
      <c r="Y90" s="7" t="s">
        <v>3</v>
      </c>
      <c r="Z90" s="7" t="s">
        <v>3</v>
      </c>
      <c r="AA90" s="7" t="s">
        <v>3</v>
      </c>
      <c r="AB90" s="7" t="s">
        <v>3</v>
      </c>
      <c r="AC90" s="7" t="s">
        <v>3</v>
      </c>
      <c r="AD90" s="7" t="s">
        <v>3</v>
      </c>
      <c r="AE90" s="7" t="s">
        <v>3</v>
      </c>
      <c r="AF90" s="7" t="s">
        <v>3</v>
      </c>
      <c r="AG90" s="7" t="s">
        <v>3</v>
      </c>
      <c r="AH90" s="7" t="s">
        <v>3</v>
      </c>
      <c r="AI90" s="7" t="s">
        <v>3</v>
      </c>
      <c r="AJ90" s="7" t="s">
        <v>3</v>
      </c>
      <c r="AK90" s="7" t="s">
        <v>3</v>
      </c>
      <c r="AL90" s="7" t="s">
        <v>3</v>
      </c>
      <c r="AM90" s="7" t="s">
        <v>3</v>
      </c>
      <c r="AN90" s="7" t="s">
        <v>3</v>
      </c>
      <c r="AO90" s="7"/>
      <c r="AP90" s="6">
        <v>1970</v>
      </c>
      <c r="AQ90" s="20">
        <v>-1187.9000000000001</v>
      </c>
      <c r="AR90" s="20">
        <v>3254.5</v>
      </c>
      <c r="AS90" s="20">
        <v>1446.7</v>
      </c>
      <c r="AT90" s="20">
        <v>1544.5</v>
      </c>
      <c r="AU90" s="20">
        <v>193.4</v>
      </c>
      <c r="AV90" s="20">
        <v>69.8</v>
      </c>
      <c r="AW90" s="20">
        <v>4442.5</v>
      </c>
      <c r="AX90" s="20">
        <v>2353.7000000000003</v>
      </c>
      <c r="AY90" s="20">
        <v>1288.5999999999999</v>
      </c>
      <c r="AZ90" s="20">
        <v>786.2</v>
      </c>
      <c r="BA90" s="20">
        <v>13.9</v>
      </c>
      <c r="BB90" s="20">
        <v>848.6</v>
      </c>
      <c r="BC90" s="20">
        <v>45.4</v>
      </c>
      <c r="BD90" s="20">
        <v>396.1</v>
      </c>
      <c r="BE90" s="21">
        <v>102.1</v>
      </c>
      <c r="BF90" s="22" t="s">
        <v>3</v>
      </c>
      <c r="BG90" s="23"/>
      <c r="BH90" s="6">
        <v>1970</v>
      </c>
      <c r="BI90" s="8" t="s">
        <v>3</v>
      </c>
      <c r="BJ90" s="8" t="s">
        <v>3</v>
      </c>
      <c r="BK90" s="8" t="s">
        <v>3</v>
      </c>
      <c r="BL90" s="8" t="s">
        <v>3</v>
      </c>
      <c r="BM90" s="8" t="s">
        <v>3</v>
      </c>
      <c r="BN90" s="8" t="s">
        <v>3</v>
      </c>
      <c r="BO90" s="8" t="s">
        <v>3</v>
      </c>
      <c r="BP90" s="8" t="s">
        <v>3</v>
      </c>
      <c r="BQ90" s="8" t="s">
        <v>3</v>
      </c>
      <c r="BR90" s="8" t="s">
        <v>3</v>
      </c>
      <c r="BS90" s="8" t="s">
        <v>3</v>
      </c>
      <c r="BT90" s="8" t="s">
        <v>3</v>
      </c>
      <c r="BU90" s="8" t="s">
        <v>3</v>
      </c>
      <c r="BV90" s="8" t="s">
        <v>3</v>
      </c>
      <c r="BW90" s="8" t="s">
        <v>3</v>
      </c>
      <c r="BX90" s="8" t="s">
        <v>3</v>
      </c>
      <c r="BY90" s="3"/>
    </row>
    <row r="91" spans="1:77" x14ac:dyDescent="0.3">
      <c r="A91" s="9">
        <f>G91+R91+T91+ S91-U91-V91</f>
        <v>-9.9999999999937472E-2</v>
      </c>
      <c r="B91" s="9">
        <f t="shared" si="1"/>
        <v>0</v>
      </c>
      <c r="C91" s="9">
        <f t="shared" si="2"/>
        <v>1.9895196601282805E-13</v>
      </c>
      <c r="D91" s="9">
        <f t="shared" si="3"/>
        <v>0</v>
      </c>
      <c r="E91" s="10">
        <f t="shared" si="4"/>
        <v>0.10000000000004405</v>
      </c>
      <c r="F91" s="6">
        <v>1971</v>
      </c>
      <c r="G91" s="19">
        <f t="shared" si="11"/>
        <v>-928.9</v>
      </c>
      <c r="H91" s="19">
        <f t="shared" si="11"/>
        <v>3532</v>
      </c>
      <c r="I91" s="168">
        <f t="shared" si="11"/>
        <v>1521.8</v>
      </c>
      <c r="J91" s="169">
        <f t="shared" si="11"/>
        <v>1733.3999999999999</v>
      </c>
      <c r="K91" s="169">
        <f t="shared" si="11"/>
        <v>205.7</v>
      </c>
      <c r="L91" s="169">
        <f t="shared" si="11"/>
        <v>71.099999999999994</v>
      </c>
      <c r="M91" s="169">
        <f t="shared" si="11"/>
        <v>4460.8999999999996</v>
      </c>
      <c r="N91" s="169">
        <f t="shared" si="11"/>
        <v>2272.6999999999998</v>
      </c>
      <c r="O91" s="169">
        <f t="shared" si="11"/>
        <v>1341.7</v>
      </c>
      <c r="P91" s="169">
        <f t="shared" si="11"/>
        <v>833</v>
      </c>
      <c r="Q91" s="169">
        <f t="shared" si="11"/>
        <v>13.5</v>
      </c>
      <c r="R91" s="169">
        <f t="shared" si="11"/>
        <v>895.7</v>
      </c>
      <c r="S91" s="169">
        <f t="shared" si="11"/>
        <v>39.6</v>
      </c>
      <c r="T91" s="169">
        <f t="shared" si="11"/>
        <v>193.5</v>
      </c>
      <c r="U91" s="169">
        <f t="shared" si="11"/>
        <v>200</v>
      </c>
      <c r="V91" s="170">
        <v>0</v>
      </c>
      <c r="W91" s="12"/>
      <c r="X91" s="6">
        <v>1971</v>
      </c>
      <c r="Y91" s="7" t="s">
        <v>3</v>
      </c>
      <c r="Z91" s="7" t="s">
        <v>3</v>
      </c>
      <c r="AA91" s="7" t="s">
        <v>3</v>
      </c>
      <c r="AB91" s="7" t="s">
        <v>3</v>
      </c>
      <c r="AC91" s="7" t="s">
        <v>3</v>
      </c>
      <c r="AD91" s="7" t="s">
        <v>3</v>
      </c>
      <c r="AE91" s="7" t="s">
        <v>3</v>
      </c>
      <c r="AF91" s="7" t="s">
        <v>3</v>
      </c>
      <c r="AG91" s="7" t="s">
        <v>3</v>
      </c>
      <c r="AH91" s="7" t="s">
        <v>3</v>
      </c>
      <c r="AI91" s="7" t="s">
        <v>3</v>
      </c>
      <c r="AJ91" s="7" t="s">
        <v>3</v>
      </c>
      <c r="AK91" s="7" t="s">
        <v>3</v>
      </c>
      <c r="AL91" s="7" t="s">
        <v>3</v>
      </c>
      <c r="AM91" s="7" t="s">
        <v>3</v>
      </c>
      <c r="AN91" s="7" t="s">
        <v>3</v>
      </c>
      <c r="AO91" s="7"/>
      <c r="AP91" s="6">
        <v>1971</v>
      </c>
      <c r="AQ91" s="20">
        <v>-928.9</v>
      </c>
      <c r="AR91" s="20">
        <v>3532</v>
      </c>
      <c r="AS91" s="20">
        <v>1521.8</v>
      </c>
      <c r="AT91" s="20">
        <v>1733.3999999999999</v>
      </c>
      <c r="AU91" s="20">
        <v>205.7</v>
      </c>
      <c r="AV91" s="20">
        <v>71.099999999999994</v>
      </c>
      <c r="AW91" s="20">
        <v>4460.8999999999996</v>
      </c>
      <c r="AX91" s="20">
        <v>2272.6999999999998</v>
      </c>
      <c r="AY91" s="20">
        <v>1341.7</v>
      </c>
      <c r="AZ91" s="20">
        <v>833</v>
      </c>
      <c r="BA91" s="20">
        <v>13.5</v>
      </c>
      <c r="BB91" s="20">
        <v>895.7</v>
      </c>
      <c r="BC91" s="20">
        <v>39.6</v>
      </c>
      <c r="BD91" s="20">
        <v>193.5</v>
      </c>
      <c r="BE91" s="21">
        <v>200</v>
      </c>
      <c r="BF91" s="22" t="s">
        <v>3</v>
      </c>
      <c r="BG91" s="23"/>
      <c r="BH91" s="6">
        <v>1971</v>
      </c>
      <c r="BI91" s="8" t="s">
        <v>3</v>
      </c>
      <c r="BJ91" s="8" t="s">
        <v>3</v>
      </c>
      <c r="BK91" s="8" t="s">
        <v>3</v>
      </c>
      <c r="BL91" s="8" t="s">
        <v>3</v>
      </c>
      <c r="BM91" s="8" t="s">
        <v>3</v>
      </c>
      <c r="BN91" s="8" t="s">
        <v>3</v>
      </c>
      <c r="BO91" s="8" t="s">
        <v>3</v>
      </c>
      <c r="BP91" s="8" t="s">
        <v>3</v>
      </c>
      <c r="BQ91" s="8" t="s">
        <v>3</v>
      </c>
      <c r="BR91" s="8" t="s">
        <v>3</v>
      </c>
      <c r="BS91" s="8" t="s">
        <v>3</v>
      </c>
      <c r="BT91" s="8" t="s">
        <v>3</v>
      </c>
      <c r="BU91" s="8" t="s">
        <v>3</v>
      </c>
      <c r="BV91" s="8" t="s">
        <v>3</v>
      </c>
      <c r="BW91" s="8" t="s">
        <v>3</v>
      </c>
      <c r="BX91" s="8" t="s">
        <v>3</v>
      </c>
      <c r="BY91" s="3"/>
    </row>
    <row r="92" spans="1:77" x14ac:dyDescent="0.3">
      <c r="A92" s="9">
        <f t="shared" si="0"/>
        <v>0</v>
      </c>
      <c r="B92" s="9">
        <f t="shared" si="1"/>
        <v>0</v>
      </c>
      <c r="C92" s="9">
        <f t="shared" si="2"/>
        <v>-0.10000000000029274</v>
      </c>
      <c r="D92" s="9">
        <f t="shared" si="3"/>
        <v>0.10000000000127329</v>
      </c>
      <c r="E92" s="10">
        <f t="shared" si="4"/>
        <v>4.2632564145606011E-14</v>
      </c>
      <c r="F92" s="6">
        <v>1972</v>
      </c>
      <c r="G92" s="19">
        <f t="shared" si="11"/>
        <v>-1005.7</v>
      </c>
      <c r="H92" s="19">
        <f t="shared" si="11"/>
        <v>4280.2</v>
      </c>
      <c r="I92" s="168">
        <f t="shared" si="11"/>
        <v>1886.8000000000002</v>
      </c>
      <c r="J92" s="169">
        <f t="shared" si="11"/>
        <v>1993.6</v>
      </c>
      <c r="K92" s="169">
        <f t="shared" si="11"/>
        <v>320.10000000000002</v>
      </c>
      <c r="L92" s="169">
        <f t="shared" si="11"/>
        <v>79.8</v>
      </c>
      <c r="M92" s="169">
        <f t="shared" si="11"/>
        <v>5285.9</v>
      </c>
      <c r="N92" s="169">
        <f t="shared" si="11"/>
        <v>2799.4</v>
      </c>
      <c r="O92" s="169">
        <f t="shared" si="11"/>
        <v>1524.7</v>
      </c>
      <c r="P92" s="169">
        <f t="shared" si="11"/>
        <v>949.3</v>
      </c>
      <c r="Q92" s="169">
        <f t="shared" si="11"/>
        <v>12.6</v>
      </c>
      <c r="R92" s="169">
        <f t="shared" si="11"/>
        <v>432.5</v>
      </c>
      <c r="S92" s="169">
        <f t="shared" si="11"/>
        <v>39.200000000000003</v>
      </c>
      <c r="T92" s="169">
        <f t="shared" si="11"/>
        <v>798.7</v>
      </c>
      <c r="U92" s="169">
        <f t="shared" si="11"/>
        <v>264.7</v>
      </c>
      <c r="V92" s="170">
        <v>0</v>
      </c>
      <c r="W92" s="12"/>
      <c r="X92" s="6">
        <v>1972</v>
      </c>
      <c r="Y92" s="7" t="s">
        <v>3</v>
      </c>
      <c r="Z92" s="7" t="s">
        <v>3</v>
      </c>
      <c r="AA92" s="7" t="s">
        <v>3</v>
      </c>
      <c r="AB92" s="7" t="s">
        <v>3</v>
      </c>
      <c r="AC92" s="7" t="s">
        <v>3</v>
      </c>
      <c r="AD92" s="7" t="s">
        <v>3</v>
      </c>
      <c r="AE92" s="7" t="s">
        <v>3</v>
      </c>
      <c r="AF92" s="7" t="s">
        <v>3</v>
      </c>
      <c r="AG92" s="7" t="s">
        <v>3</v>
      </c>
      <c r="AH92" s="7" t="s">
        <v>3</v>
      </c>
      <c r="AI92" s="7" t="s">
        <v>3</v>
      </c>
      <c r="AJ92" s="7" t="s">
        <v>3</v>
      </c>
      <c r="AK92" s="7" t="s">
        <v>3</v>
      </c>
      <c r="AL92" s="7" t="s">
        <v>3</v>
      </c>
      <c r="AM92" s="7" t="s">
        <v>3</v>
      </c>
      <c r="AN92" s="7" t="s">
        <v>3</v>
      </c>
      <c r="AO92" s="7"/>
      <c r="AP92" s="6">
        <v>1972</v>
      </c>
      <c r="AQ92" s="20">
        <v>-1005.7</v>
      </c>
      <c r="AR92" s="20">
        <v>4280.2</v>
      </c>
      <c r="AS92" s="20">
        <v>1886.8000000000002</v>
      </c>
      <c r="AT92" s="20">
        <v>1993.6</v>
      </c>
      <c r="AU92" s="20">
        <v>320.10000000000002</v>
      </c>
      <c r="AV92" s="20">
        <v>79.8</v>
      </c>
      <c r="AW92" s="20">
        <v>5285.9</v>
      </c>
      <c r="AX92" s="20">
        <v>2799.4</v>
      </c>
      <c r="AY92" s="20">
        <v>1524.7</v>
      </c>
      <c r="AZ92" s="20">
        <v>949.3</v>
      </c>
      <c r="BA92" s="20">
        <v>12.6</v>
      </c>
      <c r="BB92" s="20">
        <v>432.5</v>
      </c>
      <c r="BC92" s="20">
        <v>39.200000000000003</v>
      </c>
      <c r="BD92" s="20">
        <v>798.7</v>
      </c>
      <c r="BE92" s="21">
        <v>264.7</v>
      </c>
      <c r="BF92" s="22" t="s">
        <v>3</v>
      </c>
      <c r="BG92" s="23"/>
      <c r="BH92" s="6">
        <v>1972</v>
      </c>
      <c r="BI92" s="8" t="s">
        <v>3</v>
      </c>
      <c r="BJ92" s="8" t="s">
        <v>3</v>
      </c>
      <c r="BK92" s="8" t="s">
        <v>3</v>
      </c>
      <c r="BL92" s="8" t="s">
        <v>3</v>
      </c>
      <c r="BM92" s="8" t="s">
        <v>3</v>
      </c>
      <c r="BN92" s="8" t="s">
        <v>3</v>
      </c>
      <c r="BO92" s="8" t="s">
        <v>3</v>
      </c>
      <c r="BP92" s="8" t="s">
        <v>3</v>
      </c>
      <c r="BQ92" s="8" t="s">
        <v>3</v>
      </c>
      <c r="BR92" s="8" t="s">
        <v>3</v>
      </c>
      <c r="BS92" s="8" t="s">
        <v>3</v>
      </c>
      <c r="BT92" s="8" t="s">
        <v>3</v>
      </c>
      <c r="BU92" s="8" t="s">
        <v>3</v>
      </c>
      <c r="BV92" s="8" t="s">
        <v>3</v>
      </c>
      <c r="BW92" s="8" t="s">
        <v>3</v>
      </c>
      <c r="BX92" s="8" t="s">
        <v>3</v>
      </c>
      <c r="BY92" s="3"/>
    </row>
    <row r="93" spans="1:77" x14ac:dyDescent="0.3">
      <c r="A93" s="9">
        <f t="shared" si="0"/>
        <v>-0.10000000000012221</v>
      </c>
      <c r="B93" s="9">
        <f t="shared" si="1"/>
        <v>9.999999999922693E-2</v>
      </c>
      <c r="C93" s="9">
        <f t="shared" si="2"/>
        <v>9.9999999999681677E-2</v>
      </c>
      <c r="D93" s="9">
        <f t="shared" si="3"/>
        <v>0</v>
      </c>
      <c r="E93" s="10">
        <f t="shared" si="4"/>
        <v>0.10000000000013642</v>
      </c>
      <c r="F93" s="6">
        <v>1973</v>
      </c>
      <c r="G93" s="19">
        <f t="shared" si="11"/>
        <v>-1528.8</v>
      </c>
      <c r="H93" s="19">
        <f t="shared" si="11"/>
        <v>5405.9</v>
      </c>
      <c r="I93" s="168">
        <f t="shared" si="11"/>
        <v>2399.2999999999997</v>
      </c>
      <c r="J93" s="169">
        <f t="shared" si="11"/>
        <v>2393.3000000000002</v>
      </c>
      <c r="K93" s="169">
        <f t="shared" si="11"/>
        <v>523.70000000000005</v>
      </c>
      <c r="L93" s="169">
        <f t="shared" si="11"/>
        <v>89.5</v>
      </c>
      <c r="M93" s="169">
        <f t="shared" si="11"/>
        <v>6934.6</v>
      </c>
      <c r="N93" s="169">
        <f t="shared" si="11"/>
        <v>3937.4</v>
      </c>
      <c r="O93" s="169">
        <f t="shared" si="11"/>
        <v>1825.3000000000002</v>
      </c>
      <c r="P93" s="169">
        <f t="shared" si="11"/>
        <v>1155.4000000000001</v>
      </c>
      <c r="Q93" s="169">
        <f t="shared" si="11"/>
        <v>16.5</v>
      </c>
      <c r="R93" s="169">
        <f t="shared" si="11"/>
        <v>2051.1999999999998</v>
      </c>
      <c r="S93" s="169">
        <f t="shared" si="11"/>
        <v>0</v>
      </c>
      <c r="T93" s="169">
        <f t="shared" si="11"/>
        <v>-400.2</v>
      </c>
      <c r="U93" s="169">
        <f t="shared" si="11"/>
        <v>122.3</v>
      </c>
      <c r="V93" s="170">
        <v>0</v>
      </c>
      <c r="W93" s="12"/>
      <c r="X93" s="6">
        <v>1973</v>
      </c>
      <c r="Y93" s="7" t="s">
        <v>3</v>
      </c>
      <c r="Z93" s="7" t="s">
        <v>3</v>
      </c>
      <c r="AA93" s="7" t="s">
        <v>3</v>
      </c>
      <c r="AB93" s="7" t="s">
        <v>3</v>
      </c>
      <c r="AC93" s="7" t="s">
        <v>3</v>
      </c>
      <c r="AD93" s="7" t="s">
        <v>3</v>
      </c>
      <c r="AE93" s="7" t="s">
        <v>3</v>
      </c>
      <c r="AF93" s="7" t="s">
        <v>3</v>
      </c>
      <c r="AG93" s="7" t="s">
        <v>3</v>
      </c>
      <c r="AH93" s="7" t="s">
        <v>3</v>
      </c>
      <c r="AI93" s="7" t="s">
        <v>3</v>
      </c>
      <c r="AJ93" s="7" t="s">
        <v>3</v>
      </c>
      <c r="AK93" s="7" t="s">
        <v>3</v>
      </c>
      <c r="AL93" s="7" t="s">
        <v>3</v>
      </c>
      <c r="AM93" s="7" t="s">
        <v>3</v>
      </c>
      <c r="AN93" s="7" t="s">
        <v>3</v>
      </c>
      <c r="AO93" s="7"/>
      <c r="AP93" s="6">
        <v>1973</v>
      </c>
      <c r="AQ93" s="20">
        <v>-1528.8</v>
      </c>
      <c r="AR93" s="20">
        <v>5405.9</v>
      </c>
      <c r="AS93" s="20">
        <v>2399.2999999999997</v>
      </c>
      <c r="AT93" s="20">
        <v>2393.3000000000002</v>
      </c>
      <c r="AU93" s="20">
        <v>523.70000000000005</v>
      </c>
      <c r="AV93" s="20">
        <v>89.5</v>
      </c>
      <c r="AW93" s="20">
        <v>6934.6</v>
      </c>
      <c r="AX93" s="20">
        <v>3937.4</v>
      </c>
      <c r="AY93" s="20">
        <v>1825.3000000000002</v>
      </c>
      <c r="AZ93" s="20">
        <v>1155.4000000000001</v>
      </c>
      <c r="BA93" s="20">
        <v>16.5</v>
      </c>
      <c r="BB93" s="20">
        <v>2051.1999999999998</v>
      </c>
      <c r="BC93" s="20">
        <v>0</v>
      </c>
      <c r="BD93" s="20">
        <v>-400.2</v>
      </c>
      <c r="BE93" s="21">
        <v>122.3</v>
      </c>
      <c r="BF93" s="22" t="s">
        <v>3</v>
      </c>
      <c r="BG93" s="23"/>
      <c r="BH93" s="6">
        <v>1973</v>
      </c>
      <c r="BI93" s="8" t="s">
        <v>3</v>
      </c>
      <c r="BJ93" s="8" t="s">
        <v>3</v>
      </c>
      <c r="BK93" s="8" t="s">
        <v>3</v>
      </c>
      <c r="BL93" s="8" t="s">
        <v>3</v>
      </c>
      <c r="BM93" s="8" t="s">
        <v>3</v>
      </c>
      <c r="BN93" s="8" t="s">
        <v>3</v>
      </c>
      <c r="BO93" s="8" t="s">
        <v>3</v>
      </c>
      <c r="BP93" s="8" t="s">
        <v>3</v>
      </c>
      <c r="BQ93" s="8" t="s">
        <v>3</v>
      </c>
      <c r="BR93" s="8" t="s">
        <v>3</v>
      </c>
      <c r="BS93" s="8" t="s">
        <v>3</v>
      </c>
      <c r="BT93" s="8" t="s">
        <v>3</v>
      </c>
      <c r="BU93" s="8" t="s">
        <v>3</v>
      </c>
      <c r="BV93" s="8" t="s">
        <v>3</v>
      </c>
      <c r="BW93" s="8" t="s">
        <v>3</v>
      </c>
      <c r="BX93" s="8" t="s">
        <v>3</v>
      </c>
      <c r="BY93" s="3"/>
    </row>
    <row r="94" spans="1:77" x14ac:dyDescent="0.3">
      <c r="A94" s="9">
        <f t="shared" si="0"/>
        <v>-2.1316282072803006E-14</v>
      </c>
      <c r="B94" s="9">
        <f t="shared" si="1"/>
        <v>0.1000000000003638</v>
      </c>
      <c r="C94" s="9">
        <f t="shared" si="2"/>
        <v>0.10000000000042064</v>
      </c>
      <c r="D94" s="9">
        <f t="shared" si="3"/>
        <v>0</v>
      </c>
      <c r="E94" s="10">
        <f t="shared" si="4"/>
        <v>0</v>
      </c>
      <c r="F94" s="6">
        <v>1974</v>
      </c>
      <c r="G94" s="19">
        <f t="shared" si="11"/>
        <v>-3226</v>
      </c>
      <c r="H94" s="19">
        <f t="shared" si="11"/>
        <v>6838.5</v>
      </c>
      <c r="I94" s="168">
        <f t="shared" si="11"/>
        <v>3377.2</v>
      </c>
      <c r="J94" s="169">
        <f t="shared" si="11"/>
        <v>2650.2</v>
      </c>
      <c r="K94" s="169">
        <f t="shared" si="11"/>
        <v>675.3</v>
      </c>
      <c r="L94" s="169">
        <f t="shared" si="11"/>
        <v>135.69999999999999</v>
      </c>
      <c r="M94" s="169">
        <f t="shared" si="11"/>
        <v>10064.4</v>
      </c>
      <c r="N94" s="169">
        <f t="shared" si="11"/>
        <v>6225.5</v>
      </c>
      <c r="O94" s="169">
        <f t="shared" si="11"/>
        <v>2253.9</v>
      </c>
      <c r="P94" s="169">
        <f t="shared" si="11"/>
        <v>1568.1999999999998</v>
      </c>
      <c r="Q94" s="169">
        <f t="shared" si="11"/>
        <v>16.8</v>
      </c>
      <c r="R94" s="169">
        <f t="shared" si="11"/>
        <v>3822.5</v>
      </c>
      <c r="S94" s="169">
        <f t="shared" si="11"/>
        <v>0</v>
      </c>
      <c r="T94" s="169">
        <f t="shared" si="11"/>
        <v>-559.6</v>
      </c>
      <c r="U94" s="169">
        <f t="shared" si="11"/>
        <v>36.9</v>
      </c>
      <c r="V94" s="170">
        <v>0</v>
      </c>
      <c r="W94" s="12"/>
      <c r="X94" s="6">
        <v>1974</v>
      </c>
      <c r="Y94" s="7" t="s">
        <v>3</v>
      </c>
      <c r="Z94" s="7" t="s">
        <v>3</v>
      </c>
      <c r="AA94" s="7" t="s">
        <v>3</v>
      </c>
      <c r="AB94" s="7" t="s">
        <v>3</v>
      </c>
      <c r="AC94" s="7" t="s">
        <v>3</v>
      </c>
      <c r="AD94" s="7" t="s">
        <v>3</v>
      </c>
      <c r="AE94" s="7" t="s">
        <v>3</v>
      </c>
      <c r="AF94" s="7" t="s">
        <v>3</v>
      </c>
      <c r="AG94" s="7" t="s">
        <v>3</v>
      </c>
      <c r="AH94" s="7" t="s">
        <v>3</v>
      </c>
      <c r="AI94" s="7" t="s">
        <v>3</v>
      </c>
      <c r="AJ94" s="7" t="s">
        <v>3</v>
      </c>
      <c r="AK94" s="7" t="s">
        <v>3</v>
      </c>
      <c r="AL94" s="7" t="s">
        <v>3</v>
      </c>
      <c r="AM94" s="7" t="s">
        <v>3</v>
      </c>
      <c r="AN94" s="7" t="s">
        <v>3</v>
      </c>
      <c r="AO94" s="7"/>
      <c r="AP94" s="6">
        <v>1974</v>
      </c>
      <c r="AQ94" s="20">
        <v>-3226</v>
      </c>
      <c r="AR94" s="20">
        <v>6838.5</v>
      </c>
      <c r="AS94" s="20">
        <v>3377.2</v>
      </c>
      <c r="AT94" s="20">
        <v>2650.2</v>
      </c>
      <c r="AU94" s="20">
        <v>675.3</v>
      </c>
      <c r="AV94" s="20">
        <v>135.69999999999999</v>
      </c>
      <c r="AW94" s="20">
        <v>10064.4</v>
      </c>
      <c r="AX94" s="20">
        <v>6225.5</v>
      </c>
      <c r="AY94" s="20">
        <v>2253.9</v>
      </c>
      <c r="AZ94" s="20">
        <v>1568.1999999999998</v>
      </c>
      <c r="BA94" s="20">
        <v>16.8</v>
      </c>
      <c r="BB94" s="20">
        <v>3822.5</v>
      </c>
      <c r="BC94" s="20">
        <v>0</v>
      </c>
      <c r="BD94" s="20">
        <v>-559.6</v>
      </c>
      <c r="BE94" s="21">
        <v>36.9</v>
      </c>
      <c r="BF94" s="22" t="s">
        <v>3</v>
      </c>
      <c r="BG94" s="23"/>
      <c r="BH94" s="6">
        <v>1974</v>
      </c>
      <c r="BI94" s="8" t="s">
        <v>3</v>
      </c>
      <c r="BJ94" s="8" t="s">
        <v>3</v>
      </c>
      <c r="BK94" s="8" t="s">
        <v>3</v>
      </c>
      <c r="BL94" s="8" t="s">
        <v>3</v>
      </c>
      <c r="BM94" s="8" t="s">
        <v>3</v>
      </c>
      <c r="BN94" s="8" t="s">
        <v>3</v>
      </c>
      <c r="BO94" s="8" t="s">
        <v>3</v>
      </c>
      <c r="BP94" s="8" t="s">
        <v>3</v>
      </c>
      <c r="BQ94" s="8" t="s">
        <v>3</v>
      </c>
      <c r="BR94" s="8" t="s">
        <v>3</v>
      </c>
      <c r="BS94" s="8" t="s">
        <v>3</v>
      </c>
      <c r="BT94" s="8" t="s">
        <v>3</v>
      </c>
      <c r="BU94" s="8" t="s">
        <v>3</v>
      </c>
      <c r="BV94" s="8" t="s">
        <v>3</v>
      </c>
      <c r="BW94" s="8" t="s">
        <v>3</v>
      </c>
      <c r="BX94" s="8" t="s">
        <v>3</v>
      </c>
      <c r="BY94" s="3"/>
    </row>
    <row r="95" spans="1:77" x14ac:dyDescent="0.3">
      <c r="A95" s="9">
        <f t="shared" si="0"/>
        <v>-7.673861546209082E-13</v>
      </c>
      <c r="B95" s="9">
        <f t="shared" si="1"/>
        <v>0</v>
      </c>
      <c r="C95" s="9">
        <f t="shared" si="2"/>
        <v>0</v>
      </c>
      <c r="D95" s="9">
        <f t="shared" si="3"/>
        <v>9.9999999998544808E-2</v>
      </c>
      <c r="E95" s="10">
        <f t="shared" si="4"/>
        <v>9.0949470177292824E-13</v>
      </c>
      <c r="F95" s="6">
        <v>1975</v>
      </c>
      <c r="G95" s="19">
        <f t="shared" si="11"/>
        <v>-4442.6000000000004</v>
      </c>
      <c r="H95" s="19">
        <f t="shared" si="11"/>
        <v>7134.8</v>
      </c>
      <c r="I95" s="168">
        <f t="shared" si="11"/>
        <v>3540.6000000000004</v>
      </c>
      <c r="J95" s="169">
        <f t="shared" si="11"/>
        <v>2906.5</v>
      </c>
      <c r="K95" s="169">
        <f t="shared" si="11"/>
        <v>533.1</v>
      </c>
      <c r="L95" s="169">
        <f t="shared" si="11"/>
        <v>154.6</v>
      </c>
      <c r="M95" s="169">
        <f t="shared" si="11"/>
        <v>11577.4</v>
      </c>
      <c r="N95" s="169">
        <f t="shared" si="11"/>
        <v>6732.2999999999993</v>
      </c>
      <c r="O95" s="169">
        <f t="shared" si="11"/>
        <v>2703.1</v>
      </c>
      <c r="P95" s="169">
        <f t="shared" si="11"/>
        <v>2120.6999999999998</v>
      </c>
      <c r="Q95" s="169">
        <f t="shared" si="11"/>
        <v>21.4</v>
      </c>
      <c r="R95" s="169">
        <f t="shared" si="11"/>
        <v>5458.9</v>
      </c>
      <c r="S95" s="169">
        <f t="shared" si="11"/>
        <v>0</v>
      </c>
      <c r="T95" s="169">
        <f t="shared" si="11"/>
        <v>-851.2</v>
      </c>
      <c r="U95" s="169">
        <f t="shared" si="11"/>
        <v>165.1</v>
      </c>
      <c r="V95" s="170">
        <v>0</v>
      </c>
      <c r="W95" s="12"/>
      <c r="X95" s="6">
        <v>1975</v>
      </c>
      <c r="Y95" s="7" t="s">
        <v>3</v>
      </c>
      <c r="Z95" s="7" t="s">
        <v>3</v>
      </c>
      <c r="AA95" s="7" t="s">
        <v>3</v>
      </c>
      <c r="AB95" s="7" t="s">
        <v>3</v>
      </c>
      <c r="AC95" s="7" t="s">
        <v>3</v>
      </c>
      <c r="AD95" s="7" t="s">
        <v>3</v>
      </c>
      <c r="AE95" s="7" t="s">
        <v>3</v>
      </c>
      <c r="AF95" s="7" t="s">
        <v>3</v>
      </c>
      <c r="AG95" s="7" t="s">
        <v>3</v>
      </c>
      <c r="AH95" s="7" t="s">
        <v>3</v>
      </c>
      <c r="AI95" s="7" t="s">
        <v>3</v>
      </c>
      <c r="AJ95" s="7" t="s">
        <v>3</v>
      </c>
      <c r="AK95" s="7" t="s">
        <v>3</v>
      </c>
      <c r="AL95" s="7" t="s">
        <v>3</v>
      </c>
      <c r="AM95" s="7" t="s">
        <v>3</v>
      </c>
      <c r="AN95" s="7" t="s">
        <v>3</v>
      </c>
      <c r="AO95" s="7"/>
      <c r="AP95" s="6">
        <v>1975</v>
      </c>
      <c r="AQ95" s="20">
        <v>-4442.6000000000004</v>
      </c>
      <c r="AR95" s="20">
        <v>7134.8</v>
      </c>
      <c r="AS95" s="20">
        <v>3540.6000000000004</v>
      </c>
      <c r="AT95" s="20">
        <v>2906.5</v>
      </c>
      <c r="AU95" s="20">
        <v>533.1</v>
      </c>
      <c r="AV95" s="20">
        <v>154.6</v>
      </c>
      <c r="AW95" s="20">
        <v>11577.4</v>
      </c>
      <c r="AX95" s="20">
        <v>6732.2999999999993</v>
      </c>
      <c r="AY95" s="20">
        <v>2703.1</v>
      </c>
      <c r="AZ95" s="20">
        <v>2120.6999999999998</v>
      </c>
      <c r="BA95" s="20">
        <v>21.4</v>
      </c>
      <c r="BB95" s="20">
        <v>5458.9</v>
      </c>
      <c r="BC95" s="20">
        <v>0</v>
      </c>
      <c r="BD95" s="20">
        <v>-851.2</v>
      </c>
      <c r="BE95" s="21">
        <v>165.1</v>
      </c>
      <c r="BF95" s="22" t="s">
        <v>3</v>
      </c>
      <c r="BG95" s="23"/>
      <c r="BH95" s="6">
        <v>1975</v>
      </c>
      <c r="BI95" s="8" t="s">
        <v>3</v>
      </c>
      <c r="BJ95" s="8" t="s">
        <v>3</v>
      </c>
      <c r="BK95" s="8" t="s">
        <v>3</v>
      </c>
      <c r="BL95" s="8" t="s">
        <v>3</v>
      </c>
      <c r="BM95" s="8" t="s">
        <v>3</v>
      </c>
      <c r="BN95" s="8" t="s">
        <v>3</v>
      </c>
      <c r="BO95" s="8" t="s">
        <v>3</v>
      </c>
      <c r="BP95" s="8" t="s">
        <v>3</v>
      </c>
      <c r="BQ95" s="8" t="s">
        <v>3</v>
      </c>
      <c r="BR95" s="8" t="s">
        <v>3</v>
      </c>
      <c r="BS95" s="8" t="s">
        <v>3</v>
      </c>
      <c r="BT95" s="8" t="s">
        <v>3</v>
      </c>
      <c r="BU95" s="8" t="s">
        <v>3</v>
      </c>
      <c r="BV95" s="8" t="s">
        <v>3</v>
      </c>
      <c r="BW95" s="8" t="s">
        <v>3</v>
      </c>
      <c r="BX95" s="8" t="s">
        <v>3</v>
      </c>
      <c r="BY95" s="3"/>
    </row>
    <row r="96" spans="1:77" x14ac:dyDescent="0.3">
      <c r="A96" s="9">
        <f>G96+R96+T96+ S96-U96-V96</f>
        <v>-0.10000000000025011</v>
      </c>
      <c r="B96" s="9">
        <f t="shared" si="1"/>
        <v>0</v>
      </c>
      <c r="C96" s="9">
        <f t="shared" si="2"/>
        <v>-9.9999999998942712E-2</v>
      </c>
      <c r="D96" s="9">
        <f t="shared" si="3"/>
        <v>0</v>
      </c>
      <c r="E96" s="10">
        <f>U96-G96-(R96+T96)-S96+V96</f>
        <v>9.9999999999909051E-2</v>
      </c>
      <c r="F96" s="6">
        <v>1976</v>
      </c>
      <c r="G96" s="19">
        <f t="shared" si="11"/>
        <v>-3683.3</v>
      </c>
      <c r="H96" s="19">
        <f t="shared" si="11"/>
        <v>8277.2000000000007</v>
      </c>
      <c r="I96" s="168">
        <f t="shared" si="11"/>
        <v>4181.3999999999996</v>
      </c>
      <c r="J96" s="169">
        <f t="shared" si="11"/>
        <v>3286.9</v>
      </c>
      <c r="K96" s="169">
        <f t="shared" si="11"/>
        <v>631.79999999999995</v>
      </c>
      <c r="L96" s="169">
        <f t="shared" si="11"/>
        <v>177.2</v>
      </c>
      <c r="M96" s="169">
        <f t="shared" si="11"/>
        <v>11960.5</v>
      </c>
      <c r="N96" s="169">
        <f t="shared" si="11"/>
        <v>6428.5999999999995</v>
      </c>
      <c r="O96" s="169">
        <f t="shared" si="11"/>
        <v>2915</v>
      </c>
      <c r="P96" s="169">
        <f t="shared" si="11"/>
        <v>2594.3000000000002</v>
      </c>
      <c r="Q96" s="169">
        <f t="shared" si="11"/>
        <v>22.6</v>
      </c>
      <c r="R96" s="169">
        <f t="shared" si="11"/>
        <v>5070</v>
      </c>
      <c r="S96" s="169">
        <f t="shared" si="11"/>
        <v>0</v>
      </c>
      <c r="T96" s="169">
        <f t="shared" si="11"/>
        <v>-1707.7</v>
      </c>
      <c r="U96" s="169">
        <f t="shared" si="11"/>
        <v>-320.89999999999998</v>
      </c>
      <c r="V96" s="170">
        <v>0</v>
      </c>
      <c r="W96" s="12"/>
      <c r="X96" s="6">
        <v>1976</v>
      </c>
      <c r="Y96" s="7" t="s">
        <v>3</v>
      </c>
      <c r="Z96" s="7" t="s">
        <v>3</v>
      </c>
      <c r="AA96" s="7" t="s">
        <v>3</v>
      </c>
      <c r="AB96" s="7" t="s">
        <v>3</v>
      </c>
      <c r="AC96" s="7" t="s">
        <v>3</v>
      </c>
      <c r="AD96" s="7" t="s">
        <v>3</v>
      </c>
      <c r="AE96" s="7" t="s">
        <v>3</v>
      </c>
      <c r="AF96" s="7" t="s">
        <v>3</v>
      </c>
      <c r="AG96" s="7" t="s">
        <v>3</v>
      </c>
      <c r="AH96" s="7" t="s">
        <v>3</v>
      </c>
      <c r="AI96" s="7" t="s">
        <v>3</v>
      </c>
      <c r="AJ96" s="7" t="s">
        <v>3</v>
      </c>
      <c r="AK96" s="7" t="s">
        <v>3</v>
      </c>
      <c r="AL96" s="7" t="s">
        <v>3</v>
      </c>
      <c r="AM96" s="7" t="s">
        <v>3</v>
      </c>
      <c r="AN96" s="7" t="s">
        <v>3</v>
      </c>
      <c r="AO96" s="7"/>
      <c r="AP96" s="6">
        <v>1976</v>
      </c>
      <c r="AQ96" s="20">
        <v>-3683.3</v>
      </c>
      <c r="AR96" s="20">
        <v>8277.2000000000007</v>
      </c>
      <c r="AS96" s="20">
        <v>4181.3999999999996</v>
      </c>
      <c r="AT96" s="20">
        <v>3286.9</v>
      </c>
      <c r="AU96" s="20">
        <v>631.79999999999995</v>
      </c>
      <c r="AV96" s="20">
        <v>177.2</v>
      </c>
      <c r="AW96" s="20">
        <v>11960.5</v>
      </c>
      <c r="AX96" s="20">
        <v>6428.5999999999995</v>
      </c>
      <c r="AY96" s="20">
        <v>2915</v>
      </c>
      <c r="AZ96" s="20">
        <v>2594.3000000000002</v>
      </c>
      <c r="BA96" s="20">
        <v>22.6</v>
      </c>
      <c r="BB96" s="20">
        <v>5070</v>
      </c>
      <c r="BC96" s="20">
        <v>0</v>
      </c>
      <c r="BD96" s="20">
        <v>-1707.7</v>
      </c>
      <c r="BE96" s="21">
        <v>-320.89999999999998</v>
      </c>
      <c r="BF96" s="22" t="s">
        <v>3</v>
      </c>
      <c r="BG96" s="23"/>
      <c r="BH96" s="6">
        <v>1976</v>
      </c>
      <c r="BI96" s="8" t="s">
        <v>3</v>
      </c>
      <c r="BJ96" s="8" t="s">
        <v>3</v>
      </c>
      <c r="BK96" s="8" t="s">
        <v>3</v>
      </c>
      <c r="BL96" s="8" t="s">
        <v>3</v>
      </c>
      <c r="BM96" s="8" t="s">
        <v>3</v>
      </c>
      <c r="BN96" s="8" t="s">
        <v>3</v>
      </c>
      <c r="BO96" s="8" t="s">
        <v>3</v>
      </c>
      <c r="BP96" s="8" t="s">
        <v>3</v>
      </c>
      <c r="BQ96" s="8" t="s">
        <v>3</v>
      </c>
      <c r="BR96" s="8" t="s">
        <v>3</v>
      </c>
      <c r="BS96" s="8" t="s">
        <v>3</v>
      </c>
      <c r="BT96" s="8" t="s">
        <v>3</v>
      </c>
      <c r="BU96" s="8" t="s">
        <v>3</v>
      </c>
      <c r="BV96" s="8" t="s">
        <v>3</v>
      </c>
      <c r="BW96" s="8" t="s">
        <v>3</v>
      </c>
      <c r="BX96" s="8" t="s">
        <v>3</v>
      </c>
      <c r="BY96" s="3"/>
    </row>
    <row r="97" spans="1:91" x14ac:dyDescent="0.3">
      <c r="A97" s="9">
        <f t="shared" si="0"/>
        <v>-1.1368683772161603E-13</v>
      </c>
      <c r="B97" s="9">
        <f t="shared" si="1"/>
        <v>0</v>
      </c>
      <c r="C97" s="9">
        <f t="shared" si="2"/>
        <v>9.9999999999511147E-2</v>
      </c>
      <c r="D97" s="9">
        <f t="shared" si="3"/>
        <v>-0.1000000000003638</v>
      </c>
      <c r="E97" s="10">
        <f t="shared" si="4"/>
        <v>0</v>
      </c>
      <c r="F97" s="6">
        <v>1977</v>
      </c>
      <c r="G97" s="19">
        <f t="shared" si="11"/>
        <v>-1596.4</v>
      </c>
      <c r="H97" s="19">
        <f t="shared" si="11"/>
        <v>9177.1</v>
      </c>
      <c r="I97" s="168">
        <f t="shared" si="11"/>
        <v>5193.0000000000009</v>
      </c>
      <c r="J97" s="169">
        <f t="shared" si="11"/>
        <v>3149</v>
      </c>
      <c r="K97" s="169">
        <f t="shared" si="11"/>
        <v>641.29999999999995</v>
      </c>
      <c r="L97" s="169">
        <f t="shared" si="11"/>
        <v>193.7</v>
      </c>
      <c r="M97" s="169">
        <f t="shared" si="11"/>
        <v>10773.5</v>
      </c>
      <c r="N97" s="169">
        <f t="shared" si="11"/>
        <v>5735.6</v>
      </c>
      <c r="O97" s="169">
        <f t="shared" si="11"/>
        <v>2327.5</v>
      </c>
      <c r="P97" s="169">
        <f t="shared" si="11"/>
        <v>2686.9</v>
      </c>
      <c r="Q97" s="169">
        <f t="shared" si="11"/>
        <v>23.4</v>
      </c>
      <c r="R97" s="169">
        <f t="shared" si="11"/>
        <v>2276</v>
      </c>
      <c r="S97" s="169">
        <f t="shared" si="11"/>
        <v>0</v>
      </c>
      <c r="T97" s="169">
        <f t="shared" si="11"/>
        <v>-22.5</v>
      </c>
      <c r="U97" s="169">
        <f t="shared" si="11"/>
        <v>657.1</v>
      </c>
      <c r="V97" s="170">
        <v>0</v>
      </c>
      <c r="W97" s="12"/>
      <c r="X97" s="6">
        <v>1977</v>
      </c>
      <c r="Y97" s="7" t="s">
        <v>3</v>
      </c>
      <c r="Z97" s="7" t="s">
        <v>3</v>
      </c>
      <c r="AA97" s="7" t="s">
        <v>3</v>
      </c>
      <c r="AB97" s="7" t="s">
        <v>3</v>
      </c>
      <c r="AC97" s="7" t="s">
        <v>3</v>
      </c>
      <c r="AD97" s="7" t="s">
        <v>3</v>
      </c>
      <c r="AE97" s="7" t="s">
        <v>3</v>
      </c>
      <c r="AF97" s="7" t="s">
        <v>3</v>
      </c>
      <c r="AG97" s="7" t="s">
        <v>3</v>
      </c>
      <c r="AH97" s="7" t="s">
        <v>3</v>
      </c>
      <c r="AI97" s="7" t="s">
        <v>3</v>
      </c>
      <c r="AJ97" s="7" t="s">
        <v>3</v>
      </c>
      <c r="AK97" s="7" t="s">
        <v>3</v>
      </c>
      <c r="AL97" s="7" t="s">
        <v>3</v>
      </c>
      <c r="AM97" s="7" t="s">
        <v>3</v>
      </c>
      <c r="AN97" s="7" t="s">
        <v>3</v>
      </c>
      <c r="AO97" s="7"/>
      <c r="AP97" s="6">
        <v>1977</v>
      </c>
      <c r="AQ97" s="20">
        <v>-1596.4</v>
      </c>
      <c r="AR97" s="20">
        <v>9177.1</v>
      </c>
      <c r="AS97" s="20">
        <v>5193.0000000000009</v>
      </c>
      <c r="AT97" s="20">
        <v>3149</v>
      </c>
      <c r="AU97" s="20">
        <v>641.29999999999995</v>
      </c>
      <c r="AV97" s="20">
        <v>193.7</v>
      </c>
      <c r="AW97" s="20">
        <v>10773.5</v>
      </c>
      <c r="AX97" s="20">
        <v>5735.6</v>
      </c>
      <c r="AY97" s="20">
        <v>2327.5</v>
      </c>
      <c r="AZ97" s="20">
        <v>2686.9</v>
      </c>
      <c r="BA97" s="20">
        <v>23.4</v>
      </c>
      <c r="BB97" s="20">
        <v>2276</v>
      </c>
      <c r="BC97" s="20">
        <v>0</v>
      </c>
      <c r="BD97" s="20">
        <v>-22.5</v>
      </c>
      <c r="BE97" s="21">
        <v>657.1</v>
      </c>
      <c r="BF97" s="22" t="s">
        <v>3</v>
      </c>
      <c r="BG97" s="23"/>
      <c r="BH97" s="6">
        <v>1977</v>
      </c>
      <c r="BI97" s="8" t="s">
        <v>3</v>
      </c>
      <c r="BJ97" s="8" t="s">
        <v>3</v>
      </c>
      <c r="BK97" s="8" t="s">
        <v>3</v>
      </c>
      <c r="BL97" s="8" t="s">
        <v>3</v>
      </c>
      <c r="BM97" s="8" t="s">
        <v>3</v>
      </c>
      <c r="BN97" s="8" t="s">
        <v>3</v>
      </c>
      <c r="BO97" s="8" t="s">
        <v>3</v>
      </c>
      <c r="BP97" s="8" t="s">
        <v>3</v>
      </c>
      <c r="BQ97" s="8" t="s">
        <v>3</v>
      </c>
      <c r="BR97" s="8" t="s">
        <v>3</v>
      </c>
      <c r="BS97" s="8" t="s">
        <v>3</v>
      </c>
      <c r="BT97" s="8" t="s">
        <v>3</v>
      </c>
      <c r="BU97" s="8" t="s">
        <v>3</v>
      </c>
      <c r="BV97" s="8" t="s">
        <v>3</v>
      </c>
      <c r="BW97" s="8" t="s">
        <v>3</v>
      </c>
      <c r="BX97" s="8" t="s">
        <v>3</v>
      </c>
      <c r="BY97" s="3"/>
    </row>
    <row r="98" spans="1:91" x14ac:dyDescent="0.3">
      <c r="A98" s="9">
        <f t="shared" si="0"/>
        <v>-0.10000000000007958</v>
      </c>
      <c r="B98" s="9">
        <f t="shared" si="1"/>
        <v>0</v>
      </c>
      <c r="C98" s="9">
        <f t="shared" si="2"/>
        <v>0</v>
      </c>
      <c r="D98" s="9">
        <f t="shared" si="3"/>
        <v>0.19999999999890861</v>
      </c>
      <c r="E98" s="10">
        <f t="shared" si="4"/>
        <v>9.9999999999909051E-2</v>
      </c>
      <c r="F98" s="6">
        <v>1978</v>
      </c>
      <c r="G98" s="19">
        <f t="shared" si="11"/>
        <v>-2693</v>
      </c>
      <c r="H98" s="19">
        <f t="shared" si="11"/>
        <v>11653.1</v>
      </c>
      <c r="I98" s="168">
        <f t="shared" si="11"/>
        <v>6764.3</v>
      </c>
      <c r="J98" s="169">
        <f t="shared" si="11"/>
        <v>3736</v>
      </c>
      <c r="K98" s="169">
        <f t="shared" si="11"/>
        <v>927.2</v>
      </c>
      <c r="L98" s="169">
        <f t="shared" si="11"/>
        <v>225.6</v>
      </c>
      <c r="M98" s="169">
        <f t="shared" si="11"/>
        <v>14346.1</v>
      </c>
      <c r="N98" s="169">
        <f t="shared" si="11"/>
        <v>7991.5</v>
      </c>
      <c r="O98" s="169">
        <f t="shared" si="11"/>
        <v>2927.7</v>
      </c>
      <c r="P98" s="169">
        <f t="shared" si="11"/>
        <v>3397.8</v>
      </c>
      <c r="Q98" s="169">
        <f t="shared" si="11"/>
        <v>29.3</v>
      </c>
      <c r="R98" s="169">
        <f t="shared" si="11"/>
        <v>3254.1</v>
      </c>
      <c r="S98" s="169">
        <f t="shared" si="11"/>
        <v>0</v>
      </c>
      <c r="T98" s="169">
        <f t="shared" si="11"/>
        <v>-127</v>
      </c>
      <c r="U98" s="169">
        <f t="shared" si="11"/>
        <v>434.2</v>
      </c>
      <c r="V98" s="170">
        <v>0</v>
      </c>
      <c r="W98" s="12"/>
      <c r="X98" s="6">
        <v>1978</v>
      </c>
      <c r="Y98" s="7" t="s">
        <v>3</v>
      </c>
      <c r="Z98" s="7" t="s">
        <v>3</v>
      </c>
      <c r="AA98" s="7" t="s">
        <v>3</v>
      </c>
      <c r="AB98" s="7" t="s">
        <v>3</v>
      </c>
      <c r="AC98" s="7" t="s">
        <v>3</v>
      </c>
      <c r="AD98" s="7" t="s">
        <v>3</v>
      </c>
      <c r="AE98" s="7" t="s">
        <v>3</v>
      </c>
      <c r="AF98" s="7" t="s">
        <v>3</v>
      </c>
      <c r="AG98" s="7" t="s">
        <v>3</v>
      </c>
      <c r="AH98" s="7" t="s">
        <v>3</v>
      </c>
      <c r="AI98" s="7" t="s">
        <v>3</v>
      </c>
      <c r="AJ98" s="7" t="s">
        <v>3</v>
      </c>
      <c r="AK98" s="7" t="s">
        <v>3</v>
      </c>
      <c r="AL98" s="7" t="s">
        <v>3</v>
      </c>
      <c r="AM98" s="7" t="s">
        <v>3</v>
      </c>
      <c r="AN98" s="7" t="s">
        <v>3</v>
      </c>
      <c r="AO98" s="7"/>
      <c r="AP98" s="6">
        <v>1978</v>
      </c>
      <c r="AQ98" s="20">
        <v>-2693</v>
      </c>
      <c r="AR98" s="20">
        <v>11653.1</v>
      </c>
      <c r="AS98" s="20">
        <v>6764.3</v>
      </c>
      <c r="AT98" s="20">
        <v>3736</v>
      </c>
      <c r="AU98" s="20">
        <v>927.2</v>
      </c>
      <c r="AV98" s="20">
        <v>225.6</v>
      </c>
      <c r="AW98" s="20">
        <v>14346.1</v>
      </c>
      <c r="AX98" s="20">
        <v>7991.5</v>
      </c>
      <c r="AY98" s="20">
        <v>2927.7</v>
      </c>
      <c r="AZ98" s="20">
        <v>3397.8</v>
      </c>
      <c r="BA98" s="20">
        <v>29.3</v>
      </c>
      <c r="BB98" s="20">
        <v>3254.1</v>
      </c>
      <c r="BC98" s="20">
        <v>0</v>
      </c>
      <c r="BD98" s="20">
        <v>-127</v>
      </c>
      <c r="BE98" s="21">
        <v>434.2</v>
      </c>
      <c r="BF98" s="22" t="s">
        <v>3</v>
      </c>
      <c r="BG98" s="23"/>
      <c r="BH98" s="6">
        <v>1978</v>
      </c>
      <c r="BI98" s="8" t="s">
        <v>3</v>
      </c>
      <c r="BJ98" s="8" t="s">
        <v>3</v>
      </c>
      <c r="BK98" s="8" t="s">
        <v>3</v>
      </c>
      <c r="BL98" s="8" t="s">
        <v>3</v>
      </c>
      <c r="BM98" s="8" t="s">
        <v>3</v>
      </c>
      <c r="BN98" s="8" t="s">
        <v>3</v>
      </c>
      <c r="BO98" s="8" t="s">
        <v>3</v>
      </c>
      <c r="BP98" s="8" t="s">
        <v>3</v>
      </c>
      <c r="BQ98" s="8" t="s">
        <v>3</v>
      </c>
      <c r="BR98" s="8" t="s">
        <v>3</v>
      </c>
      <c r="BS98" s="8" t="s">
        <v>3</v>
      </c>
      <c r="BT98" s="8" t="s">
        <v>3</v>
      </c>
      <c r="BU98" s="8" t="s">
        <v>3</v>
      </c>
      <c r="BV98" s="8" t="s">
        <v>3</v>
      </c>
      <c r="BW98" s="8" t="s">
        <v>3</v>
      </c>
      <c r="BX98" s="8" t="s">
        <v>3</v>
      </c>
      <c r="BY98" s="3"/>
    </row>
    <row r="99" spans="1:91" x14ac:dyDescent="0.3">
      <c r="A99" s="9">
        <f t="shared" si="0"/>
        <v>-0.99999999999977263</v>
      </c>
      <c r="B99" s="9">
        <f t="shared" si="1"/>
        <v>0</v>
      </c>
      <c r="C99" s="9">
        <f t="shared" si="2"/>
        <v>6.9999999999982947</v>
      </c>
      <c r="D99" s="9">
        <f t="shared" si="3"/>
        <v>0</v>
      </c>
      <c r="E99" s="10">
        <f t="shared" si="4"/>
        <v>1</v>
      </c>
      <c r="F99" s="6">
        <v>1979</v>
      </c>
      <c r="G99" s="19">
        <f t="shared" si="11"/>
        <v>-4870.5</v>
      </c>
      <c r="H99" s="19">
        <f t="shared" si="11"/>
        <v>16263.5</v>
      </c>
      <c r="I99" s="168">
        <f t="shared" si="11"/>
        <v>9943.3000000000011</v>
      </c>
      <c r="J99" s="169">
        <f t="shared" si="11"/>
        <v>4675.2000000000007</v>
      </c>
      <c r="K99" s="169">
        <f t="shared" si="11"/>
        <v>1381.6</v>
      </c>
      <c r="L99" s="169">
        <f t="shared" si="11"/>
        <v>256.39999999999998</v>
      </c>
      <c r="M99" s="169">
        <f t="shared" si="11"/>
        <v>21134</v>
      </c>
      <c r="N99" s="169">
        <f t="shared" si="11"/>
        <v>12131.5</v>
      </c>
      <c r="O99" s="169">
        <f t="shared" si="11"/>
        <v>4051.1</v>
      </c>
      <c r="P99" s="169">
        <f t="shared" si="11"/>
        <v>4918.8999999999996</v>
      </c>
      <c r="Q99" s="169">
        <f t="shared" si="11"/>
        <v>32.5</v>
      </c>
      <c r="R99" s="169">
        <f t="shared" si="11"/>
        <v>4533.3</v>
      </c>
      <c r="S99" s="169">
        <f t="shared" si="11"/>
        <v>70</v>
      </c>
      <c r="T99" s="169">
        <f t="shared" si="11"/>
        <v>686.2</v>
      </c>
      <c r="U99" s="169">
        <f t="shared" si="11"/>
        <v>419</v>
      </c>
      <c r="V99" s="170">
        <v>1</v>
      </c>
      <c r="W99" s="12"/>
      <c r="X99" s="6">
        <v>1979</v>
      </c>
      <c r="Y99" s="7" t="s">
        <v>3</v>
      </c>
      <c r="Z99" s="7" t="s">
        <v>3</v>
      </c>
      <c r="AA99" s="7" t="s">
        <v>3</v>
      </c>
      <c r="AB99" s="7" t="s">
        <v>3</v>
      </c>
      <c r="AC99" s="7" t="s">
        <v>3</v>
      </c>
      <c r="AD99" s="7" t="s">
        <v>3</v>
      </c>
      <c r="AE99" s="7" t="s">
        <v>3</v>
      </c>
      <c r="AF99" s="7" t="s">
        <v>3</v>
      </c>
      <c r="AG99" s="7" t="s">
        <v>3</v>
      </c>
      <c r="AH99" s="7" t="s">
        <v>3</v>
      </c>
      <c r="AI99" s="7" t="s">
        <v>3</v>
      </c>
      <c r="AJ99" s="7" t="s">
        <v>3</v>
      </c>
      <c r="AK99" s="7" t="s">
        <v>3</v>
      </c>
      <c r="AL99" s="7" t="s">
        <v>3</v>
      </c>
      <c r="AM99" s="7" t="s">
        <v>3</v>
      </c>
      <c r="AN99" s="7" t="s">
        <v>3</v>
      </c>
      <c r="AO99" s="7"/>
      <c r="AP99" s="6">
        <v>1979</v>
      </c>
      <c r="AQ99" s="20">
        <v>-4870.5</v>
      </c>
      <c r="AR99" s="20">
        <v>16263.5</v>
      </c>
      <c r="AS99" s="20">
        <v>9943.3000000000011</v>
      </c>
      <c r="AT99" s="20">
        <v>4675.2000000000007</v>
      </c>
      <c r="AU99" s="20">
        <v>1381.6</v>
      </c>
      <c r="AV99" s="20">
        <v>256.39999999999998</v>
      </c>
      <c r="AW99" s="20">
        <v>21134</v>
      </c>
      <c r="AX99" s="20">
        <v>12131.5</v>
      </c>
      <c r="AY99" s="20">
        <v>4051.1</v>
      </c>
      <c r="AZ99" s="20">
        <v>4918.8999999999996</v>
      </c>
      <c r="BA99" s="20">
        <v>32.5</v>
      </c>
      <c r="BB99" s="20">
        <v>4533.3</v>
      </c>
      <c r="BC99" s="20">
        <v>70</v>
      </c>
      <c r="BD99" s="20">
        <v>686.2</v>
      </c>
      <c r="BE99" s="21">
        <v>419</v>
      </c>
      <c r="BF99" s="22" t="s">
        <v>3</v>
      </c>
      <c r="BG99" s="23"/>
      <c r="BH99" s="6">
        <v>1979</v>
      </c>
      <c r="BI99" s="8" t="s">
        <v>3</v>
      </c>
      <c r="BJ99" s="8" t="s">
        <v>3</v>
      </c>
      <c r="BK99" s="8" t="s">
        <v>3</v>
      </c>
      <c r="BL99" s="8" t="s">
        <v>3</v>
      </c>
      <c r="BM99" s="8" t="s">
        <v>3</v>
      </c>
      <c r="BN99" s="8" t="s">
        <v>3</v>
      </c>
      <c r="BO99" s="8" t="s">
        <v>3</v>
      </c>
      <c r="BP99" s="8" t="s">
        <v>3</v>
      </c>
      <c r="BQ99" s="8" t="s">
        <v>3</v>
      </c>
      <c r="BR99" s="8" t="s">
        <v>3</v>
      </c>
      <c r="BS99" s="8" t="s">
        <v>3</v>
      </c>
      <c r="BT99" s="8" t="s">
        <v>3</v>
      </c>
      <c r="BU99" s="8" t="s">
        <v>3</v>
      </c>
      <c r="BV99" s="8" t="s">
        <v>3</v>
      </c>
      <c r="BW99" s="8" t="s">
        <v>3</v>
      </c>
      <c r="BX99" s="8" t="s">
        <v>3</v>
      </c>
      <c r="BY99" s="3"/>
    </row>
    <row r="100" spans="1:91" x14ac:dyDescent="0.3">
      <c r="A100" s="9">
        <f t="shared" si="0"/>
        <v>-1.4495071809506044E-12</v>
      </c>
      <c r="B100" s="9">
        <f t="shared" si="1"/>
        <v>0</v>
      </c>
      <c r="C100" s="9">
        <f t="shared" si="2"/>
        <v>-2.1600499167107046E-12</v>
      </c>
      <c r="D100" s="9">
        <f t="shared" si="3"/>
        <v>0</v>
      </c>
      <c r="E100" s="10">
        <f t="shared" si="4"/>
        <v>1.9042545318370685E-12</v>
      </c>
      <c r="F100" s="6">
        <v>1980</v>
      </c>
      <c r="G100" s="120">
        <f>BI100</f>
        <v>-10434.145</v>
      </c>
      <c r="H100" s="120">
        <f t="shared" ref="H100:V115" si="12">BJ100</f>
        <v>24860.671999999999</v>
      </c>
      <c r="I100" s="120">
        <f t="shared" si="12"/>
        <v>18031.04</v>
      </c>
      <c r="J100" s="120">
        <f t="shared" si="12"/>
        <v>4587.491</v>
      </c>
      <c r="K100" s="120">
        <f t="shared" si="12"/>
        <v>1376.5809999999999</v>
      </c>
      <c r="L100" s="120">
        <f t="shared" si="12"/>
        <v>865.56000000000006</v>
      </c>
      <c r="M100" s="120">
        <f t="shared" si="12"/>
        <v>35294.816999999995</v>
      </c>
      <c r="N100" s="120">
        <f t="shared" si="12"/>
        <v>21089.360000000001</v>
      </c>
      <c r="O100" s="120">
        <f t="shared" si="12"/>
        <v>6647.741</v>
      </c>
      <c r="P100" s="120">
        <f t="shared" si="12"/>
        <v>7513.5919999999996</v>
      </c>
      <c r="Q100" s="120">
        <f t="shared" si="12"/>
        <v>44.124000000000002</v>
      </c>
      <c r="R100" s="120">
        <f t="shared" si="12"/>
        <v>11274.510001999999</v>
      </c>
      <c r="S100" s="120">
        <f t="shared" si="12"/>
        <v>0</v>
      </c>
      <c r="T100" s="120">
        <f t="shared" si="12"/>
        <v>-142.18500200000005</v>
      </c>
      <c r="U100" s="120">
        <f t="shared" si="12"/>
        <v>916.10900000000004</v>
      </c>
      <c r="V100" s="120">
        <f t="shared" si="12"/>
        <v>-217.929</v>
      </c>
      <c r="W100" s="24"/>
      <c r="X100" s="6">
        <v>1980</v>
      </c>
      <c r="Y100" s="7" t="s">
        <v>3</v>
      </c>
      <c r="Z100" s="7" t="s">
        <v>3</v>
      </c>
      <c r="AA100" s="7" t="s">
        <v>3</v>
      </c>
      <c r="AB100" s="7" t="s">
        <v>3</v>
      </c>
      <c r="AC100" s="7" t="s">
        <v>3</v>
      </c>
      <c r="AD100" s="7" t="s">
        <v>3</v>
      </c>
      <c r="AE100" s="7" t="s">
        <v>3</v>
      </c>
      <c r="AF100" s="7" t="s">
        <v>3</v>
      </c>
      <c r="AG100" s="7" t="s">
        <v>3</v>
      </c>
      <c r="AH100" s="7" t="s">
        <v>3</v>
      </c>
      <c r="AI100" s="7" t="s">
        <v>3</v>
      </c>
      <c r="AJ100" s="7" t="s">
        <v>3</v>
      </c>
      <c r="AK100" s="7" t="s">
        <v>3</v>
      </c>
      <c r="AL100" s="7" t="s">
        <v>3</v>
      </c>
      <c r="AM100" s="7" t="s">
        <v>3</v>
      </c>
      <c r="AN100" s="7" t="s">
        <v>3</v>
      </c>
      <c r="AO100" s="7"/>
      <c r="AP100" s="6">
        <v>1980</v>
      </c>
      <c r="AQ100" s="25">
        <v>-7223.3</v>
      </c>
      <c r="AR100" s="25">
        <v>24947.3</v>
      </c>
      <c r="AS100" s="25">
        <v>16840.100000000002</v>
      </c>
      <c r="AT100" s="25">
        <v>5838.7999999999993</v>
      </c>
      <c r="AU100" s="25">
        <v>1949.6999999999998</v>
      </c>
      <c r="AV100" s="25">
        <v>318.7</v>
      </c>
      <c r="AW100" s="25">
        <v>32170.6</v>
      </c>
      <c r="AX100" s="25">
        <v>18897.5</v>
      </c>
      <c r="AY100" s="25">
        <v>6105.2999999999993</v>
      </c>
      <c r="AZ100" s="25">
        <v>7123.6</v>
      </c>
      <c r="BA100" s="25">
        <v>44.1</v>
      </c>
      <c r="BB100" s="25">
        <v>11948.3</v>
      </c>
      <c r="BC100" s="25">
        <v>73.5</v>
      </c>
      <c r="BD100" s="25">
        <v>-3647.6</v>
      </c>
      <c r="BE100" s="23">
        <v>916.2</v>
      </c>
      <c r="BF100" s="7">
        <v>-217.9</v>
      </c>
      <c r="BG100" s="23"/>
      <c r="BH100" s="6">
        <v>1980</v>
      </c>
      <c r="BI100" s="162">
        <f>SUM(BPT!B5:B8)</f>
        <v>-10434.145</v>
      </c>
      <c r="BJ100" s="162">
        <f>SUM(BPT!C5:C8)</f>
        <v>24860.671999999999</v>
      </c>
      <c r="BK100" s="162">
        <f>SUM(BPT!D5:D8)</f>
        <v>18031.04</v>
      </c>
      <c r="BL100" s="162">
        <f>SUM(BPT!E5:E8)</f>
        <v>4587.491</v>
      </c>
      <c r="BM100" s="162">
        <f>SUM(BPT!F5:F8)</f>
        <v>1376.5809999999999</v>
      </c>
      <c r="BN100" s="162">
        <f>SUM(BPT!G5:G8)</f>
        <v>865.56000000000006</v>
      </c>
      <c r="BO100" s="162">
        <f>SUM(BPT!H5:H8)</f>
        <v>35294.816999999995</v>
      </c>
      <c r="BP100" s="162">
        <f>SUM(BPT!I5:I8)</f>
        <v>21089.360000000001</v>
      </c>
      <c r="BQ100" s="162">
        <f>SUM(BPT!J5:J8)</f>
        <v>6647.741</v>
      </c>
      <c r="BR100" s="162">
        <f>SUM(BPT!K5:K8)</f>
        <v>7513.5919999999996</v>
      </c>
      <c r="BS100" s="162">
        <f>SUM(BPT!L5:L8)</f>
        <v>44.124000000000002</v>
      </c>
      <c r="BT100" s="162">
        <f>SUM(BPT!M5:M8)</f>
        <v>11274.510001999999</v>
      </c>
      <c r="BU100" s="162"/>
      <c r="BV100" s="162">
        <f>SUM(BPT!N5:N8)</f>
        <v>-142.18500200000005</v>
      </c>
      <c r="BW100" s="162">
        <f>SUM(BPT!O5:O8)</f>
        <v>916.10900000000004</v>
      </c>
      <c r="BX100" s="162">
        <f>SUM(BPT!P5:P8)</f>
        <v>-217.929</v>
      </c>
      <c r="BY100" s="3"/>
    </row>
    <row r="101" spans="1:91" x14ac:dyDescent="0.3">
      <c r="A101" s="9">
        <f t="shared" si="0"/>
        <v>-3.5527136788005009E-13</v>
      </c>
      <c r="B101" s="9">
        <f t="shared" si="1"/>
        <v>0</v>
      </c>
      <c r="C101" s="9">
        <f t="shared" si="2"/>
        <v>-2.2737367544323206E-12</v>
      </c>
      <c r="D101" s="9">
        <f t="shared" si="3"/>
        <v>0</v>
      </c>
      <c r="E101" s="10">
        <f t="shared" si="4"/>
        <v>1.2789769243681803E-13</v>
      </c>
      <c r="F101" s="6">
        <v>1981</v>
      </c>
      <c r="G101" s="120">
        <f t="shared" ref="G101:G121" si="13">BI101</f>
        <v>-16240.580999999998</v>
      </c>
      <c r="H101" s="120">
        <f t="shared" si="12"/>
        <v>31111.490999999998</v>
      </c>
      <c r="I101" s="120">
        <f t="shared" si="12"/>
        <v>23307.34</v>
      </c>
      <c r="J101" s="120">
        <f t="shared" si="12"/>
        <v>4970.8760000000002</v>
      </c>
      <c r="K101" s="120">
        <f t="shared" si="12"/>
        <v>1768.32</v>
      </c>
      <c r="L101" s="120">
        <f t="shared" si="12"/>
        <v>1064.9550000000002</v>
      </c>
      <c r="M101" s="120">
        <f t="shared" si="12"/>
        <v>47352.072</v>
      </c>
      <c r="N101" s="120">
        <f t="shared" si="12"/>
        <v>27184.229000000003</v>
      </c>
      <c r="O101" s="120">
        <f t="shared" si="12"/>
        <v>8701.8709999999992</v>
      </c>
      <c r="P101" s="120">
        <f t="shared" si="12"/>
        <v>11408.761</v>
      </c>
      <c r="Q101" s="120">
        <f t="shared" si="12"/>
        <v>57.211000000000006</v>
      </c>
      <c r="R101" s="120">
        <f t="shared" si="12"/>
        <v>26616.328999999998</v>
      </c>
      <c r="S101" s="120">
        <f t="shared" si="12"/>
        <v>0</v>
      </c>
      <c r="T101" s="120">
        <f t="shared" si="12"/>
        <v>-9221.0709999999999</v>
      </c>
      <c r="U101" s="120">
        <f t="shared" si="12"/>
        <v>1031.374</v>
      </c>
      <c r="V101" s="120">
        <f t="shared" si="12"/>
        <v>123.30300000000001</v>
      </c>
      <c r="W101" s="24"/>
      <c r="X101" s="6">
        <v>1981</v>
      </c>
      <c r="Y101" s="7" t="s">
        <v>3</v>
      </c>
      <c r="Z101" s="7" t="s">
        <v>3</v>
      </c>
      <c r="AA101" s="7" t="s">
        <v>3</v>
      </c>
      <c r="AB101" s="7" t="s">
        <v>3</v>
      </c>
      <c r="AC101" s="7" t="s">
        <v>3</v>
      </c>
      <c r="AD101" s="7" t="s">
        <v>3</v>
      </c>
      <c r="AE101" s="7" t="s">
        <v>3</v>
      </c>
      <c r="AF101" s="7" t="s">
        <v>3</v>
      </c>
      <c r="AG101" s="7" t="s">
        <v>3</v>
      </c>
      <c r="AH101" s="7" t="s">
        <v>3</v>
      </c>
      <c r="AI101" s="7" t="s">
        <v>3</v>
      </c>
      <c r="AJ101" s="7" t="s">
        <v>3</v>
      </c>
      <c r="AK101" s="7" t="s">
        <v>3</v>
      </c>
      <c r="AL101" s="7" t="s">
        <v>3</v>
      </c>
      <c r="AM101" s="7" t="s">
        <v>3</v>
      </c>
      <c r="AN101" s="7" t="s">
        <v>3</v>
      </c>
      <c r="AO101" s="7"/>
      <c r="AP101" s="6">
        <v>1981</v>
      </c>
      <c r="AQ101" s="25">
        <v>-12544.2</v>
      </c>
      <c r="AR101" s="25">
        <v>30809.8</v>
      </c>
      <c r="AS101" s="25">
        <v>20926.599999999999</v>
      </c>
      <c r="AT101" s="25">
        <v>7005.8</v>
      </c>
      <c r="AU101" s="25">
        <v>2532.1999999999998</v>
      </c>
      <c r="AV101" s="25">
        <v>345.2</v>
      </c>
      <c r="AW101" s="25">
        <v>43354.1</v>
      </c>
      <c r="AX101" s="25">
        <v>24037</v>
      </c>
      <c r="AY101" s="25">
        <v>8544.5</v>
      </c>
      <c r="AZ101" s="25">
        <v>10716</v>
      </c>
      <c r="BA101" s="25">
        <v>56.6</v>
      </c>
      <c r="BB101" s="25">
        <v>21859.599999999999</v>
      </c>
      <c r="BC101" s="25">
        <v>69.599999999999994</v>
      </c>
      <c r="BD101" s="25">
        <v>8372.7000000000007</v>
      </c>
      <c r="BE101" s="23">
        <v>1031.4000000000001</v>
      </c>
      <c r="BF101" s="7">
        <v>123.4</v>
      </c>
      <c r="BG101" s="23"/>
      <c r="BH101" s="6">
        <v>1981</v>
      </c>
      <c r="BI101" s="162">
        <f>SUM(BPT!B9:B12)</f>
        <v>-16240.580999999998</v>
      </c>
      <c r="BJ101" s="162">
        <f>SUM(BPT!C9:C12)</f>
        <v>31111.490999999998</v>
      </c>
      <c r="BK101" s="162">
        <f>SUM(BPT!D9:D12)</f>
        <v>23307.34</v>
      </c>
      <c r="BL101" s="162">
        <f>SUM(BPT!E9:E12)</f>
        <v>4970.8760000000002</v>
      </c>
      <c r="BM101" s="162">
        <f>SUM(BPT!F9:F12)</f>
        <v>1768.32</v>
      </c>
      <c r="BN101" s="162">
        <f>SUM(BPT!G9:G12)</f>
        <v>1064.9550000000002</v>
      </c>
      <c r="BO101" s="162">
        <f>SUM(BPT!H9:H12)</f>
        <v>47352.072</v>
      </c>
      <c r="BP101" s="162">
        <f>SUM(BPT!I9:I12)</f>
        <v>27184.229000000003</v>
      </c>
      <c r="BQ101" s="162">
        <f>SUM(BPT!J9:J12)</f>
        <v>8701.8709999999992</v>
      </c>
      <c r="BR101" s="162">
        <f>SUM(BPT!K9:K12)</f>
        <v>11408.761</v>
      </c>
      <c r="BS101" s="162">
        <f>SUM(BPT!L9:L12)</f>
        <v>57.211000000000006</v>
      </c>
      <c r="BT101" s="162">
        <f>SUM(BPT!M9:M12)</f>
        <v>26616.328999999998</v>
      </c>
      <c r="BU101" s="162"/>
      <c r="BV101" s="162">
        <f>SUM(BPT!N9:N12)</f>
        <v>-9221.0709999999999</v>
      </c>
      <c r="BW101" s="162">
        <f>SUM(BPT!O9:O12)</f>
        <v>1031.374</v>
      </c>
      <c r="BX101" s="162">
        <f>SUM(BPT!P9:P12)</f>
        <v>123.30300000000001</v>
      </c>
      <c r="BY101" s="3"/>
    </row>
    <row r="102" spans="1:91" x14ac:dyDescent="0.3">
      <c r="A102" s="9">
        <f t="shared" si="0"/>
        <v>-2.7000623958883807E-13</v>
      </c>
      <c r="B102" s="9">
        <f t="shared" si="1"/>
        <v>8.1854523159563541E-12</v>
      </c>
      <c r="C102" s="9">
        <f t="shared" si="2"/>
        <v>3.4106051316484809E-12</v>
      </c>
      <c r="D102" s="9">
        <f t="shared" si="3"/>
        <v>0</v>
      </c>
      <c r="E102" s="10">
        <f t="shared" si="4"/>
        <v>2.7000623958883807E-13</v>
      </c>
      <c r="F102" s="6">
        <v>1982</v>
      </c>
      <c r="G102" s="120">
        <f t="shared" si="13"/>
        <v>-5890.1210000000001</v>
      </c>
      <c r="H102" s="120">
        <f t="shared" si="12"/>
        <v>30972.052000000003</v>
      </c>
      <c r="I102" s="120">
        <f t="shared" si="12"/>
        <v>24055.214</v>
      </c>
      <c r="J102" s="120">
        <f t="shared" si="12"/>
        <v>4130.152</v>
      </c>
      <c r="K102" s="120">
        <f t="shared" si="12"/>
        <v>1722.462</v>
      </c>
      <c r="L102" s="120">
        <f t="shared" si="12"/>
        <v>1064.2239999999999</v>
      </c>
      <c r="M102" s="120">
        <f t="shared" si="12"/>
        <v>36862.172999999995</v>
      </c>
      <c r="N102" s="120">
        <f t="shared" si="12"/>
        <v>17010.633999999998</v>
      </c>
      <c r="O102" s="120">
        <f t="shared" si="12"/>
        <v>6235.0990000000002</v>
      </c>
      <c r="P102" s="120">
        <f t="shared" si="12"/>
        <v>13587.438</v>
      </c>
      <c r="Q102" s="120">
        <f t="shared" si="12"/>
        <v>29.001999999999999</v>
      </c>
      <c r="R102" s="120">
        <f t="shared" si="12"/>
        <v>9977.6</v>
      </c>
      <c r="S102" s="120">
        <f t="shared" si="12"/>
        <v>0</v>
      </c>
      <c r="T102" s="120">
        <f t="shared" si="12"/>
        <v>-7405.7020000000002</v>
      </c>
      <c r="U102" s="120">
        <f t="shared" si="12"/>
        <v>-3202.8019999999997</v>
      </c>
      <c r="V102" s="120">
        <f t="shared" si="12"/>
        <v>-115.42100000000001</v>
      </c>
      <c r="W102" s="24"/>
      <c r="X102" s="6">
        <v>1982</v>
      </c>
      <c r="Y102" s="7" t="s">
        <v>3</v>
      </c>
      <c r="Z102" s="7" t="s">
        <v>3</v>
      </c>
      <c r="AA102" s="7" t="s">
        <v>3</v>
      </c>
      <c r="AB102" s="7" t="s">
        <v>3</v>
      </c>
      <c r="AC102" s="7" t="s">
        <v>3</v>
      </c>
      <c r="AD102" s="7" t="s">
        <v>3</v>
      </c>
      <c r="AE102" s="7" t="s">
        <v>3</v>
      </c>
      <c r="AF102" s="7" t="s">
        <v>3</v>
      </c>
      <c r="AG102" s="7" t="s">
        <v>3</v>
      </c>
      <c r="AH102" s="7" t="s">
        <v>3</v>
      </c>
      <c r="AI102" s="7" t="s">
        <v>3</v>
      </c>
      <c r="AJ102" s="7" t="s">
        <v>3</v>
      </c>
      <c r="AK102" s="7" t="s">
        <v>3</v>
      </c>
      <c r="AL102" s="7" t="s">
        <v>3</v>
      </c>
      <c r="AM102" s="7" t="s">
        <v>3</v>
      </c>
      <c r="AN102" s="7" t="s">
        <v>3</v>
      </c>
      <c r="AO102" s="7"/>
      <c r="AP102" s="6">
        <v>1982</v>
      </c>
      <c r="AQ102" s="26" t="s">
        <v>3</v>
      </c>
      <c r="AR102" s="26" t="s">
        <v>3</v>
      </c>
      <c r="AS102" s="26" t="s">
        <v>3</v>
      </c>
      <c r="AT102" s="26" t="s">
        <v>3</v>
      </c>
      <c r="AU102" s="26" t="s">
        <v>3</v>
      </c>
      <c r="AV102" s="26" t="s">
        <v>3</v>
      </c>
      <c r="AW102" s="26" t="s">
        <v>3</v>
      </c>
      <c r="AX102" s="26" t="s">
        <v>3</v>
      </c>
      <c r="AY102" s="26" t="s">
        <v>3</v>
      </c>
      <c r="AZ102" s="26" t="s">
        <v>3</v>
      </c>
      <c r="BA102" s="26" t="s">
        <v>3</v>
      </c>
      <c r="BB102" s="26" t="s">
        <v>3</v>
      </c>
      <c r="BC102" s="26" t="s">
        <v>3</v>
      </c>
      <c r="BD102" s="26" t="s">
        <v>3</v>
      </c>
      <c r="BE102" s="26" t="s">
        <v>3</v>
      </c>
      <c r="BF102" s="26" t="s">
        <v>3</v>
      </c>
      <c r="BG102" s="7"/>
      <c r="BH102" s="6">
        <v>1982</v>
      </c>
      <c r="BI102" s="162">
        <f>SUM(BPT!B13:B16)</f>
        <v>-5890.1210000000001</v>
      </c>
      <c r="BJ102" s="162">
        <f>SUM(BPT!C13:C16)</f>
        <v>30972.052000000003</v>
      </c>
      <c r="BK102" s="162">
        <f>SUM(BPT!D13:D16)</f>
        <v>24055.214</v>
      </c>
      <c r="BL102" s="162">
        <f>SUM(BPT!E13:E16)</f>
        <v>4130.152</v>
      </c>
      <c r="BM102" s="162">
        <f>SUM(BPT!F13:F16)</f>
        <v>1722.462</v>
      </c>
      <c r="BN102" s="162">
        <f>SUM(BPT!G13:G16)</f>
        <v>1064.2239999999999</v>
      </c>
      <c r="BO102" s="162">
        <f>SUM(BPT!H13:H16)</f>
        <v>36862.172999999995</v>
      </c>
      <c r="BP102" s="162">
        <f>SUM(BPT!I13:I16)</f>
        <v>17010.633999999998</v>
      </c>
      <c r="BQ102" s="162">
        <f>SUM(BPT!J13:J16)</f>
        <v>6235.0990000000002</v>
      </c>
      <c r="BR102" s="162">
        <f>SUM(BPT!K13:K16)</f>
        <v>13587.438</v>
      </c>
      <c r="BS102" s="162">
        <f>SUM(BPT!L13:L16)</f>
        <v>29.001999999999999</v>
      </c>
      <c r="BT102" s="162">
        <f>SUM(BPT!M13:M16)</f>
        <v>9977.6</v>
      </c>
      <c r="BU102" s="162"/>
      <c r="BV102" s="162">
        <f>SUM(BPT!N13:N16)</f>
        <v>-7405.7020000000002</v>
      </c>
      <c r="BW102" s="162">
        <f>SUM(BPT!O13:O16)</f>
        <v>-3202.8019999999997</v>
      </c>
      <c r="BX102" s="162">
        <f>SUM(BPT!P13:P16)</f>
        <v>-115.42100000000001</v>
      </c>
      <c r="BY102" s="3"/>
    </row>
    <row r="103" spans="1:91" x14ac:dyDescent="0.3">
      <c r="A103" s="9">
        <f t="shared" si="0"/>
        <v>2.2737367544323206E-13</v>
      </c>
      <c r="B103" s="9">
        <f t="shared" si="1"/>
        <v>0</v>
      </c>
      <c r="C103" s="9">
        <f t="shared" si="2"/>
        <v>0</v>
      </c>
      <c r="D103" s="9">
        <f t="shared" si="3"/>
        <v>0</v>
      </c>
      <c r="E103" s="10">
        <f t="shared" si="4"/>
        <v>-6.8212102632969618E-13</v>
      </c>
      <c r="F103" s="6">
        <v>1983</v>
      </c>
      <c r="G103" s="120">
        <f t="shared" si="13"/>
        <v>5859.63</v>
      </c>
      <c r="H103" s="120">
        <f t="shared" si="12"/>
        <v>32928.642</v>
      </c>
      <c r="I103" s="120">
        <f t="shared" si="12"/>
        <v>25953.136999999999</v>
      </c>
      <c r="J103" s="120">
        <f t="shared" si="12"/>
        <v>4085.4660000000003</v>
      </c>
      <c r="K103" s="120">
        <f t="shared" si="12"/>
        <v>1692.9069999999999</v>
      </c>
      <c r="L103" s="120">
        <f t="shared" si="12"/>
        <v>1197.1320000000001</v>
      </c>
      <c r="M103" s="120">
        <f t="shared" si="12"/>
        <v>27069.011999999999</v>
      </c>
      <c r="N103" s="120">
        <f t="shared" si="12"/>
        <v>11848.280999999999</v>
      </c>
      <c r="O103" s="120">
        <f t="shared" si="12"/>
        <v>4561.3410000000003</v>
      </c>
      <c r="P103" s="120">
        <f t="shared" si="12"/>
        <v>10628.034</v>
      </c>
      <c r="Q103" s="120">
        <f t="shared" si="12"/>
        <v>31.356000000000002</v>
      </c>
      <c r="R103" s="120">
        <f t="shared" si="12"/>
        <v>339.262</v>
      </c>
      <c r="S103" s="120">
        <f t="shared" si="12"/>
        <v>0</v>
      </c>
      <c r="T103" s="120">
        <f t="shared" si="12"/>
        <v>-3080.8909999999996</v>
      </c>
      <c r="U103" s="120">
        <f t="shared" si="12"/>
        <v>3100.857</v>
      </c>
      <c r="V103" s="120">
        <f t="shared" si="12"/>
        <v>17.144000000000005</v>
      </c>
      <c r="W103" s="24"/>
      <c r="X103" s="6">
        <v>1983</v>
      </c>
      <c r="Y103" s="7" t="s">
        <v>3</v>
      </c>
      <c r="Z103" s="7" t="s">
        <v>3</v>
      </c>
      <c r="AA103" s="7" t="s">
        <v>3</v>
      </c>
      <c r="AB103" s="7" t="s">
        <v>3</v>
      </c>
      <c r="AC103" s="7" t="s">
        <v>3</v>
      </c>
      <c r="AD103" s="7" t="s">
        <v>3</v>
      </c>
      <c r="AE103" s="7" t="s">
        <v>3</v>
      </c>
      <c r="AF103" s="7" t="s">
        <v>3</v>
      </c>
      <c r="AG103" s="7" t="s">
        <v>3</v>
      </c>
      <c r="AH103" s="7" t="s">
        <v>3</v>
      </c>
      <c r="AI103" s="7" t="s">
        <v>3</v>
      </c>
      <c r="AJ103" s="7" t="s">
        <v>3</v>
      </c>
      <c r="AK103" s="7" t="s">
        <v>3</v>
      </c>
      <c r="AL103" s="7" t="s">
        <v>3</v>
      </c>
      <c r="AM103" s="7" t="s">
        <v>3</v>
      </c>
      <c r="AN103" s="7" t="s">
        <v>3</v>
      </c>
      <c r="AO103" s="7"/>
      <c r="AP103" s="6">
        <v>1983</v>
      </c>
      <c r="AQ103" s="26" t="s">
        <v>3</v>
      </c>
      <c r="AR103" s="26" t="s">
        <v>3</v>
      </c>
      <c r="AS103" s="26" t="s">
        <v>3</v>
      </c>
      <c r="AT103" s="26" t="s">
        <v>3</v>
      </c>
      <c r="AU103" s="26" t="s">
        <v>3</v>
      </c>
      <c r="AV103" s="26" t="s">
        <v>3</v>
      </c>
      <c r="AW103" s="26" t="s">
        <v>3</v>
      </c>
      <c r="AX103" s="26" t="s">
        <v>3</v>
      </c>
      <c r="AY103" s="26" t="s">
        <v>3</v>
      </c>
      <c r="AZ103" s="26" t="s">
        <v>3</v>
      </c>
      <c r="BA103" s="26" t="s">
        <v>3</v>
      </c>
      <c r="BB103" s="26" t="s">
        <v>3</v>
      </c>
      <c r="BC103" s="26" t="s">
        <v>3</v>
      </c>
      <c r="BD103" s="26" t="s">
        <v>3</v>
      </c>
      <c r="BE103" s="26" t="s">
        <v>3</v>
      </c>
      <c r="BF103" s="26" t="s">
        <v>3</v>
      </c>
      <c r="BG103" s="7"/>
      <c r="BH103" s="6">
        <v>1983</v>
      </c>
      <c r="BI103" s="162">
        <f>SUM(BPT!B17:B20)</f>
        <v>5859.63</v>
      </c>
      <c r="BJ103" s="162">
        <f>SUM(BPT!C17:C20)</f>
        <v>32928.642</v>
      </c>
      <c r="BK103" s="162">
        <f>SUM(BPT!D17:D20)</f>
        <v>25953.136999999999</v>
      </c>
      <c r="BL103" s="162">
        <f>SUM(BPT!E17:E20)</f>
        <v>4085.4660000000003</v>
      </c>
      <c r="BM103" s="162">
        <f>SUM(BPT!F17:F20)</f>
        <v>1692.9069999999999</v>
      </c>
      <c r="BN103" s="162">
        <f>SUM(BPT!G17:G20)</f>
        <v>1197.1320000000001</v>
      </c>
      <c r="BO103" s="162">
        <f>SUM(BPT!H17:H20)</f>
        <v>27069.011999999999</v>
      </c>
      <c r="BP103" s="162">
        <f>SUM(BPT!I17:I20)</f>
        <v>11848.280999999999</v>
      </c>
      <c r="BQ103" s="162">
        <f>SUM(BPT!J17:J20)</f>
        <v>4561.3410000000003</v>
      </c>
      <c r="BR103" s="162">
        <f>SUM(BPT!K17:K20)</f>
        <v>10628.034</v>
      </c>
      <c r="BS103" s="162">
        <f>SUM(BPT!L17:L20)</f>
        <v>31.356000000000002</v>
      </c>
      <c r="BT103" s="162">
        <f>SUM(BPT!M17:M20)</f>
        <v>339.262</v>
      </c>
      <c r="BU103" s="162"/>
      <c r="BV103" s="162">
        <f>SUM(BPT!N17:N20)</f>
        <v>-3080.8909999999996</v>
      </c>
      <c r="BW103" s="162">
        <f>SUM(BPT!O17:O20)</f>
        <v>3100.857</v>
      </c>
      <c r="BX103" s="162">
        <f>SUM(BPT!P17:P20)</f>
        <v>17.144000000000005</v>
      </c>
      <c r="BY103" s="3"/>
    </row>
    <row r="104" spans="1:91" x14ac:dyDescent="0.3">
      <c r="A104" s="9">
        <f t="shared" si="0"/>
        <v>5.6843418860808015E-13</v>
      </c>
      <c r="B104" s="9">
        <f t="shared" si="1"/>
        <v>0</v>
      </c>
      <c r="C104" s="9">
        <f t="shared" si="2"/>
        <v>2.5011104298755527E-12</v>
      </c>
      <c r="D104" s="9">
        <f t="shared" si="3"/>
        <v>0</v>
      </c>
      <c r="E104" s="10">
        <f t="shared" si="4"/>
        <v>0</v>
      </c>
      <c r="F104" s="6">
        <v>1984</v>
      </c>
      <c r="G104" s="120">
        <f t="shared" si="13"/>
        <v>4183.28</v>
      </c>
      <c r="H104" s="120">
        <f t="shared" si="12"/>
        <v>37830.508000000002</v>
      </c>
      <c r="I104" s="120">
        <f t="shared" si="12"/>
        <v>29100.351999999999</v>
      </c>
      <c r="J104" s="120">
        <f t="shared" si="12"/>
        <v>4837.3890000000001</v>
      </c>
      <c r="K104" s="120">
        <f t="shared" si="12"/>
        <v>2516.6390000000001</v>
      </c>
      <c r="L104" s="120">
        <f t="shared" si="12"/>
        <v>1376.1279999999999</v>
      </c>
      <c r="M104" s="120">
        <f t="shared" si="12"/>
        <v>33647.228000000003</v>
      </c>
      <c r="N104" s="120">
        <f t="shared" si="12"/>
        <v>15916.197999999999</v>
      </c>
      <c r="O104" s="120">
        <f t="shared" si="12"/>
        <v>5295.5030000000006</v>
      </c>
      <c r="P104" s="120">
        <f t="shared" si="12"/>
        <v>12412.429</v>
      </c>
      <c r="Q104" s="120">
        <f t="shared" si="12"/>
        <v>23.097999999999999</v>
      </c>
      <c r="R104" s="120">
        <f t="shared" si="12"/>
        <v>1305.819</v>
      </c>
      <c r="S104" s="120">
        <f t="shared" si="12"/>
        <v>0</v>
      </c>
      <c r="T104" s="120">
        <f t="shared" si="12"/>
        <v>-2136.0169999999998</v>
      </c>
      <c r="U104" s="120">
        <f t="shared" si="12"/>
        <v>3200.8849999999998</v>
      </c>
      <c r="V104" s="120">
        <f t="shared" si="12"/>
        <v>152.197</v>
      </c>
      <c r="W104" s="24"/>
      <c r="X104" s="6">
        <v>1984</v>
      </c>
      <c r="Y104" s="7" t="s">
        <v>3</v>
      </c>
      <c r="Z104" s="7" t="s">
        <v>3</v>
      </c>
      <c r="AA104" s="7" t="s">
        <v>3</v>
      </c>
      <c r="AB104" s="7" t="s">
        <v>3</v>
      </c>
      <c r="AC104" s="7" t="s">
        <v>3</v>
      </c>
      <c r="AD104" s="7" t="s">
        <v>3</v>
      </c>
      <c r="AE104" s="7" t="s">
        <v>3</v>
      </c>
      <c r="AF104" s="7" t="s">
        <v>3</v>
      </c>
      <c r="AG104" s="7" t="s">
        <v>3</v>
      </c>
      <c r="AH104" s="7" t="s">
        <v>3</v>
      </c>
      <c r="AI104" s="7" t="s">
        <v>3</v>
      </c>
      <c r="AJ104" s="7" t="s">
        <v>3</v>
      </c>
      <c r="AK104" s="7" t="s">
        <v>3</v>
      </c>
      <c r="AL104" s="7" t="s">
        <v>3</v>
      </c>
      <c r="AM104" s="7" t="s">
        <v>3</v>
      </c>
      <c r="AN104" s="7" t="s">
        <v>3</v>
      </c>
      <c r="AO104" s="7"/>
      <c r="AP104" s="6">
        <v>1984</v>
      </c>
      <c r="AQ104" s="26" t="s">
        <v>3</v>
      </c>
      <c r="AR104" s="26" t="s">
        <v>3</v>
      </c>
      <c r="AS104" s="26" t="s">
        <v>3</v>
      </c>
      <c r="AT104" s="26" t="s">
        <v>3</v>
      </c>
      <c r="AU104" s="26" t="s">
        <v>3</v>
      </c>
      <c r="AV104" s="26" t="s">
        <v>3</v>
      </c>
      <c r="AW104" s="26" t="s">
        <v>3</v>
      </c>
      <c r="AX104" s="26" t="s">
        <v>3</v>
      </c>
      <c r="AY104" s="26" t="s">
        <v>3</v>
      </c>
      <c r="AZ104" s="26" t="s">
        <v>3</v>
      </c>
      <c r="BA104" s="26" t="s">
        <v>3</v>
      </c>
      <c r="BB104" s="26" t="s">
        <v>3</v>
      </c>
      <c r="BC104" s="26" t="s">
        <v>3</v>
      </c>
      <c r="BD104" s="26" t="s">
        <v>3</v>
      </c>
      <c r="BE104" s="26" t="s">
        <v>3</v>
      </c>
      <c r="BF104" s="26" t="s">
        <v>3</v>
      </c>
      <c r="BG104" s="7"/>
      <c r="BH104" s="6">
        <v>1984</v>
      </c>
      <c r="BI104" s="162">
        <f>SUM(BPT!B21:B24)</f>
        <v>4183.28</v>
      </c>
      <c r="BJ104" s="162">
        <f>SUM(BPT!C21:C24)</f>
        <v>37830.508000000002</v>
      </c>
      <c r="BK104" s="162">
        <f>SUM(BPT!D21:D24)</f>
        <v>29100.351999999999</v>
      </c>
      <c r="BL104" s="162">
        <f>SUM(BPT!E21:E24)</f>
        <v>4837.3890000000001</v>
      </c>
      <c r="BM104" s="162">
        <f>SUM(BPT!F21:F24)</f>
        <v>2516.6390000000001</v>
      </c>
      <c r="BN104" s="162">
        <f>SUM(BPT!G21:G24)</f>
        <v>1376.1279999999999</v>
      </c>
      <c r="BO104" s="162">
        <f>SUM(BPT!H21:H24)</f>
        <v>33647.228000000003</v>
      </c>
      <c r="BP104" s="162">
        <f>SUM(BPT!I21:I24)</f>
        <v>15916.197999999999</v>
      </c>
      <c r="BQ104" s="162">
        <f>SUM(BPT!J21:J24)</f>
        <v>5295.5030000000006</v>
      </c>
      <c r="BR104" s="162">
        <f>SUM(BPT!K21:K24)</f>
        <v>12412.429</v>
      </c>
      <c r="BS104" s="162">
        <f>SUM(BPT!L21:L24)</f>
        <v>23.097999999999999</v>
      </c>
      <c r="BT104" s="162">
        <f>SUM(BPT!M21:M24)</f>
        <v>1305.819</v>
      </c>
      <c r="BU104" s="162"/>
      <c r="BV104" s="162">
        <f>SUM(BPT!N21:N24)</f>
        <v>-2136.0169999999998</v>
      </c>
      <c r="BW104" s="162">
        <f>SUM(BPT!O21:O24)</f>
        <v>3200.8849999999998</v>
      </c>
      <c r="BX104" s="162">
        <f>SUM(BPT!P21:P24)</f>
        <v>152.197</v>
      </c>
      <c r="BY104" s="3"/>
    </row>
    <row r="105" spans="1:91" x14ac:dyDescent="0.3">
      <c r="A105" s="9">
        <f t="shared" si="0"/>
        <v>6.1106675275368616E-13</v>
      </c>
      <c r="B105" s="9">
        <f t="shared" si="1"/>
        <v>-2.3874235921539366E-12</v>
      </c>
      <c r="C105" s="9">
        <f t="shared" si="2"/>
        <v>0</v>
      </c>
      <c r="D105" s="9">
        <f t="shared" si="3"/>
        <v>0</v>
      </c>
      <c r="E105" s="10">
        <f t="shared" si="4"/>
        <v>-1.5631940186722204E-13</v>
      </c>
      <c r="F105" s="6">
        <v>1985</v>
      </c>
      <c r="G105" s="120">
        <f t="shared" si="13"/>
        <v>799.524</v>
      </c>
      <c r="H105" s="120">
        <f t="shared" si="12"/>
        <v>35858.900999999998</v>
      </c>
      <c r="I105" s="120">
        <f t="shared" si="12"/>
        <v>26757.293999999998</v>
      </c>
      <c r="J105" s="120">
        <f t="shared" si="12"/>
        <v>4810.0560000000005</v>
      </c>
      <c r="K105" s="120">
        <f t="shared" si="12"/>
        <v>2287.5879999999997</v>
      </c>
      <c r="L105" s="120">
        <f t="shared" si="12"/>
        <v>2003.9630000000002</v>
      </c>
      <c r="M105" s="120">
        <f t="shared" si="12"/>
        <v>35059.377</v>
      </c>
      <c r="N105" s="120">
        <f t="shared" si="12"/>
        <v>18359.097000000002</v>
      </c>
      <c r="O105" s="120">
        <f t="shared" si="12"/>
        <v>5562.360999999999</v>
      </c>
      <c r="P105" s="120">
        <f t="shared" si="12"/>
        <v>11109.65</v>
      </c>
      <c r="Q105" s="120">
        <f t="shared" si="12"/>
        <v>28.269000000000002</v>
      </c>
      <c r="R105" s="120">
        <f t="shared" si="12"/>
        <v>-316.41800000000001</v>
      </c>
      <c r="S105" s="120">
        <f t="shared" si="12"/>
        <v>0</v>
      </c>
      <c r="T105" s="120">
        <f t="shared" si="12"/>
        <v>-2906.5989999999997</v>
      </c>
      <c r="U105" s="120">
        <f t="shared" si="12"/>
        <v>-2328.4</v>
      </c>
      <c r="V105" s="120">
        <f t="shared" si="12"/>
        <v>-95.093000000000004</v>
      </c>
      <c r="W105" s="24"/>
      <c r="X105" s="6">
        <v>1985</v>
      </c>
      <c r="Y105" s="7" t="s">
        <v>3</v>
      </c>
      <c r="Z105" s="7" t="s">
        <v>3</v>
      </c>
      <c r="AA105" s="7" t="s">
        <v>3</v>
      </c>
      <c r="AB105" s="7" t="s">
        <v>3</v>
      </c>
      <c r="AC105" s="7" t="s">
        <v>3</v>
      </c>
      <c r="AD105" s="7" t="s">
        <v>3</v>
      </c>
      <c r="AE105" s="7" t="s">
        <v>3</v>
      </c>
      <c r="AF105" s="7" t="s">
        <v>3</v>
      </c>
      <c r="AG105" s="7" t="s">
        <v>3</v>
      </c>
      <c r="AH105" s="7" t="s">
        <v>3</v>
      </c>
      <c r="AI105" s="7" t="s">
        <v>3</v>
      </c>
      <c r="AJ105" s="7" t="s">
        <v>3</v>
      </c>
      <c r="AK105" s="7" t="s">
        <v>3</v>
      </c>
      <c r="AL105" s="7" t="s">
        <v>3</v>
      </c>
      <c r="AM105" s="7" t="s">
        <v>3</v>
      </c>
      <c r="AN105" s="7" t="s">
        <v>3</v>
      </c>
      <c r="AO105" s="7"/>
      <c r="AP105" s="6">
        <v>1985</v>
      </c>
      <c r="AQ105" s="26" t="s">
        <v>3</v>
      </c>
      <c r="AR105" s="26" t="s">
        <v>3</v>
      </c>
      <c r="AS105" s="26" t="s">
        <v>3</v>
      </c>
      <c r="AT105" s="26" t="s">
        <v>3</v>
      </c>
      <c r="AU105" s="26" t="s">
        <v>3</v>
      </c>
      <c r="AV105" s="26" t="s">
        <v>3</v>
      </c>
      <c r="AW105" s="26" t="s">
        <v>3</v>
      </c>
      <c r="AX105" s="26" t="s">
        <v>3</v>
      </c>
      <c r="AY105" s="26" t="s">
        <v>3</v>
      </c>
      <c r="AZ105" s="26" t="s">
        <v>3</v>
      </c>
      <c r="BA105" s="26" t="s">
        <v>3</v>
      </c>
      <c r="BB105" s="26" t="s">
        <v>3</v>
      </c>
      <c r="BC105" s="26" t="s">
        <v>3</v>
      </c>
      <c r="BD105" s="26" t="s">
        <v>3</v>
      </c>
      <c r="BE105" s="26" t="s">
        <v>3</v>
      </c>
      <c r="BF105" s="26" t="s">
        <v>3</v>
      </c>
      <c r="BG105" s="7"/>
      <c r="BH105" s="6">
        <v>1985</v>
      </c>
      <c r="BI105" s="162">
        <f>SUM(BPT!B25:B28)</f>
        <v>799.524</v>
      </c>
      <c r="BJ105" s="162">
        <f>SUM(BPT!C25:C28)</f>
        <v>35858.900999999998</v>
      </c>
      <c r="BK105" s="162">
        <f>SUM(BPT!D25:D28)</f>
        <v>26757.293999999998</v>
      </c>
      <c r="BL105" s="162">
        <f>SUM(BPT!E25:E28)</f>
        <v>4810.0560000000005</v>
      </c>
      <c r="BM105" s="162">
        <f>SUM(BPT!F25:F28)</f>
        <v>2287.5879999999997</v>
      </c>
      <c r="BN105" s="162">
        <f>SUM(BPT!G25:G28)</f>
        <v>2003.9630000000002</v>
      </c>
      <c r="BO105" s="162">
        <f>SUM(BPT!H25:H28)</f>
        <v>35059.377</v>
      </c>
      <c r="BP105" s="162">
        <f>SUM(BPT!I25:I28)</f>
        <v>18359.097000000002</v>
      </c>
      <c r="BQ105" s="162">
        <f>SUM(BPT!J25:J28)</f>
        <v>5562.360999999999</v>
      </c>
      <c r="BR105" s="162">
        <f>SUM(BPT!K25:K28)</f>
        <v>11109.65</v>
      </c>
      <c r="BS105" s="162">
        <f>SUM(BPT!L25:L28)</f>
        <v>28.269000000000002</v>
      </c>
      <c r="BT105" s="162">
        <f>SUM(BPT!M25:M28)</f>
        <v>-316.41800000000001</v>
      </c>
      <c r="BU105" s="162"/>
      <c r="BV105" s="162">
        <f>SUM(BPT!N25:N28)</f>
        <v>-2906.5989999999997</v>
      </c>
      <c r="BW105" s="162">
        <f>SUM(BPT!O25:O28)</f>
        <v>-2328.4</v>
      </c>
      <c r="BX105" s="162">
        <f>SUM(BPT!P25:P28)</f>
        <v>-95.093000000000004</v>
      </c>
      <c r="BY105" s="3"/>
    </row>
    <row r="106" spans="1:91" x14ac:dyDescent="0.3">
      <c r="A106" s="9">
        <f t="shared" si="0"/>
        <v>0</v>
      </c>
      <c r="B106" s="9">
        <f t="shared" si="1"/>
        <v>0</v>
      </c>
      <c r="C106" s="9">
        <f t="shared" si="2"/>
        <v>0</v>
      </c>
      <c r="D106" s="9">
        <f t="shared" si="3"/>
        <v>0</v>
      </c>
      <c r="E106" s="10">
        <f t="shared" si="4"/>
        <v>0</v>
      </c>
      <c r="F106" s="6">
        <v>1986</v>
      </c>
      <c r="G106" s="120">
        <f t="shared" si="13"/>
        <v>-1373.4889999999998</v>
      </c>
      <c r="H106" s="120">
        <f t="shared" si="12"/>
        <v>29927.86</v>
      </c>
      <c r="I106" s="120">
        <f t="shared" si="12"/>
        <v>21803.598000000002</v>
      </c>
      <c r="J106" s="120">
        <f t="shared" si="12"/>
        <v>4599.8829999999998</v>
      </c>
      <c r="K106" s="120">
        <f t="shared" si="12"/>
        <v>1949.8689999999999</v>
      </c>
      <c r="L106" s="120">
        <f t="shared" si="12"/>
        <v>1574.51</v>
      </c>
      <c r="M106" s="120">
        <f t="shared" si="12"/>
        <v>31301.349000000002</v>
      </c>
      <c r="N106" s="120">
        <f t="shared" si="12"/>
        <v>16783.893</v>
      </c>
      <c r="O106" s="120">
        <f t="shared" si="12"/>
        <v>5225.8710000000001</v>
      </c>
      <c r="P106" s="120">
        <f t="shared" si="12"/>
        <v>9276.8549999999996</v>
      </c>
      <c r="Q106" s="120">
        <f t="shared" si="12"/>
        <v>14.729999999999999</v>
      </c>
      <c r="R106" s="120">
        <f t="shared" si="12"/>
        <v>2715.5329999999999</v>
      </c>
      <c r="S106" s="120">
        <f t="shared" si="12"/>
        <v>0</v>
      </c>
      <c r="T106" s="120">
        <f t="shared" si="12"/>
        <v>-739.25000000000011</v>
      </c>
      <c r="U106" s="120">
        <f t="shared" si="12"/>
        <v>985</v>
      </c>
      <c r="V106" s="120">
        <f t="shared" si="12"/>
        <v>-382.20599999999996</v>
      </c>
      <c r="W106" s="24"/>
      <c r="X106" s="6">
        <v>1986</v>
      </c>
      <c r="Y106" s="7" t="s">
        <v>3</v>
      </c>
      <c r="Z106" s="7" t="s">
        <v>3</v>
      </c>
      <c r="AA106" s="7" t="s">
        <v>3</v>
      </c>
      <c r="AB106" s="7" t="s">
        <v>3</v>
      </c>
      <c r="AC106" s="7" t="s">
        <v>3</v>
      </c>
      <c r="AD106" s="7" t="s">
        <v>3</v>
      </c>
      <c r="AE106" s="7" t="s">
        <v>3</v>
      </c>
      <c r="AF106" s="7" t="s">
        <v>3</v>
      </c>
      <c r="AG106" s="7" t="s">
        <v>3</v>
      </c>
      <c r="AH106" s="7" t="s">
        <v>3</v>
      </c>
      <c r="AI106" s="7" t="s">
        <v>3</v>
      </c>
      <c r="AJ106" s="7" t="s">
        <v>3</v>
      </c>
      <c r="AK106" s="7" t="s">
        <v>3</v>
      </c>
      <c r="AL106" s="7" t="s">
        <v>3</v>
      </c>
      <c r="AM106" s="7" t="s">
        <v>3</v>
      </c>
      <c r="AN106" s="7" t="s">
        <v>3</v>
      </c>
      <c r="AO106" s="7"/>
      <c r="AP106" s="6">
        <v>1986</v>
      </c>
      <c r="AQ106" s="26" t="s">
        <v>3</v>
      </c>
      <c r="AR106" s="26" t="s">
        <v>3</v>
      </c>
      <c r="AS106" s="26" t="s">
        <v>3</v>
      </c>
      <c r="AT106" s="26" t="s">
        <v>3</v>
      </c>
      <c r="AU106" s="26" t="s">
        <v>3</v>
      </c>
      <c r="AV106" s="26" t="s">
        <v>3</v>
      </c>
      <c r="AW106" s="26" t="s">
        <v>3</v>
      </c>
      <c r="AX106" s="26" t="s">
        <v>3</v>
      </c>
      <c r="AY106" s="26" t="s">
        <v>3</v>
      </c>
      <c r="AZ106" s="26" t="s">
        <v>3</v>
      </c>
      <c r="BA106" s="26" t="s">
        <v>3</v>
      </c>
      <c r="BB106" s="26" t="s">
        <v>3</v>
      </c>
      <c r="BC106" s="26" t="s">
        <v>3</v>
      </c>
      <c r="BD106" s="26" t="s">
        <v>3</v>
      </c>
      <c r="BE106" s="26" t="s">
        <v>3</v>
      </c>
      <c r="BF106" s="26" t="s">
        <v>3</v>
      </c>
      <c r="BG106" s="7"/>
      <c r="BH106" s="6">
        <v>1986</v>
      </c>
      <c r="BI106" s="162">
        <f>SUM(BPT!B29:B32)</f>
        <v>-1373.4889999999998</v>
      </c>
      <c r="BJ106" s="162">
        <f>SUM(BPT!C29:C32)</f>
        <v>29927.86</v>
      </c>
      <c r="BK106" s="162">
        <f>SUM(BPT!D29:D32)</f>
        <v>21803.598000000002</v>
      </c>
      <c r="BL106" s="162">
        <f>SUM(BPT!E29:E32)</f>
        <v>4599.8829999999998</v>
      </c>
      <c r="BM106" s="162">
        <f>SUM(BPT!F29:F32)</f>
        <v>1949.8689999999999</v>
      </c>
      <c r="BN106" s="162">
        <f>SUM(BPT!G29:G32)</f>
        <v>1574.51</v>
      </c>
      <c r="BO106" s="162">
        <f>SUM(BPT!H29:H32)</f>
        <v>31301.349000000002</v>
      </c>
      <c r="BP106" s="162">
        <f>SUM(BPT!I29:I32)</f>
        <v>16783.893</v>
      </c>
      <c r="BQ106" s="162">
        <f>SUM(BPT!J29:J32)</f>
        <v>5225.8710000000001</v>
      </c>
      <c r="BR106" s="162">
        <f>SUM(BPT!K29:K32)</f>
        <v>9276.8549999999996</v>
      </c>
      <c r="BS106" s="162">
        <f>SUM(BPT!L29:L32)</f>
        <v>14.729999999999999</v>
      </c>
      <c r="BT106" s="162">
        <f>SUM(BPT!M29:M32)</f>
        <v>2715.5329999999999</v>
      </c>
      <c r="BU106" s="162"/>
      <c r="BV106" s="162">
        <f>SUM(BPT!N29:N32)</f>
        <v>-739.25000000000011</v>
      </c>
      <c r="BW106" s="162">
        <f>SUM(BPT!O29:O32)</f>
        <v>985</v>
      </c>
      <c r="BX106" s="162">
        <f>SUM(BPT!P29:P32)</f>
        <v>-382.20599999999996</v>
      </c>
      <c r="BY106" s="3"/>
    </row>
    <row r="107" spans="1:91" x14ac:dyDescent="0.3">
      <c r="A107" s="9">
        <f t="shared" si="0"/>
        <v>0</v>
      </c>
      <c r="B107" s="9">
        <f t="shared" si="1"/>
        <v>-7.2759576141834259E-12</v>
      </c>
      <c r="C107" s="9">
        <f t="shared" si="2"/>
        <v>-2.5011104298755527E-12</v>
      </c>
      <c r="D107" s="9">
        <f t="shared" si="3"/>
        <v>0</v>
      </c>
      <c r="E107" s="10">
        <f t="shared" si="4"/>
        <v>0</v>
      </c>
      <c r="F107" s="6">
        <v>1987</v>
      </c>
      <c r="G107" s="120">
        <f t="shared" si="13"/>
        <v>4239.07</v>
      </c>
      <c r="H107" s="120">
        <f t="shared" si="12"/>
        <v>37368.434999999998</v>
      </c>
      <c r="I107" s="120">
        <f t="shared" si="12"/>
        <v>27599.517</v>
      </c>
      <c r="J107" s="120">
        <f t="shared" si="12"/>
        <v>5450.83</v>
      </c>
      <c r="K107" s="120">
        <f t="shared" si="12"/>
        <v>2400.9930000000004</v>
      </c>
      <c r="L107" s="120">
        <f t="shared" si="12"/>
        <v>1917.095</v>
      </c>
      <c r="M107" s="120">
        <f t="shared" si="12"/>
        <v>33129.365000000005</v>
      </c>
      <c r="N107" s="120">
        <f t="shared" si="12"/>
        <v>18812.425999999999</v>
      </c>
      <c r="O107" s="120">
        <f t="shared" si="12"/>
        <v>5408.0869999999995</v>
      </c>
      <c r="P107" s="120">
        <f t="shared" si="12"/>
        <v>8890.6919999999991</v>
      </c>
      <c r="Q107" s="120">
        <f t="shared" si="12"/>
        <v>18.16</v>
      </c>
      <c r="R107" s="120">
        <f t="shared" si="12"/>
        <v>-1241.9290000000001</v>
      </c>
      <c r="S107" s="120">
        <f t="shared" si="12"/>
        <v>0</v>
      </c>
      <c r="T107" s="120">
        <f t="shared" si="12"/>
        <v>3103.259</v>
      </c>
      <c r="U107" s="120">
        <f t="shared" si="12"/>
        <v>6924.4</v>
      </c>
      <c r="V107" s="120">
        <f t="shared" si="12"/>
        <v>-824</v>
      </c>
      <c r="W107" s="24"/>
      <c r="X107" s="6">
        <v>1987</v>
      </c>
      <c r="Y107" s="7" t="s">
        <v>3</v>
      </c>
      <c r="Z107" s="7" t="s">
        <v>3</v>
      </c>
      <c r="AA107" s="7" t="s">
        <v>3</v>
      </c>
      <c r="AB107" s="7" t="s">
        <v>3</v>
      </c>
      <c r="AC107" s="7" t="s">
        <v>3</v>
      </c>
      <c r="AD107" s="7" t="s">
        <v>3</v>
      </c>
      <c r="AE107" s="7" t="s">
        <v>3</v>
      </c>
      <c r="AF107" s="7" t="s">
        <v>3</v>
      </c>
      <c r="AG107" s="7" t="s">
        <v>3</v>
      </c>
      <c r="AH107" s="7" t="s">
        <v>3</v>
      </c>
      <c r="AI107" s="7" t="s">
        <v>3</v>
      </c>
      <c r="AJ107" s="7" t="s">
        <v>3</v>
      </c>
      <c r="AK107" s="7" t="s">
        <v>3</v>
      </c>
      <c r="AL107" s="7" t="s">
        <v>3</v>
      </c>
      <c r="AM107" s="7" t="s">
        <v>3</v>
      </c>
      <c r="AN107" s="7" t="s">
        <v>3</v>
      </c>
      <c r="AO107" s="7"/>
      <c r="AP107" s="6">
        <v>1987</v>
      </c>
      <c r="AQ107" s="26" t="s">
        <v>3</v>
      </c>
      <c r="AR107" s="26" t="s">
        <v>3</v>
      </c>
      <c r="AS107" s="26" t="s">
        <v>3</v>
      </c>
      <c r="AT107" s="26" t="s">
        <v>3</v>
      </c>
      <c r="AU107" s="26" t="s">
        <v>3</v>
      </c>
      <c r="AV107" s="26" t="s">
        <v>3</v>
      </c>
      <c r="AW107" s="26" t="s">
        <v>3</v>
      </c>
      <c r="AX107" s="26" t="s">
        <v>3</v>
      </c>
      <c r="AY107" s="26" t="s">
        <v>3</v>
      </c>
      <c r="AZ107" s="26" t="s">
        <v>3</v>
      </c>
      <c r="BA107" s="26" t="s">
        <v>3</v>
      </c>
      <c r="BB107" s="26" t="s">
        <v>3</v>
      </c>
      <c r="BC107" s="26" t="s">
        <v>3</v>
      </c>
      <c r="BD107" s="26" t="s">
        <v>3</v>
      </c>
      <c r="BE107" s="26" t="s">
        <v>3</v>
      </c>
      <c r="BF107" s="26" t="s">
        <v>3</v>
      </c>
      <c r="BG107" s="7"/>
      <c r="BH107" s="6">
        <v>1987</v>
      </c>
      <c r="BI107" s="162">
        <f>SUM(BPT!B33:B36)</f>
        <v>4239.07</v>
      </c>
      <c r="BJ107" s="162">
        <f>SUM(BPT!C33:C36)</f>
        <v>37368.434999999998</v>
      </c>
      <c r="BK107" s="162">
        <f>SUM(BPT!D33:D36)</f>
        <v>27599.517</v>
      </c>
      <c r="BL107" s="162">
        <f>SUM(BPT!E33:E36)</f>
        <v>5450.83</v>
      </c>
      <c r="BM107" s="162">
        <f>SUM(BPT!F33:F36)</f>
        <v>2400.9930000000004</v>
      </c>
      <c r="BN107" s="162">
        <f>SUM(BPT!G33:G36)</f>
        <v>1917.095</v>
      </c>
      <c r="BO107" s="162">
        <f>SUM(BPT!H33:H36)</f>
        <v>33129.365000000005</v>
      </c>
      <c r="BP107" s="162">
        <f>SUM(BPT!I33:I36)</f>
        <v>18812.425999999999</v>
      </c>
      <c r="BQ107" s="162">
        <f>SUM(BPT!J33:J36)</f>
        <v>5408.0869999999995</v>
      </c>
      <c r="BR107" s="162">
        <f>SUM(BPT!K33:K36)</f>
        <v>8890.6919999999991</v>
      </c>
      <c r="BS107" s="162">
        <f>SUM(BPT!L33:L36)</f>
        <v>18.16</v>
      </c>
      <c r="BT107" s="162">
        <f>SUM(BPT!M33:M36)</f>
        <v>-1241.9290000000001</v>
      </c>
      <c r="BU107" s="162"/>
      <c r="BV107" s="162">
        <f>SUM(BPT!N33:N36)</f>
        <v>3103.259</v>
      </c>
      <c r="BW107" s="162">
        <f>SUM(BPT!O33:O36)</f>
        <v>6924.4</v>
      </c>
      <c r="BX107" s="162">
        <f>SUM(BPT!P33:P36)</f>
        <v>-824</v>
      </c>
      <c r="BY107" s="3"/>
    </row>
    <row r="108" spans="1:91" x14ac:dyDescent="0.3">
      <c r="A108" s="9">
        <f t="shared" si="0"/>
        <v>0</v>
      </c>
      <c r="B108" s="9">
        <f t="shared" si="1"/>
        <v>0</v>
      </c>
      <c r="C108" s="9">
        <f t="shared" si="2"/>
        <v>0</v>
      </c>
      <c r="D108" s="9">
        <f t="shared" si="3"/>
        <v>0</v>
      </c>
      <c r="E108" s="10">
        <f t="shared" si="4"/>
        <v>0</v>
      </c>
      <c r="F108" s="6">
        <v>1988</v>
      </c>
      <c r="G108" s="120">
        <f t="shared" si="13"/>
        <v>-2375.6840000000002</v>
      </c>
      <c r="H108" s="120">
        <f t="shared" si="12"/>
        <v>42095.796000000002</v>
      </c>
      <c r="I108" s="120">
        <f t="shared" si="12"/>
        <v>30691.501000000004</v>
      </c>
      <c r="J108" s="120">
        <f t="shared" si="12"/>
        <v>6108.5770000000002</v>
      </c>
      <c r="K108" s="120">
        <f t="shared" si="12"/>
        <v>3055.1319999999996</v>
      </c>
      <c r="L108" s="120">
        <f t="shared" si="12"/>
        <v>2240.5860000000002</v>
      </c>
      <c r="M108" s="120">
        <f t="shared" si="12"/>
        <v>44471.48</v>
      </c>
      <c r="N108" s="120">
        <f t="shared" si="12"/>
        <v>28081.969000000001</v>
      </c>
      <c r="O108" s="120">
        <f t="shared" si="12"/>
        <v>6328.0670000000009</v>
      </c>
      <c r="P108" s="120">
        <f t="shared" si="12"/>
        <v>10046.561</v>
      </c>
      <c r="Q108" s="120">
        <f t="shared" si="12"/>
        <v>14.882999999999999</v>
      </c>
      <c r="R108" s="120">
        <f t="shared" si="12"/>
        <v>-443.85799999999983</v>
      </c>
      <c r="S108" s="120">
        <f t="shared" si="12"/>
        <v>0</v>
      </c>
      <c r="T108" s="120">
        <f t="shared" si="12"/>
        <v>-3913.9580000000001</v>
      </c>
      <c r="U108" s="120">
        <f t="shared" si="12"/>
        <v>-7127</v>
      </c>
      <c r="V108" s="120">
        <f t="shared" si="12"/>
        <v>393.49999999999994</v>
      </c>
      <c r="W108" s="24"/>
      <c r="X108" s="6">
        <v>1988</v>
      </c>
      <c r="Y108" s="7" t="s">
        <v>3</v>
      </c>
      <c r="Z108" s="7" t="s">
        <v>3</v>
      </c>
      <c r="AA108" s="7" t="s">
        <v>3</v>
      </c>
      <c r="AB108" s="7" t="s">
        <v>3</v>
      </c>
      <c r="AC108" s="7" t="s">
        <v>3</v>
      </c>
      <c r="AD108" s="7" t="s">
        <v>3</v>
      </c>
      <c r="AE108" s="7" t="s">
        <v>3</v>
      </c>
      <c r="AF108" s="7" t="s">
        <v>3</v>
      </c>
      <c r="AG108" s="7" t="s">
        <v>3</v>
      </c>
      <c r="AH108" s="7" t="s">
        <v>3</v>
      </c>
      <c r="AI108" s="7" t="s">
        <v>3</v>
      </c>
      <c r="AJ108" s="7" t="s">
        <v>3</v>
      </c>
      <c r="AK108" s="7" t="s">
        <v>3</v>
      </c>
      <c r="AL108" s="7" t="s">
        <v>3</v>
      </c>
      <c r="AM108" s="7" t="s">
        <v>3</v>
      </c>
      <c r="AN108" s="7" t="s">
        <v>3</v>
      </c>
      <c r="AO108" s="7"/>
      <c r="AP108" s="6">
        <v>1988</v>
      </c>
      <c r="AQ108" s="26" t="s">
        <v>3</v>
      </c>
      <c r="AR108" s="26" t="s">
        <v>3</v>
      </c>
      <c r="AS108" s="26" t="s">
        <v>3</v>
      </c>
      <c r="AT108" s="26" t="s">
        <v>3</v>
      </c>
      <c r="AU108" s="26" t="s">
        <v>3</v>
      </c>
      <c r="AV108" s="26" t="s">
        <v>3</v>
      </c>
      <c r="AW108" s="26" t="s">
        <v>3</v>
      </c>
      <c r="AX108" s="26" t="s">
        <v>3</v>
      </c>
      <c r="AY108" s="26" t="s">
        <v>3</v>
      </c>
      <c r="AZ108" s="26" t="s">
        <v>3</v>
      </c>
      <c r="BA108" s="26" t="s">
        <v>3</v>
      </c>
      <c r="BB108" s="26" t="s">
        <v>3</v>
      </c>
      <c r="BC108" s="26" t="s">
        <v>3</v>
      </c>
      <c r="BD108" s="26" t="s">
        <v>3</v>
      </c>
      <c r="BE108" s="26" t="s">
        <v>3</v>
      </c>
      <c r="BF108" s="26" t="s">
        <v>3</v>
      </c>
      <c r="BG108" s="7"/>
      <c r="BH108" s="6">
        <v>1988</v>
      </c>
      <c r="BI108" s="162">
        <f>SUM(BPT!B37:B40)</f>
        <v>-2375.6840000000002</v>
      </c>
      <c r="BJ108" s="162">
        <f>SUM(BPT!C37:C40)</f>
        <v>42095.796000000002</v>
      </c>
      <c r="BK108" s="162">
        <f>SUM(BPT!D37:D40)</f>
        <v>30691.501000000004</v>
      </c>
      <c r="BL108" s="162">
        <f>SUM(BPT!E37:E40)</f>
        <v>6108.5770000000002</v>
      </c>
      <c r="BM108" s="162">
        <f>SUM(BPT!F37:F40)</f>
        <v>3055.1319999999996</v>
      </c>
      <c r="BN108" s="162">
        <f>SUM(BPT!G37:G40)</f>
        <v>2240.5860000000002</v>
      </c>
      <c r="BO108" s="162">
        <f>SUM(BPT!H37:H40)</f>
        <v>44471.48</v>
      </c>
      <c r="BP108" s="162">
        <f>SUM(BPT!I37:I40)</f>
        <v>28081.969000000001</v>
      </c>
      <c r="BQ108" s="162">
        <f>SUM(BPT!J37:J40)</f>
        <v>6328.0670000000009</v>
      </c>
      <c r="BR108" s="162">
        <f>SUM(BPT!K37:K40)</f>
        <v>10046.561</v>
      </c>
      <c r="BS108" s="162">
        <f>SUM(BPT!L37:L40)</f>
        <v>14.882999999999999</v>
      </c>
      <c r="BT108" s="162">
        <f>SUM(BPT!M37:M40)</f>
        <v>-443.85799999999983</v>
      </c>
      <c r="BU108" s="162"/>
      <c r="BV108" s="162">
        <f>SUM(BPT!N37:N40)</f>
        <v>-3913.9580000000001</v>
      </c>
      <c r="BW108" s="162">
        <f>SUM(BPT!O37:O40)</f>
        <v>-7127</v>
      </c>
      <c r="BX108" s="162">
        <f>SUM(BPT!P37:P40)</f>
        <v>393.49999999999994</v>
      </c>
      <c r="BY108" s="3"/>
    </row>
    <row r="109" spans="1:91" x14ac:dyDescent="0.3">
      <c r="A109" s="9">
        <f t="shared" si="0"/>
        <v>-5.1159076974727213E-13</v>
      </c>
      <c r="B109" s="9">
        <f t="shared" si="1"/>
        <v>8.1854523159563541E-12</v>
      </c>
      <c r="C109" s="9">
        <f t="shared" si="2"/>
        <v>0</v>
      </c>
      <c r="D109" s="9">
        <f t="shared" si="3"/>
        <v>0</v>
      </c>
      <c r="E109" s="10">
        <f t="shared" si="4"/>
        <v>5.1159076974727213E-13</v>
      </c>
      <c r="F109" s="6">
        <v>1989</v>
      </c>
      <c r="G109" s="120">
        <f t="shared" si="13"/>
        <v>-5821.2120000000004</v>
      </c>
      <c r="H109" s="120">
        <f t="shared" si="12"/>
        <v>48103.378000000004</v>
      </c>
      <c r="I109" s="120">
        <f t="shared" si="12"/>
        <v>35171.048000000003</v>
      </c>
      <c r="J109" s="120">
        <f t="shared" si="12"/>
        <v>7226.3020000000006</v>
      </c>
      <c r="K109" s="120">
        <f t="shared" si="12"/>
        <v>3165.1869999999999</v>
      </c>
      <c r="L109" s="120">
        <f t="shared" si="12"/>
        <v>2540.8409999999999</v>
      </c>
      <c r="M109" s="120">
        <f t="shared" si="12"/>
        <v>53924.59</v>
      </c>
      <c r="N109" s="120">
        <f t="shared" si="12"/>
        <v>34765.997000000003</v>
      </c>
      <c r="O109" s="120">
        <f t="shared" si="12"/>
        <v>7914.2209999999995</v>
      </c>
      <c r="P109" s="120">
        <f t="shared" si="12"/>
        <v>11228.597999999998</v>
      </c>
      <c r="Q109" s="120">
        <f t="shared" si="12"/>
        <v>15.774000000000001</v>
      </c>
      <c r="R109" s="120">
        <f t="shared" si="12"/>
        <v>2074.7209999999995</v>
      </c>
      <c r="S109" s="120">
        <f t="shared" si="12"/>
        <v>0</v>
      </c>
      <c r="T109" s="120">
        <f t="shared" si="12"/>
        <v>4142.0910000000003</v>
      </c>
      <c r="U109" s="120">
        <f t="shared" si="12"/>
        <v>271.5</v>
      </c>
      <c r="V109" s="120">
        <f t="shared" si="12"/>
        <v>124.09999999999997</v>
      </c>
      <c r="W109" s="24"/>
      <c r="X109" s="6">
        <v>1989</v>
      </c>
      <c r="Y109" s="7" t="s">
        <v>3</v>
      </c>
      <c r="Z109" s="7" t="s">
        <v>3</v>
      </c>
      <c r="AA109" s="7" t="s">
        <v>3</v>
      </c>
      <c r="AB109" s="7" t="s">
        <v>3</v>
      </c>
      <c r="AC109" s="7" t="s">
        <v>3</v>
      </c>
      <c r="AD109" s="7" t="s">
        <v>3</v>
      </c>
      <c r="AE109" s="7" t="s">
        <v>3</v>
      </c>
      <c r="AF109" s="7" t="s">
        <v>3</v>
      </c>
      <c r="AG109" s="7" t="s">
        <v>3</v>
      </c>
      <c r="AH109" s="7" t="s">
        <v>3</v>
      </c>
      <c r="AI109" s="7" t="s">
        <v>3</v>
      </c>
      <c r="AJ109" s="7" t="s">
        <v>3</v>
      </c>
      <c r="AK109" s="7" t="s">
        <v>3</v>
      </c>
      <c r="AL109" s="7" t="s">
        <v>3</v>
      </c>
      <c r="AM109" s="7" t="s">
        <v>3</v>
      </c>
      <c r="AN109" s="7" t="s">
        <v>3</v>
      </c>
      <c r="AO109" s="7"/>
      <c r="AP109" s="6">
        <v>1989</v>
      </c>
      <c r="AQ109" s="26" t="s">
        <v>3</v>
      </c>
      <c r="AR109" s="26" t="s">
        <v>3</v>
      </c>
      <c r="AS109" s="26" t="s">
        <v>3</v>
      </c>
      <c r="AT109" s="26" t="s">
        <v>3</v>
      </c>
      <c r="AU109" s="26" t="s">
        <v>3</v>
      </c>
      <c r="AV109" s="26" t="s">
        <v>3</v>
      </c>
      <c r="AW109" s="26" t="s">
        <v>3</v>
      </c>
      <c r="AX109" s="26" t="s">
        <v>3</v>
      </c>
      <c r="AY109" s="26" t="s">
        <v>3</v>
      </c>
      <c r="AZ109" s="26" t="s">
        <v>3</v>
      </c>
      <c r="BA109" s="26" t="s">
        <v>3</v>
      </c>
      <c r="BB109" s="26" t="s">
        <v>3</v>
      </c>
      <c r="BC109" s="26" t="s">
        <v>3</v>
      </c>
      <c r="BD109" s="26" t="s">
        <v>3</v>
      </c>
      <c r="BE109" s="26" t="s">
        <v>3</v>
      </c>
      <c r="BF109" s="26" t="s">
        <v>3</v>
      </c>
      <c r="BG109" s="7"/>
      <c r="BH109" s="6">
        <v>1989</v>
      </c>
      <c r="BI109" s="162">
        <f>SUM(BPT!B41:B44)</f>
        <v>-5821.2120000000004</v>
      </c>
      <c r="BJ109" s="162">
        <f>SUM(BPT!C41:C44)</f>
        <v>48103.378000000004</v>
      </c>
      <c r="BK109" s="162">
        <f>SUM(BPT!D41:D44)</f>
        <v>35171.048000000003</v>
      </c>
      <c r="BL109" s="162">
        <f>SUM(BPT!E41:E44)</f>
        <v>7226.3020000000006</v>
      </c>
      <c r="BM109" s="162">
        <f>SUM(BPT!F41:F44)</f>
        <v>3165.1869999999999</v>
      </c>
      <c r="BN109" s="162">
        <f>SUM(BPT!G41:G44)</f>
        <v>2540.8409999999999</v>
      </c>
      <c r="BO109" s="162">
        <f>SUM(BPT!H41:H44)</f>
        <v>53924.59</v>
      </c>
      <c r="BP109" s="162">
        <f>SUM(BPT!I41:I44)</f>
        <v>34765.997000000003</v>
      </c>
      <c r="BQ109" s="162">
        <f>SUM(BPT!J41:J44)</f>
        <v>7914.2209999999995</v>
      </c>
      <c r="BR109" s="162">
        <f>SUM(BPT!K41:K44)</f>
        <v>11228.597999999998</v>
      </c>
      <c r="BS109" s="162">
        <f>SUM(BPT!L41:L44)</f>
        <v>15.774000000000001</v>
      </c>
      <c r="BT109" s="162">
        <f>SUM(BPT!M41:M44)</f>
        <v>2074.7209999999995</v>
      </c>
      <c r="BU109" s="162"/>
      <c r="BV109" s="162">
        <f>SUM(BPT!N41:N44)</f>
        <v>4142.0910000000003</v>
      </c>
      <c r="BW109" s="162">
        <f>SUM(BPT!O41:O44)</f>
        <v>271.5</v>
      </c>
      <c r="BX109" s="162">
        <f>SUM(BPT!P41:P44)</f>
        <v>124.09999999999997</v>
      </c>
      <c r="BY109" s="3"/>
      <c r="BZ109" s="123"/>
      <c r="CA109" s="123"/>
      <c r="CB109" s="123"/>
      <c r="CC109" s="123"/>
      <c r="CD109" s="123"/>
      <c r="CE109" s="123"/>
      <c r="CF109" s="123"/>
      <c r="CG109" s="123"/>
      <c r="CH109" s="123"/>
      <c r="CI109" s="123"/>
      <c r="CJ109" s="123"/>
      <c r="CK109" s="123"/>
      <c r="CL109" s="123"/>
      <c r="CM109" s="123"/>
    </row>
    <row r="110" spans="1:91" x14ac:dyDescent="0.3">
      <c r="A110" s="9">
        <f t="shared" si="0"/>
        <v>-5.4001247917767614E-13</v>
      </c>
      <c r="B110" s="9">
        <f t="shared" si="1"/>
        <v>0</v>
      </c>
      <c r="C110" s="9">
        <f t="shared" si="2"/>
        <v>0</v>
      </c>
      <c r="D110" s="9">
        <f t="shared" si="3"/>
        <v>0</v>
      </c>
      <c r="E110" s="10">
        <f t="shared" si="4"/>
        <v>-3.694822225952521E-13</v>
      </c>
      <c r="F110" s="6">
        <v>1990</v>
      </c>
      <c r="G110" s="120">
        <f t="shared" si="13"/>
        <v>-7451.049</v>
      </c>
      <c r="H110" s="120">
        <f t="shared" si="12"/>
        <v>56070.902999999998</v>
      </c>
      <c r="I110" s="120">
        <f t="shared" si="12"/>
        <v>40710.940999999999</v>
      </c>
      <c r="J110" s="120">
        <f t="shared" si="12"/>
        <v>8104.9570000000003</v>
      </c>
      <c r="K110" s="120">
        <f t="shared" si="12"/>
        <v>3279.54</v>
      </c>
      <c r="L110" s="120">
        <f t="shared" si="12"/>
        <v>3975.4650000000001</v>
      </c>
      <c r="M110" s="120">
        <f t="shared" si="12"/>
        <v>63521.951999999997</v>
      </c>
      <c r="N110" s="120">
        <f t="shared" si="12"/>
        <v>41593.266000000003</v>
      </c>
      <c r="O110" s="120">
        <f t="shared" si="12"/>
        <v>10385.653999999999</v>
      </c>
      <c r="P110" s="120">
        <f t="shared" si="12"/>
        <v>11528.999</v>
      </c>
      <c r="Q110" s="120">
        <f t="shared" si="12"/>
        <v>14.032999999999999</v>
      </c>
      <c r="R110" s="120">
        <f t="shared" si="12"/>
        <v>7980.9869999999992</v>
      </c>
      <c r="S110" s="120">
        <f t="shared" si="12"/>
        <v>0</v>
      </c>
      <c r="T110" s="120">
        <f t="shared" si="12"/>
        <v>2702.9620000000004</v>
      </c>
      <c r="U110" s="120">
        <f t="shared" si="12"/>
        <v>3414.3</v>
      </c>
      <c r="V110" s="120">
        <f t="shared" si="12"/>
        <v>-181.4</v>
      </c>
      <c r="W110" s="24"/>
      <c r="X110" s="6">
        <v>1990</v>
      </c>
      <c r="Y110" s="7" t="s">
        <v>3</v>
      </c>
      <c r="Z110" s="7" t="s">
        <v>3</v>
      </c>
      <c r="AA110" s="7" t="s">
        <v>3</v>
      </c>
      <c r="AB110" s="7" t="s">
        <v>3</v>
      </c>
      <c r="AC110" s="7" t="s">
        <v>3</v>
      </c>
      <c r="AD110" s="7" t="s">
        <v>3</v>
      </c>
      <c r="AE110" s="7" t="s">
        <v>3</v>
      </c>
      <c r="AF110" s="7" t="s">
        <v>3</v>
      </c>
      <c r="AG110" s="7" t="s">
        <v>3</v>
      </c>
      <c r="AH110" s="7" t="s">
        <v>3</v>
      </c>
      <c r="AI110" s="7" t="s">
        <v>3</v>
      </c>
      <c r="AJ110" s="7" t="s">
        <v>3</v>
      </c>
      <c r="AK110" s="7" t="s">
        <v>3</v>
      </c>
      <c r="AL110" s="7" t="s">
        <v>3</v>
      </c>
      <c r="AM110" s="7" t="s">
        <v>3</v>
      </c>
      <c r="AN110" s="7" t="s">
        <v>3</v>
      </c>
      <c r="AO110" s="7"/>
      <c r="AP110" s="6">
        <v>1990</v>
      </c>
      <c r="AQ110" s="26" t="s">
        <v>3</v>
      </c>
      <c r="AR110" s="26" t="s">
        <v>3</v>
      </c>
      <c r="AS110" s="26" t="s">
        <v>3</v>
      </c>
      <c r="AT110" s="26" t="s">
        <v>3</v>
      </c>
      <c r="AU110" s="26" t="s">
        <v>3</v>
      </c>
      <c r="AV110" s="26" t="s">
        <v>3</v>
      </c>
      <c r="AW110" s="26" t="s">
        <v>3</v>
      </c>
      <c r="AX110" s="26" t="s">
        <v>3</v>
      </c>
      <c r="AY110" s="26" t="s">
        <v>3</v>
      </c>
      <c r="AZ110" s="26" t="s">
        <v>3</v>
      </c>
      <c r="BA110" s="26" t="s">
        <v>3</v>
      </c>
      <c r="BB110" s="26" t="s">
        <v>3</v>
      </c>
      <c r="BC110" s="26" t="s">
        <v>3</v>
      </c>
      <c r="BD110" s="26" t="s">
        <v>3</v>
      </c>
      <c r="BE110" s="26" t="s">
        <v>3</v>
      </c>
      <c r="BF110" s="26" t="s">
        <v>3</v>
      </c>
      <c r="BG110" s="7"/>
      <c r="BH110" s="6">
        <v>1990</v>
      </c>
      <c r="BI110" s="162">
        <f>SUM(BPT!B45:B48)</f>
        <v>-7451.049</v>
      </c>
      <c r="BJ110" s="162">
        <f>SUM(BPT!C45:C48)</f>
        <v>56070.902999999998</v>
      </c>
      <c r="BK110" s="162">
        <f>SUM(BPT!D45:D48)</f>
        <v>40710.940999999999</v>
      </c>
      <c r="BL110" s="162">
        <f>SUM(BPT!E45:E48)</f>
        <v>8104.9570000000003</v>
      </c>
      <c r="BM110" s="162">
        <f>SUM(BPT!F45:F48)</f>
        <v>3279.54</v>
      </c>
      <c r="BN110" s="162">
        <f>SUM(BPT!G45:G48)</f>
        <v>3975.4650000000001</v>
      </c>
      <c r="BO110" s="162">
        <f>SUM(BPT!H45:H48)</f>
        <v>63521.951999999997</v>
      </c>
      <c r="BP110" s="162">
        <f>SUM(BPT!I45:I48)</f>
        <v>41593.266000000003</v>
      </c>
      <c r="BQ110" s="162">
        <f>SUM(BPT!J45:J48)</f>
        <v>10385.653999999999</v>
      </c>
      <c r="BR110" s="162">
        <f>SUM(BPT!K45:K48)</f>
        <v>11528.999</v>
      </c>
      <c r="BS110" s="162">
        <f>SUM(BPT!L45:L48)</f>
        <v>14.032999999999999</v>
      </c>
      <c r="BT110" s="162">
        <f>SUM(BPT!M45:M48)</f>
        <v>7980.9869999999992</v>
      </c>
      <c r="BU110" s="162"/>
      <c r="BV110" s="162">
        <f>SUM(BPT!N45:N48)</f>
        <v>2702.9620000000004</v>
      </c>
      <c r="BW110" s="162">
        <f>SUM(BPT!O45:O48)</f>
        <v>3414.3</v>
      </c>
      <c r="BX110" s="162">
        <f>SUM(BPT!P45:P48)</f>
        <v>-181.4</v>
      </c>
      <c r="BY110" s="3"/>
      <c r="BZ110" s="123"/>
      <c r="CA110" s="123"/>
      <c r="CB110" s="123"/>
      <c r="CC110" s="123"/>
      <c r="CD110" s="123"/>
      <c r="CE110" s="123"/>
      <c r="CF110" s="123"/>
      <c r="CG110" s="123"/>
      <c r="CH110" s="123"/>
      <c r="CI110" s="123"/>
      <c r="CJ110" s="123"/>
      <c r="CK110" s="123"/>
      <c r="CL110" s="123"/>
      <c r="CM110" s="123"/>
    </row>
    <row r="111" spans="1:91" x14ac:dyDescent="0.3">
      <c r="A111" s="9">
        <f t="shared" ref="A111:A121" si="14">G111+R111+T111+ S111-U111-V111</f>
        <v>-2.0463630789890885E-12</v>
      </c>
      <c r="B111" s="9">
        <f t="shared" ref="B111:B121" si="15">H111-M111-G111</f>
        <v>0</v>
      </c>
      <c r="C111" s="9">
        <f t="shared" ref="C111:C121" si="16">H111-I111-J111-K111-L111</f>
        <v>4.5474735088646412E-12</v>
      </c>
      <c r="D111" s="9">
        <f t="shared" ref="D111:D121" si="17">N111+O111+P111+Q111-M111</f>
        <v>0</v>
      </c>
      <c r="E111" s="10">
        <f t="shared" ref="E111:E121" si="18">U111-G111-(R111+T111)-S111+V111</f>
        <v>2.9558577807620168E-12</v>
      </c>
      <c r="F111" s="6">
        <v>1991</v>
      </c>
      <c r="G111" s="120">
        <f t="shared" si="13"/>
        <v>-14646.716</v>
      </c>
      <c r="H111" s="120">
        <f t="shared" si="12"/>
        <v>58087.332000000002</v>
      </c>
      <c r="I111" s="120">
        <f t="shared" si="12"/>
        <v>42687.527999999998</v>
      </c>
      <c r="J111" s="120">
        <f t="shared" si="12"/>
        <v>8885.24</v>
      </c>
      <c r="K111" s="120">
        <f t="shared" si="12"/>
        <v>3528.0629999999996</v>
      </c>
      <c r="L111" s="120">
        <f t="shared" si="12"/>
        <v>2986.5009999999997</v>
      </c>
      <c r="M111" s="120">
        <f t="shared" si="12"/>
        <v>72734.04800000001</v>
      </c>
      <c r="N111" s="120">
        <f t="shared" si="12"/>
        <v>49966.559999999998</v>
      </c>
      <c r="O111" s="120">
        <f t="shared" si="12"/>
        <v>11041.367</v>
      </c>
      <c r="P111" s="120">
        <f t="shared" si="12"/>
        <v>11707.2</v>
      </c>
      <c r="Q111" s="120">
        <f t="shared" si="12"/>
        <v>18.920999999999999</v>
      </c>
      <c r="R111" s="120">
        <f t="shared" si="12"/>
        <v>25229.07</v>
      </c>
      <c r="S111" s="120">
        <f t="shared" si="12"/>
        <v>0</v>
      </c>
      <c r="T111" s="120">
        <f t="shared" si="12"/>
        <v>-2445.1540000000005</v>
      </c>
      <c r="U111" s="120">
        <f t="shared" si="12"/>
        <v>7821.5000000000009</v>
      </c>
      <c r="V111" s="120">
        <f t="shared" si="12"/>
        <v>315.70000000000005</v>
      </c>
      <c r="W111" s="123"/>
      <c r="X111" s="6">
        <v>1991</v>
      </c>
      <c r="Y111" s="7" t="s">
        <v>3</v>
      </c>
      <c r="Z111" s="7" t="s">
        <v>3</v>
      </c>
      <c r="AA111" s="7" t="s">
        <v>3</v>
      </c>
      <c r="AB111" s="7" t="s">
        <v>3</v>
      </c>
      <c r="AC111" s="7" t="s">
        <v>3</v>
      </c>
      <c r="AD111" s="7" t="s">
        <v>3</v>
      </c>
      <c r="AE111" s="7" t="s">
        <v>3</v>
      </c>
      <c r="AF111" s="7" t="s">
        <v>3</v>
      </c>
      <c r="AG111" s="7" t="s">
        <v>3</v>
      </c>
      <c r="AH111" s="7" t="s">
        <v>3</v>
      </c>
      <c r="AI111" s="7" t="s">
        <v>3</v>
      </c>
      <c r="AJ111" s="7" t="s">
        <v>3</v>
      </c>
      <c r="AK111" s="7" t="s">
        <v>3</v>
      </c>
      <c r="AL111" s="7" t="s">
        <v>3</v>
      </c>
      <c r="AM111" s="7" t="s">
        <v>3</v>
      </c>
      <c r="AN111" s="7" t="s">
        <v>3</v>
      </c>
      <c r="AO111" s="123"/>
      <c r="AP111" s="6">
        <v>1991</v>
      </c>
      <c r="AQ111" s="26" t="s">
        <v>3</v>
      </c>
      <c r="AR111" s="26" t="s">
        <v>3</v>
      </c>
      <c r="AS111" s="26" t="s">
        <v>3</v>
      </c>
      <c r="AT111" s="26" t="s">
        <v>3</v>
      </c>
      <c r="AU111" s="26" t="s">
        <v>3</v>
      </c>
      <c r="AV111" s="26" t="s">
        <v>3</v>
      </c>
      <c r="AW111" s="26" t="s">
        <v>3</v>
      </c>
      <c r="AX111" s="26" t="s">
        <v>3</v>
      </c>
      <c r="AY111" s="26" t="s">
        <v>3</v>
      </c>
      <c r="AZ111" s="26" t="s">
        <v>3</v>
      </c>
      <c r="BA111" s="26" t="s">
        <v>3</v>
      </c>
      <c r="BB111" s="26" t="s">
        <v>3</v>
      </c>
      <c r="BC111" s="26" t="s">
        <v>3</v>
      </c>
      <c r="BD111" s="26" t="s">
        <v>3</v>
      </c>
      <c r="BE111" s="26" t="s">
        <v>3</v>
      </c>
      <c r="BF111" s="26" t="s">
        <v>3</v>
      </c>
      <c r="BG111" s="123"/>
      <c r="BH111" s="6">
        <v>1991</v>
      </c>
      <c r="BI111" s="162">
        <f>SUM(BPT!B49:B52)</f>
        <v>-14646.716</v>
      </c>
      <c r="BJ111" s="162">
        <f>SUM(BPT!C49:C52)</f>
        <v>58087.332000000002</v>
      </c>
      <c r="BK111" s="162">
        <f>SUM(BPT!D49:D52)</f>
        <v>42687.527999999998</v>
      </c>
      <c r="BL111" s="162">
        <f>SUM(BPT!E49:E52)</f>
        <v>8885.24</v>
      </c>
      <c r="BM111" s="162">
        <f>SUM(BPT!F49:F52)</f>
        <v>3528.0629999999996</v>
      </c>
      <c r="BN111" s="162">
        <f>SUM(BPT!G49:G52)</f>
        <v>2986.5009999999997</v>
      </c>
      <c r="BO111" s="162">
        <f>SUM(BPT!H49:H52)</f>
        <v>72734.04800000001</v>
      </c>
      <c r="BP111" s="162">
        <f>SUM(BPT!I49:I52)</f>
        <v>49966.559999999998</v>
      </c>
      <c r="BQ111" s="162">
        <f>SUM(BPT!J49:J52)</f>
        <v>11041.367</v>
      </c>
      <c r="BR111" s="162">
        <f>SUM(BPT!K49:K52)</f>
        <v>11707.2</v>
      </c>
      <c r="BS111" s="162">
        <f>SUM(BPT!L49:L52)</f>
        <v>18.920999999999999</v>
      </c>
      <c r="BT111" s="162">
        <f>SUM(BPT!M49:M52)</f>
        <v>25229.07</v>
      </c>
      <c r="BU111" s="162"/>
      <c r="BV111" s="162">
        <f>SUM(BPT!N49:N52)</f>
        <v>-2445.1540000000005</v>
      </c>
      <c r="BW111" s="162">
        <f>SUM(BPT!O49:O52)</f>
        <v>7821.5000000000009</v>
      </c>
      <c r="BX111" s="162">
        <f>SUM(BPT!P49:P52)</f>
        <v>315.70000000000005</v>
      </c>
      <c r="BY111" s="123"/>
      <c r="BZ111" s="123"/>
      <c r="CA111" s="123"/>
      <c r="CB111" s="123"/>
      <c r="CC111" s="123"/>
      <c r="CD111" s="123"/>
      <c r="CE111" s="123"/>
      <c r="CF111" s="123"/>
      <c r="CG111" s="123"/>
      <c r="CH111" s="123"/>
      <c r="CI111" s="123"/>
      <c r="CJ111" s="123"/>
      <c r="CK111" s="123"/>
      <c r="CL111" s="123"/>
      <c r="CM111" s="123"/>
    </row>
    <row r="112" spans="1:91" x14ac:dyDescent="0.3">
      <c r="A112" s="9">
        <f t="shared" si="14"/>
        <v>7.7626793881790945E-13</v>
      </c>
      <c r="B112" s="9">
        <f t="shared" si="15"/>
        <v>0</v>
      </c>
      <c r="C112" s="9">
        <f t="shared" si="16"/>
        <v>0</v>
      </c>
      <c r="D112" s="9">
        <f t="shared" si="17"/>
        <v>0</v>
      </c>
      <c r="E112" s="10">
        <f t="shared" si="18"/>
        <v>-3.2152058793144533E-13</v>
      </c>
      <c r="F112" s="6">
        <v>1992</v>
      </c>
      <c r="G112" s="120">
        <f t="shared" si="13"/>
        <v>-24438.478999999999</v>
      </c>
      <c r="H112" s="120">
        <f t="shared" si="12"/>
        <v>61668.925999999999</v>
      </c>
      <c r="I112" s="120">
        <f t="shared" si="12"/>
        <v>46195.622000000003</v>
      </c>
      <c r="J112" s="120">
        <f t="shared" si="12"/>
        <v>9295.7829999999994</v>
      </c>
      <c r="K112" s="120">
        <f t="shared" si="12"/>
        <v>2797.53</v>
      </c>
      <c r="L112" s="120">
        <f t="shared" si="12"/>
        <v>3379.991</v>
      </c>
      <c r="M112" s="120">
        <f t="shared" si="12"/>
        <v>86107.404999999999</v>
      </c>
      <c r="N112" s="120">
        <f t="shared" si="12"/>
        <v>62129.349999999991</v>
      </c>
      <c r="O112" s="120">
        <f t="shared" si="12"/>
        <v>12035.289999999999</v>
      </c>
      <c r="P112" s="120">
        <f t="shared" si="12"/>
        <v>11923.6</v>
      </c>
      <c r="Q112" s="120">
        <f t="shared" si="12"/>
        <v>19.165000000000003</v>
      </c>
      <c r="R112" s="120">
        <f t="shared" si="12"/>
        <v>26639.608</v>
      </c>
      <c r="S112" s="120">
        <f t="shared" si="12"/>
        <v>0</v>
      </c>
      <c r="T112" s="120">
        <f t="shared" si="12"/>
        <v>-1027.7809999999999</v>
      </c>
      <c r="U112" s="120">
        <f t="shared" si="12"/>
        <v>1161.4000000000001</v>
      </c>
      <c r="V112" s="120">
        <f t="shared" si="12"/>
        <v>11.947999999999999</v>
      </c>
      <c r="W112" s="123"/>
      <c r="X112" s="6">
        <v>1992</v>
      </c>
      <c r="Y112" s="7" t="s">
        <v>3</v>
      </c>
      <c r="Z112" s="7" t="s">
        <v>3</v>
      </c>
      <c r="AA112" s="7" t="s">
        <v>3</v>
      </c>
      <c r="AB112" s="7" t="s">
        <v>3</v>
      </c>
      <c r="AC112" s="7" t="s">
        <v>3</v>
      </c>
      <c r="AD112" s="7" t="s">
        <v>3</v>
      </c>
      <c r="AE112" s="7" t="s">
        <v>3</v>
      </c>
      <c r="AF112" s="7" t="s">
        <v>3</v>
      </c>
      <c r="AG112" s="7" t="s">
        <v>3</v>
      </c>
      <c r="AH112" s="7" t="s">
        <v>3</v>
      </c>
      <c r="AI112" s="7" t="s">
        <v>3</v>
      </c>
      <c r="AJ112" s="7" t="s">
        <v>3</v>
      </c>
      <c r="AK112" s="7" t="s">
        <v>3</v>
      </c>
      <c r="AL112" s="7" t="s">
        <v>3</v>
      </c>
      <c r="AM112" s="7" t="s">
        <v>3</v>
      </c>
      <c r="AN112" s="7" t="s">
        <v>3</v>
      </c>
      <c r="AO112" s="123"/>
      <c r="AP112" s="6">
        <v>1992</v>
      </c>
      <c r="AQ112" s="26" t="s">
        <v>3</v>
      </c>
      <c r="AR112" s="26" t="s">
        <v>3</v>
      </c>
      <c r="AS112" s="26" t="s">
        <v>3</v>
      </c>
      <c r="AT112" s="26" t="s">
        <v>3</v>
      </c>
      <c r="AU112" s="26" t="s">
        <v>3</v>
      </c>
      <c r="AV112" s="26" t="s">
        <v>3</v>
      </c>
      <c r="AW112" s="26" t="s">
        <v>3</v>
      </c>
      <c r="AX112" s="26" t="s">
        <v>3</v>
      </c>
      <c r="AY112" s="26" t="s">
        <v>3</v>
      </c>
      <c r="AZ112" s="26" t="s">
        <v>3</v>
      </c>
      <c r="BA112" s="26" t="s">
        <v>3</v>
      </c>
      <c r="BB112" s="26" t="s">
        <v>3</v>
      </c>
      <c r="BC112" s="26" t="s">
        <v>3</v>
      </c>
      <c r="BD112" s="26" t="s">
        <v>3</v>
      </c>
      <c r="BE112" s="26" t="s">
        <v>3</v>
      </c>
      <c r="BF112" s="26" t="s">
        <v>3</v>
      </c>
      <c r="BG112" s="123"/>
      <c r="BH112" s="6">
        <v>1992</v>
      </c>
      <c r="BI112" s="162">
        <f>SUM(BPT!B53:B56)</f>
        <v>-24438.478999999999</v>
      </c>
      <c r="BJ112" s="162">
        <f>SUM(BPT!C53:C56)</f>
        <v>61668.925999999999</v>
      </c>
      <c r="BK112" s="162">
        <f>SUM(BPT!D53:D56)</f>
        <v>46195.622000000003</v>
      </c>
      <c r="BL112" s="162">
        <f>SUM(BPT!E53:E56)</f>
        <v>9295.7829999999994</v>
      </c>
      <c r="BM112" s="162">
        <f>SUM(BPT!F53:F56)</f>
        <v>2797.53</v>
      </c>
      <c r="BN112" s="162">
        <f>SUM(BPT!G53:G56)</f>
        <v>3379.991</v>
      </c>
      <c r="BO112" s="162">
        <f>SUM(BPT!H53:H56)</f>
        <v>86107.404999999999</v>
      </c>
      <c r="BP112" s="162">
        <f>SUM(BPT!I53:I56)</f>
        <v>62129.349999999991</v>
      </c>
      <c r="BQ112" s="162">
        <f>SUM(BPT!J53:J56)</f>
        <v>12035.289999999999</v>
      </c>
      <c r="BR112" s="162">
        <f>SUM(BPT!K53:K56)</f>
        <v>11923.6</v>
      </c>
      <c r="BS112" s="162">
        <f>SUM(BPT!L53:L56)</f>
        <v>19.165000000000003</v>
      </c>
      <c r="BT112" s="162">
        <f>SUM(BPT!M53:M56)</f>
        <v>26639.608</v>
      </c>
      <c r="BU112" s="162"/>
      <c r="BV112" s="162">
        <f>SUM(BPT!N53:N56)</f>
        <v>-1027.7809999999999</v>
      </c>
      <c r="BW112" s="162">
        <f>SUM(BPT!O53:O56)</f>
        <v>1161.4000000000001</v>
      </c>
      <c r="BX112" s="162">
        <f>SUM(BPT!P53:P56)</f>
        <v>11.947999999999999</v>
      </c>
      <c r="BY112" s="123"/>
      <c r="BZ112" s="123"/>
      <c r="CA112" s="123"/>
      <c r="CB112" s="123"/>
      <c r="CC112" s="123"/>
      <c r="CD112" s="123"/>
      <c r="CE112" s="123"/>
      <c r="CF112" s="123"/>
      <c r="CG112" s="123"/>
      <c r="CH112" s="123"/>
      <c r="CI112" s="123"/>
      <c r="CJ112" s="123"/>
      <c r="CK112" s="123"/>
      <c r="CL112" s="123"/>
      <c r="CM112" s="123"/>
    </row>
    <row r="113" spans="1:91" x14ac:dyDescent="0.3">
      <c r="A113" s="9">
        <f t="shared" si="14"/>
        <v>2.3021584638627246E-12</v>
      </c>
      <c r="B113" s="9">
        <f t="shared" si="15"/>
        <v>0</v>
      </c>
      <c r="C113" s="9">
        <f t="shared" si="16"/>
        <v>0</v>
      </c>
      <c r="D113" s="9">
        <f t="shared" si="17"/>
        <v>0</v>
      </c>
      <c r="E113" s="10">
        <f t="shared" si="18"/>
        <v>-2.3021584638627246E-12</v>
      </c>
      <c r="F113" s="6">
        <v>1993</v>
      </c>
      <c r="G113" s="120">
        <f t="shared" si="13"/>
        <v>-23399.303999999996</v>
      </c>
      <c r="H113" s="120">
        <f t="shared" si="12"/>
        <v>67752.072</v>
      </c>
      <c r="I113" s="120">
        <f t="shared" si="12"/>
        <v>51885.968999999997</v>
      </c>
      <c r="J113" s="120">
        <f t="shared" si="12"/>
        <v>9533.098</v>
      </c>
      <c r="K113" s="120">
        <f t="shared" si="12"/>
        <v>2702.806</v>
      </c>
      <c r="L113" s="120">
        <f t="shared" si="12"/>
        <v>3630.1990000000001</v>
      </c>
      <c r="M113" s="120">
        <f t="shared" si="12"/>
        <v>91151.376000000004</v>
      </c>
      <c r="N113" s="120">
        <f t="shared" si="12"/>
        <v>65366.542000000001</v>
      </c>
      <c r="O113" s="120">
        <f t="shared" si="12"/>
        <v>12121.031999999999</v>
      </c>
      <c r="P113" s="120">
        <f t="shared" si="12"/>
        <v>13647.35</v>
      </c>
      <c r="Q113" s="120">
        <f t="shared" si="12"/>
        <v>16.451999999999998</v>
      </c>
      <c r="R113" s="120">
        <f t="shared" si="12"/>
        <v>32441.205999999998</v>
      </c>
      <c r="S113" s="120">
        <f t="shared" si="12"/>
        <v>0</v>
      </c>
      <c r="T113" s="120">
        <f t="shared" si="12"/>
        <v>-3001.2799999999997</v>
      </c>
      <c r="U113" s="120">
        <f t="shared" si="12"/>
        <v>6083.2</v>
      </c>
      <c r="V113" s="120">
        <f t="shared" si="12"/>
        <v>-42.578000000000003</v>
      </c>
      <c r="W113" s="123"/>
      <c r="X113" s="6">
        <v>1993</v>
      </c>
      <c r="Y113" s="7" t="s">
        <v>3</v>
      </c>
      <c r="Z113" s="7" t="s">
        <v>3</v>
      </c>
      <c r="AA113" s="7" t="s">
        <v>3</v>
      </c>
      <c r="AB113" s="7" t="s">
        <v>3</v>
      </c>
      <c r="AC113" s="7" t="s">
        <v>3</v>
      </c>
      <c r="AD113" s="7" t="s">
        <v>3</v>
      </c>
      <c r="AE113" s="7" t="s">
        <v>3</v>
      </c>
      <c r="AF113" s="7" t="s">
        <v>3</v>
      </c>
      <c r="AG113" s="7" t="s">
        <v>3</v>
      </c>
      <c r="AH113" s="7" t="s">
        <v>3</v>
      </c>
      <c r="AI113" s="7" t="s">
        <v>3</v>
      </c>
      <c r="AJ113" s="7" t="s">
        <v>3</v>
      </c>
      <c r="AK113" s="7" t="s">
        <v>3</v>
      </c>
      <c r="AL113" s="7" t="s">
        <v>3</v>
      </c>
      <c r="AM113" s="7" t="s">
        <v>3</v>
      </c>
      <c r="AN113" s="7" t="s">
        <v>3</v>
      </c>
      <c r="AO113" s="123"/>
      <c r="AP113" s="6">
        <v>1993</v>
      </c>
      <c r="AQ113" s="26" t="s">
        <v>3</v>
      </c>
      <c r="AR113" s="26" t="s">
        <v>3</v>
      </c>
      <c r="AS113" s="26" t="s">
        <v>3</v>
      </c>
      <c r="AT113" s="26" t="s">
        <v>3</v>
      </c>
      <c r="AU113" s="26" t="s">
        <v>3</v>
      </c>
      <c r="AV113" s="26" t="s">
        <v>3</v>
      </c>
      <c r="AW113" s="26" t="s">
        <v>3</v>
      </c>
      <c r="AX113" s="26" t="s">
        <v>3</v>
      </c>
      <c r="AY113" s="26" t="s">
        <v>3</v>
      </c>
      <c r="AZ113" s="26" t="s">
        <v>3</v>
      </c>
      <c r="BA113" s="26" t="s">
        <v>3</v>
      </c>
      <c r="BB113" s="26" t="s">
        <v>3</v>
      </c>
      <c r="BC113" s="26" t="s">
        <v>3</v>
      </c>
      <c r="BD113" s="26" t="s">
        <v>3</v>
      </c>
      <c r="BE113" s="26" t="s">
        <v>3</v>
      </c>
      <c r="BF113" s="26" t="s">
        <v>3</v>
      </c>
      <c r="BG113" s="123"/>
      <c r="BH113" s="6">
        <v>1993</v>
      </c>
      <c r="BI113" s="162">
        <f>SUM(BPT!B57:B60)</f>
        <v>-23399.303999999996</v>
      </c>
      <c r="BJ113" s="162">
        <f>SUM(BPT!C57:C60)</f>
        <v>67752.072</v>
      </c>
      <c r="BK113" s="162">
        <f>SUM(BPT!D57:D60)</f>
        <v>51885.968999999997</v>
      </c>
      <c r="BL113" s="162">
        <f>SUM(BPT!E57:E60)</f>
        <v>9533.098</v>
      </c>
      <c r="BM113" s="162">
        <f>SUM(BPT!F57:F60)</f>
        <v>2702.806</v>
      </c>
      <c r="BN113" s="162">
        <f>SUM(BPT!G57:G60)</f>
        <v>3630.1990000000001</v>
      </c>
      <c r="BO113" s="162">
        <f>SUM(BPT!H57:H60)</f>
        <v>91151.376000000004</v>
      </c>
      <c r="BP113" s="162">
        <f>SUM(BPT!I57:I60)</f>
        <v>65366.542000000001</v>
      </c>
      <c r="BQ113" s="162">
        <f>SUM(BPT!J57:J60)</f>
        <v>12121.031999999999</v>
      </c>
      <c r="BR113" s="162">
        <f>SUM(BPT!K57:K60)</f>
        <v>13647.35</v>
      </c>
      <c r="BS113" s="162">
        <f>SUM(BPT!L57:L60)</f>
        <v>16.451999999999998</v>
      </c>
      <c r="BT113" s="162">
        <f>SUM(BPT!M57:M60)</f>
        <v>32441.205999999998</v>
      </c>
      <c r="BU113" s="162"/>
      <c r="BV113" s="162">
        <f>SUM(BPT!N57:N60)</f>
        <v>-3001.2799999999997</v>
      </c>
      <c r="BW113" s="162">
        <f>SUM(BPT!O57:O60)</f>
        <v>6083.2</v>
      </c>
      <c r="BX113" s="162">
        <f>SUM(BPT!P57:P60)</f>
        <v>-42.578000000000003</v>
      </c>
      <c r="BY113" s="123"/>
      <c r="BZ113" s="123"/>
      <c r="CA113" s="123"/>
      <c r="CB113" s="123"/>
      <c r="CC113" s="123"/>
      <c r="CD113" s="123"/>
      <c r="CE113" s="123"/>
      <c r="CF113" s="123"/>
      <c r="CG113" s="123"/>
      <c r="CH113" s="123"/>
      <c r="CI113" s="123"/>
      <c r="CJ113" s="123"/>
      <c r="CK113" s="123"/>
      <c r="CL113" s="123"/>
      <c r="CM113" s="123"/>
    </row>
    <row r="114" spans="1:91" x14ac:dyDescent="0.3">
      <c r="A114" s="9">
        <f t="shared" si="14"/>
        <v>7.8603790143461083E-13</v>
      </c>
      <c r="B114" s="9">
        <f t="shared" si="15"/>
        <v>0</v>
      </c>
      <c r="C114" s="9">
        <f t="shared" si="16"/>
        <v>1.4097167877480388E-11</v>
      </c>
      <c r="D114" s="9">
        <f t="shared" si="17"/>
        <v>0</v>
      </c>
      <c r="E114" s="10">
        <f t="shared" si="18"/>
        <v>-7.8603790143461083E-13</v>
      </c>
      <c r="F114" s="6">
        <v>1994</v>
      </c>
      <c r="G114" s="120">
        <f t="shared" si="13"/>
        <v>-29662</v>
      </c>
      <c r="H114" s="120">
        <f t="shared" si="12"/>
        <v>78371.737000000008</v>
      </c>
      <c r="I114" s="120">
        <f t="shared" si="12"/>
        <v>60882.198999999993</v>
      </c>
      <c r="J114" s="120">
        <f t="shared" si="12"/>
        <v>10341.066000000001</v>
      </c>
      <c r="K114" s="120">
        <f t="shared" si="12"/>
        <v>3355.4880000000003</v>
      </c>
      <c r="L114" s="120">
        <f t="shared" si="12"/>
        <v>3792.9839999999999</v>
      </c>
      <c r="M114" s="120">
        <f t="shared" si="12"/>
        <v>108033.73699999999</v>
      </c>
      <c r="N114" s="120">
        <f t="shared" si="12"/>
        <v>79345.900999999998</v>
      </c>
      <c r="O114" s="120">
        <f t="shared" si="12"/>
        <v>13042.616</v>
      </c>
      <c r="P114" s="120">
        <f t="shared" si="12"/>
        <v>15605.398000000001</v>
      </c>
      <c r="Q114" s="120">
        <f t="shared" si="12"/>
        <v>39.822000000000003</v>
      </c>
      <c r="R114" s="120">
        <f t="shared" si="12"/>
        <v>14480.547</v>
      </c>
      <c r="S114" s="120">
        <f t="shared" si="12"/>
        <v>0</v>
      </c>
      <c r="T114" s="120">
        <f t="shared" si="12"/>
        <v>-3704.9610000000011</v>
      </c>
      <c r="U114" s="120">
        <f t="shared" si="12"/>
        <v>-18884.400000000001</v>
      </c>
      <c r="V114" s="120">
        <f t="shared" si="12"/>
        <v>-2.0140000000000002</v>
      </c>
      <c r="W114" s="123"/>
      <c r="X114" s="6">
        <v>1994</v>
      </c>
      <c r="Y114" s="7" t="s">
        <v>3</v>
      </c>
      <c r="Z114" s="7" t="s">
        <v>3</v>
      </c>
      <c r="AA114" s="7" t="s">
        <v>3</v>
      </c>
      <c r="AB114" s="7" t="s">
        <v>3</v>
      </c>
      <c r="AC114" s="7" t="s">
        <v>3</v>
      </c>
      <c r="AD114" s="7" t="s">
        <v>3</v>
      </c>
      <c r="AE114" s="7" t="s">
        <v>3</v>
      </c>
      <c r="AF114" s="7" t="s">
        <v>3</v>
      </c>
      <c r="AG114" s="7" t="s">
        <v>3</v>
      </c>
      <c r="AH114" s="7" t="s">
        <v>3</v>
      </c>
      <c r="AI114" s="7" t="s">
        <v>3</v>
      </c>
      <c r="AJ114" s="7" t="s">
        <v>3</v>
      </c>
      <c r="AK114" s="7" t="s">
        <v>3</v>
      </c>
      <c r="AL114" s="7" t="s">
        <v>3</v>
      </c>
      <c r="AM114" s="7" t="s">
        <v>3</v>
      </c>
      <c r="AN114" s="7" t="s">
        <v>3</v>
      </c>
      <c r="AO114" s="123"/>
      <c r="AP114" s="6">
        <v>1994</v>
      </c>
      <c r="AQ114" s="26" t="s">
        <v>3</v>
      </c>
      <c r="AR114" s="26" t="s">
        <v>3</v>
      </c>
      <c r="AS114" s="26" t="s">
        <v>3</v>
      </c>
      <c r="AT114" s="26" t="s">
        <v>3</v>
      </c>
      <c r="AU114" s="26" t="s">
        <v>3</v>
      </c>
      <c r="AV114" s="26" t="s">
        <v>3</v>
      </c>
      <c r="AW114" s="26" t="s">
        <v>3</v>
      </c>
      <c r="AX114" s="26" t="s">
        <v>3</v>
      </c>
      <c r="AY114" s="26" t="s">
        <v>3</v>
      </c>
      <c r="AZ114" s="26" t="s">
        <v>3</v>
      </c>
      <c r="BA114" s="26" t="s">
        <v>3</v>
      </c>
      <c r="BB114" s="26" t="s">
        <v>3</v>
      </c>
      <c r="BC114" s="26" t="s">
        <v>3</v>
      </c>
      <c r="BD114" s="26" t="s">
        <v>3</v>
      </c>
      <c r="BE114" s="26" t="s">
        <v>3</v>
      </c>
      <c r="BF114" s="26" t="s">
        <v>3</v>
      </c>
      <c r="BG114" s="123"/>
      <c r="BH114" s="6">
        <v>1994</v>
      </c>
      <c r="BI114" s="162">
        <f>SUM(BPT!B61:B64)</f>
        <v>-29662</v>
      </c>
      <c r="BJ114" s="162">
        <f>SUM(BPT!C61:C64)</f>
        <v>78371.737000000008</v>
      </c>
      <c r="BK114" s="162">
        <f>SUM(BPT!D61:D64)</f>
        <v>60882.198999999993</v>
      </c>
      <c r="BL114" s="162">
        <f>SUM(BPT!E61:E64)</f>
        <v>10341.066000000001</v>
      </c>
      <c r="BM114" s="162">
        <f>SUM(BPT!F61:F64)</f>
        <v>3355.4880000000003</v>
      </c>
      <c r="BN114" s="162">
        <f>SUM(BPT!G61:G64)</f>
        <v>3792.9839999999999</v>
      </c>
      <c r="BO114" s="162">
        <f>SUM(BPT!H61:H64)</f>
        <v>108033.73699999999</v>
      </c>
      <c r="BP114" s="162">
        <f>SUM(BPT!I61:I64)</f>
        <v>79345.900999999998</v>
      </c>
      <c r="BQ114" s="162">
        <f>SUM(BPT!J61:J64)</f>
        <v>13042.616</v>
      </c>
      <c r="BR114" s="162">
        <f>SUM(BPT!K61:K64)</f>
        <v>15605.398000000001</v>
      </c>
      <c r="BS114" s="162">
        <f>SUM(BPT!L61:L64)</f>
        <v>39.822000000000003</v>
      </c>
      <c r="BT114" s="162">
        <f>SUM(BPT!M61:M64)</f>
        <v>14480.547</v>
      </c>
      <c r="BU114" s="162"/>
      <c r="BV114" s="162">
        <f>SUM(BPT!N61:N64)</f>
        <v>-3704.9610000000011</v>
      </c>
      <c r="BW114" s="162">
        <f>SUM(BPT!O61:O64)</f>
        <v>-18884.400000000001</v>
      </c>
      <c r="BX114" s="162">
        <f>SUM(BPT!P61:P64)</f>
        <v>-2.0140000000000002</v>
      </c>
      <c r="BY114" s="123"/>
      <c r="BZ114" s="123"/>
      <c r="CA114" s="123"/>
      <c r="CB114" s="123"/>
      <c r="CC114" s="123"/>
      <c r="CD114" s="123"/>
      <c r="CE114" s="123"/>
      <c r="CF114" s="123"/>
      <c r="CG114" s="123"/>
      <c r="CH114" s="123"/>
      <c r="CI114" s="123"/>
      <c r="CJ114" s="123"/>
      <c r="CK114" s="123"/>
      <c r="CL114" s="123"/>
      <c r="CM114" s="123"/>
    </row>
    <row r="115" spans="1:91" x14ac:dyDescent="0.3">
      <c r="A115" s="9">
        <f t="shared" si="14"/>
        <v>2.0228263508670352E-12</v>
      </c>
      <c r="B115" s="9">
        <f t="shared" si="15"/>
        <v>-3.4106051316484809E-12</v>
      </c>
      <c r="C115" s="9">
        <f t="shared" si="16"/>
        <v>-1.4551915228366852E-11</v>
      </c>
      <c r="D115" s="9">
        <f t="shared" si="17"/>
        <v>0</v>
      </c>
      <c r="E115" s="10">
        <f t="shared" si="18"/>
        <v>-2.0228263508670352E-12</v>
      </c>
      <c r="F115" s="6">
        <v>1995</v>
      </c>
      <c r="G115" s="120">
        <f t="shared" si="13"/>
        <v>-1576.6107610000001</v>
      </c>
      <c r="H115" s="120">
        <f t="shared" si="12"/>
        <v>97029.291238999998</v>
      </c>
      <c r="I115" s="120">
        <f t="shared" si="12"/>
        <v>79637.617300000013</v>
      </c>
      <c r="J115" s="120">
        <f t="shared" si="12"/>
        <v>9692.7037</v>
      </c>
      <c r="K115" s="120">
        <f t="shared" si="12"/>
        <v>3723.8</v>
      </c>
      <c r="L115" s="120">
        <f t="shared" si="12"/>
        <v>3975.170239</v>
      </c>
      <c r="M115" s="120">
        <f t="shared" si="12"/>
        <v>98605.902000000002</v>
      </c>
      <c r="N115" s="120">
        <f t="shared" si="12"/>
        <v>72631.266730000003</v>
      </c>
      <c r="O115" s="120">
        <f t="shared" si="12"/>
        <v>9537.1652699999995</v>
      </c>
      <c r="P115" s="120">
        <f t="shared" si="12"/>
        <v>16402.457000000002</v>
      </c>
      <c r="Q115" s="120">
        <f t="shared" si="12"/>
        <v>35.013000000000005</v>
      </c>
      <c r="R115" s="120">
        <f t="shared" si="12"/>
        <v>16338.713000000002</v>
      </c>
      <c r="S115" s="120">
        <f t="shared" si="12"/>
        <v>0</v>
      </c>
      <c r="T115" s="120">
        <f t="shared" si="12"/>
        <v>-4164.326239</v>
      </c>
      <c r="U115" s="120">
        <f t="shared" si="12"/>
        <v>10599.9</v>
      </c>
      <c r="V115" s="120">
        <f t="shared" si="12"/>
        <v>-2.1240000000000001</v>
      </c>
      <c r="X115" s="6">
        <v>1995</v>
      </c>
      <c r="Y115" s="7" t="s">
        <v>3</v>
      </c>
      <c r="Z115" s="7" t="s">
        <v>3</v>
      </c>
      <c r="AA115" s="7" t="s">
        <v>3</v>
      </c>
      <c r="AB115" s="7" t="s">
        <v>3</v>
      </c>
      <c r="AC115" s="7" t="s">
        <v>3</v>
      </c>
      <c r="AD115" s="7" t="s">
        <v>3</v>
      </c>
      <c r="AE115" s="7" t="s">
        <v>3</v>
      </c>
      <c r="AF115" s="7" t="s">
        <v>3</v>
      </c>
      <c r="AG115" s="7" t="s">
        <v>3</v>
      </c>
      <c r="AH115" s="7" t="s">
        <v>3</v>
      </c>
      <c r="AI115" s="7" t="s">
        <v>3</v>
      </c>
      <c r="AJ115" s="7" t="s">
        <v>3</v>
      </c>
      <c r="AK115" s="7" t="s">
        <v>3</v>
      </c>
      <c r="AL115" s="7" t="s">
        <v>3</v>
      </c>
      <c r="AM115" s="7" t="s">
        <v>3</v>
      </c>
      <c r="AN115" s="7" t="s">
        <v>3</v>
      </c>
      <c r="AP115" s="6">
        <v>1995</v>
      </c>
      <c r="AQ115" s="26" t="s">
        <v>3</v>
      </c>
      <c r="AR115" s="26" t="s">
        <v>3</v>
      </c>
      <c r="AS115" s="26" t="s">
        <v>3</v>
      </c>
      <c r="AT115" s="26" t="s">
        <v>3</v>
      </c>
      <c r="AU115" s="26" t="s">
        <v>3</v>
      </c>
      <c r="AV115" s="26" t="s">
        <v>3</v>
      </c>
      <c r="AW115" s="26" t="s">
        <v>3</v>
      </c>
      <c r="AX115" s="26" t="s">
        <v>3</v>
      </c>
      <c r="AY115" s="26" t="s">
        <v>3</v>
      </c>
      <c r="AZ115" s="26" t="s">
        <v>3</v>
      </c>
      <c r="BA115" s="26" t="s">
        <v>3</v>
      </c>
      <c r="BB115" s="26" t="s">
        <v>3</v>
      </c>
      <c r="BC115" s="26" t="s">
        <v>3</v>
      </c>
      <c r="BD115" s="26" t="s">
        <v>3</v>
      </c>
      <c r="BE115" s="26" t="s">
        <v>3</v>
      </c>
      <c r="BF115" s="26" t="s">
        <v>3</v>
      </c>
      <c r="BH115" s="6">
        <v>1995</v>
      </c>
      <c r="BI115" s="162">
        <f>SUM(BPT!B65:B68)</f>
        <v>-1576.6107610000001</v>
      </c>
      <c r="BJ115" s="162">
        <f>SUM(BPT!C65:C68)</f>
        <v>97029.291238999998</v>
      </c>
      <c r="BK115" s="162">
        <f>SUM(BPT!D65:D68)</f>
        <v>79637.617300000013</v>
      </c>
      <c r="BL115" s="162">
        <f>SUM(BPT!E65:E68)</f>
        <v>9692.7037</v>
      </c>
      <c r="BM115" s="162">
        <f>SUM(BPT!F65:F68)</f>
        <v>3723.8</v>
      </c>
      <c r="BN115" s="162">
        <f>SUM(BPT!G65:G68)</f>
        <v>3975.170239</v>
      </c>
      <c r="BO115" s="162">
        <f>SUM(BPT!H65:H68)</f>
        <v>98605.902000000002</v>
      </c>
      <c r="BP115" s="162">
        <f>SUM(BPT!I65:I68)</f>
        <v>72631.266730000003</v>
      </c>
      <c r="BQ115" s="162">
        <f>SUM(BPT!J65:J68)</f>
        <v>9537.1652699999995</v>
      </c>
      <c r="BR115" s="162">
        <f>SUM(BPT!K65:K68)</f>
        <v>16402.457000000002</v>
      </c>
      <c r="BS115" s="162">
        <f>SUM(BPT!L65:L68)</f>
        <v>35.013000000000005</v>
      </c>
      <c r="BT115" s="162">
        <f>SUM(BPT!M65:M68)</f>
        <v>16338.713000000002</v>
      </c>
      <c r="BU115" s="162"/>
      <c r="BV115" s="162">
        <f>SUM(BPT!N65:N68)</f>
        <v>-4164.326239</v>
      </c>
      <c r="BW115" s="162">
        <f>SUM(BPT!O65:O68)</f>
        <v>10599.9</v>
      </c>
      <c r="BX115" s="162">
        <f>SUM(BPT!P65:P68)</f>
        <v>-2.1240000000000001</v>
      </c>
    </row>
    <row r="116" spans="1:91" x14ac:dyDescent="0.3">
      <c r="A116" s="9">
        <f t="shared" si="14"/>
        <v>-4.7961634663806763E-14</v>
      </c>
      <c r="B116" s="9">
        <f t="shared" si="15"/>
        <v>1.2278178473934531E-11</v>
      </c>
      <c r="C116" s="9">
        <f t="shared" si="16"/>
        <v>-1.0913936421275139E-11</v>
      </c>
      <c r="D116" s="9">
        <f t="shared" si="17"/>
        <v>0</v>
      </c>
      <c r="E116" s="10">
        <f t="shared" si="18"/>
        <v>-4.0678571622265736E-13</v>
      </c>
      <c r="F116" s="6">
        <v>1996</v>
      </c>
      <c r="G116" s="120">
        <f t="shared" si="13"/>
        <v>-2507.5558649999998</v>
      </c>
      <c r="H116" s="120">
        <f t="shared" ref="H116:H121" si="19">BJ116</f>
        <v>115316.13493499999</v>
      </c>
      <c r="I116" s="120">
        <f t="shared" ref="I116:I121" si="20">BK116</f>
        <v>96150.493960000007</v>
      </c>
      <c r="J116" s="120">
        <f t="shared" ref="J116:J121" si="21">BL116</f>
        <v>10581.444039999998</v>
      </c>
      <c r="K116" s="120">
        <f t="shared" ref="K116:K121" si="22">BM116</f>
        <v>4043.1959999999999</v>
      </c>
      <c r="L116" s="120">
        <f t="shared" ref="L116:L121" si="23">BN116</f>
        <v>4541.000935</v>
      </c>
      <c r="M116" s="120">
        <f t="shared" ref="M116:M121" si="24">BO116</f>
        <v>117823.69079999998</v>
      </c>
      <c r="N116" s="120">
        <f t="shared" ref="N116:N121" si="25">BP116</f>
        <v>89652.296069999997</v>
      </c>
      <c r="O116" s="120">
        <f t="shared" ref="O116:O121" si="26">BQ116</f>
        <v>10634.45673</v>
      </c>
      <c r="P116" s="120">
        <f t="shared" ref="P116:P121" si="27">BR116</f>
        <v>17506.877999999997</v>
      </c>
      <c r="Q116" s="120">
        <f t="shared" ref="Q116:Q121" si="28">BS116</f>
        <v>30.060000000000002</v>
      </c>
      <c r="R116" s="120">
        <f t="shared" ref="R116:R121" si="29">BT116</f>
        <v>4827.7792939999999</v>
      </c>
      <c r="S116" s="120">
        <f t="shared" ref="S116:S121" si="30">BU116</f>
        <v>0</v>
      </c>
      <c r="T116" s="120">
        <f t="shared" ref="T116:T121" si="31">BV116</f>
        <v>163.35357100000022</v>
      </c>
      <c r="U116" s="120">
        <f t="shared" ref="U116:U121" si="32">BW116</f>
        <v>2478.2000000000003</v>
      </c>
      <c r="V116" s="120">
        <f t="shared" ref="V116:V121" si="33">BX116</f>
        <v>5.3770000000000007</v>
      </c>
      <c r="X116" s="6">
        <v>1996</v>
      </c>
      <c r="Y116" s="7" t="s">
        <v>3</v>
      </c>
      <c r="Z116" s="7" t="s">
        <v>3</v>
      </c>
      <c r="AA116" s="7" t="s">
        <v>3</v>
      </c>
      <c r="AB116" s="7" t="s">
        <v>3</v>
      </c>
      <c r="AC116" s="7" t="s">
        <v>3</v>
      </c>
      <c r="AD116" s="7" t="s">
        <v>3</v>
      </c>
      <c r="AE116" s="7" t="s">
        <v>3</v>
      </c>
      <c r="AF116" s="7" t="s">
        <v>3</v>
      </c>
      <c r="AG116" s="7" t="s">
        <v>3</v>
      </c>
      <c r="AH116" s="7" t="s">
        <v>3</v>
      </c>
      <c r="AI116" s="7" t="s">
        <v>3</v>
      </c>
      <c r="AJ116" s="7" t="s">
        <v>3</v>
      </c>
      <c r="AK116" s="7" t="s">
        <v>3</v>
      </c>
      <c r="AL116" s="7" t="s">
        <v>3</v>
      </c>
      <c r="AM116" s="7" t="s">
        <v>3</v>
      </c>
      <c r="AN116" s="7" t="s">
        <v>3</v>
      </c>
      <c r="AP116" s="6">
        <v>1996</v>
      </c>
      <c r="AQ116" s="26" t="s">
        <v>3</v>
      </c>
      <c r="AR116" s="26" t="s">
        <v>3</v>
      </c>
      <c r="AS116" s="26" t="s">
        <v>3</v>
      </c>
      <c r="AT116" s="26" t="s">
        <v>3</v>
      </c>
      <c r="AU116" s="26" t="s">
        <v>3</v>
      </c>
      <c r="AV116" s="26" t="s">
        <v>3</v>
      </c>
      <c r="AW116" s="26" t="s">
        <v>3</v>
      </c>
      <c r="AX116" s="26" t="s">
        <v>3</v>
      </c>
      <c r="AY116" s="26" t="s">
        <v>3</v>
      </c>
      <c r="AZ116" s="26" t="s">
        <v>3</v>
      </c>
      <c r="BA116" s="26" t="s">
        <v>3</v>
      </c>
      <c r="BB116" s="26" t="s">
        <v>3</v>
      </c>
      <c r="BC116" s="26" t="s">
        <v>3</v>
      </c>
      <c r="BD116" s="26" t="s">
        <v>3</v>
      </c>
      <c r="BE116" s="26" t="s">
        <v>3</v>
      </c>
      <c r="BF116" s="26" t="s">
        <v>3</v>
      </c>
      <c r="BH116" s="6">
        <v>1996</v>
      </c>
      <c r="BI116" s="162">
        <f>SUM(BPT!B69:B72)</f>
        <v>-2507.5558649999998</v>
      </c>
      <c r="BJ116" s="162">
        <f>SUM(BPT!C69:C72)</f>
        <v>115316.13493499999</v>
      </c>
      <c r="BK116" s="162">
        <f>SUM(BPT!D69:D72)</f>
        <v>96150.493960000007</v>
      </c>
      <c r="BL116" s="162">
        <f>SUM(BPT!E69:E72)</f>
        <v>10581.444039999998</v>
      </c>
      <c r="BM116" s="162">
        <f>SUM(BPT!F69:F72)</f>
        <v>4043.1959999999999</v>
      </c>
      <c r="BN116" s="162">
        <f>SUM(BPT!G69:G72)</f>
        <v>4541.000935</v>
      </c>
      <c r="BO116" s="162">
        <f>SUM(BPT!H69:H72)</f>
        <v>117823.69079999998</v>
      </c>
      <c r="BP116" s="162">
        <f>SUM(BPT!I69:I72)</f>
        <v>89652.296069999997</v>
      </c>
      <c r="BQ116" s="162">
        <f>SUM(BPT!J69:J72)</f>
        <v>10634.45673</v>
      </c>
      <c r="BR116" s="162">
        <f>SUM(BPT!K69:K72)</f>
        <v>17506.877999999997</v>
      </c>
      <c r="BS116" s="162">
        <f>SUM(BPT!L69:L72)</f>
        <v>30.060000000000002</v>
      </c>
      <c r="BT116" s="162">
        <f>SUM(BPT!M69:M72)</f>
        <v>4827.7792939999999</v>
      </c>
      <c r="BU116" s="162"/>
      <c r="BV116" s="162">
        <f>SUM(BPT!N69:N72)</f>
        <v>163.35357100000022</v>
      </c>
      <c r="BW116" s="162">
        <f>SUM(BPT!O69:O72)</f>
        <v>2478.2000000000003</v>
      </c>
      <c r="BX116" s="162">
        <f>SUM(BPT!P69:P72)</f>
        <v>5.3770000000000007</v>
      </c>
    </row>
    <row r="117" spans="1:91" x14ac:dyDescent="0.3">
      <c r="A117" s="9">
        <f t="shared" si="14"/>
        <v>1.5418777365994174E-12</v>
      </c>
      <c r="B117" s="9">
        <f t="shared" si="15"/>
        <v>-1.4551915228366852E-11</v>
      </c>
      <c r="C117" s="9">
        <f t="shared" si="16"/>
        <v>-1.1823431123048067E-11</v>
      </c>
      <c r="D117" s="9">
        <f t="shared" si="17"/>
        <v>0</v>
      </c>
      <c r="E117" s="10">
        <f t="shared" si="18"/>
        <v>-1.5418777365994174E-12</v>
      </c>
      <c r="F117" s="6">
        <v>1997</v>
      </c>
      <c r="G117" s="120">
        <f t="shared" si="13"/>
        <v>-7665.2944690000004</v>
      </c>
      <c r="H117" s="120">
        <f t="shared" si="19"/>
        <v>131318.27553099999</v>
      </c>
      <c r="I117" s="120">
        <f t="shared" si="20"/>
        <v>110581.76974</v>
      </c>
      <c r="J117" s="120">
        <f t="shared" si="21"/>
        <v>11049.869260000001</v>
      </c>
      <c r="K117" s="120">
        <f t="shared" si="22"/>
        <v>4442.5559999999996</v>
      </c>
      <c r="L117" s="120">
        <f t="shared" si="23"/>
        <v>5244.0805309999996</v>
      </c>
      <c r="M117" s="120">
        <f t="shared" si="24"/>
        <v>138983.57</v>
      </c>
      <c r="N117" s="120">
        <f t="shared" si="25"/>
        <v>110009.02708</v>
      </c>
      <c r="O117" s="120">
        <f t="shared" si="26"/>
        <v>12413.069920000002</v>
      </c>
      <c r="P117" s="120">
        <f t="shared" si="27"/>
        <v>16535.998</v>
      </c>
      <c r="Q117" s="120">
        <f t="shared" si="28"/>
        <v>25.475000000000001</v>
      </c>
      <c r="R117" s="120">
        <f t="shared" si="29"/>
        <v>15476.812396000001</v>
      </c>
      <c r="S117" s="120">
        <f t="shared" si="30"/>
        <v>0</v>
      </c>
      <c r="T117" s="120">
        <f t="shared" si="31"/>
        <v>1529.8110729999999</v>
      </c>
      <c r="U117" s="120">
        <f t="shared" si="32"/>
        <v>9323.5</v>
      </c>
      <c r="V117" s="120">
        <f t="shared" si="33"/>
        <v>17.829000000000001</v>
      </c>
      <c r="X117" s="6">
        <v>1997</v>
      </c>
      <c r="Y117" s="7" t="s">
        <v>3</v>
      </c>
      <c r="Z117" s="7" t="s">
        <v>3</v>
      </c>
      <c r="AA117" s="7" t="s">
        <v>3</v>
      </c>
      <c r="AB117" s="7" t="s">
        <v>3</v>
      </c>
      <c r="AC117" s="7" t="s">
        <v>3</v>
      </c>
      <c r="AD117" s="7" t="s">
        <v>3</v>
      </c>
      <c r="AE117" s="7" t="s">
        <v>3</v>
      </c>
      <c r="AF117" s="7" t="s">
        <v>3</v>
      </c>
      <c r="AG117" s="7" t="s">
        <v>3</v>
      </c>
      <c r="AH117" s="7" t="s">
        <v>3</v>
      </c>
      <c r="AI117" s="7" t="s">
        <v>3</v>
      </c>
      <c r="AJ117" s="7" t="s">
        <v>3</v>
      </c>
      <c r="AK117" s="7" t="s">
        <v>3</v>
      </c>
      <c r="AL117" s="7" t="s">
        <v>3</v>
      </c>
      <c r="AM117" s="7" t="s">
        <v>3</v>
      </c>
      <c r="AN117" s="7" t="s">
        <v>3</v>
      </c>
      <c r="AP117" s="6">
        <v>1997</v>
      </c>
      <c r="AQ117" s="26" t="s">
        <v>3</v>
      </c>
      <c r="AR117" s="26" t="s">
        <v>3</v>
      </c>
      <c r="AS117" s="26" t="s">
        <v>3</v>
      </c>
      <c r="AT117" s="26" t="s">
        <v>3</v>
      </c>
      <c r="AU117" s="26" t="s">
        <v>3</v>
      </c>
      <c r="AV117" s="26" t="s">
        <v>3</v>
      </c>
      <c r="AW117" s="26" t="s">
        <v>3</v>
      </c>
      <c r="AX117" s="26" t="s">
        <v>3</v>
      </c>
      <c r="AY117" s="26" t="s">
        <v>3</v>
      </c>
      <c r="AZ117" s="26" t="s">
        <v>3</v>
      </c>
      <c r="BA117" s="26" t="s">
        <v>3</v>
      </c>
      <c r="BB117" s="26" t="s">
        <v>3</v>
      </c>
      <c r="BC117" s="26" t="s">
        <v>3</v>
      </c>
      <c r="BD117" s="26" t="s">
        <v>3</v>
      </c>
      <c r="BE117" s="26" t="s">
        <v>3</v>
      </c>
      <c r="BF117" s="26" t="s">
        <v>3</v>
      </c>
      <c r="BH117" s="6">
        <v>1997</v>
      </c>
      <c r="BI117" s="162">
        <f>SUM(BPT!B73:B76)</f>
        <v>-7665.2944690000004</v>
      </c>
      <c r="BJ117" s="162">
        <f>SUM(BPT!C73:C76)</f>
        <v>131318.27553099999</v>
      </c>
      <c r="BK117" s="162">
        <f>SUM(BPT!D73:D76)</f>
        <v>110581.76974</v>
      </c>
      <c r="BL117" s="162">
        <f>SUM(BPT!E73:E76)</f>
        <v>11049.869260000001</v>
      </c>
      <c r="BM117" s="162">
        <f>SUM(BPT!F73:F76)</f>
        <v>4442.5559999999996</v>
      </c>
      <c r="BN117" s="162">
        <f>SUM(BPT!G73:G76)</f>
        <v>5244.0805309999996</v>
      </c>
      <c r="BO117" s="162">
        <f>SUM(BPT!H73:H76)</f>
        <v>138983.57</v>
      </c>
      <c r="BP117" s="162">
        <f>SUM(BPT!I73:I76)</f>
        <v>110009.02708</v>
      </c>
      <c r="BQ117" s="162">
        <f>SUM(BPT!J73:J76)</f>
        <v>12413.069920000002</v>
      </c>
      <c r="BR117" s="162">
        <f>SUM(BPT!K73:K76)</f>
        <v>16535.998</v>
      </c>
      <c r="BS117" s="162">
        <f>SUM(BPT!L73:L76)</f>
        <v>25.475000000000001</v>
      </c>
      <c r="BT117" s="162">
        <f>SUM(BPT!M73:M76)</f>
        <v>15476.812396000001</v>
      </c>
      <c r="BU117" s="162"/>
      <c r="BV117" s="162">
        <f>SUM(BPT!N73:N76)</f>
        <v>1529.8110729999999</v>
      </c>
      <c r="BW117" s="162">
        <f>SUM(BPT!O73:O76)</f>
        <v>9323.5</v>
      </c>
      <c r="BX117" s="162">
        <f>SUM(BPT!P73:P76)</f>
        <v>17.829000000000001</v>
      </c>
    </row>
    <row r="118" spans="1:91" x14ac:dyDescent="0.3">
      <c r="A118" s="9">
        <f t="shared" si="14"/>
        <v>-2.2954971257149737E-12</v>
      </c>
      <c r="B118" s="9">
        <f t="shared" si="15"/>
        <v>-1.4551915228366852E-11</v>
      </c>
      <c r="C118" s="9">
        <f t="shared" si="16"/>
        <v>-1.4551915228366852E-11</v>
      </c>
      <c r="D118" s="9">
        <f t="shared" si="17"/>
        <v>0</v>
      </c>
      <c r="E118" s="10">
        <f t="shared" si="18"/>
        <v>9.3125507305558131E-13</v>
      </c>
      <c r="F118" s="6">
        <v>1998</v>
      </c>
      <c r="G118" s="120">
        <f t="shared" si="13"/>
        <v>-15992.693694000001</v>
      </c>
      <c r="H118" s="120">
        <f t="shared" si="19"/>
        <v>140148.48530599999</v>
      </c>
      <c r="I118" s="120">
        <f t="shared" si="20"/>
        <v>117737.69864</v>
      </c>
      <c r="J118" s="120">
        <f t="shared" si="21"/>
        <v>11480.892906999999</v>
      </c>
      <c r="K118" s="120">
        <f t="shared" si="22"/>
        <v>4921.5749999999998</v>
      </c>
      <c r="L118" s="120">
        <f t="shared" si="23"/>
        <v>6008.3187590000007</v>
      </c>
      <c r="M118" s="120">
        <f t="shared" si="24"/>
        <v>156141.179</v>
      </c>
      <c r="N118" s="120">
        <f t="shared" si="25"/>
        <v>125538.311762</v>
      </c>
      <c r="O118" s="120">
        <f t="shared" si="26"/>
        <v>12842.727238000001</v>
      </c>
      <c r="P118" s="120">
        <f t="shared" si="27"/>
        <v>17733.024999999998</v>
      </c>
      <c r="Q118" s="120">
        <f t="shared" si="28"/>
        <v>27.115000000000002</v>
      </c>
      <c r="R118" s="120">
        <f t="shared" si="29"/>
        <v>22161.611629999999</v>
      </c>
      <c r="S118" s="120">
        <f t="shared" si="30"/>
        <v>0</v>
      </c>
      <c r="T118" s="120">
        <f t="shared" si="31"/>
        <v>-3156.2689359999999</v>
      </c>
      <c r="U118" s="120">
        <f t="shared" si="32"/>
        <v>3011.1000000000004</v>
      </c>
      <c r="V118" s="120">
        <f t="shared" si="33"/>
        <v>1.5489999999999999</v>
      </c>
      <c r="X118" s="6">
        <v>1998</v>
      </c>
      <c r="Y118" s="7" t="s">
        <v>3</v>
      </c>
      <c r="Z118" s="7" t="s">
        <v>3</v>
      </c>
      <c r="AA118" s="7" t="s">
        <v>3</v>
      </c>
      <c r="AB118" s="7" t="s">
        <v>3</v>
      </c>
      <c r="AC118" s="7" t="s">
        <v>3</v>
      </c>
      <c r="AD118" s="7" t="s">
        <v>3</v>
      </c>
      <c r="AE118" s="7" t="s">
        <v>3</v>
      </c>
      <c r="AF118" s="7" t="s">
        <v>3</v>
      </c>
      <c r="AG118" s="7" t="s">
        <v>3</v>
      </c>
      <c r="AH118" s="7" t="s">
        <v>3</v>
      </c>
      <c r="AI118" s="7" t="s">
        <v>3</v>
      </c>
      <c r="AJ118" s="7" t="s">
        <v>3</v>
      </c>
      <c r="AK118" s="7" t="s">
        <v>3</v>
      </c>
      <c r="AL118" s="7" t="s">
        <v>3</v>
      </c>
      <c r="AM118" s="7" t="s">
        <v>3</v>
      </c>
      <c r="AN118" s="7" t="s">
        <v>3</v>
      </c>
      <c r="AP118" s="6">
        <v>1998</v>
      </c>
      <c r="AQ118" s="26" t="s">
        <v>3</v>
      </c>
      <c r="AR118" s="26" t="s">
        <v>3</v>
      </c>
      <c r="AS118" s="26" t="s">
        <v>3</v>
      </c>
      <c r="AT118" s="26" t="s">
        <v>3</v>
      </c>
      <c r="AU118" s="26" t="s">
        <v>3</v>
      </c>
      <c r="AV118" s="26" t="s">
        <v>3</v>
      </c>
      <c r="AW118" s="26" t="s">
        <v>3</v>
      </c>
      <c r="AX118" s="26" t="s">
        <v>3</v>
      </c>
      <c r="AY118" s="26" t="s">
        <v>3</v>
      </c>
      <c r="AZ118" s="26" t="s">
        <v>3</v>
      </c>
      <c r="BA118" s="26" t="s">
        <v>3</v>
      </c>
      <c r="BB118" s="26" t="s">
        <v>3</v>
      </c>
      <c r="BC118" s="26" t="s">
        <v>3</v>
      </c>
      <c r="BD118" s="26" t="s">
        <v>3</v>
      </c>
      <c r="BE118" s="26" t="s">
        <v>3</v>
      </c>
      <c r="BF118" s="26" t="s">
        <v>3</v>
      </c>
      <c r="BH118" s="6">
        <v>1998</v>
      </c>
      <c r="BI118" s="162">
        <f>SUM(BPT!B77:B80)</f>
        <v>-15992.693694000001</v>
      </c>
      <c r="BJ118" s="162">
        <f>SUM(BPT!C77:C80)</f>
        <v>140148.48530599999</v>
      </c>
      <c r="BK118" s="162">
        <f>SUM(BPT!D77:D80)</f>
        <v>117737.69864</v>
      </c>
      <c r="BL118" s="162">
        <f>SUM(BPT!E77:E80)</f>
        <v>11480.892906999999</v>
      </c>
      <c r="BM118" s="162">
        <f>SUM(BPT!F77:F80)</f>
        <v>4921.5749999999998</v>
      </c>
      <c r="BN118" s="162">
        <f>SUM(BPT!G77:G80)</f>
        <v>6008.3187590000007</v>
      </c>
      <c r="BO118" s="162">
        <f>SUM(BPT!H77:H80)</f>
        <v>156141.179</v>
      </c>
      <c r="BP118" s="162">
        <f>SUM(BPT!I77:I80)</f>
        <v>125538.311762</v>
      </c>
      <c r="BQ118" s="162">
        <f>SUM(BPT!J77:J80)</f>
        <v>12842.727238000001</v>
      </c>
      <c r="BR118" s="162">
        <f>SUM(BPT!K77:K80)</f>
        <v>17733.024999999998</v>
      </c>
      <c r="BS118" s="162">
        <f>SUM(BPT!L77:L80)</f>
        <v>27.115000000000002</v>
      </c>
      <c r="BT118" s="162">
        <f>SUM(BPT!M77:M80)</f>
        <v>22161.611629999999</v>
      </c>
      <c r="BU118" s="162"/>
      <c r="BV118" s="162">
        <f>SUM(BPT!N77:N80)</f>
        <v>-3156.2689359999999</v>
      </c>
      <c r="BW118" s="162">
        <f>SUM(BPT!O77:O80)</f>
        <v>3011.1000000000004</v>
      </c>
      <c r="BX118" s="162">
        <f>SUM(BPT!P77:P80)</f>
        <v>1.5489999999999999</v>
      </c>
    </row>
    <row r="119" spans="1:91" x14ac:dyDescent="0.3">
      <c r="A119" s="9">
        <f t="shared" si="14"/>
        <v>-1.6084911180769268E-12</v>
      </c>
      <c r="B119" s="9">
        <f t="shared" si="15"/>
        <v>1.8189894035458565E-11</v>
      </c>
      <c r="C119" s="9">
        <f t="shared" si="16"/>
        <v>-2.1827872842550278E-11</v>
      </c>
      <c r="D119" s="9">
        <f t="shared" si="17"/>
        <v>0</v>
      </c>
      <c r="E119" s="10">
        <f t="shared" si="18"/>
        <v>6.9899641630399856E-13</v>
      </c>
      <c r="F119" s="6">
        <v>1999</v>
      </c>
      <c r="G119" s="120">
        <f t="shared" si="13"/>
        <v>-14013.767014000001</v>
      </c>
      <c r="H119" s="120">
        <f t="shared" si="19"/>
        <v>158910.492661</v>
      </c>
      <c r="I119" s="120">
        <f t="shared" si="20"/>
        <v>136560.12884000002</v>
      </c>
      <c r="J119" s="120">
        <f t="shared" si="21"/>
        <v>11558.74216</v>
      </c>
      <c r="K119" s="120">
        <f t="shared" si="22"/>
        <v>4487.1679999999997</v>
      </c>
      <c r="L119" s="120">
        <f t="shared" si="23"/>
        <v>6304.4536609999996</v>
      </c>
      <c r="M119" s="120">
        <f t="shared" si="24"/>
        <v>172924.25967499998</v>
      </c>
      <c r="N119" s="120">
        <f t="shared" si="25"/>
        <v>142151.199234</v>
      </c>
      <c r="O119" s="120">
        <f t="shared" si="26"/>
        <v>14294.937765999999</v>
      </c>
      <c r="P119" s="120">
        <f t="shared" si="27"/>
        <v>16451.218675</v>
      </c>
      <c r="Q119" s="120">
        <f t="shared" si="28"/>
        <v>26.904</v>
      </c>
      <c r="R119" s="120">
        <f t="shared" si="29"/>
        <v>13163.250824999999</v>
      </c>
      <c r="S119" s="120">
        <f t="shared" si="30"/>
        <v>0</v>
      </c>
      <c r="T119" s="120">
        <f t="shared" si="31"/>
        <v>812.08418900000015</v>
      </c>
      <c r="U119" s="120">
        <f t="shared" si="32"/>
        <v>-37</v>
      </c>
      <c r="V119" s="120">
        <f t="shared" si="33"/>
        <v>-1.4319999999999995</v>
      </c>
      <c r="X119" s="6">
        <v>1999</v>
      </c>
      <c r="Y119" s="7" t="s">
        <v>3</v>
      </c>
      <c r="Z119" s="7" t="s">
        <v>3</v>
      </c>
      <c r="AA119" s="7" t="s">
        <v>3</v>
      </c>
      <c r="AB119" s="7" t="s">
        <v>3</v>
      </c>
      <c r="AC119" s="7" t="s">
        <v>3</v>
      </c>
      <c r="AD119" s="7" t="s">
        <v>3</v>
      </c>
      <c r="AE119" s="7" t="s">
        <v>3</v>
      </c>
      <c r="AF119" s="7" t="s">
        <v>3</v>
      </c>
      <c r="AG119" s="7" t="s">
        <v>3</v>
      </c>
      <c r="AH119" s="7" t="s">
        <v>3</v>
      </c>
      <c r="AI119" s="7" t="s">
        <v>3</v>
      </c>
      <c r="AJ119" s="7" t="s">
        <v>3</v>
      </c>
      <c r="AK119" s="7" t="s">
        <v>3</v>
      </c>
      <c r="AL119" s="7" t="s">
        <v>3</v>
      </c>
      <c r="AM119" s="7" t="s">
        <v>3</v>
      </c>
      <c r="AN119" s="7" t="s">
        <v>3</v>
      </c>
      <c r="AP119" s="6">
        <v>1999</v>
      </c>
      <c r="AQ119" s="26" t="s">
        <v>3</v>
      </c>
      <c r="AR119" s="26" t="s">
        <v>3</v>
      </c>
      <c r="AS119" s="26" t="s">
        <v>3</v>
      </c>
      <c r="AT119" s="26" t="s">
        <v>3</v>
      </c>
      <c r="AU119" s="26" t="s">
        <v>3</v>
      </c>
      <c r="AV119" s="26" t="s">
        <v>3</v>
      </c>
      <c r="AW119" s="26" t="s">
        <v>3</v>
      </c>
      <c r="AX119" s="26" t="s">
        <v>3</v>
      </c>
      <c r="AY119" s="26" t="s">
        <v>3</v>
      </c>
      <c r="AZ119" s="26" t="s">
        <v>3</v>
      </c>
      <c r="BA119" s="26" t="s">
        <v>3</v>
      </c>
      <c r="BB119" s="26" t="s">
        <v>3</v>
      </c>
      <c r="BC119" s="26" t="s">
        <v>3</v>
      </c>
      <c r="BD119" s="26" t="s">
        <v>3</v>
      </c>
      <c r="BE119" s="26" t="s">
        <v>3</v>
      </c>
      <c r="BF119" s="26" t="s">
        <v>3</v>
      </c>
      <c r="BH119" s="6">
        <v>1999</v>
      </c>
      <c r="BI119" s="162">
        <f>SUM(BPT!B81:B84)</f>
        <v>-14013.767014000001</v>
      </c>
      <c r="BJ119" s="162">
        <f>SUM(BPT!C81:C84)</f>
        <v>158910.492661</v>
      </c>
      <c r="BK119" s="162">
        <f>SUM(BPT!D81:D84)</f>
        <v>136560.12884000002</v>
      </c>
      <c r="BL119" s="162">
        <f>SUM(BPT!E81:E84)</f>
        <v>11558.74216</v>
      </c>
      <c r="BM119" s="162">
        <f>SUM(BPT!F81:F84)</f>
        <v>4487.1679999999997</v>
      </c>
      <c r="BN119" s="162">
        <f>SUM(BPT!G81:G84)</f>
        <v>6304.4536609999996</v>
      </c>
      <c r="BO119" s="162">
        <f>SUM(BPT!H81:H84)</f>
        <v>172924.25967499998</v>
      </c>
      <c r="BP119" s="162">
        <f>SUM(BPT!I81:I84)</f>
        <v>142151.199234</v>
      </c>
      <c r="BQ119" s="162">
        <f>SUM(BPT!J81:J84)</f>
        <v>14294.937765999999</v>
      </c>
      <c r="BR119" s="162">
        <f>SUM(BPT!K81:K84)</f>
        <v>16451.218675</v>
      </c>
      <c r="BS119" s="162">
        <f>SUM(BPT!L81:L84)</f>
        <v>26.904</v>
      </c>
      <c r="BT119" s="162">
        <f>SUM(BPT!M81:M84)</f>
        <v>13163.250824999999</v>
      </c>
      <c r="BU119" s="162"/>
      <c r="BV119" s="162">
        <f>SUM(BPT!N81:N84)</f>
        <v>812.08418900000015</v>
      </c>
      <c r="BW119" s="162">
        <f>SUM(BPT!O81:O84)</f>
        <v>-37</v>
      </c>
      <c r="BX119" s="162">
        <f>SUM(BPT!P81:P84)</f>
        <v>-1.4319999999999995</v>
      </c>
    </row>
    <row r="120" spans="1:91" x14ac:dyDescent="0.3">
      <c r="A120" s="9">
        <f t="shared" si="14"/>
        <v>-2.4868995751603507E-14</v>
      </c>
      <c r="B120" s="9">
        <f t="shared" si="15"/>
        <v>4.3655745685100555E-11</v>
      </c>
      <c r="C120" s="9">
        <f t="shared" si="16"/>
        <v>8.1854523159563541E-12</v>
      </c>
      <c r="D120" s="9">
        <f t="shared" si="17"/>
        <v>0</v>
      </c>
      <c r="E120" s="10">
        <f t="shared" si="18"/>
        <v>2.2986057501839241E-12</v>
      </c>
      <c r="F120" s="6">
        <v>2000</v>
      </c>
      <c r="G120" s="120">
        <f t="shared" si="13"/>
        <v>-18750.158377</v>
      </c>
      <c r="H120" s="120">
        <f t="shared" si="19"/>
        <v>192875.97098300001</v>
      </c>
      <c r="I120" s="120">
        <f t="shared" si="20"/>
        <v>166395.94368</v>
      </c>
      <c r="J120" s="120">
        <f t="shared" si="21"/>
        <v>13507.618320000001</v>
      </c>
      <c r="K120" s="120">
        <f t="shared" si="22"/>
        <v>5989.8840019999998</v>
      </c>
      <c r="L120" s="120">
        <f t="shared" si="23"/>
        <v>6982.5249810000005</v>
      </c>
      <c r="M120" s="120">
        <f t="shared" si="24"/>
        <v>211626.12935999996</v>
      </c>
      <c r="N120" s="120">
        <f t="shared" si="25"/>
        <v>174761.22600999998</v>
      </c>
      <c r="O120" s="120">
        <f t="shared" si="26"/>
        <v>17056.655989999999</v>
      </c>
      <c r="P120" s="120">
        <f t="shared" si="27"/>
        <v>19778.827359999999</v>
      </c>
      <c r="Q120" s="120">
        <f t="shared" si="28"/>
        <v>29.42</v>
      </c>
      <c r="R120" s="120">
        <f t="shared" si="29"/>
        <v>20559.023524</v>
      </c>
      <c r="S120" s="120">
        <f t="shared" si="30"/>
        <v>0</v>
      </c>
      <c r="T120" s="120">
        <f t="shared" si="31"/>
        <v>1947.7378530000001</v>
      </c>
      <c r="U120" s="120">
        <f t="shared" si="32"/>
        <v>3753.9000000000005</v>
      </c>
      <c r="V120" s="120">
        <f t="shared" si="33"/>
        <v>2.7029999999999994</v>
      </c>
      <c r="W120" s="123"/>
      <c r="X120" s="6">
        <v>2000</v>
      </c>
      <c r="Y120" s="7" t="s">
        <v>3</v>
      </c>
      <c r="Z120" s="7" t="s">
        <v>3</v>
      </c>
      <c r="AA120" s="7" t="s">
        <v>3</v>
      </c>
      <c r="AB120" s="7" t="s">
        <v>3</v>
      </c>
      <c r="AC120" s="7" t="s">
        <v>3</v>
      </c>
      <c r="AD120" s="7" t="s">
        <v>3</v>
      </c>
      <c r="AE120" s="7" t="s">
        <v>3</v>
      </c>
      <c r="AF120" s="7" t="s">
        <v>3</v>
      </c>
      <c r="AG120" s="7" t="s">
        <v>3</v>
      </c>
      <c r="AH120" s="7" t="s">
        <v>3</v>
      </c>
      <c r="AI120" s="7" t="s">
        <v>3</v>
      </c>
      <c r="AJ120" s="7" t="s">
        <v>3</v>
      </c>
      <c r="AK120" s="7" t="s">
        <v>3</v>
      </c>
      <c r="AL120" s="7" t="s">
        <v>3</v>
      </c>
      <c r="AM120" s="7" t="s">
        <v>3</v>
      </c>
      <c r="AN120" s="7" t="s">
        <v>3</v>
      </c>
      <c r="AO120" s="123"/>
      <c r="AP120" s="6">
        <v>2000</v>
      </c>
      <c r="AQ120" s="26" t="s">
        <v>3</v>
      </c>
      <c r="AR120" s="26" t="s">
        <v>3</v>
      </c>
      <c r="AS120" s="26" t="s">
        <v>3</v>
      </c>
      <c r="AT120" s="26" t="s">
        <v>3</v>
      </c>
      <c r="AU120" s="26" t="s">
        <v>3</v>
      </c>
      <c r="AV120" s="26" t="s">
        <v>3</v>
      </c>
      <c r="AW120" s="26" t="s">
        <v>3</v>
      </c>
      <c r="AX120" s="26" t="s">
        <v>3</v>
      </c>
      <c r="AY120" s="26" t="s">
        <v>3</v>
      </c>
      <c r="AZ120" s="26" t="s">
        <v>3</v>
      </c>
      <c r="BA120" s="26" t="s">
        <v>3</v>
      </c>
      <c r="BB120" s="26" t="s">
        <v>3</v>
      </c>
      <c r="BC120" s="26" t="s">
        <v>3</v>
      </c>
      <c r="BD120" s="26" t="s">
        <v>3</v>
      </c>
      <c r="BE120" s="26" t="s">
        <v>3</v>
      </c>
      <c r="BF120" s="26" t="s">
        <v>3</v>
      </c>
      <c r="BG120" s="123"/>
      <c r="BH120" s="6">
        <v>2000</v>
      </c>
      <c r="BI120" s="162">
        <f>SUM(BPT!B85:B88)</f>
        <v>-18750.158377</v>
      </c>
      <c r="BJ120" s="162">
        <f>SUM(BPT!C85:C88)</f>
        <v>192875.97098300001</v>
      </c>
      <c r="BK120" s="162">
        <f>SUM(BPT!D85:D88)</f>
        <v>166395.94368</v>
      </c>
      <c r="BL120" s="162">
        <f>SUM(BPT!E85:E88)</f>
        <v>13507.618320000001</v>
      </c>
      <c r="BM120" s="162">
        <f>SUM(BPT!F85:F88)</f>
        <v>5989.8840019999998</v>
      </c>
      <c r="BN120" s="162">
        <f>SUM(BPT!G85:G88)</f>
        <v>6982.5249810000005</v>
      </c>
      <c r="BO120" s="162">
        <f>SUM(BPT!H85:H88)</f>
        <v>211626.12935999996</v>
      </c>
      <c r="BP120" s="162">
        <f>SUM(BPT!I85:I88)</f>
        <v>174761.22600999998</v>
      </c>
      <c r="BQ120" s="162">
        <f>SUM(BPT!J85:J88)</f>
        <v>17056.655989999999</v>
      </c>
      <c r="BR120" s="162">
        <f>SUM(BPT!K85:K88)</f>
        <v>19778.827359999999</v>
      </c>
      <c r="BS120" s="162">
        <f>SUM(BPT!L85:L88)</f>
        <v>29.42</v>
      </c>
      <c r="BT120" s="162">
        <f>SUM(BPT!M85:M88)</f>
        <v>20559.023524</v>
      </c>
      <c r="BU120" s="162"/>
      <c r="BV120" s="162">
        <f>SUM(BPT!N85:N88)</f>
        <v>1947.7378530000001</v>
      </c>
      <c r="BW120" s="162">
        <f>SUM(BPT!O85:O88)</f>
        <v>3753.9000000000005</v>
      </c>
      <c r="BX120" s="162">
        <f>SUM(BPT!P85:P88)</f>
        <v>2.7029999999999994</v>
      </c>
    </row>
    <row r="121" spans="1:91" x14ac:dyDescent="0.3">
      <c r="A121" s="173">
        <f t="shared" si="14"/>
        <v>-1.8633983245308627E-12</v>
      </c>
      <c r="B121" s="173">
        <f t="shared" si="15"/>
        <v>0</v>
      </c>
      <c r="C121" s="173">
        <f t="shared" si="16"/>
        <v>0</v>
      </c>
      <c r="D121" s="173">
        <f t="shared" si="17"/>
        <v>0</v>
      </c>
      <c r="E121" s="174">
        <f t="shared" si="18"/>
        <v>-1.7745804825608502E-12</v>
      </c>
      <c r="F121" s="27">
        <v>2001</v>
      </c>
      <c r="G121" s="175">
        <f t="shared" si="13"/>
        <v>-17482.516951000001</v>
      </c>
      <c r="H121" s="175">
        <f t="shared" si="19"/>
        <v>186427.681109</v>
      </c>
      <c r="I121" s="175">
        <f t="shared" si="20"/>
        <v>159035.08981999999</v>
      </c>
      <c r="J121" s="175">
        <f t="shared" si="21"/>
        <v>12476.852141000001</v>
      </c>
      <c r="K121" s="175">
        <f t="shared" si="22"/>
        <v>5602.9769999999999</v>
      </c>
      <c r="L121" s="175">
        <f t="shared" si="23"/>
        <v>9312.7621479999998</v>
      </c>
      <c r="M121" s="175">
        <f t="shared" si="24"/>
        <v>203910.19806000002</v>
      </c>
      <c r="N121" s="175">
        <f t="shared" si="25"/>
        <v>168661.01399999997</v>
      </c>
      <c r="O121" s="175">
        <f t="shared" si="26"/>
        <v>16929.175257000003</v>
      </c>
      <c r="P121" s="175">
        <f t="shared" si="27"/>
        <v>18298.085174</v>
      </c>
      <c r="Q121" s="175">
        <f t="shared" si="28"/>
        <v>21.923628999999998</v>
      </c>
      <c r="R121" s="175">
        <f t="shared" si="29"/>
        <v>30320.420130999999</v>
      </c>
      <c r="S121" s="175">
        <f t="shared" si="30"/>
        <v>0</v>
      </c>
      <c r="T121" s="175">
        <f t="shared" si="31"/>
        <v>-3596.3547909999998</v>
      </c>
      <c r="U121" s="175">
        <f t="shared" si="32"/>
        <v>9228.4</v>
      </c>
      <c r="V121" s="175">
        <f t="shared" si="33"/>
        <v>13.148388999999996</v>
      </c>
      <c r="W121" s="123"/>
      <c r="X121" s="27">
        <v>2001</v>
      </c>
      <c r="Y121" s="28" t="s">
        <v>3</v>
      </c>
      <c r="Z121" s="28" t="s">
        <v>3</v>
      </c>
      <c r="AA121" s="28" t="s">
        <v>3</v>
      </c>
      <c r="AB121" s="28" t="s">
        <v>3</v>
      </c>
      <c r="AC121" s="28" t="s">
        <v>3</v>
      </c>
      <c r="AD121" s="28" t="s">
        <v>3</v>
      </c>
      <c r="AE121" s="28" t="s">
        <v>3</v>
      </c>
      <c r="AF121" s="28" t="s">
        <v>3</v>
      </c>
      <c r="AG121" s="28" t="s">
        <v>3</v>
      </c>
      <c r="AH121" s="28" t="s">
        <v>3</v>
      </c>
      <c r="AI121" s="28" t="s">
        <v>3</v>
      </c>
      <c r="AJ121" s="28" t="s">
        <v>3</v>
      </c>
      <c r="AK121" s="28" t="s">
        <v>3</v>
      </c>
      <c r="AL121" s="28" t="s">
        <v>3</v>
      </c>
      <c r="AM121" s="28" t="s">
        <v>3</v>
      </c>
      <c r="AN121" s="28" t="s">
        <v>3</v>
      </c>
      <c r="AO121" s="123"/>
      <c r="AP121" s="27">
        <v>2001</v>
      </c>
      <c r="AQ121" s="177" t="s">
        <v>3</v>
      </c>
      <c r="AR121" s="177" t="s">
        <v>3</v>
      </c>
      <c r="AS121" s="177" t="s">
        <v>3</v>
      </c>
      <c r="AT121" s="177" t="s">
        <v>3</v>
      </c>
      <c r="AU121" s="177" t="s">
        <v>3</v>
      </c>
      <c r="AV121" s="177" t="s">
        <v>3</v>
      </c>
      <c r="AW121" s="177" t="s">
        <v>3</v>
      </c>
      <c r="AX121" s="177" t="s">
        <v>3</v>
      </c>
      <c r="AY121" s="177" t="s">
        <v>3</v>
      </c>
      <c r="AZ121" s="177" t="s">
        <v>3</v>
      </c>
      <c r="BA121" s="177" t="s">
        <v>3</v>
      </c>
      <c r="BB121" s="177" t="s">
        <v>3</v>
      </c>
      <c r="BC121" s="177" t="s">
        <v>3</v>
      </c>
      <c r="BD121" s="177" t="s">
        <v>3</v>
      </c>
      <c r="BE121" s="177" t="s">
        <v>3</v>
      </c>
      <c r="BF121" s="177" t="s">
        <v>3</v>
      </c>
      <c r="BG121" s="123"/>
      <c r="BH121" s="27">
        <v>2001</v>
      </c>
      <c r="BI121" s="178">
        <f>SUM(BPT!B89:B92)</f>
        <v>-17482.516951000001</v>
      </c>
      <c r="BJ121" s="178">
        <f>SUM(BPT!C89:C92)</f>
        <v>186427.681109</v>
      </c>
      <c r="BK121" s="178">
        <f>SUM(BPT!D89:D92)</f>
        <v>159035.08981999999</v>
      </c>
      <c r="BL121" s="178">
        <f>SUM(BPT!E89:E92)</f>
        <v>12476.852141000001</v>
      </c>
      <c r="BM121" s="178">
        <f>SUM(BPT!F89:F92)</f>
        <v>5602.9769999999999</v>
      </c>
      <c r="BN121" s="178">
        <f>SUM(BPT!G89:G92)</f>
        <v>9312.7621479999998</v>
      </c>
      <c r="BO121" s="178">
        <f>SUM(BPT!H89:H92)</f>
        <v>203910.19806000002</v>
      </c>
      <c r="BP121" s="178">
        <f>SUM(BPT!I89:I92)</f>
        <v>168661.01399999997</v>
      </c>
      <c r="BQ121" s="178">
        <f>SUM(BPT!J89:J92)</f>
        <v>16929.175257000003</v>
      </c>
      <c r="BR121" s="178">
        <f>SUM(BPT!K89:K92)</f>
        <v>18298.085174</v>
      </c>
      <c r="BS121" s="178">
        <f>SUM(BPT!L89:L92)</f>
        <v>21.923628999999998</v>
      </c>
      <c r="BT121" s="178">
        <f>SUM(BPT!M89:M92)</f>
        <v>30320.420130999999</v>
      </c>
      <c r="BU121" s="178"/>
      <c r="BV121" s="178">
        <f>SUM(BPT!N89:N92)</f>
        <v>-3596.3547909999998</v>
      </c>
      <c r="BW121" s="178">
        <f>SUM(BPT!O89:O92)</f>
        <v>9228.4</v>
      </c>
      <c r="BX121" s="178">
        <f>SUM(BPT!P89:P92)</f>
        <v>13.148388999999996</v>
      </c>
    </row>
    <row r="122" spans="1:91" x14ac:dyDescent="0.3">
      <c r="F122" s="172"/>
      <c r="W122" s="123"/>
      <c r="X122" s="6"/>
      <c r="AO122" s="123"/>
      <c r="AP122" s="6"/>
      <c r="BG122" s="123"/>
      <c r="BH122" s="6"/>
    </row>
    <row r="123" spans="1:91" x14ac:dyDescent="0.3">
      <c r="F123" s="172"/>
      <c r="W123" s="123"/>
      <c r="X123" s="6"/>
      <c r="AO123" s="123"/>
      <c r="AP123" s="6"/>
      <c r="BG123" s="123"/>
      <c r="BH123" s="6"/>
    </row>
    <row r="124" spans="1:91" x14ac:dyDescent="0.3">
      <c r="F124" s="172"/>
      <c r="W124" s="123"/>
      <c r="X124" s="6"/>
      <c r="AO124" s="123"/>
      <c r="AP124" s="6"/>
      <c r="BH124" s="6"/>
    </row>
    <row r="125" spans="1:91" x14ac:dyDescent="0.3">
      <c r="F125" s="172"/>
      <c r="X125" s="6"/>
      <c r="AO125" s="123"/>
      <c r="AP125" s="6"/>
      <c r="BH125" s="6"/>
    </row>
    <row r="126" spans="1:91" x14ac:dyDescent="0.3">
      <c r="F126" s="172"/>
      <c r="X126" s="6"/>
      <c r="AP126" s="6"/>
      <c r="BH126" s="6"/>
    </row>
    <row r="127" spans="1:91" x14ac:dyDescent="0.3">
      <c r="F127" s="172"/>
      <c r="X127" s="6"/>
      <c r="AP127" s="6"/>
      <c r="BH127" s="6"/>
    </row>
    <row r="128" spans="1:91" x14ac:dyDescent="0.3">
      <c r="F128" s="172"/>
      <c r="X128" s="6"/>
      <c r="AP128" s="6"/>
      <c r="BH128" s="6"/>
    </row>
    <row r="129" spans="24:60" x14ac:dyDescent="0.3">
      <c r="X129" s="6"/>
      <c r="AP129" s="6"/>
      <c r="BH129" s="6"/>
    </row>
    <row r="130" spans="24:60" x14ac:dyDescent="0.3">
      <c r="X130" s="6"/>
      <c r="AP130" s="6"/>
      <c r="BH130" s="6"/>
    </row>
  </sheetData>
  <mergeCells count="70">
    <mergeCell ref="BX2:BX4"/>
    <mergeCell ref="H2:H4"/>
    <mergeCell ref="I2:I4"/>
    <mergeCell ref="J2:J4"/>
    <mergeCell ref="K2:K4"/>
    <mergeCell ref="L2:L4"/>
    <mergeCell ref="M2:M4"/>
    <mergeCell ref="N2:N4"/>
    <mergeCell ref="O2:O4"/>
    <mergeCell ref="P2:P4"/>
    <mergeCell ref="Q2:Q4"/>
    <mergeCell ref="BM2:BM4"/>
    <mergeCell ref="BN2:BN4"/>
    <mergeCell ref="BO2:BO4"/>
    <mergeCell ref="BP2:BP4"/>
    <mergeCell ref="BV2:BV4"/>
    <mergeCell ref="BW2:BW4"/>
    <mergeCell ref="BC2:BC4"/>
    <mergeCell ref="BD2:BD4"/>
    <mergeCell ref="BE2:BE4"/>
    <mergeCell ref="BF2:BF4"/>
    <mergeCell ref="BI2:BI4"/>
    <mergeCell ref="BJ2:BJ4"/>
    <mergeCell ref="BK2:BK4"/>
    <mergeCell ref="BL2:BL4"/>
    <mergeCell ref="BQ2:BQ4"/>
    <mergeCell ref="BR2:BR4"/>
    <mergeCell ref="BS2:BS4"/>
    <mergeCell ref="BT2:BT4"/>
    <mergeCell ref="BU2:BU4"/>
    <mergeCell ref="BH2:BH4"/>
    <mergeCell ref="BB2:BB4"/>
    <mergeCell ref="AQ2:AQ4"/>
    <mergeCell ref="AR2:AR4"/>
    <mergeCell ref="AS2:AS4"/>
    <mergeCell ref="AT2:AT4"/>
    <mergeCell ref="AU2:AU4"/>
    <mergeCell ref="AV2:AV4"/>
    <mergeCell ref="AW2:AW4"/>
    <mergeCell ref="AX2:AX4"/>
    <mergeCell ref="AY2:AY4"/>
    <mergeCell ref="AZ2:AZ4"/>
    <mergeCell ref="BA2:BA4"/>
    <mergeCell ref="AP2:AP4"/>
    <mergeCell ref="AD2:AD4"/>
    <mergeCell ref="AE2:AE4"/>
    <mergeCell ref="AF2:AF4"/>
    <mergeCell ref="AG2:AG4"/>
    <mergeCell ref="AH2:AH4"/>
    <mergeCell ref="AI2:AI4"/>
    <mergeCell ref="AJ2:AJ4"/>
    <mergeCell ref="AK2:AK4"/>
    <mergeCell ref="AL2:AL4"/>
    <mergeCell ref="AM2:AM4"/>
    <mergeCell ref="AN2:AN4"/>
    <mergeCell ref="AC2:AC4"/>
    <mergeCell ref="A1:E1"/>
    <mergeCell ref="R2:R4"/>
    <mergeCell ref="S2:S4"/>
    <mergeCell ref="T2:T4"/>
    <mergeCell ref="U2:U4"/>
    <mergeCell ref="V2:V4"/>
    <mergeCell ref="X2:X4"/>
    <mergeCell ref="Y2:Y4"/>
    <mergeCell ref="Z2:Z4"/>
    <mergeCell ref="AA2:AA4"/>
    <mergeCell ref="AB2:AB4"/>
    <mergeCell ref="G2:G4"/>
    <mergeCell ref="A2:E4"/>
    <mergeCell ref="F2:F4"/>
  </mergeCell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144"/>
  <sheetViews>
    <sheetView workbookViewId="0">
      <selection activeCell="B52" sqref="B52"/>
    </sheetView>
  </sheetViews>
  <sheetFormatPr baseColWidth="10" defaultColWidth="11" defaultRowHeight="15.6" x14ac:dyDescent="0.3"/>
  <cols>
    <col min="1" max="3" width="11" style="50"/>
    <col min="4" max="4" width="9.09765625" style="50" customWidth="1"/>
    <col min="5" max="8" width="11" style="50"/>
    <col min="9" max="9" width="11.09765625" style="50" customWidth="1"/>
    <col min="10" max="10" width="15.8984375" style="50" customWidth="1"/>
    <col min="11" max="11" width="3.8984375" style="50" customWidth="1"/>
    <col min="12" max="12" width="12.59765625" style="50" bestFit="1" customWidth="1"/>
    <col min="13" max="13" width="11" style="50"/>
    <col min="14" max="14" width="3.59765625" style="50" customWidth="1"/>
    <col min="15" max="15" width="14.8984375" style="50" customWidth="1"/>
    <col min="16" max="16" width="13.69921875" style="50" customWidth="1"/>
    <col min="17" max="17" width="11" style="50"/>
    <col min="18" max="18" width="3.3984375" style="50" customWidth="1"/>
    <col min="19" max="19" width="12.59765625" style="50" customWidth="1"/>
    <col min="20" max="20" width="12.8984375" style="50" customWidth="1"/>
    <col min="21" max="21" width="11.69921875" style="50" customWidth="1"/>
    <col min="22" max="16384" width="11" style="50"/>
  </cols>
  <sheetData>
    <row r="1" spans="1:21" x14ac:dyDescent="0.3">
      <c r="A1" s="223" t="s">
        <v>976</v>
      </c>
      <c r="B1" s="223"/>
      <c r="C1" s="223"/>
      <c r="D1" s="223"/>
      <c r="E1" s="223"/>
      <c r="F1" s="223"/>
      <c r="G1" s="223"/>
      <c r="H1" s="223"/>
      <c r="I1" s="223"/>
      <c r="J1" s="223"/>
      <c r="K1" s="1"/>
      <c r="L1" s="221" t="s">
        <v>198</v>
      </c>
      <c r="M1" s="221"/>
      <c r="O1" s="220" t="s">
        <v>179</v>
      </c>
      <c r="P1" s="220"/>
      <c r="Q1" s="220"/>
      <c r="S1" s="220" t="s">
        <v>179</v>
      </c>
      <c r="T1" s="220"/>
      <c r="U1" s="220"/>
    </row>
    <row r="2" spans="1:21" ht="15.75" customHeight="1" x14ac:dyDescent="0.3">
      <c r="A2" s="216" t="s">
        <v>166</v>
      </c>
      <c r="B2" s="216" t="s">
        <v>4</v>
      </c>
      <c r="C2" s="216" t="s">
        <v>189</v>
      </c>
      <c r="D2" s="216" t="s">
        <v>190</v>
      </c>
      <c r="E2" s="216" t="s">
        <v>5</v>
      </c>
      <c r="F2" s="216" t="s">
        <v>192</v>
      </c>
      <c r="G2" s="216" t="s">
        <v>191</v>
      </c>
      <c r="H2" s="216" t="s">
        <v>165</v>
      </c>
      <c r="I2" s="216" t="s">
        <v>188</v>
      </c>
      <c r="J2" s="216" t="s">
        <v>197</v>
      </c>
      <c r="K2" s="47"/>
      <c r="L2" s="216" t="s">
        <v>187</v>
      </c>
      <c r="M2" s="216" t="s">
        <v>180</v>
      </c>
      <c r="O2" s="216" t="s">
        <v>181</v>
      </c>
      <c r="P2" s="216" t="s">
        <v>184</v>
      </c>
      <c r="Q2" s="216" t="s">
        <v>165</v>
      </c>
      <c r="S2" s="216" t="s">
        <v>182</v>
      </c>
      <c r="T2" s="216" t="s">
        <v>183</v>
      </c>
      <c r="U2" s="216" t="s">
        <v>165</v>
      </c>
    </row>
    <row r="3" spans="1:21" ht="15.75" customHeight="1" x14ac:dyDescent="0.3">
      <c r="A3" s="216"/>
      <c r="B3" s="216"/>
      <c r="C3" s="216"/>
      <c r="D3" s="216"/>
      <c r="E3" s="216"/>
      <c r="F3" s="216"/>
      <c r="G3" s="216"/>
      <c r="H3" s="216"/>
      <c r="I3" s="216"/>
      <c r="J3" s="216"/>
      <c r="K3" s="47"/>
      <c r="L3" s="216"/>
      <c r="M3" s="216"/>
      <c r="O3" s="216"/>
      <c r="P3" s="216"/>
      <c r="Q3" s="216"/>
      <c r="S3" s="216"/>
      <c r="T3" s="216"/>
      <c r="U3" s="216"/>
    </row>
    <row r="4" spans="1:21" ht="16.2" thickBot="1" x14ac:dyDescent="0.35">
      <c r="A4" s="217"/>
      <c r="B4" s="217"/>
      <c r="C4" s="217"/>
      <c r="D4" s="217"/>
      <c r="E4" s="217"/>
      <c r="F4" s="217"/>
      <c r="G4" s="217"/>
      <c r="H4" s="217"/>
      <c r="I4" s="217"/>
      <c r="J4" s="217" t="s">
        <v>195</v>
      </c>
      <c r="K4" s="47"/>
      <c r="L4" s="217"/>
      <c r="M4" s="217"/>
      <c r="O4" s="217"/>
      <c r="P4" s="217"/>
      <c r="Q4" s="217"/>
      <c r="S4" s="217"/>
      <c r="T4" s="217"/>
      <c r="U4" s="217"/>
    </row>
    <row r="5" spans="1:21" ht="16.2" thickTop="1" x14ac:dyDescent="0.3">
      <c r="A5" s="31">
        <v>1885</v>
      </c>
      <c r="B5" s="99">
        <f t="shared" ref="B5:B39" si="0">S5</f>
        <v>33.497313891020724</v>
      </c>
      <c r="C5" s="102" t="s">
        <v>3</v>
      </c>
      <c r="D5" s="102" t="s">
        <v>3</v>
      </c>
      <c r="E5" s="99">
        <f t="shared" ref="E5:E39" si="1">T5</f>
        <v>16.247889485801995</v>
      </c>
      <c r="F5" s="102" t="s">
        <v>3</v>
      </c>
      <c r="G5" s="102" t="s">
        <v>3</v>
      </c>
      <c r="H5" s="99">
        <f>U5</f>
        <v>17.249424405218726</v>
      </c>
      <c r="I5" s="102" t="s">
        <v>3</v>
      </c>
      <c r="J5" s="224" t="s">
        <v>186</v>
      </c>
      <c r="K5" s="113"/>
      <c r="L5" s="47"/>
      <c r="M5" s="87">
        <v>1.3029999999999999</v>
      </c>
      <c r="O5" s="97">
        <v>43.646999999999998</v>
      </c>
      <c r="P5" s="98">
        <v>21.170999999999999</v>
      </c>
      <c r="Q5" s="98">
        <f>O5-P5</f>
        <v>22.475999999999999</v>
      </c>
      <c r="S5" s="88">
        <f>O5/$M5</f>
        <v>33.497313891020724</v>
      </c>
      <c r="T5" s="88">
        <f>P5/$M5</f>
        <v>16.247889485801995</v>
      </c>
      <c r="U5" s="88">
        <f>Q5/$M5</f>
        <v>17.249424405218726</v>
      </c>
    </row>
    <row r="6" spans="1:21" x14ac:dyDescent="0.3">
      <c r="A6" s="31">
        <v>1886</v>
      </c>
      <c r="B6" s="99">
        <f t="shared" si="0"/>
        <v>37.752110514198009</v>
      </c>
      <c r="C6" s="102" t="s">
        <v>3</v>
      </c>
      <c r="D6" s="24">
        <f t="shared" ref="D6:D37" si="2">((B6/B5)-1)*100</f>
        <v>12.701903910921718</v>
      </c>
      <c r="E6" s="100" t="str">
        <f t="shared" si="1"/>
        <v>nd</v>
      </c>
      <c r="F6" s="102" t="s">
        <v>3</v>
      </c>
      <c r="G6" s="102" t="s">
        <v>3</v>
      </c>
      <c r="H6" s="100" t="str">
        <f t="shared" ref="H6:H39" si="3">U6</f>
        <v>nd</v>
      </c>
      <c r="I6" s="102" t="s">
        <v>3</v>
      </c>
      <c r="J6" s="224"/>
      <c r="K6" s="113"/>
      <c r="L6" s="102" t="s">
        <v>3</v>
      </c>
      <c r="M6" s="87">
        <v>1.3029999999999999</v>
      </c>
      <c r="O6" s="97">
        <v>49.191000000000003</v>
      </c>
      <c r="P6" s="98" t="s">
        <v>163</v>
      </c>
      <c r="Q6" s="98" t="s">
        <v>163</v>
      </c>
      <c r="S6" s="88">
        <f t="shared" ref="S6:S37" si="4">O6/$M6</f>
        <v>37.752110514198009</v>
      </c>
      <c r="T6" s="89" t="s">
        <v>163</v>
      </c>
      <c r="U6" s="89" t="s">
        <v>163</v>
      </c>
    </row>
    <row r="7" spans="1:21" x14ac:dyDescent="0.3">
      <c r="A7" s="31">
        <v>1887</v>
      </c>
      <c r="B7" s="99">
        <f t="shared" si="0"/>
        <v>37.222081218274113</v>
      </c>
      <c r="C7" s="102" t="s">
        <v>3</v>
      </c>
      <c r="D7" s="24">
        <f t="shared" si="2"/>
        <v>-1.403972622204952</v>
      </c>
      <c r="E7" s="99">
        <f t="shared" si="1"/>
        <v>27.879014467005074</v>
      </c>
      <c r="F7" s="102" t="s">
        <v>3</v>
      </c>
      <c r="G7" s="102" t="s">
        <v>3</v>
      </c>
      <c r="H7" s="99">
        <f t="shared" si="3"/>
        <v>9.3430667512690366</v>
      </c>
      <c r="I7" s="102" t="s">
        <v>3</v>
      </c>
      <c r="J7" s="30"/>
      <c r="K7" s="30"/>
      <c r="L7" s="102" t="s">
        <v>3</v>
      </c>
      <c r="M7" s="87">
        <v>1.3133333333333332</v>
      </c>
      <c r="O7" s="97">
        <v>48.884999999999998</v>
      </c>
      <c r="P7" s="98">
        <v>36.614438999999997</v>
      </c>
      <c r="Q7" s="98">
        <f>O7-P7</f>
        <v>12.270561000000001</v>
      </c>
      <c r="S7" s="88">
        <f t="shared" si="4"/>
        <v>37.222081218274113</v>
      </c>
      <c r="T7" s="88">
        <f t="shared" ref="T7:U9" si="5">P7/$M7</f>
        <v>27.879014467005074</v>
      </c>
      <c r="U7" s="88">
        <f t="shared" si="5"/>
        <v>9.3430667512690366</v>
      </c>
    </row>
    <row r="8" spans="1:21" x14ac:dyDescent="0.3">
      <c r="A8" s="31">
        <v>1888</v>
      </c>
      <c r="B8" s="99">
        <f t="shared" si="0"/>
        <v>44.866128029832197</v>
      </c>
      <c r="C8" s="102" t="s">
        <v>3</v>
      </c>
      <c r="D8" s="24">
        <f t="shared" si="2"/>
        <v>20.536322960375621</v>
      </c>
      <c r="E8" s="99">
        <f t="shared" si="1"/>
        <v>29.832193909260411</v>
      </c>
      <c r="F8" s="102" t="s">
        <v>3</v>
      </c>
      <c r="G8" s="24">
        <f>((E8/E7)-1)*100</f>
        <v>7.0059127971217716</v>
      </c>
      <c r="H8" s="99">
        <f t="shared" si="3"/>
        <v>15.033934120571784</v>
      </c>
      <c r="I8" s="102" t="s">
        <v>3</v>
      </c>
      <c r="J8" s="30"/>
      <c r="K8" s="30"/>
      <c r="L8" s="102" t="s">
        <v>3</v>
      </c>
      <c r="M8" s="87">
        <v>1.3408333333333333</v>
      </c>
      <c r="O8" s="97">
        <v>60.158000000000001</v>
      </c>
      <c r="P8" s="98">
        <v>40</v>
      </c>
      <c r="Q8" s="98">
        <f>O8-P8</f>
        <v>20.158000000000001</v>
      </c>
      <c r="S8" s="88">
        <f t="shared" si="4"/>
        <v>44.866128029832197</v>
      </c>
      <c r="T8" s="88">
        <f t="shared" si="5"/>
        <v>29.832193909260411</v>
      </c>
      <c r="U8" s="88">
        <f t="shared" si="5"/>
        <v>15.033934120571784</v>
      </c>
    </row>
    <row r="9" spans="1:21" x14ac:dyDescent="0.3">
      <c r="A9" s="31">
        <v>1889</v>
      </c>
      <c r="B9" s="99">
        <f t="shared" si="0"/>
        <v>45.955147058823528</v>
      </c>
      <c r="C9" s="102" t="s">
        <v>3</v>
      </c>
      <c r="D9" s="24">
        <f t="shared" si="2"/>
        <v>2.4272632313339537</v>
      </c>
      <c r="E9" s="99">
        <f t="shared" si="1"/>
        <v>38.235294117647058</v>
      </c>
      <c r="F9" s="102" t="s">
        <v>3</v>
      </c>
      <c r="G9" s="24">
        <f>((E9/E8)-1)*100</f>
        <v>28.167892156862727</v>
      </c>
      <c r="H9" s="99">
        <f t="shared" si="3"/>
        <v>7.7198529411764714</v>
      </c>
      <c r="I9" s="102" t="s">
        <v>3</v>
      </c>
      <c r="J9" s="30"/>
      <c r="K9" s="30"/>
      <c r="L9" s="102" t="s">
        <v>3</v>
      </c>
      <c r="M9" s="87">
        <v>1.36</v>
      </c>
      <c r="O9" s="97">
        <v>62.499000000000002</v>
      </c>
      <c r="P9" s="98">
        <v>52</v>
      </c>
      <c r="Q9" s="98">
        <f>O9-P9</f>
        <v>10.499000000000002</v>
      </c>
      <c r="S9" s="88">
        <f t="shared" si="4"/>
        <v>45.955147058823528</v>
      </c>
      <c r="T9" s="88">
        <f t="shared" si="5"/>
        <v>38.235294117647058</v>
      </c>
      <c r="U9" s="88">
        <f t="shared" si="5"/>
        <v>7.7198529411764714</v>
      </c>
    </row>
    <row r="10" spans="1:21" x14ac:dyDescent="0.3">
      <c r="A10" s="31">
        <v>1890</v>
      </c>
      <c r="B10" s="99">
        <f t="shared" si="0"/>
        <v>51.166576819407005</v>
      </c>
      <c r="C10" s="102" t="s">
        <v>3</v>
      </c>
      <c r="D10" s="24">
        <f t="shared" si="2"/>
        <v>11.340252603071299</v>
      </c>
      <c r="E10" s="100" t="str">
        <f t="shared" si="1"/>
        <v>nd</v>
      </c>
      <c r="F10" s="102" t="s">
        <v>3</v>
      </c>
      <c r="G10" s="102" t="s">
        <v>3</v>
      </c>
      <c r="H10" s="100" t="str">
        <f t="shared" si="3"/>
        <v>nd</v>
      </c>
      <c r="I10" s="102" t="s">
        <v>3</v>
      </c>
      <c r="J10" s="30"/>
      <c r="K10" s="30"/>
      <c r="L10" s="102" t="s">
        <v>3</v>
      </c>
      <c r="M10" s="87">
        <v>1.2366666666666668</v>
      </c>
      <c r="O10" s="97">
        <v>63.276000000000003</v>
      </c>
      <c r="P10" s="98" t="s">
        <v>163</v>
      </c>
      <c r="Q10" s="98" t="s">
        <v>163</v>
      </c>
      <c r="S10" s="88">
        <f t="shared" si="4"/>
        <v>51.166576819407005</v>
      </c>
      <c r="T10" s="89" t="s">
        <v>163</v>
      </c>
      <c r="U10" s="89" t="s">
        <v>163</v>
      </c>
    </row>
    <row r="11" spans="1:21" x14ac:dyDescent="0.3">
      <c r="A11" s="31">
        <v>1891</v>
      </c>
      <c r="B11" s="99">
        <f t="shared" si="0"/>
        <v>57.755357142857136</v>
      </c>
      <c r="C11" s="102" t="s">
        <v>3</v>
      </c>
      <c r="D11" s="24">
        <f t="shared" si="2"/>
        <v>12.877117706555396</v>
      </c>
      <c r="E11" s="100" t="str">
        <f t="shared" si="1"/>
        <v>nd</v>
      </c>
      <c r="F11" s="102" t="s">
        <v>3</v>
      </c>
      <c r="G11" s="102" t="s">
        <v>3</v>
      </c>
      <c r="H11" s="100" t="str">
        <f t="shared" si="3"/>
        <v>nd</v>
      </c>
      <c r="I11" s="102" t="s">
        <v>3</v>
      </c>
      <c r="J11" s="30"/>
      <c r="K11" s="30"/>
      <c r="L11" s="102" t="s">
        <v>3</v>
      </c>
      <c r="M11" s="87">
        <v>1.3066666666666669</v>
      </c>
      <c r="O11" s="97">
        <v>75.466999999999999</v>
      </c>
      <c r="P11" s="98" t="s">
        <v>163</v>
      </c>
      <c r="Q11" s="98" t="s">
        <v>163</v>
      </c>
      <c r="S11" s="88">
        <f t="shared" si="4"/>
        <v>57.755357142857136</v>
      </c>
      <c r="T11" s="89" t="s">
        <v>163</v>
      </c>
      <c r="U11" s="89" t="s">
        <v>163</v>
      </c>
    </row>
    <row r="12" spans="1:21" x14ac:dyDescent="0.3">
      <c r="A12" s="31">
        <v>1892</v>
      </c>
      <c r="B12" s="99">
        <f t="shared" si="0"/>
        <v>59.689988474576282</v>
      </c>
      <c r="C12" s="102" t="s">
        <v>3</v>
      </c>
      <c r="D12" s="24">
        <f t="shared" si="2"/>
        <v>3.3497002311557944</v>
      </c>
      <c r="E12" s="99">
        <f t="shared" si="1"/>
        <v>29.423728813559329</v>
      </c>
      <c r="F12" s="102" t="s">
        <v>3</v>
      </c>
      <c r="G12" s="102" t="s">
        <v>3</v>
      </c>
      <c r="H12" s="99">
        <f t="shared" si="3"/>
        <v>30.266259661016957</v>
      </c>
      <c r="I12" s="102" t="s">
        <v>3</v>
      </c>
      <c r="J12" s="30"/>
      <c r="K12" s="30"/>
      <c r="L12" s="102" t="s">
        <v>3</v>
      </c>
      <c r="M12" s="87">
        <v>1.4749999999999996</v>
      </c>
      <c r="O12" s="97">
        <v>88.042732999999998</v>
      </c>
      <c r="P12" s="98">
        <v>43.4</v>
      </c>
      <c r="Q12" s="98">
        <f t="shared" ref="Q12:Q43" si="6">O12-P12</f>
        <v>44.642733</v>
      </c>
      <c r="S12" s="88">
        <f t="shared" si="4"/>
        <v>59.689988474576282</v>
      </c>
      <c r="T12" s="88">
        <f t="shared" ref="T12:T43" si="7">P12/$M12</f>
        <v>29.423728813559329</v>
      </c>
      <c r="U12" s="88">
        <f t="shared" ref="U12:U43" si="8">Q12/$M12</f>
        <v>30.266259661016957</v>
      </c>
    </row>
    <row r="13" spans="1:21" x14ac:dyDescent="0.3">
      <c r="A13" s="31">
        <v>1893</v>
      </c>
      <c r="B13" s="99">
        <f t="shared" si="0"/>
        <v>48.44513104838709</v>
      </c>
      <c r="C13" s="102" t="s">
        <v>3</v>
      </c>
      <c r="D13" s="24">
        <f t="shared" si="2"/>
        <v>-18.838766288217169</v>
      </c>
      <c r="E13" s="99">
        <f t="shared" si="1"/>
        <v>18.326612903225804</v>
      </c>
      <c r="F13" s="102" t="s">
        <v>3</v>
      </c>
      <c r="G13" s="24">
        <f t="shared" ref="G13:G42" si="9">((E13/E12)-1)*100</f>
        <v>-37.714852460234894</v>
      </c>
      <c r="H13" s="99">
        <f t="shared" si="3"/>
        <v>30.118518145161289</v>
      </c>
      <c r="I13" s="102" t="s">
        <v>3</v>
      </c>
      <c r="J13" s="30"/>
      <c r="K13" s="30"/>
      <c r="L13" s="102" t="s">
        <v>3</v>
      </c>
      <c r="M13" s="87">
        <v>1.6533333333333335</v>
      </c>
      <c r="O13" s="97">
        <v>80.095950000000002</v>
      </c>
      <c r="P13" s="98">
        <v>30.3</v>
      </c>
      <c r="Q13" s="98">
        <f t="shared" si="6"/>
        <v>49.795950000000005</v>
      </c>
      <c r="S13" s="88">
        <f t="shared" si="4"/>
        <v>48.44513104838709</v>
      </c>
      <c r="T13" s="88">
        <f t="shared" si="7"/>
        <v>18.326612903225804</v>
      </c>
      <c r="U13" s="88">
        <f t="shared" si="8"/>
        <v>30.118518145161289</v>
      </c>
    </row>
    <row r="14" spans="1:21" x14ac:dyDescent="0.3">
      <c r="A14" s="31">
        <v>1894</v>
      </c>
      <c r="B14" s="99">
        <f t="shared" si="0"/>
        <v>48.561248381601366</v>
      </c>
      <c r="C14" s="102" t="s">
        <v>3</v>
      </c>
      <c r="D14" s="24">
        <f t="shared" si="2"/>
        <v>0.23968834576646447</v>
      </c>
      <c r="E14" s="99">
        <f t="shared" si="1"/>
        <v>17.376490630323683</v>
      </c>
      <c r="F14" s="102" t="s">
        <v>3</v>
      </c>
      <c r="G14" s="24">
        <f t="shared" si="9"/>
        <v>-5.1843855595099182</v>
      </c>
      <c r="H14" s="99">
        <f t="shared" si="3"/>
        <v>31.184757751277687</v>
      </c>
      <c r="I14" s="102" t="s">
        <v>3</v>
      </c>
      <c r="J14" s="30"/>
      <c r="K14" s="30"/>
      <c r="L14" s="102" t="s">
        <v>3</v>
      </c>
      <c r="M14" s="87">
        <v>1.9566666666666663</v>
      </c>
      <c r="O14" s="97">
        <v>95.018175999999997</v>
      </c>
      <c r="P14" s="98">
        <v>34</v>
      </c>
      <c r="Q14" s="98">
        <f t="shared" si="6"/>
        <v>61.018175999999997</v>
      </c>
      <c r="S14" s="88">
        <f t="shared" si="4"/>
        <v>48.561248381601366</v>
      </c>
      <c r="T14" s="88">
        <f t="shared" si="7"/>
        <v>17.376490630323683</v>
      </c>
      <c r="U14" s="88">
        <f t="shared" si="8"/>
        <v>31.184757751277687</v>
      </c>
    </row>
    <row r="15" spans="1:21" x14ac:dyDescent="0.3">
      <c r="A15" s="31">
        <v>1895</v>
      </c>
      <c r="B15" s="99">
        <f t="shared" si="0"/>
        <v>57.729329252295578</v>
      </c>
      <c r="C15" s="34">
        <f>(B15/L15)*100</f>
        <v>12.913436619718311</v>
      </c>
      <c r="D15" s="24">
        <f t="shared" si="2"/>
        <v>18.879417593736658</v>
      </c>
      <c r="E15" s="99">
        <f t="shared" si="1"/>
        <v>22.195015303891559</v>
      </c>
      <c r="F15" s="34">
        <f>(E15/L15)*100</f>
        <v>4.964788732394366</v>
      </c>
      <c r="G15" s="24">
        <f t="shared" si="9"/>
        <v>27.730137092003361</v>
      </c>
      <c r="H15" s="99">
        <f t="shared" si="3"/>
        <v>35.534313948404019</v>
      </c>
      <c r="I15" s="34">
        <f>(H15/L15)*100</f>
        <v>7.9486478873239435</v>
      </c>
      <c r="J15" s="30"/>
      <c r="K15" s="30"/>
      <c r="L15" s="103">
        <v>447.04853519895056</v>
      </c>
      <c r="M15" s="87">
        <v>1.9058333333333335</v>
      </c>
      <c r="O15" s="97">
        <v>110.02248</v>
      </c>
      <c r="P15" s="98">
        <v>42.3</v>
      </c>
      <c r="Q15" s="98">
        <f t="shared" si="6"/>
        <v>67.722480000000004</v>
      </c>
      <c r="S15" s="88">
        <f t="shared" si="4"/>
        <v>57.729329252295578</v>
      </c>
      <c r="T15" s="88">
        <f t="shared" si="7"/>
        <v>22.195015303891559</v>
      </c>
      <c r="U15" s="88">
        <f t="shared" si="8"/>
        <v>35.534313948404019</v>
      </c>
    </row>
    <row r="16" spans="1:21" x14ac:dyDescent="0.3">
      <c r="A16" s="31">
        <v>1896</v>
      </c>
      <c r="B16" s="99">
        <f t="shared" si="0"/>
        <v>61.828919685039367</v>
      </c>
      <c r="C16" s="34">
        <f t="shared" ref="C16:C79" si="10">(B16/L16)*100</f>
        <v>13.399782935153581</v>
      </c>
      <c r="D16" s="24">
        <f t="shared" si="2"/>
        <v>7.1013997318889244</v>
      </c>
      <c r="E16" s="99">
        <f t="shared" si="1"/>
        <v>22.15223097112861</v>
      </c>
      <c r="F16" s="34">
        <f t="shared" ref="F16:F79" si="11">(E16/L16)*100</f>
        <v>4.8009101251422068</v>
      </c>
      <c r="G16" s="24">
        <f t="shared" si="9"/>
        <v>-0.19276550242093293</v>
      </c>
      <c r="H16" s="99">
        <f t="shared" si="3"/>
        <v>39.676688713910757</v>
      </c>
      <c r="I16" s="34">
        <f t="shared" ref="I16:I79" si="12">(H16/L16)*100</f>
        <v>8.5988728100113754</v>
      </c>
      <c r="J16" s="30"/>
      <c r="K16" s="30"/>
      <c r="L16" s="103">
        <v>461.41732283464569</v>
      </c>
      <c r="M16" s="87">
        <v>1.905</v>
      </c>
      <c r="O16" s="97">
        <v>117.784092</v>
      </c>
      <c r="P16" s="98">
        <v>42.2</v>
      </c>
      <c r="Q16" s="98">
        <f t="shared" si="6"/>
        <v>75.584091999999998</v>
      </c>
      <c r="S16" s="88">
        <f t="shared" si="4"/>
        <v>61.828919685039367</v>
      </c>
      <c r="T16" s="88">
        <f t="shared" si="7"/>
        <v>22.15223097112861</v>
      </c>
      <c r="U16" s="88">
        <f t="shared" si="8"/>
        <v>39.676688713910757</v>
      </c>
    </row>
    <row r="17" spans="1:21" x14ac:dyDescent="0.3">
      <c r="A17" s="31">
        <v>1897</v>
      </c>
      <c r="B17" s="99">
        <f t="shared" si="0"/>
        <v>64.871654189506643</v>
      </c>
      <c r="C17" s="34">
        <f t="shared" si="10"/>
        <v>11.720586078098471</v>
      </c>
      <c r="D17" s="24">
        <f t="shared" si="2"/>
        <v>4.9212157028897918</v>
      </c>
      <c r="E17" s="99">
        <f t="shared" si="1"/>
        <v>20.485512920908381</v>
      </c>
      <c r="F17" s="34">
        <f t="shared" si="11"/>
        <v>3.7011884550084897</v>
      </c>
      <c r="G17" s="24">
        <f t="shared" si="9"/>
        <v>-7.523928639027333</v>
      </c>
      <c r="H17" s="99">
        <f t="shared" si="3"/>
        <v>44.386141268598273</v>
      </c>
      <c r="I17" s="34">
        <f t="shared" si="12"/>
        <v>8.0193976230899828</v>
      </c>
      <c r="J17" s="30"/>
      <c r="K17" s="30"/>
      <c r="L17" s="103">
        <v>553.484729835552</v>
      </c>
      <c r="M17" s="87">
        <v>2.1283333333333334</v>
      </c>
      <c r="O17" s="97">
        <v>138.06850399999999</v>
      </c>
      <c r="P17" s="98">
        <v>43.6</v>
      </c>
      <c r="Q17" s="98">
        <f t="shared" si="6"/>
        <v>94.468503999999996</v>
      </c>
      <c r="S17" s="88">
        <f t="shared" si="4"/>
        <v>64.871654189506643</v>
      </c>
      <c r="T17" s="88">
        <f t="shared" si="7"/>
        <v>20.485512920908381</v>
      </c>
      <c r="U17" s="88">
        <f t="shared" si="8"/>
        <v>44.386141268598273</v>
      </c>
    </row>
    <row r="18" spans="1:21" x14ac:dyDescent="0.3">
      <c r="A18" s="31">
        <v>1898</v>
      </c>
      <c r="B18" s="99">
        <f t="shared" si="0"/>
        <v>68.150191583779645</v>
      </c>
      <c r="C18" s="34">
        <f t="shared" si="10"/>
        <v>12.699215911035072</v>
      </c>
      <c r="D18" s="24">
        <f t="shared" si="2"/>
        <v>5.0538828325474183</v>
      </c>
      <c r="E18" s="99">
        <f t="shared" si="1"/>
        <v>23.366488140780408</v>
      </c>
      <c r="F18" s="34">
        <f t="shared" si="11"/>
        <v>4.3541488451668089</v>
      </c>
      <c r="G18" s="24">
        <f t="shared" si="9"/>
        <v>14.063476130644425</v>
      </c>
      <c r="H18" s="99">
        <f t="shared" si="3"/>
        <v>44.783703442999226</v>
      </c>
      <c r="I18" s="34">
        <f t="shared" si="12"/>
        <v>8.3450670658682622</v>
      </c>
      <c r="J18" s="30"/>
      <c r="K18" s="30"/>
      <c r="L18" s="103">
        <v>536.64881407804126</v>
      </c>
      <c r="M18" s="87">
        <v>2.1783333333333337</v>
      </c>
      <c r="O18" s="97">
        <v>148.453834</v>
      </c>
      <c r="P18" s="98">
        <v>50.9</v>
      </c>
      <c r="Q18" s="98">
        <f t="shared" si="6"/>
        <v>97.553833999999995</v>
      </c>
      <c r="S18" s="88">
        <f t="shared" si="4"/>
        <v>68.150191583779645</v>
      </c>
      <c r="T18" s="88">
        <f t="shared" si="7"/>
        <v>23.366488140780408</v>
      </c>
      <c r="U18" s="88">
        <f t="shared" si="8"/>
        <v>44.783703442999226</v>
      </c>
    </row>
    <row r="19" spans="1:21" x14ac:dyDescent="0.3">
      <c r="A19" s="31">
        <v>1899</v>
      </c>
      <c r="B19" s="99">
        <f t="shared" si="0"/>
        <v>75.386073680031757</v>
      </c>
      <c r="C19" s="34">
        <f t="shared" si="10"/>
        <v>13.354255949367088</v>
      </c>
      <c r="D19" s="24">
        <f t="shared" si="2"/>
        <v>10.617552097937644</v>
      </c>
      <c r="E19" s="99">
        <f t="shared" si="1"/>
        <v>29.202064311234615</v>
      </c>
      <c r="F19" s="34">
        <f t="shared" si="11"/>
        <v>5.1729957805907176</v>
      </c>
      <c r="G19" s="24">
        <f t="shared" si="9"/>
        <v>24.974125916121981</v>
      </c>
      <c r="H19" s="99">
        <f t="shared" si="3"/>
        <v>46.184009368797142</v>
      </c>
      <c r="I19" s="34">
        <f t="shared" si="12"/>
        <v>8.1812601687763724</v>
      </c>
      <c r="J19" s="30"/>
      <c r="K19" s="30"/>
      <c r="L19" s="103">
        <v>564.50972608177847</v>
      </c>
      <c r="M19" s="87">
        <v>2.0991666666666666</v>
      </c>
      <c r="O19" s="97">
        <v>158.24793299999999</v>
      </c>
      <c r="P19" s="98">
        <v>61.3</v>
      </c>
      <c r="Q19" s="98">
        <f t="shared" si="6"/>
        <v>96.947932999999992</v>
      </c>
      <c r="S19" s="88">
        <f t="shared" si="4"/>
        <v>75.386073680031757</v>
      </c>
      <c r="T19" s="88">
        <f t="shared" si="7"/>
        <v>29.202064311234615</v>
      </c>
      <c r="U19" s="88">
        <f t="shared" si="8"/>
        <v>46.184009368797142</v>
      </c>
    </row>
    <row r="20" spans="1:21" x14ac:dyDescent="0.3">
      <c r="A20" s="31">
        <v>1900</v>
      </c>
      <c r="B20" s="99">
        <f t="shared" si="0"/>
        <v>76.672618034775596</v>
      </c>
      <c r="C20" s="34">
        <f t="shared" si="10"/>
        <v>11.997683143507974</v>
      </c>
      <c r="D20" s="24">
        <f t="shared" si="2"/>
        <v>1.7066074567093636</v>
      </c>
      <c r="E20" s="99">
        <f t="shared" si="1"/>
        <v>31.589162959967652</v>
      </c>
      <c r="F20" s="34">
        <f t="shared" si="11"/>
        <v>4.9430523917995437</v>
      </c>
      <c r="G20" s="24">
        <f t="shared" si="9"/>
        <v>8.1744174771051235</v>
      </c>
      <c r="H20" s="99">
        <f t="shared" si="3"/>
        <v>45.083455074807937</v>
      </c>
      <c r="I20" s="34">
        <f t="shared" si="12"/>
        <v>7.0546307517084292</v>
      </c>
      <c r="J20" s="30"/>
      <c r="K20" s="30"/>
      <c r="L20" s="103">
        <v>639.06186817630419</v>
      </c>
      <c r="M20" s="87">
        <v>2.0608333333333331</v>
      </c>
      <c r="O20" s="97">
        <v>158.00948700000001</v>
      </c>
      <c r="P20" s="98">
        <v>65.099999999999994</v>
      </c>
      <c r="Q20" s="98">
        <f t="shared" si="6"/>
        <v>92.909487000000013</v>
      </c>
      <c r="S20" s="88">
        <f t="shared" si="4"/>
        <v>76.672618034775596</v>
      </c>
      <c r="T20" s="88">
        <f t="shared" si="7"/>
        <v>31.589162959967652</v>
      </c>
      <c r="U20" s="88">
        <f t="shared" si="8"/>
        <v>45.083455074807937</v>
      </c>
    </row>
    <row r="21" spans="1:21" x14ac:dyDescent="0.3">
      <c r="A21" s="31">
        <v>1901</v>
      </c>
      <c r="B21" s="99">
        <f t="shared" si="0"/>
        <v>80.363251461988312</v>
      </c>
      <c r="C21" s="34">
        <f t="shared" si="10"/>
        <v>9.6830016910935743</v>
      </c>
      <c r="D21" s="24">
        <f t="shared" si="2"/>
        <v>4.8134960326237985</v>
      </c>
      <c r="E21" s="99">
        <f t="shared" si="1"/>
        <v>30.970760233918135</v>
      </c>
      <c r="F21" s="34">
        <f t="shared" si="11"/>
        <v>3.7316798196166858</v>
      </c>
      <c r="G21" s="24">
        <f t="shared" si="9"/>
        <v>-1.9576420142350948</v>
      </c>
      <c r="H21" s="99">
        <f t="shared" si="3"/>
        <v>49.392491228070185</v>
      </c>
      <c r="I21" s="34">
        <f t="shared" si="12"/>
        <v>5.951321871476889</v>
      </c>
      <c r="J21" s="30"/>
      <c r="K21" s="30"/>
      <c r="L21" s="103">
        <v>829.94152046783631</v>
      </c>
      <c r="M21" s="87">
        <v>2.1374999999999997</v>
      </c>
      <c r="O21" s="97">
        <v>171.77645000000001</v>
      </c>
      <c r="P21" s="98">
        <v>66.2</v>
      </c>
      <c r="Q21" s="98">
        <f t="shared" si="6"/>
        <v>105.57645000000001</v>
      </c>
      <c r="S21" s="88">
        <f t="shared" si="4"/>
        <v>80.363251461988312</v>
      </c>
      <c r="T21" s="88">
        <f t="shared" si="7"/>
        <v>30.970760233918135</v>
      </c>
      <c r="U21" s="88">
        <f t="shared" si="8"/>
        <v>49.392491228070185</v>
      </c>
    </row>
    <row r="22" spans="1:21" x14ac:dyDescent="0.3">
      <c r="A22" s="31">
        <v>1902</v>
      </c>
      <c r="B22" s="99">
        <f t="shared" si="0"/>
        <v>85.841100931355655</v>
      </c>
      <c r="C22" s="34">
        <f t="shared" si="10"/>
        <v>12.402978050239236</v>
      </c>
      <c r="D22" s="24">
        <f t="shared" si="2"/>
        <v>6.8163611721936856</v>
      </c>
      <c r="E22" s="99">
        <f t="shared" si="1"/>
        <v>31.419799931010697</v>
      </c>
      <c r="F22" s="34">
        <f t="shared" si="11"/>
        <v>4.5397727272727266</v>
      </c>
      <c r="G22" s="24">
        <f t="shared" si="9"/>
        <v>1.4498827077573218</v>
      </c>
      <c r="H22" s="99">
        <f t="shared" si="3"/>
        <v>54.421301000344954</v>
      </c>
      <c r="I22" s="34">
        <f t="shared" si="12"/>
        <v>7.8632053229665075</v>
      </c>
      <c r="J22" s="30"/>
      <c r="K22" s="30"/>
      <c r="L22" s="103">
        <v>692.10072438771999</v>
      </c>
      <c r="M22" s="87">
        <v>2.4158333333333331</v>
      </c>
      <c r="O22" s="97">
        <v>207.377793</v>
      </c>
      <c r="P22" s="98">
        <v>75.905000000000001</v>
      </c>
      <c r="Q22" s="98">
        <f t="shared" si="6"/>
        <v>131.472793</v>
      </c>
      <c r="S22" s="88">
        <f t="shared" si="4"/>
        <v>85.841100931355655</v>
      </c>
      <c r="T22" s="88">
        <f t="shared" si="7"/>
        <v>31.419799931010697</v>
      </c>
      <c r="U22" s="88">
        <f t="shared" si="8"/>
        <v>54.421301000344954</v>
      </c>
    </row>
    <row r="23" spans="1:21" x14ac:dyDescent="0.3">
      <c r="A23" s="31">
        <v>1903</v>
      </c>
      <c r="B23" s="99">
        <f t="shared" si="0"/>
        <v>88.614764325842685</v>
      </c>
      <c r="C23" s="34">
        <f t="shared" si="10"/>
        <v>11.313199246906938</v>
      </c>
      <c r="D23" s="24">
        <f t="shared" si="2"/>
        <v>3.231160090438534</v>
      </c>
      <c r="E23" s="99">
        <f t="shared" si="1"/>
        <v>33.017178792134828</v>
      </c>
      <c r="F23" s="34">
        <f t="shared" si="11"/>
        <v>4.2152109198493815</v>
      </c>
      <c r="G23" s="24">
        <f t="shared" si="9"/>
        <v>5.0839880095721046</v>
      </c>
      <c r="H23" s="99">
        <f t="shared" si="3"/>
        <v>55.597585533707864</v>
      </c>
      <c r="I23" s="34">
        <f t="shared" si="12"/>
        <v>7.0979883270575588</v>
      </c>
      <c r="J23" s="30"/>
      <c r="K23" s="30"/>
      <c r="L23" s="103">
        <v>783.28651685393254</v>
      </c>
      <c r="M23" s="87">
        <v>2.3733333333333335</v>
      </c>
      <c r="O23" s="97">
        <v>210.31237400000001</v>
      </c>
      <c r="P23" s="98">
        <v>78.360771</v>
      </c>
      <c r="Q23" s="98">
        <f t="shared" si="6"/>
        <v>131.95160300000001</v>
      </c>
      <c r="S23" s="88">
        <f t="shared" si="4"/>
        <v>88.614764325842685</v>
      </c>
      <c r="T23" s="88">
        <f t="shared" si="7"/>
        <v>33.017178792134828</v>
      </c>
      <c r="U23" s="88">
        <f t="shared" si="8"/>
        <v>55.597585533707864</v>
      </c>
    </row>
    <row r="24" spans="1:21" x14ac:dyDescent="0.3">
      <c r="A24" s="31">
        <v>1904</v>
      </c>
      <c r="B24" s="99">
        <f t="shared" si="0"/>
        <v>96.500015888931756</v>
      </c>
      <c r="C24" s="34">
        <f t="shared" si="10"/>
        <v>11.357323039215688</v>
      </c>
      <c r="D24" s="24">
        <f t="shared" si="2"/>
        <v>8.8983496408052929</v>
      </c>
      <c r="E24" s="99">
        <f t="shared" si="1"/>
        <v>39.856055379868877</v>
      </c>
      <c r="F24" s="34">
        <f t="shared" si="11"/>
        <v>4.6907566993464043</v>
      </c>
      <c r="G24" s="24">
        <f t="shared" si="9"/>
        <v>20.713085847792566</v>
      </c>
      <c r="H24" s="99">
        <f t="shared" si="3"/>
        <v>56.643960509062872</v>
      </c>
      <c r="I24" s="34">
        <f t="shared" si="12"/>
        <v>6.6665663398692816</v>
      </c>
      <c r="J24" s="30"/>
      <c r="K24" s="30"/>
      <c r="L24" s="103">
        <v>849.67219436945629</v>
      </c>
      <c r="M24" s="87">
        <v>2.1608333333333332</v>
      </c>
      <c r="O24" s="97">
        <v>208.52045100000001</v>
      </c>
      <c r="P24" s="98">
        <v>86.122292999999999</v>
      </c>
      <c r="Q24" s="98">
        <f t="shared" si="6"/>
        <v>122.39815800000001</v>
      </c>
      <c r="S24" s="88">
        <f t="shared" si="4"/>
        <v>96.500015888931756</v>
      </c>
      <c r="T24" s="88">
        <f t="shared" si="7"/>
        <v>39.856055379868877</v>
      </c>
      <c r="U24" s="88">
        <f t="shared" si="8"/>
        <v>56.643960509062872</v>
      </c>
    </row>
    <row r="25" spans="1:21" x14ac:dyDescent="0.3">
      <c r="A25" s="31">
        <v>1905</v>
      </c>
      <c r="B25" s="99">
        <f t="shared" si="0"/>
        <v>114.89888567891047</v>
      </c>
      <c r="C25" s="34">
        <f t="shared" si="10"/>
        <v>10.206775186977564</v>
      </c>
      <c r="D25" s="24">
        <f t="shared" si="2"/>
        <v>19.06618317157087</v>
      </c>
      <c r="E25" s="99">
        <f t="shared" si="1"/>
        <v>108.95583986793234</v>
      </c>
      <c r="F25" s="34">
        <f t="shared" si="11"/>
        <v>9.6788385393752758</v>
      </c>
      <c r="G25" s="24">
        <f t="shared" si="9"/>
        <v>173.37336530038411</v>
      </c>
      <c r="H25" s="99">
        <f t="shared" si="3"/>
        <v>5.9430458109781279</v>
      </c>
      <c r="I25" s="34">
        <f t="shared" si="12"/>
        <v>0.52793664760228776</v>
      </c>
      <c r="J25" s="30"/>
      <c r="K25" s="30"/>
      <c r="L25" s="103">
        <v>1125.7119273627736</v>
      </c>
      <c r="M25" s="87">
        <v>2.0191666666666661</v>
      </c>
      <c r="O25" s="97">
        <v>232</v>
      </c>
      <c r="P25" s="98">
        <v>220</v>
      </c>
      <c r="Q25" s="98">
        <f t="shared" si="6"/>
        <v>12</v>
      </c>
      <c r="S25" s="88">
        <f t="shared" si="4"/>
        <v>114.89888567891047</v>
      </c>
      <c r="T25" s="88">
        <f t="shared" si="7"/>
        <v>108.95583986793234</v>
      </c>
      <c r="U25" s="88">
        <f t="shared" si="8"/>
        <v>5.9430458109781279</v>
      </c>
    </row>
    <row r="26" spans="1:21" x14ac:dyDescent="0.3">
      <c r="A26" s="31">
        <v>1906</v>
      </c>
      <c r="B26" s="99">
        <f t="shared" si="0"/>
        <v>118.18943839061191</v>
      </c>
      <c r="C26" s="34">
        <f t="shared" si="10"/>
        <v>10.599909788001805</v>
      </c>
      <c r="D26" s="24">
        <f t="shared" si="2"/>
        <v>2.8638682544729122</v>
      </c>
      <c r="E26" s="99">
        <f t="shared" si="1"/>
        <v>116.78122380553226</v>
      </c>
      <c r="F26" s="34">
        <f t="shared" si="11"/>
        <v>10.473612990527737</v>
      </c>
      <c r="G26" s="24">
        <f t="shared" si="9"/>
        <v>7.1821610912138567</v>
      </c>
      <c r="H26" s="99">
        <f t="shared" si="3"/>
        <v>1.408214585079637</v>
      </c>
      <c r="I26" s="34">
        <f t="shared" si="12"/>
        <v>0.12629679747406455</v>
      </c>
      <c r="J26" s="30"/>
      <c r="K26" s="30"/>
      <c r="L26" s="103">
        <v>1115.0041911148367</v>
      </c>
      <c r="M26" s="87">
        <v>1.9883333333333333</v>
      </c>
      <c r="O26" s="97">
        <v>235</v>
      </c>
      <c r="P26" s="98">
        <v>232.2</v>
      </c>
      <c r="Q26" s="98">
        <f t="shared" si="6"/>
        <v>2.8000000000000114</v>
      </c>
      <c r="S26" s="88">
        <f t="shared" si="4"/>
        <v>118.18943839061191</v>
      </c>
      <c r="T26" s="88">
        <f t="shared" si="7"/>
        <v>116.78122380553226</v>
      </c>
      <c r="U26" s="88">
        <f t="shared" si="8"/>
        <v>1.408214585079637</v>
      </c>
    </row>
    <row r="27" spans="1:21" x14ac:dyDescent="0.3">
      <c r="A27" s="31">
        <v>1907</v>
      </c>
      <c r="B27" s="99">
        <f t="shared" si="0"/>
        <v>119.12617630488818</v>
      </c>
      <c r="C27" s="34">
        <f t="shared" si="10"/>
        <v>10.214925745950556</v>
      </c>
      <c r="D27" s="24">
        <f t="shared" si="2"/>
        <v>0.79257328491602053</v>
      </c>
      <c r="E27" s="99">
        <f t="shared" si="1"/>
        <v>110.25683512841759</v>
      </c>
      <c r="F27" s="34">
        <f t="shared" si="11"/>
        <v>9.4543904518329089</v>
      </c>
      <c r="G27" s="24">
        <f t="shared" si="9"/>
        <v>-5.586847324000721</v>
      </c>
      <c r="H27" s="99">
        <f t="shared" si="3"/>
        <v>8.8693411764705825</v>
      </c>
      <c r="I27" s="34">
        <f t="shared" si="12"/>
        <v>0.76053529411764642</v>
      </c>
      <c r="J27" s="30"/>
      <c r="K27" s="30"/>
      <c r="L27" s="103">
        <v>1166.1971830985917</v>
      </c>
      <c r="M27" s="87">
        <v>2.0116666666666663</v>
      </c>
      <c r="O27" s="97">
        <v>239.64215799999999</v>
      </c>
      <c r="P27" s="98">
        <v>221.8</v>
      </c>
      <c r="Q27" s="98">
        <f t="shared" si="6"/>
        <v>17.842157999999984</v>
      </c>
      <c r="S27" s="88">
        <f t="shared" si="4"/>
        <v>119.12617630488818</v>
      </c>
      <c r="T27" s="88">
        <f t="shared" si="7"/>
        <v>110.25683512841759</v>
      </c>
      <c r="U27" s="88">
        <f t="shared" si="8"/>
        <v>8.8693411764705825</v>
      </c>
    </row>
    <row r="28" spans="1:21" x14ac:dyDescent="0.3">
      <c r="A28" s="31">
        <v>1908</v>
      </c>
      <c r="B28" s="99">
        <f t="shared" si="0"/>
        <v>105.44514935361219</v>
      </c>
      <c r="C28" s="34">
        <f t="shared" si="10"/>
        <v>9.5972017857142866</v>
      </c>
      <c r="D28" s="24">
        <f t="shared" si="2"/>
        <v>-11.484484246569915</v>
      </c>
      <c r="E28" s="99">
        <f t="shared" si="1"/>
        <v>71.406844106463907</v>
      </c>
      <c r="F28" s="34">
        <f t="shared" si="11"/>
        <v>6.499169435215947</v>
      </c>
      <c r="G28" s="24">
        <f t="shared" si="9"/>
        <v>-35.23590258753989</v>
      </c>
      <c r="H28" s="99">
        <f t="shared" si="3"/>
        <v>34.038305247148294</v>
      </c>
      <c r="I28" s="34">
        <f t="shared" si="12"/>
        <v>3.0980323504983387</v>
      </c>
      <c r="J28" s="30"/>
      <c r="K28" s="30"/>
      <c r="L28" s="103">
        <v>1098.7072243346011</v>
      </c>
      <c r="M28" s="87">
        <v>2.191666666666666</v>
      </c>
      <c r="O28" s="97">
        <v>231.10061899999999</v>
      </c>
      <c r="P28" s="98">
        <v>156.5</v>
      </c>
      <c r="Q28" s="98">
        <f t="shared" si="6"/>
        <v>74.600618999999995</v>
      </c>
      <c r="S28" s="88">
        <f t="shared" si="4"/>
        <v>105.44514935361219</v>
      </c>
      <c r="T28" s="88">
        <f t="shared" si="7"/>
        <v>71.406844106463907</v>
      </c>
      <c r="U28" s="88">
        <f t="shared" si="8"/>
        <v>34.038305247148294</v>
      </c>
    </row>
    <row r="29" spans="1:21" x14ac:dyDescent="0.3">
      <c r="A29" s="31">
        <v>1909</v>
      </c>
      <c r="B29" s="99">
        <f t="shared" si="0"/>
        <v>114.1372538405267</v>
      </c>
      <c r="C29" s="34">
        <f t="shared" si="10"/>
        <v>9.8389220582671211</v>
      </c>
      <c r="D29" s="24">
        <f t="shared" si="2"/>
        <v>8.2432473567516809</v>
      </c>
      <c r="E29" s="99">
        <f t="shared" si="1"/>
        <v>85.544989027066578</v>
      </c>
      <c r="F29" s="34">
        <f t="shared" si="11"/>
        <v>7.3741959894059779</v>
      </c>
      <c r="G29" s="24">
        <f t="shared" si="9"/>
        <v>19.799425527787552</v>
      </c>
      <c r="H29" s="99">
        <f t="shared" si="3"/>
        <v>28.59226481346013</v>
      </c>
      <c r="I29" s="34">
        <f t="shared" si="12"/>
        <v>2.4647260688611423</v>
      </c>
      <c r="J29" s="30"/>
      <c r="K29" s="30"/>
      <c r="L29" s="103">
        <v>1160.0585223116314</v>
      </c>
      <c r="M29" s="87">
        <v>2.2783333333333333</v>
      </c>
      <c r="O29" s="97">
        <v>260.04271</v>
      </c>
      <c r="P29" s="98">
        <v>194.9</v>
      </c>
      <c r="Q29" s="98">
        <f t="shared" si="6"/>
        <v>65.142709999999994</v>
      </c>
      <c r="S29" s="88">
        <f t="shared" si="4"/>
        <v>114.1372538405267</v>
      </c>
      <c r="T29" s="88">
        <f t="shared" si="7"/>
        <v>85.544989027066578</v>
      </c>
      <c r="U29" s="88">
        <f t="shared" si="8"/>
        <v>28.59226481346013</v>
      </c>
    </row>
    <row r="30" spans="1:21" x14ac:dyDescent="0.3">
      <c r="A30" s="31">
        <v>1910</v>
      </c>
      <c r="B30" s="99">
        <f t="shared" si="0"/>
        <v>130.41227081021091</v>
      </c>
      <c r="C30" s="34">
        <f t="shared" si="10"/>
        <v>9.4759238709677422</v>
      </c>
      <c r="D30" s="24">
        <f t="shared" si="2"/>
        <v>14.259162913121926</v>
      </c>
      <c r="E30" s="99">
        <f t="shared" si="1"/>
        <v>91.409544950055519</v>
      </c>
      <c r="F30" s="34">
        <f t="shared" si="11"/>
        <v>6.6419354838709683</v>
      </c>
      <c r="G30" s="24">
        <f t="shared" si="9"/>
        <v>6.8555224446090968</v>
      </c>
      <c r="H30" s="99">
        <f t="shared" si="3"/>
        <v>39.002725860155394</v>
      </c>
      <c r="I30" s="34">
        <f t="shared" si="12"/>
        <v>2.8339883870967744</v>
      </c>
      <c r="J30" s="30"/>
      <c r="K30" s="30"/>
      <c r="L30" s="103">
        <v>1376.2486126526085</v>
      </c>
      <c r="M30" s="87">
        <v>2.2524999999999995</v>
      </c>
      <c r="O30" s="97">
        <v>293.75364000000002</v>
      </c>
      <c r="P30" s="98">
        <v>205.9</v>
      </c>
      <c r="Q30" s="98">
        <f t="shared" si="6"/>
        <v>87.853640000000013</v>
      </c>
      <c r="S30" s="88">
        <f t="shared" si="4"/>
        <v>130.41227081021091</v>
      </c>
      <c r="T30" s="88">
        <f t="shared" si="7"/>
        <v>91.409544950055519</v>
      </c>
      <c r="U30" s="88">
        <f t="shared" si="8"/>
        <v>39.002725860155394</v>
      </c>
    </row>
    <row r="31" spans="1:21" x14ac:dyDescent="0.3">
      <c r="A31" s="31">
        <v>1911</v>
      </c>
      <c r="B31" s="99">
        <f t="shared" si="0"/>
        <v>134.88757253866467</v>
      </c>
      <c r="C31" s="34">
        <f t="shared" si="10"/>
        <v>9.449928713504212</v>
      </c>
      <c r="D31" s="24">
        <f t="shared" si="2"/>
        <v>3.431656929712279</v>
      </c>
      <c r="E31" s="99">
        <f t="shared" si="1"/>
        <v>82.683807317993214</v>
      </c>
      <c r="F31" s="34">
        <f t="shared" si="11"/>
        <v>5.7926469444928514</v>
      </c>
      <c r="G31" s="24">
        <f t="shared" si="9"/>
        <v>-9.5457620282760285</v>
      </c>
      <c r="H31" s="99">
        <f t="shared" si="3"/>
        <v>52.20376522067145</v>
      </c>
      <c r="I31" s="34">
        <f t="shared" si="12"/>
        <v>3.6572817690113597</v>
      </c>
      <c r="J31" s="30"/>
      <c r="K31" s="30"/>
      <c r="L31" s="103">
        <v>1427.3924875846583</v>
      </c>
      <c r="M31" s="87">
        <v>2.2091666666666665</v>
      </c>
      <c r="O31" s="97">
        <v>297.98912899999999</v>
      </c>
      <c r="P31" s="98">
        <v>182.66231099999999</v>
      </c>
      <c r="Q31" s="98">
        <f t="shared" si="6"/>
        <v>115.326818</v>
      </c>
      <c r="S31" s="88">
        <f t="shared" si="4"/>
        <v>134.88757253866467</v>
      </c>
      <c r="T31" s="88">
        <f t="shared" si="7"/>
        <v>82.683807317993214</v>
      </c>
      <c r="U31" s="88">
        <f t="shared" si="8"/>
        <v>52.20376522067145</v>
      </c>
    </row>
    <row r="32" spans="1:21" x14ac:dyDescent="0.3">
      <c r="A32" s="31">
        <v>1912</v>
      </c>
      <c r="B32" s="99">
        <f t="shared" si="0"/>
        <v>144.13701015593767</v>
      </c>
      <c r="C32" s="34">
        <f t="shared" si="10"/>
        <v>9.1517004213333788</v>
      </c>
      <c r="D32" s="24">
        <f t="shared" si="2"/>
        <v>6.8571458757786585</v>
      </c>
      <c r="E32" s="99">
        <f t="shared" si="1"/>
        <v>92.263476369452249</v>
      </c>
      <c r="F32" s="34">
        <f t="shared" si="11"/>
        <v>5.8580908168589136</v>
      </c>
      <c r="G32" s="24">
        <f t="shared" si="9"/>
        <v>11.585907038141862</v>
      </c>
      <c r="H32" s="99">
        <f t="shared" si="3"/>
        <v>51.873533786485417</v>
      </c>
      <c r="I32" s="34">
        <f t="shared" si="12"/>
        <v>3.2936096044744656</v>
      </c>
      <c r="J32" s="30"/>
      <c r="K32" s="30"/>
      <c r="L32" s="103">
        <v>1574.975179693844</v>
      </c>
      <c r="M32" s="87">
        <v>2.0841666666666661</v>
      </c>
      <c r="O32" s="97">
        <v>300.405552</v>
      </c>
      <c r="P32" s="98">
        <v>192.292462</v>
      </c>
      <c r="Q32" s="98">
        <f t="shared" si="6"/>
        <v>108.11309</v>
      </c>
      <c r="S32" s="88">
        <f t="shared" si="4"/>
        <v>144.13701015593767</v>
      </c>
      <c r="T32" s="88">
        <f t="shared" si="7"/>
        <v>92.263476369452249</v>
      </c>
      <c r="U32" s="88">
        <f t="shared" si="8"/>
        <v>51.873533786485417</v>
      </c>
    </row>
    <row r="33" spans="1:24" x14ac:dyDescent="0.3">
      <c r="A33" s="31">
        <v>1913</v>
      </c>
      <c r="B33" s="99">
        <f t="shared" si="0"/>
        <v>149.48302576112417</v>
      </c>
      <c r="C33" s="34">
        <f t="shared" si="10"/>
        <v>9.51296802011354</v>
      </c>
      <c r="D33" s="24">
        <f t="shared" si="2"/>
        <v>3.7089818911900441</v>
      </c>
      <c r="E33" s="99">
        <f t="shared" si="1"/>
        <v>80.240614519906359</v>
      </c>
      <c r="F33" s="34">
        <f t="shared" si="11"/>
        <v>5.1064419920288007</v>
      </c>
      <c r="G33" s="24">
        <f t="shared" si="9"/>
        <v>-13.031008935109423</v>
      </c>
      <c r="H33" s="99">
        <f t="shared" si="3"/>
        <v>69.242411241217809</v>
      </c>
      <c r="I33" s="34">
        <f t="shared" si="12"/>
        <v>4.4065260280847394</v>
      </c>
      <c r="J33" s="30"/>
      <c r="K33" s="30"/>
      <c r="L33" s="103">
        <v>1571.3605411588469</v>
      </c>
      <c r="M33" s="87">
        <v>2.1349999999999993</v>
      </c>
      <c r="O33" s="97">
        <v>319.14625999999998</v>
      </c>
      <c r="P33" s="98">
        <v>171.31371200000001</v>
      </c>
      <c r="Q33" s="98">
        <f t="shared" si="6"/>
        <v>147.83254799999997</v>
      </c>
      <c r="S33" s="88">
        <f t="shared" si="4"/>
        <v>149.48302576112417</v>
      </c>
      <c r="T33" s="88">
        <f t="shared" si="7"/>
        <v>80.240614519906359</v>
      </c>
      <c r="U33" s="88">
        <f t="shared" si="8"/>
        <v>69.242411241217809</v>
      </c>
    </row>
    <row r="34" spans="1:24" x14ac:dyDescent="0.3">
      <c r="A34" s="31">
        <v>1914</v>
      </c>
      <c r="B34" s="99">
        <f t="shared" si="0"/>
        <v>3.4059745341614911</v>
      </c>
      <c r="C34" s="34">
        <f t="shared" si="10"/>
        <v>0.2254919078803034</v>
      </c>
      <c r="D34" s="24">
        <f t="shared" si="2"/>
        <v>-97.721497463127164</v>
      </c>
      <c r="E34" s="99">
        <f t="shared" si="1"/>
        <v>2.5905101153504884</v>
      </c>
      <c r="F34" s="34">
        <f t="shared" si="11"/>
        <v>0.17150423834199757</v>
      </c>
      <c r="G34" s="24">
        <f t="shared" si="9"/>
        <v>-96.771572437661447</v>
      </c>
      <c r="H34" s="99">
        <f t="shared" si="3"/>
        <v>0.81546441881100273</v>
      </c>
      <c r="I34" s="34">
        <f t="shared" si="12"/>
        <v>5.3987669538305853E-2</v>
      </c>
      <c r="J34" s="30"/>
      <c r="K34" s="30"/>
      <c r="L34" s="103">
        <v>1510.4641963335841</v>
      </c>
      <c r="M34" s="87">
        <v>3.7566666666666664</v>
      </c>
      <c r="O34" s="97">
        <v>12.795111</v>
      </c>
      <c r="P34" s="98">
        <v>9.7316830000000003</v>
      </c>
      <c r="Q34" s="98">
        <f t="shared" si="6"/>
        <v>3.063428</v>
      </c>
      <c r="S34" s="88">
        <f t="shared" si="4"/>
        <v>3.4059745341614911</v>
      </c>
      <c r="T34" s="88">
        <f t="shared" si="7"/>
        <v>2.5905101153504884</v>
      </c>
      <c r="U34" s="88">
        <f t="shared" si="8"/>
        <v>0.81546441881100273</v>
      </c>
    </row>
    <row r="35" spans="1:24" x14ac:dyDescent="0.3">
      <c r="A35" s="31">
        <v>1915</v>
      </c>
      <c r="B35" s="99">
        <f t="shared" si="0"/>
        <v>43.369766233407084</v>
      </c>
      <c r="C35" s="34">
        <f t="shared" si="10"/>
        <v>2.9754272259656789</v>
      </c>
      <c r="D35" s="24">
        <f t="shared" si="2"/>
        <v>1173.3438197618289</v>
      </c>
      <c r="E35" s="99">
        <f t="shared" si="1"/>
        <v>4.3822986172566374</v>
      </c>
      <c r="F35" s="34">
        <f t="shared" si="11"/>
        <v>0.30065208440190389</v>
      </c>
      <c r="G35" s="24">
        <f t="shared" si="9"/>
        <v>69.167400323535318</v>
      </c>
      <c r="H35" s="99">
        <f t="shared" si="3"/>
        <v>38.987467616150447</v>
      </c>
      <c r="I35" s="34">
        <f t="shared" si="12"/>
        <v>2.6747751415637753</v>
      </c>
      <c r="J35" s="30"/>
      <c r="K35" s="30"/>
      <c r="L35" s="103">
        <v>1457.5979494619085</v>
      </c>
      <c r="M35" s="87">
        <v>12.053333333333333</v>
      </c>
      <c r="O35" s="97">
        <v>522.75024900000005</v>
      </c>
      <c r="P35" s="98">
        <v>52.821306</v>
      </c>
      <c r="Q35" s="98">
        <f t="shared" si="6"/>
        <v>469.92894300000006</v>
      </c>
      <c r="S35" s="88">
        <f t="shared" si="4"/>
        <v>43.369766233407084</v>
      </c>
      <c r="T35" s="88">
        <f t="shared" si="7"/>
        <v>4.3822986172566374</v>
      </c>
      <c r="U35" s="88">
        <f t="shared" si="8"/>
        <v>38.987467616150447</v>
      </c>
    </row>
    <row r="36" spans="1:24" x14ac:dyDescent="0.3">
      <c r="A36" s="31">
        <v>1916</v>
      </c>
      <c r="B36" s="99">
        <f t="shared" si="0"/>
        <v>1.6889512444828554</v>
      </c>
      <c r="C36" s="34">
        <f t="shared" si="10"/>
        <v>0.12133217772362401</v>
      </c>
      <c r="D36" s="24">
        <f t="shared" si="2"/>
        <v>-96.105694378444952</v>
      </c>
      <c r="E36" s="99">
        <f t="shared" si="1"/>
        <v>0.2937850338327066</v>
      </c>
      <c r="F36" s="34">
        <f t="shared" si="11"/>
        <v>2.1105155080095438E-2</v>
      </c>
      <c r="G36" s="24">
        <f t="shared" si="9"/>
        <v>-93.296097334037469</v>
      </c>
      <c r="H36" s="99">
        <f t="shared" si="3"/>
        <v>1.3951662106501486</v>
      </c>
      <c r="I36" s="34">
        <f t="shared" si="12"/>
        <v>0.10022702264352855</v>
      </c>
      <c r="J36" s="30"/>
      <c r="K36" s="30"/>
      <c r="L36" s="103">
        <v>1392.0060417361221</v>
      </c>
      <c r="M36" s="87">
        <v>288.30583333333334</v>
      </c>
      <c r="O36" s="97">
        <v>486.93449600000002</v>
      </c>
      <c r="P36" s="98">
        <v>84.699939000000001</v>
      </c>
      <c r="Q36" s="98">
        <f t="shared" si="6"/>
        <v>402.234557</v>
      </c>
      <c r="S36" s="88">
        <f t="shared" si="4"/>
        <v>1.6889512444828554</v>
      </c>
      <c r="T36" s="88">
        <f t="shared" si="7"/>
        <v>0.2937850338327066</v>
      </c>
      <c r="U36" s="88">
        <f t="shared" si="8"/>
        <v>1.3951662106501486</v>
      </c>
    </row>
    <row r="37" spans="1:24" x14ac:dyDescent="0.3">
      <c r="A37" s="31">
        <v>1917</v>
      </c>
      <c r="B37" s="99">
        <f t="shared" si="0"/>
        <v>160.87042867132865</v>
      </c>
      <c r="C37" s="34">
        <f t="shared" si="10"/>
        <v>6.1913003752652891</v>
      </c>
      <c r="D37" s="24">
        <f t="shared" si="2"/>
        <v>9424.8710817928913</v>
      </c>
      <c r="E37" s="99">
        <f t="shared" si="1"/>
        <v>99.880904370629366</v>
      </c>
      <c r="F37" s="34">
        <f t="shared" si="11"/>
        <v>3.8440419772557486</v>
      </c>
      <c r="G37" s="24">
        <f t="shared" si="9"/>
        <v>33897.955262590302</v>
      </c>
      <c r="H37" s="99">
        <f t="shared" si="3"/>
        <v>60.989524300699301</v>
      </c>
      <c r="I37" s="34">
        <f t="shared" si="12"/>
        <v>2.3472583980095414</v>
      </c>
      <c r="J37" s="30"/>
      <c r="K37" s="30"/>
      <c r="L37" s="103">
        <v>2598.3302201588881</v>
      </c>
      <c r="M37" s="87">
        <v>1.906666666666667</v>
      </c>
      <c r="O37" s="97">
        <v>306.72628400000002</v>
      </c>
      <c r="P37" s="98">
        <v>190.43959100000001</v>
      </c>
      <c r="Q37" s="98">
        <f t="shared" si="6"/>
        <v>116.28669300000001</v>
      </c>
      <c r="S37" s="88">
        <f t="shared" si="4"/>
        <v>160.87042867132865</v>
      </c>
      <c r="T37" s="88">
        <f t="shared" si="7"/>
        <v>99.880904370629366</v>
      </c>
      <c r="U37" s="88">
        <f t="shared" si="8"/>
        <v>60.989524300699301</v>
      </c>
    </row>
    <row r="38" spans="1:24" x14ac:dyDescent="0.3">
      <c r="A38" s="31">
        <v>1918</v>
      </c>
      <c r="B38" s="99">
        <f t="shared" si="0"/>
        <v>207.40085743212151</v>
      </c>
      <c r="C38" s="34">
        <f t="shared" si="10"/>
        <v>6.2092606519549181</v>
      </c>
      <c r="D38" s="24">
        <f t="shared" ref="D38:D69" si="13">((B38/B37)-1)*100</f>
        <v>28.924165332994978</v>
      </c>
      <c r="E38" s="99">
        <f t="shared" si="1"/>
        <v>152.53610529222277</v>
      </c>
      <c r="F38" s="34">
        <f t="shared" si="11"/>
        <v>4.5666948937442635</v>
      </c>
      <c r="G38" s="24">
        <f t="shared" si="9"/>
        <v>52.717985738500197</v>
      </c>
      <c r="H38" s="99">
        <f t="shared" si="3"/>
        <v>54.864752139898748</v>
      </c>
      <c r="I38" s="34">
        <f t="shared" si="12"/>
        <v>1.6425657582106554</v>
      </c>
      <c r="J38" s="30"/>
      <c r="K38" s="30"/>
      <c r="L38" s="103">
        <v>3340.1860391675391</v>
      </c>
      <c r="M38" s="87">
        <v>1.8108333333333331</v>
      </c>
      <c r="O38" s="97">
        <v>375.56838599999998</v>
      </c>
      <c r="P38" s="98">
        <v>276.21746400000001</v>
      </c>
      <c r="Q38" s="98">
        <f t="shared" si="6"/>
        <v>99.350921999999969</v>
      </c>
      <c r="S38" s="88">
        <f t="shared" ref="S38:S68" si="14">O38/$M38</f>
        <v>207.40085743212151</v>
      </c>
      <c r="T38" s="88">
        <f t="shared" si="7"/>
        <v>152.53610529222277</v>
      </c>
      <c r="U38" s="88">
        <f t="shared" si="8"/>
        <v>54.864752139898748</v>
      </c>
    </row>
    <row r="39" spans="1:24" x14ac:dyDescent="0.3">
      <c r="A39" s="31">
        <v>1919</v>
      </c>
      <c r="B39" s="99">
        <f t="shared" si="0"/>
        <v>203.42065491183882</v>
      </c>
      <c r="C39" s="34">
        <f t="shared" si="10"/>
        <v>6.7053446898343934</v>
      </c>
      <c r="D39" s="24">
        <f t="shared" si="13"/>
        <v>-1.9190868203547984</v>
      </c>
      <c r="E39" s="99">
        <f t="shared" si="1"/>
        <v>119.41478438287155</v>
      </c>
      <c r="F39" s="34">
        <f t="shared" si="11"/>
        <v>3.9362634571028803</v>
      </c>
      <c r="G39" s="24">
        <f t="shared" si="9"/>
        <v>-21.713758094123804</v>
      </c>
      <c r="H39" s="99">
        <f t="shared" si="3"/>
        <v>84.005870528967279</v>
      </c>
      <c r="I39" s="34">
        <f t="shared" si="12"/>
        <v>2.7690812327315126</v>
      </c>
      <c r="J39" s="30"/>
      <c r="K39" s="30"/>
      <c r="L39" s="103">
        <v>3033.7091428011713</v>
      </c>
      <c r="M39" s="87">
        <v>1.9849999999999997</v>
      </c>
      <c r="O39" s="97">
        <v>403.79</v>
      </c>
      <c r="P39" s="98">
        <v>237.03834699999999</v>
      </c>
      <c r="Q39" s="98">
        <f t="shared" si="6"/>
        <v>166.75165300000003</v>
      </c>
      <c r="S39" s="88">
        <f t="shared" si="14"/>
        <v>203.42065491183882</v>
      </c>
      <c r="T39" s="88">
        <f t="shared" si="7"/>
        <v>119.41478438287155</v>
      </c>
      <c r="U39" s="88">
        <f t="shared" si="8"/>
        <v>84.005870528967279</v>
      </c>
    </row>
    <row r="40" spans="1:24" x14ac:dyDescent="0.3">
      <c r="A40" s="31">
        <v>1920</v>
      </c>
      <c r="B40" s="94">
        <v>425.4</v>
      </c>
      <c r="C40" s="34">
        <f t="shared" si="10"/>
        <v>12.469733653997004</v>
      </c>
      <c r="D40" s="24">
        <f t="shared" si="13"/>
        <v>109.12330666930825</v>
      </c>
      <c r="E40" s="94">
        <v>197.5</v>
      </c>
      <c r="F40" s="34">
        <f t="shared" si="11"/>
        <v>5.7893098182050036</v>
      </c>
      <c r="G40" s="24">
        <f t="shared" si="9"/>
        <v>65.389906300688125</v>
      </c>
      <c r="H40" s="94">
        <f t="shared" ref="H40:H57" si="15">B40-E40</f>
        <v>227.89999999999998</v>
      </c>
      <c r="I40" s="34">
        <f t="shared" si="12"/>
        <v>6.6804238357920003</v>
      </c>
      <c r="J40" s="225" t="s">
        <v>6</v>
      </c>
      <c r="K40" s="112"/>
      <c r="L40" s="104">
        <v>3411.4601947704296</v>
      </c>
      <c r="M40" s="87">
        <v>2.0099999999999998</v>
      </c>
      <c r="O40" s="97">
        <v>855.09404400000005</v>
      </c>
      <c r="P40" s="98">
        <v>396.68176099999999</v>
      </c>
      <c r="Q40" s="98">
        <f t="shared" si="6"/>
        <v>458.41228300000006</v>
      </c>
      <c r="S40" s="88">
        <f t="shared" si="14"/>
        <v>425.41992238805977</v>
      </c>
      <c r="T40" s="88">
        <f t="shared" si="7"/>
        <v>197.35410995024878</v>
      </c>
      <c r="U40" s="88">
        <f t="shared" si="8"/>
        <v>228.06581243781099</v>
      </c>
      <c r="V40" s="91"/>
      <c r="W40" s="91"/>
      <c r="X40" s="91"/>
    </row>
    <row r="41" spans="1:24" x14ac:dyDescent="0.3">
      <c r="A41" s="31">
        <v>1921</v>
      </c>
      <c r="B41" s="94">
        <v>376</v>
      </c>
      <c r="C41" s="34">
        <f t="shared" si="10"/>
        <v>14.055484265200121</v>
      </c>
      <c r="D41" s="24">
        <f t="shared" si="13"/>
        <v>-11.612599905970844</v>
      </c>
      <c r="E41" s="94">
        <v>241.7</v>
      </c>
      <c r="F41" s="34">
        <f t="shared" si="11"/>
        <v>9.035134433241673</v>
      </c>
      <c r="G41" s="24">
        <f t="shared" si="9"/>
        <v>22.379746835443036</v>
      </c>
      <c r="H41" s="94">
        <f t="shared" si="15"/>
        <v>134.30000000000001</v>
      </c>
      <c r="I41" s="34">
        <f t="shared" si="12"/>
        <v>5.0203498319584483</v>
      </c>
      <c r="J41" s="225"/>
      <c r="K41" s="112"/>
      <c r="L41" s="104">
        <v>2675.112382509195</v>
      </c>
      <c r="M41" s="87">
        <v>2.0391666666666666</v>
      </c>
      <c r="O41" s="97">
        <v>449.71256199999999</v>
      </c>
      <c r="P41" s="98">
        <v>493.16174100000001</v>
      </c>
      <c r="Q41" s="98">
        <f t="shared" si="6"/>
        <v>-43.449179000000015</v>
      </c>
      <c r="S41" s="88">
        <f t="shared" si="14"/>
        <v>220.53742313036372</v>
      </c>
      <c r="T41" s="88">
        <f t="shared" si="7"/>
        <v>241.84474425827545</v>
      </c>
      <c r="U41" s="88">
        <f t="shared" si="8"/>
        <v>-21.307321127911738</v>
      </c>
      <c r="V41" s="91"/>
      <c r="W41" s="91"/>
      <c r="X41" s="91"/>
    </row>
    <row r="42" spans="1:24" x14ac:dyDescent="0.3">
      <c r="A42" s="31">
        <v>1922</v>
      </c>
      <c r="B42" s="94">
        <v>314.10000000000002</v>
      </c>
      <c r="C42" s="34">
        <f t="shared" si="10"/>
        <v>14.045539215686272</v>
      </c>
      <c r="D42" s="24">
        <f t="shared" si="13"/>
        <v>-16.462765957446802</v>
      </c>
      <c r="E42" s="94">
        <v>150.69999999999999</v>
      </c>
      <c r="F42" s="34">
        <f t="shared" si="11"/>
        <v>6.7388180827886695</v>
      </c>
      <c r="G42" s="24">
        <f t="shared" si="9"/>
        <v>-37.64997931319818</v>
      </c>
      <c r="H42" s="94">
        <f t="shared" si="15"/>
        <v>163.40000000000003</v>
      </c>
      <c r="I42" s="34">
        <f t="shared" si="12"/>
        <v>7.3067211328976036</v>
      </c>
      <c r="J42" s="24"/>
      <c r="K42" s="24"/>
      <c r="L42" s="104">
        <v>2236.2971985383683</v>
      </c>
      <c r="M42" s="87">
        <v>2.0524999999999998</v>
      </c>
      <c r="O42" s="97">
        <v>498.94785899999999</v>
      </c>
      <c r="P42" s="98">
        <v>308.49961200000001</v>
      </c>
      <c r="Q42" s="98">
        <f t="shared" si="6"/>
        <v>190.44824699999998</v>
      </c>
      <c r="S42" s="88">
        <f t="shared" si="14"/>
        <v>243.09274494518883</v>
      </c>
      <c r="T42" s="88">
        <f t="shared" si="7"/>
        <v>150.30431766138858</v>
      </c>
      <c r="U42" s="88">
        <f t="shared" si="8"/>
        <v>92.788427283800246</v>
      </c>
      <c r="V42" s="91"/>
      <c r="W42" s="91"/>
      <c r="X42" s="91"/>
    </row>
    <row r="43" spans="1:24" x14ac:dyDescent="0.3">
      <c r="A43" s="31">
        <v>1923</v>
      </c>
      <c r="B43" s="94">
        <v>275.7</v>
      </c>
      <c r="C43" s="34">
        <f t="shared" si="10"/>
        <v>11.2996310331073</v>
      </c>
      <c r="D43" s="24">
        <f t="shared" si="13"/>
        <v>-12.225405921680998</v>
      </c>
      <c r="E43" s="94">
        <v>152.9</v>
      </c>
      <c r="F43" s="34">
        <f t="shared" si="11"/>
        <v>6.2666433984842449</v>
      </c>
      <c r="G43" s="24">
        <f t="shared" ref="G43:G106" si="16">((E43/E42)-1)*100</f>
        <v>1.4598540145985606</v>
      </c>
      <c r="H43" s="94">
        <f t="shared" si="15"/>
        <v>122.79999999999998</v>
      </c>
      <c r="I43" s="34">
        <f t="shared" si="12"/>
        <v>5.0329876346230558</v>
      </c>
      <c r="J43" s="24"/>
      <c r="K43" s="24"/>
      <c r="L43" s="104">
        <v>2439.9026763990264</v>
      </c>
      <c r="M43" s="87">
        <v>2.0550000000000002</v>
      </c>
      <c r="O43" s="97">
        <v>489.71615200000002</v>
      </c>
      <c r="P43" s="98">
        <v>315.10852599999998</v>
      </c>
      <c r="Q43" s="98">
        <f t="shared" si="6"/>
        <v>174.60762600000004</v>
      </c>
      <c r="S43" s="88">
        <f t="shared" si="14"/>
        <v>238.30469683698297</v>
      </c>
      <c r="T43" s="88">
        <f t="shared" si="7"/>
        <v>153.33748223844279</v>
      </c>
      <c r="U43" s="88">
        <f t="shared" si="8"/>
        <v>84.967214598540153</v>
      </c>
      <c r="V43" s="91"/>
      <c r="W43" s="91"/>
      <c r="X43" s="91"/>
    </row>
    <row r="44" spans="1:24" x14ac:dyDescent="0.3">
      <c r="A44" s="31">
        <v>1924</v>
      </c>
      <c r="B44" s="94">
        <v>297.10000000000002</v>
      </c>
      <c r="C44" s="34">
        <f t="shared" si="10"/>
        <v>13.252895891790779</v>
      </c>
      <c r="D44" s="24">
        <f t="shared" si="13"/>
        <v>7.7620602103736003</v>
      </c>
      <c r="E44" s="94">
        <v>155.1</v>
      </c>
      <c r="F44" s="34">
        <f t="shared" si="11"/>
        <v>6.918627239369739</v>
      </c>
      <c r="G44" s="24">
        <f t="shared" si="16"/>
        <v>1.4388489208633004</v>
      </c>
      <c r="H44" s="94">
        <f t="shared" si="15"/>
        <v>142.00000000000003</v>
      </c>
      <c r="I44" s="34">
        <f t="shared" si="12"/>
        <v>6.3342686524210396</v>
      </c>
      <c r="J44" s="1"/>
      <c r="K44" s="1"/>
      <c r="L44" s="104">
        <v>2241.7741935483868</v>
      </c>
      <c r="M44" s="87">
        <v>2.0666666666666669</v>
      </c>
      <c r="O44" s="97">
        <v>614.71251500000005</v>
      </c>
      <c r="P44" s="98">
        <v>321.37160499999999</v>
      </c>
      <c r="Q44" s="98">
        <f t="shared" ref="Q44:Q75" si="17">O44-P44</f>
        <v>293.34091000000006</v>
      </c>
      <c r="S44" s="88">
        <f t="shared" si="14"/>
        <v>297.44153951612901</v>
      </c>
      <c r="T44" s="88">
        <f t="shared" ref="T44:T68" si="18">P44/$M44</f>
        <v>155.502389516129</v>
      </c>
      <c r="U44" s="88">
        <f t="shared" ref="U44:U68" si="19">Q44/$M44</f>
        <v>141.93915000000001</v>
      </c>
      <c r="V44" s="91"/>
      <c r="W44" s="91"/>
      <c r="X44" s="91"/>
    </row>
    <row r="45" spans="1:24" x14ac:dyDescent="0.3">
      <c r="A45" s="31">
        <v>1925</v>
      </c>
      <c r="B45" s="94">
        <v>336</v>
      </c>
      <c r="C45" s="34">
        <f t="shared" si="10"/>
        <v>12.960488642870779</v>
      </c>
      <c r="D45" s="24">
        <f t="shared" si="13"/>
        <v>13.093234601144378</v>
      </c>
      <c r="E45" s="94">
        <v>192.6</v>
      </c>
      <c r="F45" s="34">
        <f t="shared" si="11"/>
        <v>7.4291372399312854</v>
      </c>
      <c r="G45" s="24">
        <f t="shared" si="16"/>
        <v>24.177949709864599</v>
      </c>
      <c r="H45" s="94">
        <f t="shared" si="15"/>
        <v>143.4</v>
      </c>
      <c r="I45" s="34">
        <f t="shared" si="12"/>
        <v>5.5313514029394932</v>
      </c>
      <c r="J45" s="32"/>
      <c r="K45" s="32"/>
      <c r="L45" s="104">
        <v>2592.4948453608245</v>
      </c>
      <c r="M45" s="87">
        <v>2.0208333333333335</v>
      </c>
      <c r="O45" s="97">
        <v>682.48483199999998</v>
      </c>
      <c r="P45" s="98">
        <v>390.996172</v>
      </c>
      <c r="Q45" s="98">
        <f t="shared" si="17"/>
        <v>291.48865999999998</v>
      </c>
      <c r="S45" s="88">
        <f t="shared" si="14"/>
        <v>337.72445294845357</v>
      </c>
      <c r="T45" s="88">
        <f t="shared" si="18"/>
        <v>193.48264181443298</v>
      </c>
      <c r="U45" s="88">
        <f t="shared" si="19"/>
        <v>144.24181113402059</v>
      </c>
      <c r="V45" s="91"/>
      <c r="W45" s="91"/>
      <c r="X45" s="91"/>
    </row>
    <row r="46" spans="1:24" x14ac:dyDescent="0.3">
      <c r="A46" s="31">
        <v>1926</v>
      </c>
      <c r="B46" s="94">
        <v>334.3</v>
      </c>
      <c r="C46" s="34">
        <f t="shared" si="10"/>
        <v>12.617497104894248</v>
      </c>
      <c r="D46" s="24">
        <f t="shared" si="13"/>
        <v>-0.50595238095237915</v>
      </c>
      <c r="E46" s="94">
        <v>184.1</v>
      </c>
      <c r="F46" s="34">
        <f t="shared" si="11"/>
        <v>6.9484930212714051</v>
      </c>
      <c r="G46" s="24">
        <f t="shared" si="16"/>
        <v>-4.4132917964693652</v>
      </c>
      <c r="H46" s="94">
        <f t="shared" si="15"/>
        <v>150.20000000000002</v>
      </c>
      <c r="I46" s="34">
        <f t="shared" si="12"/>
        <v>5.6690040836228421</v>
      </c>
      <c r="J46" s="32"/>
      <c r="K46" s="32"/>
      <c r="L46" s="104">
        <v>2649.4953572870418</v>
      </c>
      <c r="M46" s="87">
        <v>2.064166666666666</v>
      </c>
      <c r="O46" s="97">
        <v>691.75393499999996</v>
      </c>
      <c r="P46" s="98">
        <v>381.26303999999999</v>
      </c>
      <c r="Q46" s="98">
        <f t="shared" si="17"/>
        <v>310.49089499999997</v>
      </c>
      <c r="S46" s="88">
        <f t="shared" si="14"/>
        <v>335.12503916027458</v>
      </c>
      <c r="T46" s="88">
        <f t="shared" si="18"/>
        <v>184.70555026241425</v>
      </c>
      <c r="U46" s="88">
        <f t="shared" si="19"/>
        <v>150.41948889786033</v>
      </c>
      <c r="V46" s="91"/>
      <c r="W46" s="91"/>
      <c r="X46" s="91"/>
    </row>
    <row r="47" spans="1:24" x14ac:dyDescent="0.3">
      <c r="A47" s="31">
        <v>1927</v>
      </c>
      <c r="B47" s="94">
        <v>299.10000000000002</v>
      </c>
      <c r="C47" s="34">
        <f t="shared" si="10"/>
        <v>12.674914778423908</v>
      </c>
      <c r="D47" s="24">
        <f t="shared" si="13"/>
        <v>-10.529464552796885</v>
      </c>
      <c r="E47" s="94">
        <v>163.19999999999999</v>
      </c>
      <c r="F47" s="34">
        <f t="shared" si="11"/>
        <v>6.9159013434930836</v>
      </c>
      <c r="G47" s="24">
        <f t="shared" si="16"/>
        <v>-11.352525801195002</v>
      </c>
      <c r="H47" s="94">
        <f t="shared" si="15"/>
        <v>135.90000000000003</v>
      </c>
      <c r="I47" s="34">
        <f t="shared" si="12"/>
        <v>5.7590134349308233</v>
      </c>
      <c r="J47" s="32"/>
      <c r="K47" s="32"/>
      <c r="L47" s="104">
        <v>2359.7791798107251</v>
      </c>
      <c r="M47" s="87">
        <v>2.1133333333333337</v>
      </c>
      <c r="O47" s="97">
        <v>633.65885000000003</v>
      </c>
      <c r="P47" s="98">
        <v>346.387272</v>
      </c>
      <c r="Q47" s="98">
        <f t="shared" si="17"/>
        <v>287.27157800000003</v>
      </c>
      <c r="S47" s="88">
        <f t="shared" si="14"/>
        <v>299.83857255520502</v>
      </c>
      <c r="T47" s="88">
        <f t="shared" si="18"/>
        <v>163.90564921135643</v>
      </c>
      <c r="U47" s="88">
        <f t="shared" si="19"/>
        <v>135.93292334384856</v>
      </c>
      <c r="V47" s="91"/>
      <c r="W47" s="91"/>
      <c r="X47" s="91"/>
    </row>
    <row r="48" spans="1:24" x14ac:dyDescent="0.3">
      <c r="A48" s="31">
        <v>1928</v>
      </c>
      <c r="B48" s="94">
        <v>284.60000000000002</v>
      </c>
      <c r="C48" s="34">
        <f t="shared" si="10"/>
        <v>11.777985917364157</v>
      </c>
      <c r="D48" s="24">
        <f t="shared" si="13"/>
        <v>-4.8478769642260051</v>
      </c>
      <c r="E48" s="94">
        <v>172.1</v>
      </c>
      <c r="F48" s="34">
        <f t="shared" si="11"/>
        <v>7.1222465789823302</v>
      </c>
      <c r="G48" s="24">
        <f t="shared" si="16"/>
        <v>5.4534313725490335</v>
      </c>
      <c r="H48" s="94">
        <f t="shared" si="15"/>
        <v>112.50000000000003</v>
      </c>
      <c r="I48" s="34">
        <f t="shared" si="12"/>
        <v>4.6557393383818271</v>
      </c>
      <c r="J48" s="32"/>
      <c r="K48" s="32"/>
      <c r="L48" s="104">
        <v>2416.3723916532904</v>
      </c>
      <c r="M48" s="87">
        <v>2.0766666666666667</v>
      </c>
      <c r="O48" s="97">
        <v>592.44404799999995</v>
      </c>
      <c r="P48" s="98">
        <v>357.76235800000001</v>
      </c>
      <c r="Q48" s="98">
        <f t="shared" si="17"/>
        <v>234.68168999999995</v>
      </c>
      <c r="S48" s="88">
        <f t="shared" si="14"/>
        <v>285.28605842696629</v>
      </c>
      <c r="T48" s="88">
        <f t="shared" si="18"/>
        <v>172.27721894060994</v>
      </c>
      <c r="U48" s="88">
        <f t="shared" si="19"/>
        <v>113.00883948635631</v>
      </c>
      <c r="V48" s="91"/>
      <c r="W48" s="91"/>
      <c r="X48" s="91"/>
    </row>
    <row r="49" spans="1:24" x14ac:dyDescent="0.3">
      <c r="A49" s="31">
        <v>1929</v>
      </c>
      <c r="B49" s="94">
        <v>274.89999999999998</v>
      </c>
      <c r="C49" s="34">
        <f t="shared" si="10"/>
        <v>11.701480567550892</v>
      </c>
      <c r="D49" s="24">
        <f t="shared" si="13"/>
        <v>-3.4082923401265064</v>
      </c>
      <c r="E49" s="94">
        <v>177.7</v>
      </c>
      <c r="F49" s="34">
        <f t="shared" si="11"/>
        <v>7.5640345465761856</v>
      </c>
      <c r="G49" s="24">
        <f t="shared" si="16"/>
        <v>3.2539221382916983</v>
      </c>
      <c r="H49" s="94">
        <f t="shared" si="15"/>
        <v>97.199999999999989</v>
      </c>
      <c r="I49" s="34">
        <f t="shared" si="12"/>
        <v>4.1374460209747053</v>
      </c>
      <c r="J49" s="32"/>
      <c r="K49" s="32"/>
      <c r="L49" s="104">
        <v>2349.275362318841</v>
      </c>
      <c r="M49" s="87">
        <v>2.0699999999999998</v>
      </c>
      <c r="O49" s="97">
        <v>590.65860499999997</v>
      </c>
      <c r="P49" s="98">
        <v>382.247637</v>
      </c>
      <c r="Q49" s="98">
        <f t="shared" si="17"/>
        <v>208.41096799999997</v>
      </c>
      <c r="S49" s="88">
        <f t="shared" si="14"/>
        <v>285.34232125603864</v>
      </c>
      <c r="T49" s="88">
        <f t="shared" si="18"/>
        <v>184.66069420289855</v>
      </c>
      <c r="U49" s="88">
        <f t="shared" si="19"/>
        <v>100.68162705314009</v>
      </c>
      <c r="V49" s="91"/>
      <c r="W49" s="91"/>
      <c r="X49" s="91"/>
    </row>
    <row r="50" spans="1:24" x14ac:dyDescent="0.3">
      <c r="A50" s="31">
        <v>1930</v>
      </c>
      <c r="B50" s="94">
        <v>203.1</v>
      </c>
      <c r="C50" s="34">
        <f t="shared" si="10"/>
        <v>9.8149046700942577</v>
      </c>
      <c r="D50" s="24">
        <f t="shared" si="13"/>
        <v>-26.118588577664603</v>
      </c>
      <c r="E50" s="94">
        <v>154.9</v>
      </c>
      <c r="F50" s="34">
        <f t="shared" si="11"/>
        <v>7.4856166095401315</v>
      </c>
      <c r="G50" s="24">
        <f t="shared" si="16"/>
        <v>-12.830613393359592</v>
      </c>
      <c r="H50" s="94">
        <f t="shared" si="15"/>
        <v>48.199999999999989</v>
      </c>
      <c r="I50" s="34">
        <f t="shared" si="12"/>
        <v>2.3292880605541266</v>
      </c>
      <c r="J50" s="32"/>
      <c r="K50" s="32"/>
      <c r="L50" s="104">
        <v>2069.3018101219063</v>
      </c>
      <c r="M50" s="87">
        <v>2.2558333333333334</v>
      </c>
      <c r="O50" s="97">
        <v>458.67448899999999</v>
      </c>
      <c r="P50" s="98">
        <v>350.17841600000003</v>
      </c>
      <c r="Q50" s="98">
        <f t="shared" si="17"/>
        <v>108.49607299999997</v>
      </c>
      <c r="S50" s="88">
        <f t="shared" si="14"/>
        <v>203.32818130772071</v>
      </c>
      <c r="T50" s="88">
        <f t="shared" si="18"/>
        <v>155.23239719246399</v>
      </c>
      <c r="U50" s="88">
        <f t="shared" si="19"/>
        <v>48.095784115256727</v>
      </c>
      <c r="V50" s="91"/>
      <c r="W50" s="91"/>
      <c r="X50" s="91"/>
    </row>
    <row r="51" spans="1:24" x14ac:dyDescent="0.3">
      <c r="A51" s="31">
        <v>1931</v>
      </c>
      <c r="B51" s="94">
        <v>150.9</v>
      </c>
      <c r="C51" s="34">
        <f t="shared" si="10"/>
        <v>9.5937292555713629</v>
      </c>
      <c r="D51" s="24">
        <f t="shared" si="13"/>
        <v>-25.701624815361889</v>
      </c>
      <c r="E51" s="94">
        <v>81.900000000000006</v>
      </c>
      <c r="F51" s="34">
        <f t="shared" si="11"/>
        <v>5.206934566145093</v>
      </c>
      <c r="G51" s="24">
        <f t="shared" si="16"/>
        <v>-47.127178825048418</v>
      </c>
      <c r="H51" s="94">
        <f t="shared" si="15"/>
        <v>69</v>
      </c>
      <c r="I51" s="34">
        <f t="shared" si="12"/>
        <v>4.3867946894262682</v>
      </c>
      <c r="J51" s="32"/>
      <c r="K51" s="32"/>
      <c r="L51" s="104">
        <v>1572.9024238657551</v>
      </c>
      <c r="M51" s="87">
        <v>2.6816666666666666</v>
      </c>
      <c r="O51" s="97">
        <v>399.71131400000002</v>
      </c>
      <c r="P51" s="98">
        <v>216.58541600000001</v>
      </c>
      <c r="Q51" s="98">
        <f t="shared" si="17"/>
        <v>183.12589800000001</v>
      </c>
      <c r="S51" s="88">
        <f t="shared" si="14"/>
        <v>149.05331783716593</v>
      </c>
      <c r="T51" s="88">
        <f t="shared" si="18"/>
        <v>80.765226600372912</v>
      </c>
      <c r="U51" s="88">
        <f t="shared" si="19"/>
        <v>68.288091236793036</v>
      </c>
      <c r="V51" s="91"/>
      <c r="W51" s="91"/>
      <c r="X51" s="91"/>
    </row>
    <row r="52" spans="1:24" x14ac:dyDescent="0.3">
      <c r="A52" s="31">
        <v>1932</v>
      </c>
      <c r="B52" s="94">
        <v>96.5</v>
      </c>
      <c r="C52" s="34">
        <f t="shared" si="10"/>
        <v>9.5190658140985658</v>
      </c>
      <c r="D52" s="24">
        <f t="shared" si="13"/>
        <v>-36.050364479787945</v>
      </c>
      <c r="E52" s="94">
        <v>57.3</v>
      </c>
      <c r="F52" s="34">
        <f t="shared" si="11"/>
        <v>5.6522535870243296</v>
      </c>
      <c r="G52" s="24">
        <f t="shared" si="16"/>
        <v>-30.03663003663004</v>
      </c>
      <c r="H52" s="94">
        <f t="shared" si="15"/>
        <v>39.200000000000003</v>
      </c>
      <c r="I52" s="34">
        <f t="shared" si="12"/>
        <v>3.8668122270742367</v>
      </c>
      <c r="J52" s="29"/>
      <c r="K52" s="29"/>
      <c r="L52" s="104">
        <v>1013.7549407114624</v>
      </c>
      <c r="M52" s="87">
        <v>3.1625000000000001</v>
      </c>
      <c r="O52" s="97">
        <v>304.69717700000001</v>
      </c>
      <c r="P52" s="98">
        <v>180.91221100000001</v>
      </c>
      <c r="Q52" s="98">
        <f t="shared" si="17"/>
        <v>123.784966</v>
      </c>
      <c r="S52" s="88">
        <f t="shared" si="14"/>
        <v>96.346933438735178</v>
      </c>
      <c r="T52" s="88">
        <f t="shared" si="18"/>
        <v>57.205442213438737</v>
      </c>
      <c r="U52" s="88">
        <f t="shared" si="19"/>
        <v>39.141491225296441</v>
      </c>
      <c r="V52" s="91"/>
      <c r="W52" s="91"/>
      <c r="X52" s="91"/>
    </row>
    <row r="53" spans="1:24" x14ac:dyDescent="0.3">
      <c r="A53" s="31">
        <v>1933</v>
      </c>
      <c r="B53" s="94">
        <v>104.3</v>
      </c>
      <c r="C53" s="34">
        <f t="shared" si="10"/>
        <v>9.72354353957342</v>
      </c>
      <c r="D53" s="24">
        <f t="shared" si="13"/>
        <v>8.0829015544041418</v>
      </c>
      <c r="E53" s="94">
        <v>69.7</v>
      </c>
      <c r="F53" s="34">
        <f t="shared" si="11"/>
        <v>6.4979001410188628</v>
      </c>
      <c r="G53" s="24">
        <f t="shared" si="16"/>
        <v>21.64048865619548</v>
      </c>
      <c r="H53" s="94">
        <f t="shared" si="15"/>
        <v>34.599999999999994</v>
      </c>
      <c r="I53" s="34">
        <f t="shared" si="12"/>
        <v>3.2256433985545572</v>
      </c>
      <c r="J53" s="1"/>
      <c r="K53" s="1"/>
      <c r="L53" s="104">
        <v>1072.6542188607891</v>
      </c>
      <c r="M53" s="87">
        <v>3.5258333333333343</v>
      </c>
      <c r="O53" s="97">
        <v>364.967039</v>
      </c>
      <c r="P53" s="98">
        <v>244.475056</v>
      </c>
      <c r="Q53" s="98">
        <f t="shared" si="17"/>
        <v>120.491983</v>
      </c>
      <c r="S53" s="88">
        <f t="shared" si="14"/>
        <v>103.51227766485462</v>
      </c>
      <c r="T53" s="88">
        <f t="shared" si="18"/>
        <v>69.338233798156438</v>
      </c>
      <c r="U53" s="88">
        <f t="shared" si="19"/>
        <v>34.17404386669817</v>
      </c>
      <c r="V53" s="91"/>
      <c r="W53" s="91"/>
      <c r="X53" s="91"/>
    </row>
    <row r="54" spans="1:24" x14ac:dyDescent="0.3">
      <c r="A54" s="31">
        <v>1934</v>
      </c>
      <c r="B54" s="94">
        <v>178.9</v>
      </c>
      <c r="C54" s="34">
        <f t="shared" si="10"/>
        <v>15.515297518670204</v>
      </c>
      <c r="D54" s="24">
        <f t="shared" si="13"/>
        <v>71.524448705656766</v>
      </c>
      <c r="E54" s="94">
        <v>92.8</v>
      </c>
      <c r="F54" s="34">
        <f t="shared" si="11"/>
        <v>8.0481811611659868</v>
      </c>
      <c r="G54" s="24">
        <f t="shared" si="16"/>
        <v>33.14203730272596</v>
      </c>
      <c r="H54" s="94">
        <f t="shared" si="15"/>
        <v>86.100000000000009</v>
      </c>
      <c r="I54" s="34">
        <f t="shared" si="12"/>
        <v>7.467116357504219</v>
      </c>
      <c r="J54" s="33"/>
      <c r="K54" s="33"/>
      <c r="L54" s="104">
        <v>1153.0555555555552</v>
      </c>
      <c r="M54" s="87">
        <v>3.600000000000001</v>
      </c>
      <c r="O54" s="97">
        <v>643.71029699999997</v>
      </c>
      <c r="P54" s="98">
        <v>333.97390799999999</v>
      </c>
      <c r="Q54" s="98">
        <f t="shared" si="17"/>
        <v>309.73638899999997</v>
      </c>
      <c r="S54" s="88">
        <f t="shared" si="14"/>
        <v>178.80841583333327</v>
      </c>
      <c r="T54" s="88">
        <f t="shared" si="18"/>
        <v>92.77052999999998</v>
      </c>
      <c r="U54" s="88">
        <f t="shared" si="19"/>
        <v>86.037885833333306</v>
      </c>
      <c r="V54" s="91"/>
      <c r="W54" s="91"/>
      <c r="X54" s="91"/>
    </row>
    <row r="55" spans="1:24" x14ac:dyDescent="0.3">
      <c r="A55" s="31">
        <v>1935</v>
      </c>
      <c r="B55" s="94">
        <v>208.3</v>
      </c>
      <c r="C55" s="34">
        <f t="shared" si="10"/>
        <v>16.517180616740092</v>
      </c>
      <c r="D55" s="24">
        <f t="shared" si="13"/>
        <v>16.433761878144225</v>
      </c>
      <c r="E55" s="94">
        <v>112.8</v>
      </c>
      <c r="F55" s="34">
        <f t="shared" si="11"/>
        <v>8.9444933920704859</v>
      </c>
      <c r="G55" s="24">
        <f t="shared" si="16"/>
        <v>21.551724137931028</v>
      </c>
      <c r="H55" s="94">
        <f t="shared" si="15"/>
        <v>95.500000000000014</v>
      </c>
      <c r="I55" s="34">
        <f t="shared" si="12"/>
        <v>7.5726872246696066</v>
      </c>
      <c r="J55" s="1"/>
      <c r="K55" s="1"/>
      <c r="L55" s="104">
        <v>1261.1111111111109</v>
      </c>
      <c r="M55" s="87">
        <v>3.600000000000001</v>
      </c>
      <c r="O55" s="97">
        <v>750.29249000000004</v>
      </c>
      <c r="P55" s="98">
        <v>406.136234</v>
      </c>
      <c r="Q55" s="98">
        <f t="shared" si="17"/>
        <v>344.15625600000004</v>
      </c>
      <c r="S55" s="88">
        <f t="shared" si="14"/>
        <v>208.41458055555552</v>
      </c>
      <c r="T55" s="88">
        <f t="shared" si="18"/>
        <v>112.81562055555553</v>
      </c>
      <c r="U55" s="88">
        <f t="shared" si="19"/>
        <v>95.598959999999991</v>
      </c>
      <c r="V55" s="91"/>
      <c r="W55" s="91"/>
      <c r="X55" s="91"/>
    </row>
    <row r="56" spans="1:24" x14ac:dyDescent="0.3">
      <c r="A56" s="31">
        <v>1936</v>
      </c>
      <c r="B56" s="94">
        <v>215.2</v>
      </c>
      <c r="C56" s="34">
        <f t="shared" si="10"/>
        <v>14.491582491582495</v>
      </c>
      <c r="D56" s="24">
        <f t="shared" si="13"/>
        <v>3.3125300048007622</v>
      </c>
      <c r="E56" s="94">
        <v>128.9</v>
      </c>
      <c r="F56" s="34">
        <f t="shared" si="11"/>
        <v>8.6801346801346835</v>
      </c>
      <c r="G56" s="24">
        <f t="shared" si="16"/>
        <v>14.273049645390067</v>
      </c>
      <c r="H56" s="94">
        <f t="shared" si="15"/>
        <v>86.299999999999983</v>
      </c>
      <c r="I56" s="34">
        <f t="shared" si="12"/>
        <v>5.8114478114478114</v>
      </c>
      <c r="J56" s="1"/>
      <c r="K56" s="1"/>
      <c r="L56" s="104">
        <v>1484.9999999999995</v>
      </c>
      <c r="M56" s="87">
        <v>3.600000000000001</v>
      </c>
      <c r="O56" s="97">
        <v>775.31332999999995</v>
      </c>
      <c r="P56" s="98">
        <v>464.14270499999998</v>
      </c>
      <c r="Q56" s="98">
        <f t="shared" si="17"/>
        <v>311.17062499999997</v>
      </c>
      <c r="S56" s="88">
        <f t="shared" si="14"/>
        <v>215.36481388888882</v>
      </c>
      <c r="T56" s="88">
        <f t="shared" si="18"/>
        <v>128.92852916666664</v>
      </c>
      <c r="U56" s="88">
        <f t="shared" si="19"/>
        <v>86.436284722222197</v>
      </c>
      <c r="V56" s="91"/>
      <c r="W56" s="91"/>
      <c r="X56" s="91"/>
    </row>
    <row r="57" spans="1:24" x14ac:dyDescent="0.3">
      <c r="A57" s="31">
        <v>1937</v>
      </c>
      <c r="B57" s="94">
        <v>247.9</v>
      </c>
      <c r="C57" s="34">
        <f t="shared" si="10"/>
        <v>13.124117647058828</v>
      </c>
      <c r="D57" s="24">
        <f t="shared" si="13"/>
        <v>15.19516728624537</v>
      </c>
      <c r="E57" s="94">
        <v>170.6</v>
      </c>
      <c r="F57" s="34">
        <f t="shared" si="11"/>
        <v>9.0317647058823542</v>
      </c>
      <c r="G57" s="24">
        <f t="shared" si="16"/>
        <v>32.350659425911552</v>
      </c>
      <c r="H57" s="94">
        <f t="shared" si="15"/>
        <v>77.300000000000011</v>
      </c>
      <c r="I57" s="34">
        <f t="shared" si="12"/>
        <v>4.0923529411764719</v>
      </c>
      <c r="J57" s="1"/>
      <c r="K57" s="1"/>
      <c r="L57" s="104">
        <v>1888.8888888888885</v>
      </c>
      <c r="M57" s="87">
        <v>3.600000000000001</v>
      </c>
      <c r="O57" s="97">
        <v>892.38856299999998</v>
      </c>
      <c r="P57" s="98">
        <v>613.755448</v>
      </c>
      <c r="Q57" s="98">
        <f t="shared" si="17"/>
        <v>278.63311499999998</v>
      </c>
      <c r="S57" s="88">
        <f t="shared" si="14"/>
        <v>247.88571194444438</v>
      </c>
      <c r="T57" s="88">
        <f t="shared" si="18"/>
        <v>170.48762444444441</v>
      </c>
      <c r="U57" s="88">
        <f t="shared" si="19"/>
        <v>77.398087499999974</v>
      </c>
      <c r="V57" s="91"/>
      <c r="W57" s="91"/>
      <c r="X57" s="91"/>
    </row>
    <row r="58" spans="1:24" x14ac:dyDescent="0.3">
      <c r="A58" s="31">
        <v>1938</v>
      </c>
      <c r="B58" s="94">
        <v>185.4</v>
      </c>
      <c r="C58" s="34">
        <f t="shared" si="10"/>
        <v>11.503152039555003</v>
      </c>
      <c r="D58" s="24">
        <f t="shared" si="13"/>
        <v>-25.211778943122233</v>
      </c>
      <c r="E58" s="94">
        <v>109.3</v>
      </c>
      <c r="F58" s="34">
        <f t="shared" si="11"/>
        <v>6.7815238291443469</v>
      </c>
      <c r="G58" s="24">
        <f t="shared" si="16"/>
        <v>-35.932004689331762</v>
      </c>
      <c r="H58" s="94">
        <f>B58-E58</f>
        <v>76.100000000000009</v>
      </c>
      <c r="I58" s="34">
        <f t="shared" si="12"/>
        <v>4.7216282104106568</v>
      </c>
      <c r="J58" s="34"/>
      <c r="K58" s="34"/>
      <c r="L58" s="104">
        <v>1611.7321527393474</v>
      </c>
      <c r="M58" s="87">
        <v>4.5174999999999992</v>
      </c>
      <c r="O58" s="97">
        <v>838.12795700000004</v>
      </c>
      <c r="P58" s="98">
        <v>494.11812500000002</v>
      </c>
      <c r="Q58" s="98">
        <f t="shared" si="17"/>
        <v>344.00983200000002</v>
      </c>
      <c r="S58" s="88">
        <f t="shared" si="14"/>
        <v>185.52915484228006</v>
      </c>
      <c r="T58" s="88">
        <f t="shared" si="18"/>
        <v>109.37866629773107</v>
      </c>
      <c r="U58" s="88">
        <f t="shared" si="19"/>
        <v>76.150488544548992</v>
      </c>
      <c r="V58" s="91"/>
      <c r="W58" s="91"/>
      <c r="X58" s="91"/>
    </row>
    <row r="59" spans="1:24" x14ac:dyDescent="0.3">
      <c r="A59" s="31">
        <v>1939</v>
      </c>
      <c r="B59" s="95">
        <v>163.39999999999998</v>
      </c>
      <c r="C59" s="34">
        <f t="shared" si="10"/>
        <v>11.34284949689574</v>
      </c>
      <c r="D59" s="24">
        <f t="shared" si="13"/>
        <v>-11.866235167206051</v>
      </c>
      <c r="E59" s="95">
        <v>128.19999999999999</v>
      </c>
      <c r="F59" s="34">
        <f t="shared" si="11"/>
        <v>8.8993470348961683</v>
      </c>
      <c r="G59" s="24">
        <f t="shared" si="16"/>
        <v>17.291857273558996</v>
      </c>
      <c r="H59" s="95">
        <f t="shared" ref="H59:H122" si="20">B59-E59</f>
        <v>35.199999999999989</v>
      </c>
      <c r="I59" s="34">
        <f t="shared" si="12"/>
        <v>2.4435024619995716</v>
      </c>
      <c r="J59" s="225" t="s">
        <v>7</v>
      </c>
      <c r="K59" s="112"/>
      <c r="L59" s="104">
        <v>1440.5551272166535</v>
      </c>
      <c r="M59" s="87">
        <v>5.4041666666666677</v>
      </c>
      <c r="O59" s="97">
        <v>914.38988199999994</v>
      </c>
      <c r="P59" s="98">
        <v>629.70822499999997</v>
      </c>
      <c r="Q59" s="98">
        <f t="shared" si="17"/>
        <v>284.68165699999997</v>
      </c>
      <c r="S59" s="88">
        <f t="shared" si="14"/>
        <v>169.20090337702385</v>
      </c>
      <c r="T59" s="88">
        <f t="shared" si="18"/>
        <v>116.52272474942171</v>
      </c>
      <c r="U59" s="88">
        <f t="shared" si="19"/>
        <v>52.678178627602144</v>
      </c>
      <c r="V59" s="91"/>
      <c r="W59" s="91"/>
      <c r="X59" s="91"/>
    </row>
    <row r="60" spans="1:24" x14ac:dyDescent="0.3">
      <c r="A60" s="31">
        <v>1940</v>
      </c>
      <c r="B60" s="95">
        <v>159.80000000000001</v>
      </c>
      <c r="C60" s="34">
        <f t="shared" si="10"/>
        <v>9.409970905564311</v>
      </c>
      <c r="D60" s="24">
        <f t="shared" si="13"/>
        <v>-2.2031823745409795</v>
      </c>
      <c r="E60" s="95">
        <v>132.4</v>
      </c>
      <c r="F60" s="34">
        <f t="shared" si="11"/>
        <v>7.7964965450357608</v>
      </c>
      <c r="G60" s="24">
        <f t="shared" si="16"/>
        <v>3.2761310452418257</v>
      </c>
      <c r="H60" s="95">
        <f t="shared" si="20"/>
        <v>27.400000000000006</v>
      </c>
      <c r="I60" s="34">
        <f t="shared" si="12"/>
        <v>1.6134743605285489</v>
      </c>
      <c r="J60" s="225"/>
      <c r="K60" s="112"/>
      <c r="L60" s="104">
        <v>1698.1986618630986</v>
      </c>
      <c r="M60" s="87">
        <v>4.857499999999999</v>
      </c>
      <c r="O60" s="97">
        <v>960.04100000000005</v>
      </c>
      <c r="P60" s="98">
        <v>699.01599999999996</v>
      </c>
      <c r="Q60" s="98">
        <f t="shared" si="17"/>
        <v>261.02500000000009</v>
      </c>
      <c r="S60" s="88">
        <f t="shared" si="14"/>
        <v>197.64096757591358</v>
      </c>
      <c r="T60" s="88">
        <f t="shared" si="18"/>
        <v>143.90447761194031</v>
      </c>
      <c r="U60" s="88">
        <f t="shared" si="19"/>
        <v>53.73648996397327</v>
      </c>
      <c r="V60" s="91"/>
      <c r="W60" s="91"/>
      <c r="X60" s="91"/>
    </row>
    <row r="61" spans="1:24" x14ac:dyDescent="0.3">
      <c r="A61" s="31">
        <v>1941</v>
      </c>
      <c r="B61" s="95">
        <v>176.5</v>
      </c>
      <c r="C61" s="34">
        <f t="shared" si="10"/>
        <v>9.2755542316580026</v>
      </c>
      <c r="D61" s="24">
        <f t="shared" si="13"/>
        <v>10.450563204004993</v>
      </c>
      <c r="E61" s="95">
        <v>199.5</v>
      </c>
      <c r="F61" s="34">
        <f t="shared" si="11"/>
        <v>10.484266681109187</v>
      </c>
      <c r="G61" s="24">
        <f t="shared" si="16"/>
        <v>50.679758308157098</v>
      </c>
      <c r="H61" s="95">
        <f t="shared" si="20"/>
        <v>-23</v>
      </c>
      <c r="I61" s="34">
        <f t="shared" si="12"/>
        <v>-1.2087124494511845</v>
      </c>
      <c r="J61" s="24"/>
      <c r="K61" s="24"/>
      <c r="L61" s="104">
        <v>1902.851253864651</v>
      </c>
      <c r="M61" s="87">
        <v>4.8516666666666675</v>
      </c>
      <c r="O61" s="97">
        <v>729.51599999999996</v>
      </c>
      <c r="P61" s="98">
        <v>915.11</v>
      </c>
      <c r="Q61" s="98">
        <f t="shared" si="17"/>
        <v>-185.59400000000005</v>
      </c>
      <c r="S61" s="88">
        <f t="shared" si="14"/>
        <v>150.36399862590173</v>
      </c>
      <c r="T61" s="88">
        <f t="shared" si="18"/>
        <v>188.61765716248709</v>
      </c>
      <c r="U61" s="88">
        <f t="shared" si="19"/>
        <v>-38.25365853658537</v>
      </c>
      <c r="V61" s="91"/>
      <c r="W61" s="91"/>
      <c r="X61" s="91"/>
    </row>
    <row r="62" spans="1:24" x14ac:dyDescent="0.3">
      <c r="A62" s="31">
        <v>1942</v>
      </c>
      <c r="B62" s="95">
        <v>207.5</v>
      </c>
      <c r="C62" s="34">
        <f t="shared" si="10"/>
        <v>9.4221046718472063</v>
      </c>
      <c r="D62" s="24">
        <f t="shared" si="13"/>
        <v>17.563739376770538</v>
      </c>
      <c r="E62" s="95">
        <v>172.2</v>
      </c>
      <c r="F62" s="34">
        <f t="shared" si="11"/>
        <v>7.8192116842992228</v>
      </c>
      <c r="G62" s="24">
        <f t="shared" si="16"/>
        <v>-13.684210526315798</v>
      </c>
      <c r="H62" s="95">
        <f t="shared" si="20"/>
        <v>35.300000000000011</v>
      </c>
      <c r="I62" s="34">
        <f t="shared" si="12"/>
        <v>1.6028929875479832</v>
      </c>
      <c r="J62" s="24"/>
      <c r="K62" s="24"/>
      <c r="L62" s="104">
        <v>2202.2680412371133</v>
      </c>
      <c r="M62" s="87">
        <v>4.8500000000000005</v>
      </c>
      <c r="O62" s="97">
        <v>989.72500000000002</v>
      </c>
      <c r="P62" s="98">
        <v>753.03899999999999</v>
      </c>
      <c r="Q62" s="98">
        <f t="shared" si="17"/>
        <v>236.68600000000004</v>
      </c>
      <c r="S62" s="88">
        <f t="shared" si="14"/>
        <v>204.06701030927834</v>
      </c>
      <c r="T62" s="88">
        <f t="shared" si="18"/>
        <v>155.26577319587628</v>
      </c>
      <c r="U62" s="88">
        <f t="shared" si="19"/>
        <v>48.801237113402067</v>
      </c>
      <c r="V62" s="91"/>
      <c r="W62" s="91"/>
      <c r="X62" s="91"/>
    </row>
    <row r="63" spans="1:24" x14ac:dyDescent="0.3">
      <c r="A63" s="31">
        <v>1943</v>
      </c>
      <c r="B63" s="95">
        <v>291.59999999999997</v>
      </c>
      <c r="C63" s="34">
        <f t="shared" si="10"/>
        <v>10.860897583429226</v>
      </c>
      <c r="D63" s="24">
        <f t="shared" si="13"/>
        <v>40.530120481927703</v>
      </c>
      <c r="E63" s="95">
        <v>212.2</v>
      </c>
      <c r="F63" s="34">
        <f t="shared" si="11"/>
        <v>7.9035749904104318</v>
      </c>
      <c r="G63" s="24">
        <f t="shared" si="16"/>
        <v>23.228803716608603</v>
      </c>
      <c r="H63" s="95">
        <f t="shared" si="20"/>
        <v>79.399999999999977</v>
      </c>
      <c r="I63" s="34">
        <f t="shared" si="12"/>
        <v>2.9573225930187945</v>
      </c>
      <c r="J63" s="24"/>
      <c r="K63" s="24"/>
      <c r="L63" s="104">
        <v>2684.8609680741506</v>
      </c>
      <c r="M63" s="87">
        <v>4.8549999999999995</v>
      </c>
      <c r="O63" s="97">
        <v>1130.229</v>
      </c>
      <c r="P63" s="98">
        <v>909.58299999999997</v>
      </c>
      <c r="Q63" s="98">
        <f t="shared" si="17"/>
        <v>220.64600000000007</v>
      </c>
      <c r="S63" s="88">
        <f t="shared" si="14"/>
        <v>232.79691040164781</v>
      </c>
      <c r="T63" s="88">
        <f t="shared" si="18"/>
        <v>187.34974253347065</v>
      </c>
      <c r="U63" s="88">
        <f t="shared" si="19"/>
        <v>45.447167868177154</v>
      </c>
      <c r="V63" s="91"/>
      <c r="W63" s="91"/>
      <c r="X63" s="91"/>
    </row>
    <row r="64" spans="1:24" x14ac:dyDescent="0.3">
      <c r="A64" s="31">
        <v>1944</v>
      </c>
      <c r="B64" s="95">
        <v>283.7</v>
      </c>
      <c r="C64" s="34">
        <f t="shared" si="10"/>
        <v>7.323496977111148</v>
      </c>
      <c r="D64" s="24">
        <f t="shared" si="13"/>
        <v>-2.7091906721536274</v>
      </c>
      <c r="E64" s="95">
        <v>311</v>
      </c>
      <c r="F64" s="34">
        <f t="shared" si="11"/>
        <v>8.0282254490009404</v>
      </c>
      <c r="G64" s="24">
        <f t="shared" si="16"/>
        <v>46.559849198868996</v>
      </c>
      <c r="H64" s="95">
        <f t="shared" si="20"/>
        <v>-27.300000000000011</v>
      </c>
      <c r="I64" s="34">
        <f t="shared" si="12"/>
        <v>-0.70472847188979348</v>
      </c>
      <c r="J64" s="24"/>
      <c r="K64" s="24"/>
      <c r="L64" s="104">
        <v>3873.8324175824168</v>
      </c>
      <c r="M64" s="87">
        <v>4.8533333333333344</v>
      </c>
      <c r="O64" s="97">
        <v>1046.9849999999999</v>
      </c>
      <c r="P64" s="98">
        <v>1895.1980000000001</v>
      </c>
      <c r="Q64" s="98">
        <f t="shared" si="17"/>
        <v>-848.21300000000019</v>
      </c>
      <c r="S64" s="88">
        <f t="shared" si="14"/>
        <v>215.72493131868126</v>
      </c>
      <c r="T64" s="88">
        <f t="shared" si="18"/>
        <v>390.49409340659332</v>
      </c>
      <c r="U64" s="88">
        <f t="shared" si="19"/>
        <v>-174.76916208791209</v>
      </c>
      <c r="V64" s="91"/>
      <c r="W64" s="91"/>
      <c r="X64" s="91"/>
    </row>
    <row r="65" spans="1:24" x14ac:dyDescent="0.3">
      <c r="A65" s="31">
        <v>1945</v>
      </c>
      <c r="B65" s="95">
        <v>320.8</v>
      </c>
      <c r="C65" s="34">
        <f t="shared" si="10"/>
        <v>7.5718013549871968</v>
      </c>
      <c r="D65" s="24">
        <f t="shared" si="13"/>
        <v>13.07719421924569</v>
      </c>
      <c r="E65" s="95">
        <v>372.5</v>
      </c>
      <c r="F65" s="34">
        <f t="shared" si="11"/>
        <v>8.7920698401893098</v>
      </c>
      <c r="G65" s="24">
        <f t="shared" si="16"/>
        <v>19.774919614147901</v>
      </c>
      <c r="H65" s="95">
        <f t="shared" si="20"/>
        <v>-51.699999999999989</v>
      </c>
      <c r="I65" s="34">
        <f t="shared" si="12"/>
        <v>-1.2202684852021133</v>
      </c>
      <c r="J65" s="24"/>
      <c r="K65" s="24"/>
      <c r="L65" s="104">
        <v>4236.7725321888411</v>
      </c>
      <c r="M65" s="87">
        <v>4.854166666666667</v>
      </c>
      <c r="O65" s="97">
        <v>1271.8779999999999</v>
      </c>
      <c r="P65" s="98">
        <v>1604.404</v>
      </c>
      <c r="Q65" s="98">
        <f t="shared" si="17"/>
        <v>-332.52600000000007</v>
      </c>
      <c r="S65" s="88">
        <f t="shared" si="14"/>
        <v>262.01778540772528</v>
      </c>
      <c r="T65" s="88">
        <f t="shared" si="18"/>
        <v>330.52099570815449</v>
      </c>
      <c r="U65" s="88">
        <f t="shared" si="19"/>
        <v>-68.503210300429188</v>
      </c>
      <c r="V65" s="91"/>
      <c r="W65" s="91"/>
      <c r="X65" s="91"/>
    </row>
    <row r="66" spans="1:24" x14ac:dyDescent="0.3">
      <c r="A66" s="31">
        <v>1946</v>
      </c>
      <c r="B66" s="95">
        <v>368.5</v>
      </c>
      <c r="C66" s="34">
        <f t="shared" si="10"/>
        <v>6.4099385368182364</v>
      </c>
      <c r="D66" s="24">
        <f t="shared" si="13"/>
        <v>14.869077306733169</v>
      </c>
      <c r="E66" s="95">
        <v>600.6</v>
      </c>
      <c r="F66" s="34">
        <f t="shared" si="11"/>
        <v>10.447243107769424</v>
      </c>
      <c r="G66" s="24">
        <f t="shared" si="16"/>
        <v>61.234899328859058</v>
      </c>
      <c r="H66" s="95">
        <f t="shared" si="20"/>
        <v>-232.10000000000002</v>
      </c>
      <c r="I66" s="34">
        <f t="shared" si="12"/>
        <v>-4.0373045709511883</v>
      </c>
      <c r="J66" s="24"/>
      <c r="K66" s="24"/>
      <c r="L66" s="104">
        <v>5748.8850771869638</v>
      </c>
      <c r="M66" s="87">
        <v>4.8583333333333334</v>
      </c>
      <c r="O66" s="97">
        <v>1915.261</v>
      </c>
      <c r="P66" s="98">
        <v>2636.7869999999998</v>
      </c>
      <c r="Q66" s="98">
        <f t="shared" si="17"/>
        <v>-721.52599999999984</v>
      </c>
      <c r="S66" s="88">
        <f t="shared" si="14"/>
        <v>394.22181818181815</v>
      </c>
      <c r="T66" s="88">
        <f t="shared" si="18"/>
        <v>542.73488850771867</v>
      </c>
      <c r="U66" s="88">
        <f t="shared" si="19"/>
        <v>-148.51307032590049</v>
      </c>
      <c r="V66" s="91"/>
      <c r="W66" s="91"/>
      <c r="X66" s="91"/>
    </row>
    <row r="67" spans="1:24" x14ac:dyDescent="0.3">
      <c r="A67" s="31">
        <v>1947</v>
      </c>
      <c r="B67" s="95">
        <v>483</v>
      </c>
      <c r="C67" s="34">
        <f t="shared" si="10"/>
        <v>7.5665796344647527</v>
      </c>
      <c r="D67" s="24">
        <f t="shared" si="13"/>
        <v>31.071913161465403</v>
      </c>
      <c r="E67" s="95">
        <v>720.3</v>
      </c>
      <c r="F67" s="34">
        <f t="shared" si="11"/>
        <v>11.284073107049608</v>
      </c>
      <c r="G67" s="24">
        <f t="shared" si="16"/>
        <v>19.930069930069916</v>
      </c>
      <c r="H67" s="95">
        <f t="shared" si="20"/>
        <v>-237.29999999999995</v>
      </c>
      <c r="I67" s="34">
        <f t="shared" si="12"/>
        <v>-3.7174934725848563</v>
      </c>
      <c r="J67" s="24"/>
      <c r="K67" s="24"/>
      <c r="L67" s="104">
        <v>6383.333333333333</v>
      </c>
      <c r="M67" s="87">
        <v>4.8600000000000003</v>
      </c>
      <c r="O67" s="97">
        <v>2161.848</v>
      </c>
      <c r="P67" s="98">
        <v>3230.2939999999999</v>
      </c>
      <c r="Q67" s="98">
        <f t="shared" si="17"/>
        <v>-1068.4459999999999</v>
      </c>
      <c r="S67" s="88">
        <f t="shared" si="14"/>
        <v>444.82469135802467</v>
      </c>
      <c r="T67" s="88">
        <f t="shared" si="18"/>
        <v>664.66954732510283</v>
      </c>
      <c r="U67" s="88">
        <f t="shared" si="19"/>
        <v>-219.84485596707816</v>
      </c>
      <c r="V67" s="91"/>
      <c r="W67" s="91"/>
      <c r="X67" s="91"/>
    </row>
    <row r="68" spans="1:24" x14ac:dyDescent="0.3">
      <c r="A68" s="31">
        <v>1948</v>
      </c>
      <c r="B68" s="95">
        <v>473.1</v>
      </c>
      <c r="C68" s="34">
        <f t="shared" si="10"/>
        <v>8.095577928159269</v>
      </c>
      <c r="D68" s="24">
        <f t="shared" si="13"/>
        <v>-2.0496894409937849</v>
      </c>
      <c r="E68" s="95">
        <v>591.4</v>
      </c>
      <c r="F68" s="34">
        <f t="shared" si="11"/>
        <v>10.119900204424841</v>
      </c>
      <c r="G68" s="24">
        <f t="shared" si="16"/>
        <v>-17.895321393863661</v>
      </c>
      <c r="H68" s="95">
        <f t="shared" si="20"/>
        <v>-118.29999999999995</v>
      </c>
      <c r="I68" s="34">
        <f t="shared" si="12"/>
        <v>-2.0243222762655702</v>
      </c>
      <c r="J68" s="24"/>
      <c r="K68" s="24"/>
      <c r="L68" s="104">
        <v>5843.9311460938652</v>
      </c>
      <c r="M68" s="87">
        <v>5.6641666666666666</v>
      </c>
      <c r="O68" s="97">
        <v>2662.12</v>
      </c>
      <c r="P68" s="98">
        <v>2951.4949999999999</v>
      </c>
      <c r="Q68" s="98">
        <f t="shared" si="17"/>
        <v>-289.375</v>
      </c>
      <c r="S68" s="90">
        <f t="shared" si="14"/>
        <v>469.99323230837132</v>
      </c>
      <c r="T68" s="90">
        <f t="shared" si="18"/>
        <v>521.08194791819915</v>
      </c>
      <c r="U68" s="90">
        <f t="shared" si="19"/>
        <v>-51.088715609827865</v>
      </c>
      <c r="V68" s="91"/>
      <c r="W68" s="91"/>
      <c r="X68" s="91"/>
    </row>
    <row r="69" spans="1:24" x14ac:dyDescent="0.3">
      <c r="A69" s="31">
        <v>1949</v>
      </c>
      <c r="B69" s="95">
        <v>455.9</v>
      </c>
      <c r="C69" s="34">
        <f t="shared" si="10"/>
        <v>10.006252929437181</v>
      </c>
      <c r="D69" s="24">
        <f t="shared" si="13"/>
        <v>-3.6355950116254587</v>
      </c>
      <c r="E69" s="95">
        <v>514.4</v>
      </c>
      <c r="F69" s="34">
        <f t="shared" si="11"/>
        <v>11.290231425537367</v>
      </c>
      <c r="G69" s="24">
        <f t="shared" si="16"/>
        <v>-13.019952654717615</v>
      </c>
      <c r="H69" s="95">
        <f t="shared" si="20"/>
        <v>-58.5</v>
      </c>
      <c r="I69" s="34">
        <f t="shared" si="12"/>
        <v>-1.2839784961001866</v>
      </c>
      <c r="J69" s="24"/>
      <c r="K69" s="24"/>
      <c r="L69" s="104">
        <v>4556.1510708848618</v>
      </c>
      <c r="M69" s="87">
        <v>7.9918333333333331</v>
      </c>
      <c r="O69" s="97">
        <v>452.3</v>
      </c>
      <c r="P69" s="98">
        <v>440.3</v>
      </c>
      <c r="Q69" s="98">
        <f t="shared" si="17"/>
        <v>12</v>
      </c>
      <c r="S69" s="92" t="s">
        <v>3</v>
      </c>
      <c r="T69" s="92" t="s">
        <v>3</v>
      </c>
      <c r="U69" s="92" t="s">
        <v>3</v>
      </c>
      <c r="V69" s="91"/>
      <c r="W69" s="91"/>
      <c r="X69" s="91"/>
    </row>
    <row r="70" spans="1:24" ht="15.75" customHeight="1" x14ac:dyDescent="0.3">
      <c r="A70" s="31">
        <v>1950</v>
      </c>
      <c r="B70" s="96">
        <v>699.4</v>
      </c>
      <c r="C70" s="34">
        <f t="shared" si="10"/>
        <v>14.334799864019795</v>
      </c>
      <c r="D70" s="24">
        <f t="shared" ref="D70:D101" si="21">((B70/B69)-1)*100</f>
        <v>53.410835709585449</v>
      </c>
      <c r="E70" s="96">
        <v>556.40000000000009</v>
      </c>
      <c r="F70" s="34">
        <f t="shared" si="11"/>
        <v>11.403892828625416</v>
      </c>
      <c r="G70" s="24">
        <f t="shared" si="16"/>
        <v>8.1648522550544556</v>
      </c>
      <c r="H70" s="96">
        <f t="shared" si="20"/>
        <v>142.99999999999989</v>
      </c>
      <c r="I70" s="34">
        <f t="shared" si="12"/>
        <v>2.9309070353943798</v>
      </c>
      <c r="J70" s="225" t="s">
        <v>185</v>
      </c>
      <c r="K70" s="112"/>
      <c r="L70" s="104">
        <v>4879.0356798457087</v>
      </c>
      <c r="M70" s="87">
        <v>8.6416666666666675</v>
      </c>
      <c r="O70" s="97">
        <v>493.4</v>
      </c>
      <c r="P70" s="98">
        <v>596.70000000000005</v>
      </c>
      <c r="Q70" s="98">
        <f t="shared" si="17"/>
        <v>-103.30000000000007</v>
      </c>
      <c r="S70" s="92" t="s">
        <v>3</v>
      </c>
      <c r="T70" s="92" t="s">
        <v>3</v>
      </c>
      <c r="U70" s="92" t="s">
        <v>3</v>
      </c>
      <c r="V70" s="91"/>
      <c r="W70" s="91"/>
      <c r="X70" s="91"/>
    </row>
    <row r="71" spans="1:24" x14ac:dyDescent="0.3">
      <c r="A71" s="31">
        <v>1951</v>
      </c>
      <c r="B71" s="96">
        <v>720.1</v>
      </c>
      <c r="C71" s="34">
        <f t="shared" si="10"/>
        <v>11.423803925729443</v>
      </c>
      <c r="D71" s="24">
        <f t="shared" si="21"/>
        <v>2.9596797254789919</v>
      </c>
      <c r="E71" s="96">
        <v>936</v>
      </c>
      <c r="F71" s="34">
        <f t="shared" si="11"/>
        <v>14.848882758620688</v>
      </c>
      <c r="G71" s="24">
        <f t="shared" si="16"/>
        <v>68.224299065420539</v>
      </c>
      <c r="H71" s="96">
        <f t="shared" si="20"/>
        <v>-215.89999999999998</v>
      </c>
      <c r="I71" s="34">
        <f t="shared" si="12"/>
        <v>-3.4250788328912458</v>
      </c>
      <c r="J71" s="225"/>
      <c r="K71" s="112"/>
      <c r="L71" s="104">
        <v>6303.5045478865713</v>
      </c>
      <c r="M71" s="87">
        <v>8.6261538461538443</v>
      </c>
      <c r="O71" s="97">
        <v>591.5</v>
      </c>
      <c r="P71" s="98">
        <v>888.7</v>
      </c>
      <c r="Q71" s="98">
        <f t="shared" si="17"/>
        <v>-297.20000000000005</v>
      </c>
      <c r="S71" s="92" t="s">
        <v>3</v>
      </c>
      <c r="T71" s="92" t="s">
        <v>3</v>
      </c>
      <c r="U71" s="92" t="s">
        <v>3</v>
      </c>
      <c r="V71" s="91"/>
      <c r="W71" s="91"/>
      <c r="X71" s="91"/>
    </row>
    <row r="72" spans="1:24" x14ac:dyDescent="0.3">
      <c r="A72" s="31">
        <v>1952</v>
      </c>
      <c r="B72" s="96">
        <v>729.4</v>
      </c>
      <c r="C72" s="34">
        <f t="shared" si="10"/>
        <v>10.294490078096389</v>
      </c>
      <c r="D72" s="24">
        <f t="shared" si="21"/>
        <v>1.2914872934314703</v>
      </c>
      <c r="E72" s="96">
        <v>945.7</v>
      </c>
      <c r="F72" s="34">
        <f t="shared" si="11"/>
        <v>13.347270725055877</v>
      </c>
      <c r="G72" s="24">
        <f t="shared" si="16"/>
        <v>1.0363247863247826</v>
      </c>
      <c r="H72" s="96">
        <f t="shared" si="20"/>
        <v>-216.30000000000007</v>
      </c>
      <c r="I72" s="34">
        <f t="shared" si="12"/>
        <v>-3.0527806469594871</v>
      </c>
      <c r="J72" s="225"/>
      <c r="K72" s="112"/>
      <c r="L72" s="104">
        <v>7085.3436592449198</v>
      </c>
      <c r="M72" s="87">
        <v>8.6083333333333307</v>
      </c>
      <c r="O72" s="97">
        <v>625.29999999999995</v>
      </c>
      <c r="P72" s="98">
        <v>828.8</v>
      </c>
      <c r="Q72" s="98">
        <f t="shared" si="17"/>
        <v>-203.5</v>
      </c>
      <c r="S72" s="92" t="s">
        <v>3</v>
      </c>
      <c r="T72" s="92" t="s">
        <v>3</v>
      </c>
      <c r="U72" s="92" t="s">
        <v>3</v>
      </c>
      <c r="V72" s="91"/>
      <c r="W72" s="91"/>
      <c r="X72" s="91"/>
    </row>
    <row r="73" spans="1:24" x14ac:dyDescent="0.3">
      <c r="A73" s="31">
        <v>1953</v>
      </c>
      <c r="B73" s="96">
        <v>638.1</v>
      </c>
      <c r="C73" s="34">
        <f t="shared" si="10"/>
        <v>9.0547565277594604</v>
      </c>
      <c r="D73" s="24">
        <f t="shared" si="21"/>
        <v>-12.517137373183429</v>
      </c>
      <c r="E73" s="96">
        <v>835.8</v>
      </c>
      <c r="F73" s="34">
        <f t="shared" si="11"/>
        <v>11.860155940920478</v>
      </c>
      <c r="G73" s="24">
        <f t="shared" si="16"/>
        <v>-11.621021465581061</v>
      </c>
      <c r="H73" s="96">
        <f t="shared" si="20"/>
        <v>-197.69999999999993</v>
      </c>
      <c r="I73" s="34">
        <f t="shared" si="12"/>
        <v>-2.8053994131610169</v>
      </c>
      <c r="J73" s="24"/>
      <c r="K73" s="24"/>
      <c r="L73" s="104">
        <v>7047.1248789932242</v>
      </c>
      <c r="M73" s="87">
        <v>8.6083333333333325</v>
      </c>
      <c r="O73" s="97">
        <v>559.1</v>
      </c>
      <c r="P73" s="98">
        <v>807.5</v>
      </c>
      <c r="Q73" s="98">
        <f t="shared" si="17"/>
        <v>-248.39999999999998</v>
      </c>
      <c r="S73" s="92" t="s">
        <v>3</v>
      </c>
      <c r="T73" s="92" t="s">
        <v>3</v>
      </c>
      <c r="U73" s="92" t="s">
        <v>3</v>
      </c>
      <c r="V73" s="91"/>
      <c r="W73" s="91"/>
      <c r="X73" s="91"/>
    </row>
    <row r="74" spans="1:24" x14ac:dyDescent="0.3">
      <c r="A74" s="31">
        <v>1954</v>
      </c>
      <c r="B74" s="96">
        <v>674.09999999999991</v>
      </c>
      <c r="C74" s="34">
        <f t="shared" si="10"/>
        <v>10.35958295011902</v>
      </c>
      <c r="D74" s="24">
        <f t="shared" si="21"/>
        <v>5.6417489421720646</v>
      </c>
      <c r="E74" s="96">
        <v>894.30000000000007</v>
      </c>
      <c r="F74" s="34">
        <f t="shared" si="11"/>
        <v>13.743621172365289</v>
      </c>
      <c r="G74" s="24">
        <f t="shared" si="16"/>
        <v>6.9992821249102777</v>
      </c>
      <c r="H74" s="96">
        <f t="shared" si="20"/>
        <v>-220.20000000000016</v>
      </c>
      <c r="I74" s="34">
        <f t="shared" si="12"/>
        <v>-3.3840382222462697</v>
      </c>
      <c r="J74" s="24"/>
      <c r="K74" s="24"/>
      <c r="L74" s="104">
        <v>6507.0187018701872</v>
      </c>
      <c r="M74" s="87">
        <v>11.362499999999999</v>
      </c>
      <c r="O74" s="97">
        <v>615.79999999999995</v>
      </c>
      <c r="P74" s="98">
        <v>788.7</v>
      </c>
      <c r="Q74" s="98">
        <f t="shared" si="17"/>
        <v>-172.90000000000009</v>
      </c>
      <c r="S74" s="92" t="s">
        <v>3</v>
      </c>
      <c r="T74" s="92" t="s">
        <v>3</v>
      </c>
      <c r="U74" s="92" t="s">
        <v>3</v>
      </c>
      <c r="V74" s="91"/>
      <c r="W74" s="91"/>
      <c r="X74" s="91"/>
    </row>
    <row r="75" spans="1:24" x14ac:dyDescent="0.3">
      <c r="A75" s="31">
        <v>1955</v>
      </c>
      <c r="B75" s="96">
        <v>859.5</v>
      </c>
      <c r="C75" s="34">
        <f t="shared" si="10"/>
        <v>11.92092989683853</v>
      </c>
      <c r="D75" s="24">
        <f t="shared" si="21"/>
        <v>27.503337783711636</v>
      </c>
      <c r="E75" s="96">
        <v>883.90000000000009</v>
      </c>
      <c r="F75" s="34">
        <f t="shared" si="11"/>
        <v>12.259348383729582</v>
      </c>
      <c r="G75" s="24">
        <f t="shared" si="16"/>
        <v>-1.1629207201162894</v>
      </c>
      <c r="H75" s="96">
        <f t="shared" si="20"/>
        <v>-24.400000000000091</v>
      </c>
      <c r="I75" s="34">
        <f t="shared" si="12"/>
        <v>-0.33841848689105436</v>
      </c>
      <c r="J75" s="24"/>
      <c r="K75" s="24"/>
      <c r="L75" s="104">
        <v>7210.0080064051235</v>
      </c>
      <c r="M75" s="87">
        <v>12.49</v>
      </c>
      <c r="O75" s="97">
        <v>738.6</v>
      </c>
      <c r="P75" s="98">
        <v>883.7</v>
      </c>
      <c r="Q75" s="98">
        <f t="shared" si="17"/>
        <v>-145.10000000000002</v>
      </c>
      <c r="S75" s="92" t="s">
        <v>3</v>
      </c>
      <c r="T75" s="92" t="s">
        <v>3</v>
      </c>
      <c r="U75" s="92" t="s">
        <v>3</v>
      </c>
      <c r="V75" s="91"/>
      <c r="W75" s="91"/>
      <c r="X75" s="91"/>
    </row>
    <row r="76" spans="1:24" x14ac:dyDescent="0.3">
      <c r="A76" s="31">
        <v>1956</v>
      </c>
      <c r="B76" s="96">
        <v>874.6</v>
      </c>
      <c r="C76" s="34">
        <f t="shared" si="10"/>
        <v>10.613830159347065</v>
      </c>
      <c r="D76" s="24">
        <f t="shared" si="21"/>
        <v>1.756835369400811</v>
      </c>
      <c r="E76" s="96">
        <v>1071.5999999999999</v>
      </c>
      <c r="F76" s="34">
        <f t="shared" si="11"/>
        <v>13.004551107656429</v>
      </c>
      <c r="G76" s="24">
        <f t="shared" si="16"/>
        <v>21.235433872609999</v>
      </c>
      <c r="H76" s="96">
        <f t="shared" si="20"/>
        <v>-196.99999999999989</v>
      </c>
      <c r="I76" s="34">
        <f t="shared" si="12"/>
        <v>-2.3907209483093652</v>
      </c>
      <c r="J76" s="24"/>
      <c r="K76" s="24"/>
      <c r="L76" s="104">
        <v>8240.1921537229791</v>
      </c>
      <c r="M76" s="87">
        <v>12.49</v>
      </c>
      <c r="O76" s="97">
        <v>807.2</v>
      </c>
      <c r="P76" s="98">
        <v>1071.5999999999999</v>
      </c>
      <c r="Q76" s="98">
        <f t="shared" ref="Q76:Q99" si="22">O76-P76</f>
        <v>-264.39999999999986</v>
      </c>
      <c r="S76" s="92" t="s">
        <v>3</v>
      </c>
      <c r="T76" s="92" t="s">
        <v>3</v>
      </c>
      <c r="U76" s="92" t="s">
        <v>3</v>
      </c>
      <c r="V76" s="91"/>
      <c r="W76" s="91"/>
      <c r="X76" s="91"/>
    </row>
    <row r="77" spans="1:24" x14ac:dyDescent="0.3">
      <c r="A77" s="31">
        <v>1957</v>
      </c>
      <c r="B77" s="96">
        <v>777.4</v>
      </c>
      <c r="C77" s="34">
        <f t="shared" si="10"/>
        <v>8.2142412398693807</v>
      </c>
      <c r="D77" s="24">
        <f t="shared" si="21"/>
        <v>-11.113651955179515</v>
      </c>
      <c r="E77" s="96">
        <v>1161.5</v>
      </c>
      <c r="F77" s="34">
        <f t="shared" si="11"/>
        <v>12.272756882053365</v>
      </c>
      <c r="G77" s="24">
        <f t="shared" si="16"/>
        <v>8.3893243747667157</v>
      </c>
      <c r="H77" s="96">
        <f t="shared" si="20"/>
        <v>-384.1</v>
      </c>
      <c r="I77" s="34">
        <f t="shared" si="12"/>
        <v>-4.0585156421839841</v>
      </c>
      <c r="J77" s="24"/>
      <c r="K77" s="24"/>
      <c r="L77" s="104">
        <v>9464.0512409927942</v>
      </c>
      <c r="M77" s="87">
        <v>12.49</v>
      </c>
      <c r="O77" s="97">
        <v>706.1</v>
      </c>
      <c r="P77" s="98">
        <v>1155.2</v>
      </c>
      <c r="Q77" s="98">
        <f t="shared" si="22"/>
        <v>-449.1</v>
      </c>
      <c r="S77" s="92" t="s">
        <v>3</v>
      </c>
      <c r="T77" s="92" t="s">
        <v>3</v>
      </c>
      <c r="U77" s="92" t="s">
        <v>3</v>
      </c>
      <c r="V77" s="91"/>
      <c r="W77" s="91"/>
      <c r="X77" s="91"/>
    </row>
    <row r="78" spans="1:24" x14ac:dyDescent="0.3">
      <c r="A78" s="31">
        <v>1958</v>
      </c>
      <c r="B78" s="96">
        <v>758.2</v>
      </c>
      <c r="C78" s="34">
        <f t="shared" si="10"/>
        <v>7.2082008266287092</v>
      </c>
      <c r="D78" s="24">
        <f t="shared" si="21"/>
        <v>-2.4697710316439303</v>
      </c>
      <c r="E78" s="96">
        <v>1164.8999999999999</v>
      </c>
      <c r="F78" s="34">
        <f t="shared" si="11"/>
        <v>11.07469420065917</v>
      </c>
      <c r="G78" s="24">
        <f t="shared" si="16"/>
        <v>0.29272492466636546</v>
      </c>
      <c r="H78" s="96">
        <f t="shared" si="20"/>
        <v>-406.69999999999982</v>
      </c>
      <c r="I78" s="34">
        <f t="shared" si="12"/>
        <v>-3.8664933740304601</v>
      </c>
      <c r="J78" s="24"/>
      <c r="K78" s="24"/>
      <c r="L78" s="104">
        <v>10518.574859887911</v>
      </c>
      <c r="M78" s="87">
        <v>12.49</v>
      </c>
      <c r="O78" s="97">
        <v>709.1</v>
      </c>
      <c r="P78" s="98">
        <v>1128.5999999999999</v>
      </c>
      <c r="Q78" s="98">
        <f t="shared" si="22"/>
        <v>-419.49999999999989</v>
      </c>
      <c r="S78" s="92" t="s">
        <v>3</v>
      </c>
      <c r="T78" s="92" t="s">
        <v>3</v>
      </c>
      <c r="U78" s="92" t="s">
        <v>3</v>
      </c>
      <c r="V78" s="91"/>
      <c r="W78" s="91"/>
      <c r="X78" s="91"/>
    </row>
    <row r="79" spans="1:24" x14ac:dyDescent="0.3">
      <c r="A79" s="31">
        <v>1959</v>
      </c>
      <c r="B79" s="96">
        <v>780.7</v>
      </c>
      <c r="C79" s="34">
        <f t="shared" si="10"/>
        <v>6.9267631347142897</v>
      </c>
      <c r="D79" s="24">
        <f t="shared" si="21"/>
        <v>2.9675547348984477</v>
      </c>
      <c r="E79" s="96">
        <v>1035.3</v>
      </c>
      <c r="F79" s="34">
        <f t="shared" si="11"/>
        <v>9.1857024124115583</v>
      </c>
      <c r="G79" s="24">
        <f t="shared" si="16"/>
        <v>-11.125418490857575</v>
      </c>
      <c r="H79" s="96">
        <f t="shared" si="20"/>
        <v>-254.59999999999991</v>
      </c>
      <c r="I79" s="34">
        <f t="shared" si="12"/>
        <v>-2.2589392776972685</v>
      </c>
      <c r="J79" s="24"/>
      <c r="K79" s="24"/>
      <c r="L79" s="104">
        <v>11270.776621297038</v>
      </c>
      <c r="M79" s="87">
        <v>12.49</v>
      </c>
      <c r="O79" s="97">
        <v>723</v>
      </c>
      <c r="P79" s="98">
        <v>1006.6</v>
      </c>
      <c r="Q79" s="98">
        <f t="shared" si="22"/>
        <v>-283.60000000000002</v>
      </c>
      <c r="S79" s="92" t="s">
        <v>3</v>
      </c>
      <c r="T79" s="92" t="s">
        <v>3</v>
      </c>
      <c r="U79" s="92" t="s">
        <v>3</v>
      </c>
      <c r="V79" s="91"/>
      <c r="W79" s="91"/>
      <c r="X79" s="91"/>
    </row>
    <row r="80" spans="1:24" x14ac:dyDescent="0.3">
      <c r="A80" s="31">
        <v>1960</v>
      </c>
      <c r="B80" s="96">
        <v>805.7</v>
      </c>
      <c r="C80" s="34">
        <f t="shared" ref="C80:C130" si="23">(B80/L80)*100</f>
        <v>6.3011922130454661</v>
      </c>
      <c r="D80" s="24">
        <f t="shared" si="21"/>
        <v>3.2022543870885212</v>
      </c>
      <c r="E80" s="96">
        <v>1211.3000000000002</v>
      </c>
      <c r="F80" s="34">
        <f t="shared" ref="F80:F130" si="24">(E80/L80)*100</f>
        <v>9.4732954296412739</v>
      </c>
      <c r="G80" s="24">
        <f t="shared" si="16"/>
        <v>16.999903409639749</v>
      </c>
      <c r="H80" s="96">
        <f t="shared" si="20"/>
        <v>-405.60000000000014</v>
      </c>
      <c r="I80" s="34">
        <f t="shared" ref="I80:I130" si="25">(H80/L80)*100</f>
        <v>-3.172103216595807</v>
      </c>
      <c r="J80" s="24"/>
      <c r="K80" s="24"/>
      <c r="L80" s="104">
        <v>12786.469175340271</v>
      </c>
      <c r="M80" s="87">
        <v>12.49</v>
      </c>
      <c r="O80" s="97">
        <v>738.7</v>
      </c>
      <c r="P80" s="98">
        <v>1186.4000000000001</v>
      </c>
      <c r="Q80" s="98">
        <f t="shared" si="22"/>
        <v>-447.70000000000005</v>
      </c>
      <c r="S80" s="92" t="s">
        <v>3</v>
      </c>
      <c r="T80" s="92" t="s">
        <v>3</v>
      </c>
      <c r="U80" s="92" t="s">
        <v>3</v>
      </c>
      <c r="V80" s="91"/>
      <c r="W80" s="91"/>
      <c r="X80" s="91"/>
    </row>
    <row r="81" spans="1:24" x14ac:dyDescent="0.3">
      <c r="A81" s="31">
        <v>1961</v>
      </c>
      <c r="B81" s="96">
        <v>842.8</v>
      </c>
      <c r="C81" s="34">
        <f t="shared" si="23"/>
        <v>6.0764344593502502</v>
      </c>
      <c r="D81" s="24">
        <f t="shared" si="21"/>
        <v>4.6046915725455939</v>
      </c>
      <c r="E81" s="96">
        <v>1165.1999999999998</v>
      </c>
      <c r="F81" s="34">
        <f t="shared" si="24"/>
        <v>8.4008797247685223</v>
      </c>
      <c r="G81" s="24">
        <f t="shared" si="16"/>
        <v>-3.8058284487740734</v>
      </c>
      <c r="H81" s="96">
        <f t="shared" si="20"/>
        <v>-322.39999999999986</v>
      </c>
      <c r="I81" s="34">
        <f t="shared" si="25"/>
        <v>-2.3244452654182726</v>
      </c>
      <c r="J81" s="24"/>
      <c r="K81" s="24"/>
      <c r="L81" s="104">
        <v>13869.975980784628</v>
      </c>
      <c r="M81" s="87">
        <v>12.49</v>
      </c>
      <c r="O81" s="97">
        <v>803.5</v>
      </c>
      <c r="P81" s="98">
        <v>1138.5999999999999</v>
      </c>
      <c r="Q81" s="98">
        <f t="shared" si="22"/>
        <v>-335.09999999999991</v>
      </c>
      <c r="S81" s="92" t="s">
        <v>3</v>
      </c>
      <c r="T81" s="92" t="s">
        <v>3</v>
      </c>
      <c r="U81" s="92" t="s">
        <v>3</v>
      </c>
      <c r="V81" s="91"/>
      <c r="W81" s="91"/>
      <c r="X81" s="91"/>
    </row>
    <row r="82" spans="1:24" x14ac:dyDescent="0.3">
      <c r="A82" s="31">
        <v>1962</v>
      </c>
      <c r="B82" s="96">
        <v>934.3</v>
      </c>
      <c r="C82" s="34">
        <f t="shared" si="23"/>
        <v>6.247641355384113</v>
      </c>
      <c r="D82" s="24">
        <f t="shared" si="21"/>
        <v>10.856668248694824</v>
      </c>
      <c r="E82" s="96">
        <v>1160.8</v>
      </c>
      <c r="F82" s="34">
        <f t="shared" si="24"/>
        <v>7.7622413414640681</v>
      </c>
      <c r="G82" s="24">
        <f t="shared" si="16"/>
        <v>-0.37761757638172799</v>
      </c>
      <c r="H82" s="96">
        <f t="shared" si="20"/>
        <v>-226.5</v>
      </c>
      <c r="I82" s="34">
        <f t="shared" si="25"/>
        <v>-1.5145999860799546</v>
      </c>
      <c r="J82" s="24"/>
      <c r="K82" s="24"/>
      <c r="L82" s="104">
        <v>14954.443554843874</v>
      </c>
      <c r="M82" s="87">
        <v>12.49</v>
      </c>
      <c r="O82" s="97">
        <v>899.5</v>
      </c>
      <c r="P82" s="98">
        <v>1143</v>
      </c>
      <c r="Q82" s="98">
        <f t="shared" si="22"/>
        <v>-243.5</v>
      </c>
      <c r="S82" s="92" t="s">
        <v>3</v>
      </c>
      <c r="T82" s="92" t="s">
        <v>3</v>
      </c>
      <c r="U82" s="92" t="s">
        <v>3</v>
      </c>
      <c r="V82" s="91"/>
      <c r="W82" s="91"/>
      <c r="X82" s="91"/>
    </row>
    <row r="83" spans="1:24" x14ac:dyDescent="0.3">
      <c r="A83" s="31">
        <v>1963</v>
      </c>
      <c r="B83" s="96">
        <v>1028.8</v>
      </c>
      <c r="C83" s="34">
        <f t="shared" si="23"/>
        <v>6.1791721166423024</v>
      </c>
      <c r="D83" s="24">
        <f t="shared" si="21"/>
        <v>10.11452424274859</v>
      </c>
      <c r="E83" s="96">
        <v>1244.2</v>
      </c>
      <c r="F83" s="34">
        <f t="shared" si="24"/>
        <v>7.4729062475955992</v>
      </c>
      <c r="G83" s="24">
        <f t="shared" si="16"/>
        <v>7.1847002067539689</v>
      </c>
      <c r="H83" s="96">
        <f t="shared" si="20"/>
        <v>-215.40000000000009</v>
      </c>
      <c r="I83" s="34">
        <f t="shared" si="25"/>
        <v>-1.2937341309532975</v>
      </c>
      <c r="J83" s="24"/>
      <c r="K83" s="24"/>
      <c r="L83" s="104">
        <v>16649.479583666933</v>
      </c>
      <c r="M83" s="87">
        <v>12.49</v>
      </c>
      <c r="O83" s="97">
        <v>935.9</v>
      </c>
      <c r="P83" s="98">
        <v>1239.7</v>
      </c>
      <c r="Q83" s="98">
        <f t="shared" si="22"/>
        <v>-303.80000000000007</v>
      </c>
      <c r="S83" s="92" t="s">
        <v>3</v>
      </c>
      <c r="T83" s="92" t="s">
        <v>3</v>
      </c>
      <c r="U83" s="92" t="s">
        <v>3</v>
      </c>
      <c r="V83" s="91"/>
      <c r="W83" s="91"/>
      <c r="X83" s="91"/>
    </row>
    <row r="84" spans="1:24" x14ac:dyDescent="0.3">
      <c r="A84" s="31">
        <v>1964</v>
      </c>
      <c r="B84" s="96">
        <v>1088.5999999999999</v>
      </c>
      <c r="C84" s="34">
        <f t="shared" si="23"/>
        <v>5.5383130822277709</v>
      </c>
      <c r="D84" s="24">
        <f t="shared" si="21"/>
        <v>5.8125972006220827</v>
      </c>
      <c r="E84" s="96">
        <v>1501.6000000000001</v>
      </c>
      <c r="F84" s="34">
        <f t="shared" si="24"/>
        <v>7.6394735662991193</v>
      </c>
      <c r="G84" s="24">
        <f t="shared" si="16"/>
        <v>20.687992284198685</v>
      </c>
      <c r="H84" s="96">
        <f t="shared" si="20"/>
        <v>-413.00000000000023</v>
      </c>
      <c r="I84" s="34">
        <f t="shared" si="25"/>
        <v>-2.1011604840713494</v>
      </c>
      <c r="J84" s="24"/>
      <c r="K84" s="24"/>
      <c r="L84" s="104">
        <v>19655.804643714971</v>
      </c>
      <c r="M84" s="87">
        <v>12.49</v>
      </c>
      <c r="O84" s="97">
        <v>1023.5</v>
      </c>
      <c r="P84" s="98">
        <v>1493</v>
      </c>
      <c r="Q84" s="98">
        <f t="shared" si="22"/>
        <v>-469.5</v>
      </c>
      <c r="S84" s="92" t="s">
        <v>3</v>
      </c>
      <c r="T84" s="92" t="s">
        <v>3</v>
      </c>
      <c r="U84" s="92" t="s">
        <v>3</v>
      </c>
      <c r="V84" s="91"/>
      <c r="W84" s="91"/>
      <c r="X84" s="91"/>
    </row>
    <row r="85" spans="1:24" x14ac:dyDescent="0.3">
      <c r="A85" s="31">
        <v>1965</v>
      </c>
      <c r="B85" s="96">
        <v>1153.5999999999999</v>
      </c>
      <c r="C85" s="34">
        <f t="shared" si="23"/>
        <v>5.3879530326826703</v>
      </c>
      <c r="D85" s="24">
        <f t="shared" si="21"/>
        <v>5.970971890501553</v>
      </c>
      <c r="E85" s="96">
        <v>1578.8</v>
      </c>
      <c r="F85" s="34">
        <f t="shared" si="24"/>
        <v>7.3738733079051668</v>
      </c>
      <c r="G85" s="24">
        <f t="shared" si="16"/>
        <v>5.1411827384123532</v>
      </c>
      <c r="H85" s="96">
        <f t="shared" si="20"/>
        <v>-425.20000000000005</v>
      </c>
      <c r="I85" s="34">
        <f t="shared" si="25"/>
        <v>-1.9859202752224965</v>
      </c>
      <c r="J85" s="24"/>
      <c r="K85" s="24"/>
      <c r="L85" s="104">
        <v>21410.728582866293</v>
      </c>
      <c r="M85" s="87">
        <v>12.49</v>
      </c>
      <c r="O85" s="97">
        <v>1088.7791999999999</v>
      </c>
      <c r="P85" s="98">
        <v>1559.60808</v>
      </c>
      <c r="Q85" s="98">
        <f t="shared" si="22"/>
        <v>-470.82888000000003</v>
      </c>
      <c r="S85" s="92" t="s">
        <v>3</v>
      </c>
      <c r="T85" s="92" t="s">
        <v>3</v>
      </c>
      <c r="U85" s="92" t="s">
        <v>3</v>
      </c>
      <c r="V85" s="91"/>
      <c r="W85" s="91"/>
      <c r="X85" s="91"/>
    </row>
    <row r="86" spans="1:24" x14ac:dyDescent="0.3">
      <c r="A86" s="31">
        <v>1966</v>
      </c>
      <c r="B86" s="96">
        <v>1235.4000000000001</v>
      </c>
      <c r="C86" s="34">
        <f t="shared" si="23"/>
        <v>5.1919090431903525</v>
      </c>
      <c r="D86" s="24">
        <f t="shared" si="21"/>
        <v>7.0908460471567514</v>
      </c>
      <c r="E86" s="96">
        <v>1668.8</v>
      </c>
      <c r="F86" s="34">
        <f t="shared" si="24"/>
        <v>7.0133218482079167</v>
      </c>
      <c r="G86" s="24">
        <f t="shared" si="16"/>
        <v>5.7005320496579692</v>
      </c>
      <c r="H86" s="96">
        <f t="shared" si="20"/>
        <v>-433.39999999999986</v>
      </c>
      <c r="I86" s="34">
        <f t="shared" si="25"/>
        <v>-1.8214128050175633</v>
      </c>
      <c r="J86" s="24"/>
      <c r="K86" s="24"/>
      <c r="L86" s="104">
        <v>23794.715772618096</v>
      </c>
      <c r="M86" s="87">
        <v>12.49</v>
      </c>
      <c r="O86" s="97">
        <v>1162.7638400000001</v>
      </c>
      <c r="P86" s="98">
        <v>1605.16048</v>
      </c>
      <c r="Q86" s="98">
        <f t="shared" si="22"/>
        <v>-442.39663999999993</v>
      </c>
      <c r="S86" s="92" t="s">
        <v>3</v>
      </c>
      <c r="T86" s="92" t="s">
        <v>3</v>
      </c>
      <c r="U86" s="92" t="s">
        <v>3</v>
      </c>
      <c r="V86" s="91"/>
      <c r="W86" s="91"/>
      <c r="X86" s="91"/>
    </row>
    <row r="87" spans="1:24" x14ac:dyDescent="0.3">
      <c r="A87" s="31">
        <v>1967</v>
      </c>
      <c r="B87" s="96">
        <v>1228.6000000000001</v>
      </c>
      <c r="C87" s="34">
        <f t="shared" si="23"/>
        <v>4.7212411352972845</v>
      </c>
      <c r="D87" s="24">
        <f t="shared" si="21"/>
        <v>-0.55042901084668694</v>
      </c>
      <c r="E87" s="96">
        <v>1755.2</v>
      </c>
      <c r="F87" s="34">
        <f t="shared" si="24"/>
        <v>6.744849780786093</v>
      </c>
      <c r="G87" s="24">
        <f t="shared" si="16"/>
        <v>5.1773729626078735</v>
      </c>
      <c r="H87" s="96">
        <f t="shared" si="20"/>
        <v>-526.59999999999991</v>
      </c>
      <c r="I87" s="34">
        <f t="shared" si="25"/>
        <v>-2.023608645488808</v>
      </c>
      <c r="J87" s="24"/>
      <c r="K87" s="24"/>
      <c r="L87" s="104">
        <v>26022.818254603684</v>
      </c>
      <c r="M87" s="87">
        <v>12.49</v>
      </c>
      <c r="O87" s="97">
        <v>1103.81448</v>
      </c>
      <c r="P87" s="98">
        <v>1745.8524</v>
      </c>
      <c r="Q87" s="98">
        <f t="shared" si="22"/>
        <v>-642.03791999999999</v>
      </c>
      <c r="S87" s="92" t="s">
        <v>3</v>
      </c>
      <c r="T87" s="92" t="s">
        <v>3</v>
      </c>
      <c r="U87" s="92" t="s">
        <v>3</v>
      </c>
      <c r="V87" s="91"/>
      <c r="W87" s="91"/>
      <c r="X87" s="91"/>
    </row>
    <row r="88" spans="1:24" x14ac:dyDescent="0.3">
      <c r="A88" s="31">
        <v>1968</v>
      </c>
      <c r="B88" s="96">
        <v>1276.0999999999999</v>
      </c>
      <c r="C88" s="34">
        <f t="shared" si="23"/>
        <v>4.4326512124226776</v>
      </c>
      <c r="D88" s="24">
        <f t="shared" si="21"/>
        <v>3.866189158391653</v>
      </c>
      <c r="E88" s="96">
        <v>1936.8</v>
      </c>
      <c r="F88" s="34">
        <f t="shared" si="24"/>
        <v>6.7276536856204396</v>
      </c>
      <c r="G88" s="24">
        <f t="shared" si="16"/>
        <v>10.34639927073837</v>
      </c>
      <c r="H88" s="96">
        <f t="shared" si="20"/>
        <v>-660.7</v>
      </c>
      <c r="I88" s="34">
        <f t="shared" si="25"/>
        <v>-2.2950024731977616</v>
      </c>
      <c r="J88" s="24"/>
      <c r="K88" s="24"/>
      <c r="L88" s="104">
        <v>28788.639999999999</v>
      </c>
      <c r="M88" s="87">
        <v>12.5</v>
      </c>
      <c r="O88" s="97">
        <v>1180.71424</v>
      </c>
      <c r="P88" s="98">
        <v>1960.1114399999999</v>
      </c>
      <c r="Q88" s="98">
        <f t="shared" si="22"/>
        <v>-779.39719999999988</v>
      </c>
      <c r="S88" s="92" t="s">
        <v>3</v>
      </c>
      <c r="T88" s="92" t="s">
        <v>3</v>
      </c>
      <c r="U88" s="92" t="s">
        <v>3</v>
      </c>
      <c r="V88" s="91"/>
      <c r="W88" s="91"/>
      <c r="X88" s="91"/>
    </row>
    <row r="89" spans="1:24" x14ac:dyDescent="0.3">
      <c r="A89" s="31">
        <v>1969</v>
      </c>
      <c r="B89" s="96">
        <v>1470.3</v>
      </c>
      <c r="C89" s="34">
        <f t="shared" si="23"/>
        <v>4.6201444961739186</v>
      </c>
      <c r="D89" s="24">
        <f t="shared" si="21"/>
        <v>15.218243084397788</v>
      </c>
      <c r="E89" s="96">
        <v>2001.8999999999999</v>
      </c>
      <c r="F89" s="34">
        <f t="shared" si="24"/>
        <v>6.2905986988305562</v>
      </c>
      <c r="G89" s="24">
        <f t="shared" si="16"/>
        <v>3.3612143742255185</v>
      </c>
      <c r="H89" s="96">
        <f t="shared" si="20"/>
        <v>-531.59999999999991</v>
      </c>
      <c r="I89" s="34">
        <f t="shared" si="25"/>
        <v>-1.6704542026566376</v>
      </c>
      <c r="J89" s="24"/>
      <c r="K89" s="24"/>
      <c r="L89" s="104">
        <v>31823.68</v>
      </c>
      <c r="M89" s="87">
        <v>12.5</v>
      </c>
      <c r="O89" s="97">
        <v>1384.9500800000001</v>
      </c>
      <c r="P89" s="98">
        <v>2078.0283999999997</v>
      </c>
      <c r="Q89" s="98">
        <f t="shared" si="22"/>
        <v>-693.07831999999962</v>
      </c>
      <c r="S89" s="92" t="s">
        <v>3</v>
      </c>
      <c r="T89" s="92" t="s">
        <v>3</v>
      </c>
      <c r="U89" s="92" t="s">
        <v>3</v>
      </c>
      <c r="V89" s="91"/>
      <c r="W89" s="91"/>
      <c r="X89" s="91"/>
    </row>
    <row r="90" spans="1:24" x14ac:dyDescent="0.3">
      <c r="A90" s="31">
        <v>1970</v>
      </c>
      <c r="B90" s="96">
        <v>1446.7</v>
      </c>
      <c r="C90" s="34">
        <f t="shared" si="23"/>
        <v>4.0701665541300924</v>
      </c>
      <c r="D90" s="24">
        <f t="shared" si="21"/>
        <v>-1.6051146024620766</v>
      </c>
      <c r="E90" s="96">
        <v>2353.7000000000003</v>
      </c>
      <c r="F90" s="34">
        <f t="shared" si="24"/>
        <v>6.621933378347963</v>
      </c>
      <c r="G90" s="24">
        <f t="shared" si="16"/>
        <v>17.573305359908108</v>
      </c>
      <c r="H90" s="96">
        <f t="shared" si="20"/>
        <v>-907.00000000000023</v>
      </c>
      <c r="I90" s="34">
        <f t="shared" si="25"/>
        <v>-2.5517668242178715</v>
      </c>
      <c r="J90" s="1"/>
      <c r="K90" s="1"/>
      <c r="L90" s="104">
        <v>35544</v>
      </c>
      <c r="M90" s="87">
        <v>12.5</v>
      </c>
      <c r="O90" s="97">
        <v>1282.0153600000001</v>
      </c>
      <c r="P90" s="98">
        <v>2319.5066400000001</v>
      </c>
      <c r="Q90" s="98">
        <f t="shared" si="22"/>
        <v>-1037.49128</v>
      </c>
      <c r="S90" s="92" t="s">
        <v>3</v>
      </c>
      <c r="T90" s="92" t="s">
        <v>3</v>
      </c>
      <c r="U90" s="92" t="s">
        <v>3</v>
      </c>
      <c r="V90" s="91"/>
      <c r="W90" s="91"/>
      <c r="X90" s="91"/>
    </row>
    <row r="91" spans="1:24" x14ac:dyDescent="0.3">
      <c r="A91" s="31">
        <v>1971</v>
      </c>
      <c r="B91" s="96">
        <v>1521.8</v>
      </c>
      <c r="C91" s="34">
        <f t="shared" si="23"/>
        <v>3.8820557089534726</v>
      </c>
      <c r="D91" s="24">
        <f t="shared" si="21"/>
        <v>5.1911246284647827</v>
      </c>
      <c r="E91" s="96">
        <v>2272.6999999999998</v>
      </c>
      <c r="F91" s="34">
        <f t="shared" si="24"/>
        <v>5.7975739320137709</v>
      </c>
      <c r="G91" s="24">
        <f t="shared" si="16"/>
        <v>-3.4413901516761047</v>
      </c>
      <c r="H91" s="96">
        <f t="shared" si="20"/>
        <v>-750.89999999999986</v>
      </c>
      <c r="I91" s="34">
        <f t="shared" si="25"/>
        <v>-1.9155182230602985</v>
      </c>
      <c r="J91" s="1"/>
      <c r="K91" s="1"/>
      <c r="L91" s="104">
        <v>39200.879999999997</v>
      </c>
      <c r="M91" s="87">
        <v>12.5</v>
      </c>
      <c r="O91" s="97">
        <v>1474.7</v>
      </c>
      <c r="P91" s="98">
        <v>2577.1999999999998</v>
      </c>
      <c r="Q91" s="98">
        <f t="shared" si="22"/>
        <v>-1102.4999999999998</v>
      </c>
      <c r="S91" s="92" t="s">
        <v>3</v>
      </c>
      <c r="T91" s="92" t="s">
        <v>3</v>
      </c>
      <c r="U91" s="92" t="s">
        <v>3</v>
      </c>
      <c r="V91" s="91"/>
      <c r="W91" s="91"/>
      <c r="X91" s="91"/>
    </row>
    <row r="92" spans="1:24" x14ac:dyDescent="0.3">
      <c r="A92" s="31">
        <v>1972</v>
      </c>
      <c r="B92" s="96">
        <v>1886.8000000000002</v>
      </c>
      <c r="C92" s="34">
        <f t="shared" si="23"/>
        <v>4.176361633783463</v>
      </c>
      <c r="D92" s="24">
        <f t="shared" si="21"/>
        <v>23.984754895518478</v>
      </c>
      <c r="E92" s="96">
        <v>2799.4</v>
      </c>
      <c r="F92" s="34">
        <f t="shared" si="24"/>
        <v>6.1963677960639316</v>
      </c>
      <c r="G92" s="24">
        <f t="shared" si="16"/>
        <v>23.17507810093722</v>
      </c>
      <c r="H92" s="96">
        <f t="shared" si="20"/>
        <v>-912.59999999999991</v>
      </c>
      <c r="I92" s="34">
        <f t="shared" si="25"/>
        <v>-2.0200061622804686</v>
      </c>
      <c r="J92" s="1"/>
      <c r="K92" s="1"/>
      <c r="L92" s="104">
        <v>45178.080000000002</v>
      </c>
      <c r="M92" s="87">
        <v>12.5</v>
      </c>
      <c r="O92" s="97">
        <v>1826.2</v>
      </c>
      <c r="P92" s="98">
        <v>3138.9</v>
      </c>
      <c r="Q92" s="98">
        <f t="shared" si="22"/>
        <v>-1312.7</v>
      </c>
      <c r="S92" s="92" t="s">
        <v>3</v>
      </c>
      <c r="T92" s="92" t="s">
        <v>3</v>
      </c>
      <c r="U92" s="92" t="s">
        <v>3</v>
      </c>
      <c r="V92" s="91"/>
      <c r="W92" s="91"/>
      <c r="X92" s="91"/>
    </row>
    <row r="93" spans="1:24" x14ac:dyDescent="0.3">
      <c r="A93" s="31">
        <v>1973</v>
      </c>
      <c r="B93" s="96">
        <v>2399.2999999999997</v>
      </c>
      <c r="C93" s="34">
        <f t="shared" si="23"/>
        <v>4.3409524802030992</v>
      </c>
      <c r="D93" s="24">
        <f t="shared" si="21"/>
        <v>27.162391350434568</v>
      </c>
      <c r="E93" s="96">
        <v>3937.4</v>
      </c>
      <c r="F93" s="34">
        <f t="shared" si="24"/>
        <v>7.1237720566630633</v>
      </c>
      <c r="G93" s="24">
        <f t="shared" si="16"/>
        <v>40.651568193184254</v>
      </c>
      <c r="H93" s="96">
        <f t="shared" si="20"/>
        <v>-1538.1000000000004</v>
      </c>
      <c r="I93" s="34">
        <f t="shared" si="25"/>
        <v>-2.7828195764599633</v>
      </c>
      <c r="J93" s="1"/>
      <c r="K93" s="1"/>
      <c r="L93" s="104">
        <v>55271.28</v>
      </c>
      <c r="M93" s="87">
        <v>12.5</v>
      </c>
      <c r="O93" s="97">
        <v>2072</v>
      </c>
      <c r="P93" s="98">
        <v>4089.5</v>
      </c>
      <c r="Q93" s="98">
        <f t="shared" si="22"/>
        <v>-2017.5</v>
      </c>
      <c r="S93" s="92" t="s">
        <v>3</v>
      </c>
      <c r="T93" s="92" t="s">
        <v>3</v>
      </c>
      <c r="U93" s="92" t="s">
        <v>3</v>
      </c>
      <c r="V93" s="91"/>
      <c r="W93" s="91"/>
      <c r="X93" s="91"/>
    </row>
    <row r="94" spans="1:24" x14ac:dyDescent="0.3">
      <c r="A94" s="31">
        <v>1974</v>
      </c>
      <c r="B94" s="96">
        <v>3377.2</v>
      </c>
      <c r="C94" s="34">
        <f t="shared" si="23"/>
        <v>4.6920830892723959</v>
      </c>
      <c r="D94" s="24">
        <f t="shared" si="21"/>
        <v>40.757721001958913</v>
      </c>
      <c r="E94" s="96">
        <v>6225.5</v>
      </c>
      <c r="F94" s="34">
        <f t="shared" si="24"/>
        <v>8.6493436196450624</v>
      </c>
      <c r="G94" s="24">
        <f t="shared" si="16"/>
        <v>58.111952049575862</v>
      </c>
      <c r="H94" s="96">
        <f t="shared" si="20"/>
        <v>-2848.3</v>
      </c>
      <c r="I94" s="34">
        <f t="shared" si="25"/>
        <v>-3.957260530372666</v>
      </c>
      <c r="J94" s="1"/>
      <c r="K94" s="1"/>
      <c r="L94" s="104">
        <v>71976.56</v>
      </c>
      <c r="M94" s="87">
        <v>12.5</v>
      </c>
      <c r="O94" s="97">
        <v>2852.1</v>
      </c>
      <c r="P94" s="98">
        <v>6457.8</v>
      </c>
      <c r="Q94" s="98">
        <f t="shared" si="22"/>
        <v>-3605.7000000000003</v>
      </c>
      <c r="S94" s="92" t="s">
        <v>3</v>
      </c>
      <c r="T94" s="92" t="s">
        <v>3</v>
      </c>
      <c r="U94" s="92" t="s">
        <v>3</v>
      </c>
      <c r="V94" s="91"/>
      <c r="W94" s="91"/>
      <c r="X94" s="91"/>
    </row>
    <row r="95" spans="1:24" x14ac:dyDescent="0.3">
      <c r="A95" s="31">
        <v>1975</v>
      </c>
      <c r="B95" s="96">
        <v>3540.6000000000004</v>
      </c>
      <c r="C95" s="34">
        <f t="shared" si="23"/>
        <v>4.0232262169901372</v>
      </c>
      <c r="D95" s="24">
        <f t="shared" si="21"/>
        <v>4.8383276086699123</v>
      </c>
      <c r="E95" s="96">
        <v>6732.2999999999993</v>
      </c>
      <c r="F95" s="34">
        <f t="shared" si="24"/>
        <v>7.6499931821280844</v>
      </c>
      <c r="G95" s="24">
        <f t="shared" si="16"/>
        <v>8.1407115894305484</v>
      </c>
      <c r="H95" s="96">
        <f t="shared" si="20"/>
        <v>-3191.6999999999989</v>
      </c>
      <c r="I95" s="34">
        <f t="shared" si="25"/>
        <v>-3.6267669651379473</v>
      </c>
      <c r="J95" s="1"/>
      <c r="K95" s="1"/>
      <c r="L95" s="104">
        <v>88004</v>
      </c>
      <c r="M95" s="87">
        <v>12.5</v>
      </c>
      <c r="O95" s="97">
        <v>2863.2</v>
      </c>
      <c r="P95" s="98">
        <v>7004.8</v>
      </c>
      <c r="Q95" s="98">
        <f t="shared" si="22"/>
        <v>-4141.6000000000004</v>
      </c>
      <c r="S95" s="92" t="s">
        <v>3</v>
      </c>
      <c r="T95" s="92" t="s">
        <v>3</v>
      </c>
      <c r="U95" s="92" t="s">
        <v>3</v>
      </c>
      <c r="V95" s="91"/>
      <c r="W95" s="91"/>
      <c r="X95" s="91"/>
    </row>
    <row r="96" spans="1:24" x14ac:dyDescent="0.3">
      <c r="A96" s="31">
        <v>1976</v>
      </c>
      <c r="B96" s="96">
        <v>4181.3999999999996</v>
      </c>
      <c r="C96" s="34">
        <f t="shared" si="23"/>
        <v>4.696941139399315</v>
      </c>
      <c r="D96" s="24">
        <f t="shared" si="21"/>
        <v>18.098627351296372</v>
      </c>
      <c r="E96" s="96">
        <v>6428.5999999999995</v>
      </c>
      <c r="F96" s="34">
        <f t="shared" si="24"/>
        <v>7.2212072054198204</v>
      </c>
      <c r="G96" s="24">
        <f t="shared" si="16"/>
        <v>-4.5110883353385862</v>
      </c>
      <c r="H96" s="96">
        <f t="shared" si="20"/>
        <v>-2247.1999999999998</v>
      </c>
      <c r="I96" s="34">
        <f t="shared" si="25"/>
        <v>-2.524266066020505</v>
      </c>
      <c r="J96" s="1"/>
      <c r="K96" s="1"/>
      <c r="L96" s="104">
        <v>89023.896103896099</v>
      </c>
      <c r="M96" s="87">
        <v>15.4</v>
      </c>
      <c r="O96" s="97">
        <v>3360.8</v>
      </c>
      <c r="P96" s="98">
        <v>6265.5</v>
      </c>
      <c r="Q96" s="98">
        <f t="shared" si="22"/>
        <v>-2904.7</v>
      </c>
      <c r="S96" s="92" t="s">
        <v>3</v>
      </c>
      <c r="T96" s="92" t="s">
        <v>3</v>
      </c>
      <c r="U96" s="92" t="s">
        <v>3</v>
      </c>
      <c r="V96" s="91"/>
      <c r="W96" s="91"/>
      <c r="X96" s="91"/>
    </row>
    <row r="97" spans="1:24" x14ac:dyDescent="0.3">
      <c r="A97" s="31">
        <v>1977</v>
      </c>
      <c r="B97" s="96">
        <v>5193.0000000000009</v>
      </c>
      <c r="C97" s="34">
        <f t="shared" si="23"/>
        <v>6.3370488675758949</v>
      </c>
      <c r="D97" s="24">
        <f t="shared" si="21"/>
        <v>24.192854068015524</v>
      </c>
      <c r="E97" s="96">
        <v>5735.6</v>
      </c>
      <c r="F97" s="34">
        <f t="shared" si="24"/>
        <v>6.999186883279088</v>
      </c>
      <c r="G97" s="24">
        <f t="shared" si="16"/>
        <v>-10.779952089101808</v>
      </c>
      <c r="H97" s="96">
        <f t="shared" si="20"/>
        <v>-542.59999999999945</v>
      </c>
      <c r="I97" s="34">
        <f t="shared" si="25"/>
        <v>-0.66213801570319208</v>
      </c>
      <c r="J97" s="1"/>
      <c r="K97" s="1"/>
      <c r="L97" s="104">
        <v>81946.66174298375</v>
      </c>
      <c r="M97" s="87">
        <v>22.566666666666666</v>
      </c>
      <c r="O97" s="97">
        <v>4183.2</v>
      </c>
      <c r="P97" s="98">
        <v>5914</v>
      </c>
      <c r="Q97" s="98">
        <f t="shared" si="22"/>
        <v>-1730.8000000000002</v>
      </c>
      <c r="S97" s="92" t="s">
        <v>3</v>
      </c>
      <c r="T97" s="92" t="s">
        <v>3</v>
      </c>
      <c r="U97" s="92" t="s">
        <v>3</v>
      </c>
      <c r="V97" s="91"/>
      <c r="W97" s="91"/>
      <c r="X97" s="91"/>
    </row>
    <row r="98" spans="1:24" x14ac:dyDescent="0.3">
      <c r="A98" s="31">
        <v>1978</v>
      </c>
      <c r="B98" s="96">
        <v>6764.3</v>
      </c>
      <c r="C98" s="34">
        <f t="shared" si="23"/>
        <v>6.5692539310806293</v>
      </c>
      <c r="D98" s="24">
        <f t="shared" si="21"/>
        <v>30.258039668784885</v>
      </c>
      <c r="E98" s="96">
        <v>7991.5</v>
      </c>
      <c r="F98" s="34">
        <f t="shared" si="24"/>
        <v>7.7610680765535012</v>
      </c>
      <c r="G98" s="24">
        <f t="shared" si="16"/>
        <v>39.331543343329379</v>
      </c>
      <c r="H98" s="96">
        <f t="shared" si="20"/>
        <v>-1227.1999999999998</v>
      </c>
      <c r="I98" s="34">
        <f t="shared" si="25"/>
        <v>-1.1918141454728719</v>
      </c>
      <c r="J98" s="1"/>
      <c r="K98" s="1"/>
      <c r="L98" s="104">
        <v>102969.07488986784</v>
      </c>
      <c r="M98" s="87">
        <v>22.7</v>
      </c>
      <c r="O98" s="97">
        <v>6172.7</v>
      </c>
      <c r="P98" s="98">
        <v>8473.6</v>
      </c>
      <c r="Q98" s="98">
        <f t="shared" si="22"/>
        <v>-2300.9000000000005</v>
      </c>
      <c r="S98" s="92" t="s">
        <v>3</v>
      </c>
      <c r="T98" s="92" t="s">
        <v>3</v>
      </c>
      <c r="U98" s="92" t="s">
        <v>3</v>
      </c>
      <c r="V98" s="91"/>
      <c r="W98" s="91"/>
      <c r="X98" s="91"/>
    </row>
    <row r="99" spans="1:24" x14ac:dyDescent="0.3">
      <c r="A99" s="31">
        <v>1979</v>
      </c>
      <c r="B99" s="96">
        <v>9943.3000000000011</v>
      </c>
      <c r="C99" s="34">
        <f t="shared" si="23"/>
        <v>7.3797515218018281</v>
      </c>
      <c r="D99" s="24">
        <f t="shared" si="21"/>
        <v>46.996732847449117</v>
      </c>
      <c r="E99" s="96">
        <v>12131.5</v>
      </c>
      <c r="F99" s="34">
        <f t="shared" si="24"/>
        <v>9.0037970881637737</v>
      </c>
      <c r="G99" s="24">
        <f t="shared" si="16"/>
        <v>51.805042858036664</v>
      </c>
      <c r="H99" s="96">
        <f t="shared" si="20"/>
        <v>-2188.1999999999989</v>
      </c>
      <c r="I99" s="34">
        <f t="shared" si="25"/>
        <v>-1.6240455663619473</v>
      </c>
      <c r="J99" s="1"/>
      <c r="K99" s="1"/>
      <c r="L99" s="104">
        <v>134737.59882869691</v>
      </c>
      <c r="M99" s="87">
        <v>22.766666666666669</v>
      </c>
      <c r="O99" s="97">
        <v>8817.6</v>
      </c>
      <c r="P99" s="98">
        <v>12678.6</v>
      </c>
      <c r="Q99" s="98">
        <f t="shared" si="22"/>
        <v>-3861</v>
      </c>
      <c r="S99" s="92" t="s">
        <v>3</v>
      </c>
      <c r="T99" s="92" t="s">
        <v>3</v>
      </c>
      <c r="U99" s="92" t="s">
        <v>3</v>
      </c>
      <c r="V99" s="91"/>
      <c r="W99" s="91"/>
      <c r="X99" s="91"/>
    </row>
    <row r="100" spans="1:24" x14ac:dyDescent="0.3">
      <c r="A100" s="31">
        <v>1980</v>
      </c>
      <c r="B100" s="96">
        <v>18031.039000000001</v>
      </c>
      <c r="C100" s="34">
        <f t="shared" si="23"/>
        <v>9.2813008486722808</v>
      </c>
      <c r="D100" s="24">
        <f t="shared" si="21"/>
        <v>81.338579747166435</v>
      </c>
      <c r="E100" s="96">
        <v>21089.360000000001</v>
      </c>
      <c r="F100" s="34">
        <f t="shared" si="24"/>
        <v>10.855541650481442</v>
      </c>
      <c r="G100" s="24">
        <f t="shared" si="16"/>
        <v>73.839673577051485</v>
      </c>
      <c r="H100" s="96">
        <f t="shared" si="20"/>
        <v>-3058.3209999999999</v>
      </c>
      <c r="I100" s="34">
        <f t="shared" si="25"/>
        <v>-1.5742408018091611</v>
      </c>
      <c r="J100" s="1"/>
      <c r="K100" s="1"/>
      <c r="L100" s="104">
        <v>194272.75652398876</v>
      </c>
      <c r="M100" s="87">
        <v>22.941666666666666</v>
      </c>
      <c r="O100" s="97">
        <v>18031</v>
      </c>
      <c r="P100" s="98">
        <v>21089.4</v>
      </c>
      <c r="Q100" s="98">
        <v>-3058.3</v>
      </c>
      <c r="S100" s="92" t="s">
        <v>3</v>
      </c>
      <c r="T100" s="92" t="s">
        <v>3</v>
      </c>
      <c r="U100" s="92" t="s">
        <v>3</v>
      </c>
      <c r="V100" s="91"/>
      <c r="W100" s="91"/>
      <c r="X100" s="91"/>
    </row>
    <row r="101" spans="1:24" x14ac:dyDescent="0.3">
      <c r="A101" s="31">
        <v>1981</v>
      </c>
      <c r="B101" s="96">
        <v>23307.339</v>
      </c>
      <c r="C101" s="34">
        <f t="shared" si="23"/>
        <v>9.1989492648950986</v>
      </c>
      <c r="D101" s="24">
        <f t="shared" si="21"/>
        <v>29.262318161476998</v>
      </c>
      <c r="E101" s="96">
        <v>27184.229000000003</v>
      </c>
      <c r="F101" s="34">
        <f t="shared" si="24"/>
        <v>10.729081658626498</v>
      </c>
      <c r="G101" s="24">
        <f t="shared" si="16"/>
        <v>28.900208446344511</v>
      </c>
      <c r="H101" s="96">
        <f t="shared" si="20"/>
        <v>-3876.8900000000031</v>
      </c>
      <c r="I101" s="34">
        <f t="shared" si="25"/>
        <v>-1.5301323937313986</v>
      </c>
      <c r="J101" s="1"/>
      <c r="K101" s="1"/>
      <c r="L101" s="104">
        <v>253369.57872944404</v>
      </c>
      <c r="M101" s="87">
        <v>24.483333333333334</v>
      </c>
      <c r="O101" s="97">
        <v>23307.3</v>
      </c>
      <c r="P101" s="98">
        <v>27184.2</v>
      </c>
      <c r="Q101" s="98">
        <v>-3876.9</v>
      </c>
      <c r="S101" s="92" t="s">
        <v>3</v>
      </c>
      <c r="T101" s="92" t="s">
        <v>3</v>
      </c>
      <c r="U101" s="92" t="s">
        <v>3</v>
      </c>
      <c r="V101" s="91"/>
      <c r="W101" s="91"/>
      <c r="X101" s="91"/>
    </row>
    <row r="102" spans="1:24" x14ac:dyDescent="0.3">
      <c r="A102" s="31">
        <v>1982</v>
      </c>
      <c r="B102" s="96">
        <v>24055.21</v>
      </c>
      <c r="C102" s="34">
        <f t="shared" si="23"/>
        <v>13.003803084875548</v>
      </c>
      <c r="D102" s="24">
        <f t="shared" ref="D102:D130" si="26">((B102/B101)-1)*100</f>
        <v>3.2087360981019719</v>
      </c>
      <c r="E102" s="96">
        <v>17010.631000000001</v>
      </c>
      <c r="F102" s="34">
        <f t="shared" si="24"/>
        <v>9.1956335394070408</v>
      </c>
      <c r="G102" s="24">
        <f t="shared" si="16"/>
        <v>-37.424633231275386</v>
      </c>
      <c r="H102" s="96">
        <f t="shared" si="20"/>
        <v>7044.5789999999979</v>
      </c>
      <c r="I102" s="34">
        <f t="shared" si="25"/>
        <v>3.8081695454685067</v>
      </c>
      <c r="J102" s="1"/>
      <c r="K102" s="1"/>
      <c r="L102" s="104">
        <v>184985.96020711903</v>
      </c>
      <c r="M102" s="87">
        <v>54.316666666666663</v>
      </c>
      <c r="O102" s="97">
        <v>24055.21</v>
      </c>
      <c r="P102" s="98">
        <v>17010.631000000001</v>
      </c>
      <c r="Q102" s="98">
        <v>7044.5789999999979</v>
      </c>
      <c r="S102" s="92" t="s">
        <v>3</v>
      </c>
      <c r="T102" s="92" t="s">
        <v>3</v>
      </c>
      <c r="U102" s="92" t="s">
        <v>3</v>
      </c>
      <c r="V102" s="91"/>
      <c r="W102" s="91"/>
      <c r="X102" s="91"/>
    </row>
    <row r="103" spans="1:24" x14ac:dyDescent="0.3">
      <c r="A103" s="31">
        <v>1983</v>
      </c>
      <c r="B103" s="96">
        <v>25953.137999999999</v>
      </c>
      <c r="C103" s="34">
        <f t="shared" si="23"/>
        <v>16.634648492821423</v>
      </c>
      <c r="D103" s="24">
        <f t="shared" si="26"/>
        <v>7.8898833142591496</v>
      </c>
      <c r="E103" s="96">
        <v>11848.280999999999</v>
      </c>
      <c r="F103" s="34">
        <f t="shared" si="24"/>
        <v>7.5941487183235692</v>
      </c>
      <c r="G103" s="24">
        <f t="shared" si="16"/>
        <v>-30.347786628256191</v>
      </c>
      <c r="H103" s="96">
        <f t="shared" si="20"/>
        <v>14104.857</v>
      </c>
      <c r="I103" s="34">
        <f t="shared" si="25"/>
        <v>9.0404997744978548</v>
      </c>
      <c r="J103" s="1"/>
      <c r="K103" s="1"/>
      <c r="L103" s="104">
        <v>156018.55375062424</v>
      </c>
      <c r="M103" s="87">
        <v>120.00833333333333</v>
      </c>
      <c r="O103" s="97">
        <v>25953.137999999999</v>
      </c>
      <c r="P103" s="98">
        <v>11848.281000000001</v>
      </c>
      <c r="Q103" s="98">
        <v>14104.856999999998</v>
      </c>
      <c r="S103" s="92" t="s">
        <v>3</v>
      </c>
      <c r="T103" s="92" t="s">
        <v>3</v>
      </c>
      <c r="U103" s="92" t="s">
        <v>3</v>
      </c>
      <c r="V103" s="91"/>
      <c r="W103" s="91"/>
      <c r="X103" s="91"/>
    </row>
    <row r="104" spans="1:24" x14ac:dyDescent="0.3">
      <c r="A104" s="31">
        <v>1984</v>
      </c>
      <c r="B104" s="96">
        <v>29100.350999999999</v>
      </c>
      <c r="C104" s="34">
        <f t="shared" si="23"/>
        <v>15.616545831770468</v>
      </c>
      <c r="D104" s="24">
        <f t="shared" si="26"/>
        <v>12.126522041380895</v>
      </c>
      <c r="E104" s="96">
        <v>15916.197999999999</v>
      </c>
      <c r="F104" s="34">
        <f t="shared" si="24"/>
        <v>8.5413414956587115</v>
      </c>
      <c r="G104" s="24">
        <f t="shared" si="16"/>
        <v>34.333394017241822</v>
      </c>
      <c r="H104" s="96">
        <f t="shared" si="20"/>
        <v>13184.153</v>
      </c>
      <c r="I104" s="34">
        <f t="shared" si="25"/>
        <v>7.0752043361117583</v>
      </c>
      <c r="J104" s="1"/>
      <c r="K104" s="1"/>
      <c r="L104" s="104">
        <v>186343.07044261947</v>
      </c>
      <c r="M104" s="87">
        <v>167.76666666666665</v>
      </c>
      <c r="O104" s="97">
        <v>29100.350999999999</v>
      </c>
      <c r="P104" s="98">
        <v>15916.198</v>
      </c>
      <c r="Q104" s="98">
        <v>13184.152999999998</v>
      </c>
      <c r="S104" s="92" t="s">
        <v>3</v>
      </c>
      <c r="T104" s="92" t="s">
        <v>3</v>
      </c>
      <c r="U104" s="92" t="s">
        <v>3</v>
      </c>
      <c r="V104" s="91"/>
      <c r="W104" s="91"/>
      <c r="X104" s="91"/>
    </row>
    <row r="105" spans="1:24" x14ac:dyDescent="0.3">
      <c r="A105" s="31">
        <v>1985</v>
      </c>
      <c r="B105" s="96">
        <v>26757.3</v>
      </c>
      <c r="C105" s="34">
        <f t="shared" si="23"/>
        <v>13.444329205803026</v>
      </c>
      <c r="D105" s="24">
        <f t="shared" si="26"/>
        <v>-8.0516245319515178</v>
      </c>
      <c r="E105" s="96">
        <v>18359.097000000002</v>
      </c>
      <c r="F105" s="34">
        <f t="shared" si="24"/>
        <v>9.2246132453300884</v>
      </c>
      <c r="G105" s="24">
        <f t="shared" si="16"/>
        <v>15.348508481736678</v>
      </c>
      <c r="H105" s="96">
        <f t="shared" si="20"/>
        <v>8398.2029999999977</v>
      </c>
      <c r="I105" s="34">
        <f t="shared" si="25"/>
        <v>4.2197159604729393</v>
      </c>
      <c r="J105" s="1"/>
      <c r="K105" s="1"/>
      <c r="L105" s="104">
        <v>199022.94558846895</v>
      </c>
      <c r="M105" s="87">
        <v>256.44166666666666</v>
      </c>
      <c r="O105" s="97">
        <v>26757.293000000001</v>
      </c>
      <c r="P105" s="98">
        <v>18359.097000000002</v>
      </c>
      <c r="Q105" s="98">
        <v>8398.1959999999999</v>
      </c>
      <c r="S105" s="92" t="s">
        <v>3</v>
      </c>
      <c r="T105" s="92" t="s">
        <v>3</v>
      </c>
      <c r="U105" s="92" t="s">
        <v>3</v>
      </c>
      <c r="V105" s="91"/>
      <c r="W105" s="91"/>
      <c r="X105" s="91"/>
    </row>
    <row r="106" spans="1:24" x14ac:dyDescent="0.3">
      <c r="A106" s="31">
        <v>1986</v>
      </c>
      <c r="B106" s="96">
        <v>21803.596000000001</v>
      </c>
      <c r="C106" s="34">
        <f t="shared" si="23"/>
        <v>15.336365918408395</v>
      </c>
      <c r="D106" s="24">
        <f t="shared" si="26"/>
        <v>-18.513467352834546</v>
      </c>
      <c r="E106" s="96">
        <v>16783.892</v>
      </c>
      <c r="F106" s="34">
        <f t="shared" si="24"/>
        <v>11.805571395060124</v>
      </c>
      <c r="G106" s="24">
        <f t="shared" si="16"/>
        <v>-8.5799699189998417</v>
      </c>
      <c r="H106" s="96">
        <f t="shared" si="20"/>
        <v>5019.7040000000015</v>
      </c>
      <c r="I106" s="34">
        <f t="shared" si="25"/>
        <v>3.5307945233482734</v>
      </c>
      <c r="J106" s="1"/>
      <c r="K106" s="1"/>
      <c r="L106" s="104">
        <v>142169.24736928011</v>
      </c>
      <c r="M106" s="87">
        <v>607.93333333333339</v>
      </c>
      <c r="O106" s="97">
        <v>21803.596000000001</v>
      </c>
      <c r="P106" s="98">
        <v>16783.893</v>
      </c>
      <c r="Q106" s="98">
        <v>5019.7030000000013</v>
      </c>
      <c r="S106" s="92" t="s">
        <v>3</v>
      </c>
      <c r="T106" s="92" t="s">
        <v>3</v>
      </c>
      <c r="U106" s="92" t="s">
        <v>3</v>
      </c>
      <c r="V106" s="91"/>
      <c r="W106" s="91"/>
      <c r="X106" s="91"/>
    </row>
    <row r="107" spans="1:24" x14ac:dyDescent="0.3">
      <c r="A107" s="31">
        <v>1987</v>
      </c>
      <c r="B107" s="96">
        <v>27599.514999999999</v>
      </c>
      <c r="C107" s="34">
        <f t="shared" si="23"/>
        <v>17.478615153304162</v>
      </c>
      <c r="D107" s="24">
        <f t="shared" si="26"/>
        <v>26.582399527123869</v>
      </c>
      <c r="E107" s="96">
        <v>18812.425999999999</v>
      </c>
      <c r="F107" s="34">
        <f t="shared" si="24"/>
        <v>11.913801896664241</v>
      </c>
      <c r="G107" s="24">
        <f t="shared" ref="G107:G130" si="27">((E107/E106)-1)*100</f>
        <v>12.086195502211282</v>
      </c>
      <c r="H107" s="96">
        <f t="shared" si="20"/>
        <v>8787.0889999999999</v>
      </c>
      <c r="I107" s="34">
        <f t="shared" si="25"/>
        <v>5.5648132566399191</v>
      </c>
      <c r="J107" s="1"/>
      <c r="K107" s="1"/>
      <c r="L107" s="104">
        <v>157904.47216742215</v>
      </c>
      <c r="M107" s="87">
        <v>1369.3833333333334</v>
      </c>
      <c r="O107" s="97">
        <v>27599.514999999999</v>
      </c>
      <c r="P107" s="98">
        <v>18812.425999999999</v>
      </c>
      <c r="Q107" s="98">
        <v>8787.0889999999999</v>
      </c>
      <c r="S107" s="92" t="s">
        <v>3</v>
      </c>
      <c r="T107" s="92" t="s">
        <v>3</v>
      </c>
      <c r="U107" s="92" t="s">
        <v>3</v>
      </c>
      <c r="V107" s="91"/>
      <c r="W107" s="91"/>
      <c r="X107" s="91"/>
    </row>
    <row r="108" spans="1:24" x14ac:dyDescent="0.3">
      <c r="A108" s="31">
        <v>1988</v>
      </c>
      <c r="B108" s="96">
        <v>30691.498</v>
      </c>
      <c r="C108" s="34">
        <f t="shared" si="23"/>
        <v>15.40571068376282</v>
      </c>
      <c r="D108" s="24">
        <f t="shared" si="26"/>
        <v>11.203033821427667</v>
      </c>
      <c r="E108" s="96">
        <v>28081.969000000001</v>
      </c>
      <c r="F108" s="34">
        <f t="shared" si="24"/>
        <v>14.095847972112546</v>
      </c>
      <c r="G108" s="24">
        <f t="shared" si="27"/>
        <v>49.273512092486115</v>
      </c>
      <c r="H108" s="96">
        <f t="shared" si="20"/>
        <v>2609.5289999999986</v>
      </c>
      <c r="I108" s="34">
        <f t="shared" si="25"/>
        <v>1.3098627116502715</v>
      </c>
      <c r="J108" s="1"/>
      <c r="K108" s="1"/>
      <c r="L108" s="104">
        <v>199221.56549615052</v>
      </c>
      <c r="M108" s="87">
        <v>2272.5166666666669</v>
      </c>
      <c r="O108" s="97">
        <v>30691.498</v>
      </c>
      <c r="P108" s="98">
        <v>28081.969000000001</v>
      </c>
      <c r="Q108" s="98">
        <v>2609.5289999999986</v>
      </c>
      <c r="S108" s="92" t="s">
        <v>3</v>
      </c>
      <c r="T108" s="92" t="s">
        <v>3</v>
      </c>
      <c r="U108" s="92" t="s">
        <v>3</v>
      </c>
      <c r="V108" s="91"/>
      <c r="W108" s="91"/>
      <c r="X108" s="91"/>
    </row>
    <row r="109" spans="1:24" x14ac:dyDescent="0.3">
      <c r="A109" s="31">
        <v>1989</v>
      </c>
      <c r="B109" s="96">
        <v>35171.046000000002</v>
      </c>
      <c r="C109" s="34">
        <f t="shared" si="23"/>
        <v>14.341855179478657</v>
      </c>
      <c r="D109" s="24">
        <f t="shared" si="26"/>
        <v>14.595403587012923</v>
      </c>
      <c r="E109" s="96">
        <v>34765.995999999999</v>
      </c>
      <c r="F109" s="34">
        <f t="shared" si="24"/>
        <v>14.176686124215193</v>
      </c>
      <c r="G109" s="24">
        <f t="shared" si="27"/>
        <v>23.80184594605883</v>
      </c>
      <c r="H109" s="96">
        <f t="shared" si="20"/>
        <v>405.05000000000291</v>
      </c>
      <c r="I109" s="34">
        <f t="shared" si="25"/>
        <v>0.16516905526346506</v>
      </c>
      <c r="J109" s="1"/>
      <c r="K109" s="1"/>
      <c r="L109" s="104">
        <v>245233.58770436633</v>
      </c>
      <c r="M109" s="87">
        <v>2461.7333333333331</v>
      </c>
      <c r="O109" s="97">
        <v>35171.046000000002</v>
      </c>
      <c r="P109" s="98">
        <v>34765.991999999998</v>
      </c>
      <c r="Q109" s="98">
        <v>405.05400000000373</v>
      </c>
      <c r="S109" s="92" t="s">
        <v>3</v>
      </c>
      <c r="T109" s="92" t="s">
        <v>3</v>
      </c>
      <c r="U109" s="92" t="s">
        <v>3</v>
      </c>
      <c r="V109" s="91"/>
      <c r="W109" s="91"/>
      <c r="X109" s="91"/>
    </row>
    <row r="110" spans="1:24" x14ac:dyDescent="0.3">
      <c r="A110" s="31">
        <v>1990</v>
      </c>
      <c r="B110" s="96">
        <v>40710.936000000002</v>
      </c>
      <c r="C110" s="34">
        <f t="shared" si="23"/>
        <v>13.920864434993296</v>
      </c>
      <c r="D110" s="24">
        <f t="shared" si="26"/>
        <v>15.7512801865489</v>
      </c>
      <c r="E110" s="96">
        <v>41593.252</v>
      </c>
      <c r="F110" s="34">
        <f t="shared" si="24"/>
        <v>14.222567186922792</v>
      </c>
      <c r="G110" s="24">
        <f t="shared" si="27"/>
        <v>19.637740279323523</v>
      </c>
      <c r="H110" s="96">
        <f t="shared" si="20"/>
        <v>-882.31599999999889</v>
      </c>
      <c r="I110" s="34">
        <f t="shared" si="25"/>
        <v>-0.30170275192949453</v>
      </c>
      <c r="J110" s="1"/>
      <c r="K110" s="1"/>
      <c r="L110" s="104">
        <v>292445.45976371766</v>
      </c>
      <c r="M110" s="87">
        <v>2812.6</v>
      </c>
      <c r="O110" s="97">
        <v>40710.936000000002</v>
      </c>
      <c r="P110" s="98">
        <v>41593.26</v>
      </c>
      <c r="Q110" s="98">
        <v>-882.32400000000052</v>
      </c>
      <c r="S110" s="92" t="s">
        <v>3</v>
      </c>
      <c r="T110" s="92" t="s">
        <v>3</v>
      </c>
      <c r="U110" s="92" t="s">
        <v>3</v>
      </c>
      <c r="V110" s="91"/>
      <c r="W110" s="91"/>
      <c r="X110" s="91"/>
    </row>
    <row r="111" spans="1:24" ht="15.75" customHeight="1" x14ac:dyDescent="0.3">
      <c r="A111" s="31">
        <v>1991</v>
      </c>
      <c r="B111" s="101">
        <v>42687.5</v>
      </c>
      <c r="C111" s="34">
        <f t="shared" si="23"/>
        <v>12.045860709945327</v>
      </c>
      <c r="D111" s="24">
        <f t="shared" si="26"/>
        <v>4.8551180449400544</v>
      </c>
      <c r="E111" s="101">
        <v>49966.559999999998</v>
      </c>
      <c r="F111" s="34">
        <f t="shared" si="24"/>
        <v>14.099917350866781</v>
      </c>
      <c r="G111" s="24">
        <f t="shared" si="27"/>
        <v>20.131409777720677</v>
      </c>
      <c r="H111" s="106">
        <f t="shared" si="20"/>
        <v>-7279.0599999999977</v>
      </c>
      <c r="I111" s="34">
        <f t="shared" si="25"/>
        <v>-2.0540566409214547</v>
      </c>
      <c r="J111" s="222" t="s">
        <v>196</v>
      </c>
      <c r="K111" s="114"/>
      <c r="L111" s="104">
        <v>354374.84317543422</v>
      </c>
      <c r="M111" s="87">
        <v>3017.8916666666664</v>
      </c>
      <c r="O111" s="97">
        <v>42687.5</v>
      </c>
      <c r="P111" s="98">
        <v>49966.559999999998</v>
      </c>
      <c r="Q111" s="98">
        <v>-7279</v>
      </c>
      <c r="S111" s="92" t="s">
        <v>3</v>
      </c>
      <c r="T111" s="92" t="s">
        <v>3</v>
      </c>
      <c r="U111" s="92" t="s">
        <v>3</v>
      </c>
      <c r="V111" s="91"/>
      <c r="W111" s="91"/>
      <c r="X111" s="91"/>
    </row>
    <row r="112" spans="1:24" x14ac:dyDescent="0.3">
      <c r="A112" s="31">
        <v>1992</v>
      </c>
      <c r="B112" s="101">
        <v>46195.6</v>
      </c>
      <c r="C112" s="34">
        <f t="shared" si="23"/>
        <v>11.154760690180076</v>
      </c>
      <c r="D112" s="24">
        <f t="shared" si="26"/>
        <v>8.2180966325036575</v>
      </c>
      <c r="E112" s="101">
        <v>62129.4</v>
      </c>
      <c r="F112" s="34">
        <f t="shared" si="24"/>
        <v>15.00226404299271</v>
      </c>
      <c r="G112" s="24">
        <f t="shared" si="27"/>
        <v>24.341959902782982</v>
      </c>
      <c r="H112" s="106">
        <f t="shared" si="20"/>
        <v>-15933.800000000003</v>
      </c>
      <c r="I112" s="34">
        <f t="shared" si="25"/>
        <v>-3.8475033528126348</v>
      </c>
      <c r="J112" s="222"/>
      <c r="K112" s="114"/>
      <c r="L112" s="104">
        <v>414133.49226458609</v>
      </c>
      <c r="M112" s="87">
        <v>3094.4583333333335</v>
      </c>
      <c r="O112" s="97">
        <v>46195.6</v>
      </c>
      <c r="P112" s="98">
        <v>62129.4</v>
      </c>
      <c r="Q112" s="98">
        <v>-15933.7</v>
      </c>
      <c r="S112" s="92" t="s">
        <v>3</v>
      </c>
      <c r="T112" s="92" t="s">
        <v>3</v>
      </c>
      <c r="U112" s="92" t="s">
        <v>3</v>
      </c>
      <c r="V112" s="91"/>
      <c r="W112" s="91"/>
      <c r="X112" s="91"/>
    </row>
    <row r="113" spans="1:24" x14ac:dyDescent="0.3">
      <c r="A113" s="31">
        <v>1993</v>
      </c>
      <c r="B113" s="101">
        <v>51885.966</v>
      </c>
      <c r="C113" s="34">
        <f t="shared" si="23"/>
        <v>11.160461681341314</v>
      </c>
      <c r="D113" s="24">
        <f t="shared" si="26"/>
        <v>12.317982665015714</v>
      </c>
      <c r="E113" s="101">
        <v>65366.542000000001</v>
      </c>
      <c r="F113" s="34">
        <f t="shared" si="24"/>
        <v>14.060079121063056</v>
      </c>
      <c r="G113" s="24">
        <f t="shared" si="27"/>
        <v>5.210322327271788</v>
      </c>
      <c r="H113" s="106">
        <f t="shared" si="20"/>
        <v>-13480.576000000001</v>
      </c>
      <c r="I113" s="34">
        <f t="shared" si="25"/>
        <v>-2.8996174397217427</v>
      </c>
      <c r="J113" s="222"/>
      <c r="K113" s="114"/>
      <c r="L113" s="104">
        <v>464908.77780393144</v>
      </c>
      <c r="M113" s="87">
        <v>3115.2333333333331</v>
      </c>
      <c r="O113" s="97">
        <v>51885.966</v>
      </c>
      <c r="P113" s="98">
        <v>65366.542000000001</v>
      </c>
      <c r="Q113" s="98">
        <v>-13480.6</v>
      </c>
      <c r="S113" s="92" t="s">
        <v>3</v>
      </c>
      <c r="T113" s="92" t="s">
        <v>3</v>
      </c>
      <c r="U113" s="92" t="s">
        <v>3</v>
      </c>
      <c r="V113" s="91"/>
      <c r="W113" s="91"/>
      <c r="X113" s="91"/>
    </row>
    <row r="114" spans="1:24" x14ac:dyDescent="0.3">
      <c r="A114" s="31">
        <v>1994</v>
      </c>
      <c r="B114" s="101">
        <v>60882.218000000001</v>
      </c>
      <c r="C114" s="34">
        <f t="shared" si="23"/>
        <v>12.443375449848567</v>
      </c>
      <c r="D114" s="24">
        <f t="shared" si="26"/>
        <v>17.338507295016914</v>
      </c>
      <c r="E114" s="101">
        <v>79345.900999999998</v>
      </c>
      <c r="F114" s="34">
        <f t="shared" si="24"/>
        <v>16.217064177088865</v>
      </c>
      <c r="G114" s="24">
        <f t="shared" si="27"/>
        <v>21.386107590026704</v>
      </c>
      <c r="H114" s="106">
        <f t="shared" si="20"/>
        <v>-18463.682999999997</v>
      </c>
      <c r="I114" s="34">
        <f t="shared" si="25"/>
        <v>-3.7736887272402972</v>
      </c>
      <c r="L114" s="104">
        <v>489274.13823827781</v>
      </c>
      <c r="M114" s="87">
        <v>3375.1166666666668</v>
      </c>
      <c r="O114" s="97">
        <v>60882.218000000001</v>
      </c>
      <c r="P114" s="98">
        <v>79345.900999999998</v>
      </c>
      <c r="Q114" s="98">
        <v>-18463.7</v>
      </c>
      <c r="S114" s="92" t="s">
        <v>3</v>
      </c>
      <c r="T114" s="92" t="s">
        <v>3</v>
      </c>
      <c r="U114" s="92" t="s">
        <v>3</v>
      </c>
      <c r="V114" s="91"/>
      <c r="W114" s="91"/>
      <c r="X114" s="91"/>
    </row>
    <row r="115" spans="1:24" x14ac:dyDescent="0.3">
      <c r="A115" s="31">
        <v>1995</v>
      </c>
      <c r="B115" s="101">
        <v>79541.551999999996</v>
      </c>
      <c r="C115" s="34">
        <f t="shared" si="23"/>
        <v>37.547270103145621</v>
      </c>
      <c r="D115" s="24">
        <f t="shared" si="26"/>
        <v>30.648249378825177</v>
      </c>
      <c r="E115" s="101">
        <v>72453</v>
      </c>
      <c r="F115" s="34">
        <f t="shared" si="24"/>
        <v>34.201147606262573</v>
      </c>
      <c r="G115" s="24">
        <f t="shared" si="27"/>
        <v>-8.6871544882954908</v>
      </c>
      <c r="H115" s="106">
        <f t="shared" si="20"/>
        <v>7088.551999999996</v>
      </c>
      <c r="I115" s="34">
        <f t="shared" si="25"/>
        <v>3.3461224968830501</v>
      </c>
      <c r="L115" s="105">
        <v>211843.76861884346</v>
      </c>
      <c r="M115" s="87">
        <v>6419.0083333333341</v>
      </c>
      <c r="O115" s="97">
        <v>79541.551999999996</v>
      </c>
      <c r="P115" s="98">
        <v>72453</v>
      </c>
      <c r="Q115" s="98">
        <v>7088.4850000000006</v>
      </c>
      <c r="S115" s="92" t="s">
        <v>3</v>
      </c>
      <c r="T115" s="92" t="s">
        <v>3</v>
      </c>
      <c r="U115" s="92" t="s">
        <v>3</v>
      </c>
      <c r="V115" s="91"/>
      <c r="W115" s="91"/>
      <c r="X115" s="91"/>
    </row>
    <row r="116" spans="1:24" x14ac:dyDescent="0.3">
      <c r="A116" s="31">
        <v>1996</v>
      </c>
      <c r="B116" s="101">
        <v>95999.7</v>
      </c>
      <c r="C116" s="34">
        <f t="shared" si="23"/>
        <v>24.7541126854045</v>
      </c>
      <c r="D116" s="24">
        <f t="shared" si="26"/>
        <v>20.691258324956998</v>
      </c>
      <c r="E116" s="101">
        <v>89468.800000000003</v>
      </c>
      <c r="F116" s="34">
        <f t="shared" si="24"/>
        <v>23.070079979707415</v>
      </c>
      <c r="G116" s="24">
        <f t="shared" si="27"/>
        <v>23.485293914675729</v>
      </c>
      <c r="H116" s="106">
        <f t="shared" si="20"/>
        <v>6530.8999999999942</v>
      </c>
      <c r="I116" s="34">
        <f t="shared" si="25"/>
        <v>1.6840327056970812</v>
      </c>
      <c r="L116" s="105">
        <v>387813.13319545187</v>
      </c>
      <c r="M116" s="87">
        <v>7599.4416666666657</v>
      </c>
      <c r="O116" s="97">
        <v>95999.7</v>
      </c>
      <c r="P116" s="98">
        <v>89468.800000000003</v>
      </c>
      <c r="Q116" s="98">
        <v>6531</v>
      </c>
      <c r="S116" s="92" t="s">
        <v>3</v>
      </c>
      <c r="T116" s="92" t="s">
        <v>3</v>
      </c>
      <c r="U116" s="92" t="s">
        <v>3</v>
      </c>
      <c r="V116" s="91"/>
      <c r="W116" s="91"/>
      <c r="X116" s="91"/>
    </row>
    <row r="117" spans="1:24" x14ac:dyDescent="0.3">
      <c r="A117" s="31">
        <v>1997</v>
      </c>
      <c r="B117" s="101">
        <v>110431.49800000001</v>
      </c>
      <c r="C117" s="34">
        <f t="shared" si="23"/>
        <v>23.490032364240392</v>
      </c>
      <c r="D117" s="24">
        <f t="shared" si="26"/>
        <v>15.033169895322596</v>
      </c>
      <c r="E117" s="101">
        <v>109808.2</v>
      </c>
      <c r="F117" s="34">
        <f t="shared" si="24"/>
        <v>23.357449808921199</v>
      </c>
      <c r="G117" s="24">
        <f t="shared" si="27"/>
        <v>22.733511570513954</v>
      </c>
      <c r="H117" s="106">
        <f t="shared" si="20"/>
        <v>623.29800000000978</v>
      </c>
      <c r="I117" s="34">
        <f t="shared" si="25"/>
        <v>0.13258255531919469</v>
      </c>
      <c r="L117" s="105">
        <v>470120.67198388925</v>
      </c>
      <c r="M117" s="87">
        <v>7918.4583333333321</v>
      </c>
      <c r="O117" s="97">
        <v>110431.49800000001</v>
      </c>
      <c r="P117" s="98">
        <v>109808.2</v>
      </c>
      <c r="Q117" s="98">
        <v>623.29999999999995</v>
      </c>
      <c r="S117" s="92" t="s">
        <v>3</v>
      </c>
      <c r="T117" s="92" t="s">
        <v>3</v>
      </c>
      <c r="U117" s="92" t="s">
        <v>3</v>
      </c>
      <c r="V117" s="91"/>
      <c r="W117" s="91"/>
      <c r="X117" s="91"/>
    </row>
    <row r="118" spans="1:24" x14ac:dyDescent="0.3">
      <c r="A118" s="31">
        <v>1998</v>
      </c>
      <c r="B118" s="101">
        <v>117539.3</v>
      </c>
      <c r="C118" s="34">
        <f t="shared" si="23"/>
        <v>23.378262388156436</v>
      </c>
      <c r="D118" s="24">
        <f t="shared" si="26"/>
        <v>6.4363900958764431</v>
      </c>
      <c r="E118" s="101">
        <v>125373.1</v>
      </c>
      <c r="F118" s="34">
        <f t="shared" si="24"/>
        <v>24.936384921609843</v>
      </c>
      <c r="G118" s="24">
        <f t="shared" si="27"/>
        <v>14.174624481596098</v>
      </c>
      <c r="H118" s="106">
        <f t="shared" si="20"/>
        <v>-7833.8000000000029</v>
      </c>
      <c r="I118" s="34">
        <f t="shared" si="25"/>
        <v>-1.5581225334534063</v>
      </c>
      <c r="L118" s="105">
        <v>502771.75458320673</v>
      </c>
      <c r="M118" s="87">
        <v>9135.6583333333328</v>
      </c>
      <c r="O118" s="97">
        <v>117539.3</v>
      </c>
      <c r="P118" s="98">
        <v>125373.1</v>
      </c>
      <c r="Q118" s="98">
        <v>-7833.8</v>
      </c>
      <c r="S118" s="92" t="s">
        <v>3</v>
      </c>
      <c r="T118" s="92" t="s">
        <v>3</v>
      </c>
      <c r="U118" s="92" t="s">
        <v>3</v>
      </c>
      <c r="V118" s="91"/>
      <c r="W118" s="91"/>
      <c r="X118" s="91"/>
    </row>
    <row r="119" spans="1:24" x14ac:dyDescent="0.3">
      <c r="A119" s="31">
        <v>1999</v>
      </c>
      <c r="B119" s="101">
        <v>136361.79999999999</v>
      </c>
      <c r="C119" s="34">
        <f t="shared" si="23"/>
        <v>23.524994346575586</v>
      </c>
      <c r="D119" s="24">
        <f t="shared" si="26"/>
        <v>16.013792833545871</v>
      </c>
      <c r="E119" s="101">
        <v>141974.764</v>
      </c>
      <c r="F119" s="34">
        <f t="shared" si="24"/>
        <v>24.49333699361847</v>
      </c>
      <c r="G119" s="24">
        <f t="shared" si="27"/>
        <v>13.24180705430431</v>
      </c>
      <c r="H119" s="106">
        <f t="shared" si="20"/>
        <v>-5612.9640000000072</v>
      </c>
      <c r="I119" s="34">
        <f t="shared" si="25"/>
        <v>-0.96834264704288486</v>
      </c>
      <c r="L119" s="105">
        <v>579646.47298565449</v>
      </c>
      <c r="M119" s="87">
        <v>9560.5333333333347</v>
      </c>
      <c r="O119" s="97">
        <v>136361.79999999999</v>
      </c>
      <c r="P119" s="98">
        <v>141974.764</v>
      </c>
      <c r="Q119" s="98">
        <v>-5612.9480000000003</v>
      </c>
      <c r="S119" s="92" t="s">
        <v>3</v>
      </c>
      <c r="T119" s="92" t="s">
        <v>3</v>
      </c>
      <c r="U119" s="92" t="s">
        <v>3</v>
      </c>
      <c r="V119" s="91"/>
      <c r="W119" s="91"/>
      <c r="X119" s="91"/>
    </row>
    <row r="120" spans="1:24" x14ac:dyDescent="0.3">
      <c r="A120" s="31">
        <v>2000</v>
      </c>
      <c r="B120" s="101">
        <v>166120.70000000001</v>
      </c>
      <c r="C120" s="34">
        <f t="shared" si="23"/>
        <v>23.748550007961136</v>
      </c>
      <c r="D120" s="24">
        <f t="shared" si="26"/>
        <v>21.82348722296128</v>
      </c>
      <c r="E120" s="101">
        <v>174457.8</v>
      </c>
      <c r="F120" s="34">
        <f t="shared" si="24"/>
        <v>24.940418548554646</v>
      </c>
      <c r="G120" s="24">
        <f t="shared" si="27"/>
        <v>22.879443560828872</v>
      </c>
      <c r="H120" s="106">
        <f t="shared" si="20"/>
        <v>-8337.0999999999767</v>
      </c>
      <c r="I120" s="34">
        <f t="shared" si="25"/>
        <v>-1.1918685405935094</v>
      </c>
      <c r="L120" s="105">
        <v>699498.28492397221</v>
      </c>
      <c r="M120" s="87">
        <v>9455.5666666666639</v>
      </c>
      <c r="O120" s="97">
        <v>166120.70000000001</v>
      </c>
      <c r="P120" s="98">
        <v>174457.8</v>
      </c>
      <c r="Q120" s="98">
        <v>-8337.1</v>
      </c>
      <c r="S120" s="92" t="s">
        <v>3</v>
      </c>
      <c r="T120" s="92" t="s">
        <v>3</v>
      </c>
      <c r="U120" s="92" t="s">
        <v>3</v>
      </c>
      <c r="V120" s="91"/>
      <c r="W120" s="91"/>
      <c r="X120" s="91"/>
    </row>
    <row r="121" spans="1:24" x14ac:dyDescent="0.3">
      <c r="A121" s="31">
        <v>2001</v>
      </c>
      <c r="B121" s="101">
        <v>158779.70000000001</v>
      </c>
      <c r="C121" s="34">
        <f t="shared" si="23"/>
        <v>21.171354541118344</v>
      </c>
      <c r="D121" s="24">
        <f t="shared" si="26"/>
        <v>-4.4190760091909027</v>
      </c>
      <c r="E121" s="101">
        <v>168396.4</v>
      </c>
      <c r="F121" s="34">
        <f t="shared" si="24"/>
        <v>22.453625292452251</v>
      </c>
      <c r="G121" s="24">
        <f t="shared" si="27"/>
        <v>-3.4744218945785166</v>
      </c>
      <c r="H121" s="106">
        <f t="shared" si="20"/>
        <v>-9616.6999999999825</v>
      </c>
      <c r="I121" s="34">
        <f t="shared" si="25"/>
        <v>-1.2822707513339071</v>
      </c>
      <c r="L121" s="105">
        <v>749974.21488371491</v>
      </c>
      <c r="M121" s="87">
        <v>9342.4583333333339</v>
      </c>
      <c r="O121" s="97">
        <v>158779.70000000001</v>
      </c>
      <c r="P121" s="98">
        <v>168396.4</v>
      </c>
      <c r="Q121" s="98">
        <v>-9616.7000000000007</v>
      </c>
      <c r="S121" s="92" t="s">
        <v>3</v>
      </c>
      <c r="T121" s="92" t="s">
        <v>3</v>
      </c>
      <c r="U121" s="92" t="s">
        <v>3</v>
      </c>
      <c r="V121" s="91"/>
      <c r="W121" s="91"/>
      <c r="X121" s="91"/>
    </row>
    <row r="122" spans="1:24" x14ac:dyDescent="0.3">
      <c r="A122" s="31">
        <v>2002</v>
      </c>
      <c r="B122" s="101">
        <v>161046</v>
      </c>
      <c r="C122" s="34">
        <f t="shared" si="23"/>
        <v>20.30599187531892</v>
      </c>
      <c r="D122" s="24">
        <f t="shared" si="26"/>
        <v>1.4273235180567667</v>
      </c>
      <c r="E122" s="101">
        <v>168678.9</v>
      </c>
      <c r="F122" s="34">
        <f t="shared" si="24"/>
        <v>21.268410099833169</v>
      </c>
      <c r="G122" s="24">
        <f t="shared" si="27"/>
        <v>0.16775893071347969</v>
      </c>
      <c r="H122" s="106">
        <f t="shared" si="20"/>
        <v>-7632.8999999999942</v>
      </c>
      <c r="I122" s="34">
        <f t="shared" si="25"/>
        <v>-0.96241822451424852</v>
      </c>
      <c r="L122" s="105">
        <v>793095.95408508286</v>
      </c>
      <c r="M122" s="87">
        <v>9655.9583333333339</v>
      </c>
      <c r="O122" s="97">
        <v>161046</v>
      </c>
      <c r="P122" s="98">
        <v>168678.9</v>
      </c>
      <c r="Q122" s="98">
        <v>-7632.9</v>
      </c>
      <c r="S122" s="92" t="s">
        <v>3</v>
      </c>
      <c r="T122" s="92" t="s">
        <v>3</v>
      </c>
      <c r="U122" s="92" t="s">
        <v>3</v>
      </c>
      <c r="V122" s="91"/>
      <c r="W122" s="91"/>
      <c r="X122" s="91"/>
    </row>
    <row r="123" spans="1:24" x14ac:dyDescent="0.3">
      <c r="A123" s="31">
        <v>2003</v>
      </c>
      <c r="B123" s="101">
        <v>164766.39999999999</v>
      </c>
      <c r="C123" s="34">
        <f t="shared" si="23"/>
        <v>21.233578240328622</v>
      </c>
      <c r="D123" s="24">
        <f t="shared" si="26"/>
        <v>2.3101474112986242</v>
      </c>
      <c r="E123" s="101">
        <v>170545.8</v>
      </c>
      <c r="F123" s="34">
        <f t="shared" si="24"/>
        <v>21.978374157955972</v>
      </c>
      <c r="G123" s="24">
        <f t="shared" si="27"/>
        <v>1.1067774333363589</v>
      </c>
      <c r="H123" s="106">
        <f t="shared" ref="H123:H130" si="28">B123-E123</f>
        <v>-5779.3999999999942</v>
      </c>
      <c r="I123" s="34">
        <f t="shared" si="25"/>
        <v>-0.74479591762735076</v>
      </c>
      <c r="L123" s="105">
        <v>775970.95569630177</v>
      </c>
      <c r="M123" s="87">
        <v>10789.016666666665</v>
      </c>
      <c r="O123" s="97">
        <v>164766.39999999999</v>
      </c>
      <c r="P123" s="98">
        <v>170545.8</v>
      </c>
      <c r="Q123" s="98">
        <v>-5779.4</v>
      </c>
      <c r="S123" s="92" t="s">
        <v>3</v>
      </c>
      <c r="T123" s="92" t="s">
        <v>3</v>
      </c>
      <c r="U123" s="92" t="s">
        <v>3</v>
      </c>
      <c r="V123" s="91"/>
      <c r="W123" s="91"/>
      <c r="X123" s="91"/>
    </row>
    <row r="124" spans="1:24" x14ac:dyDescent="0.3">
      <c r="A124" s="31">
        <v>2004</v>
      </c>
      <c r="B124" s="101">
        <v>187998.6</v>
      </c>
      <c r="C124" s="34">
        <f t="shared" si="23"/>
        <v>22.610888456859087</v>
      </c>
      <c r="D124" s="24">
        <f t="shared" si="26"/>
        <v>14.1000835121724</v>
      </c>
      <c r="E124" s="101">
        <v>196809.7</v>
      </c>
      <c r="F124" s="34">
        <f t="shared" si="24"/>
        <v>23.670613365886233</v>
      </c>
      <c r="G124" s="24">
        <f t="shared" si="27"/>
        <v>15.399910170757657</v>
      </c>
      <c r="H124" s="106">
        <f t="shared" si="28"/>
        <v>-8811.1000000000058</v>
      </c>
      <c r="I124" s="34">
        <f t="shared" si="25"/>
        <v>-1.0597249090271481</v>
      </c>
      <c r="L124" s="105">
        <v>831451.62720472412</v>
      </c>
      <c r="M124" s="87">
        <v>11285.966666666665</v>
      </c>
      <c r="O124" s="97">
        <v>187998.6</v>
      </c>
      <c r="P124" s="98">
        <v>196809.7</v>
      </c>
      <c r="Q124" s="98">
        <v>-8811.1</v>
      </c>
      <c r="S124" s="92" t="s">
        <v>3</v>
      </c>
      <c r="T124" s="92" t="s">
        <v>3</v>
      </c>
      <c r="U124" s="92" t="s">
        <v>3</v>
      </c>
      <c r="V124" s="91"/>
      <c r="W124" s="91"/>
      <c r="X124" s="91"/>
    </row>
    <row r="125" spans="1:24" x14ac:dyDescent="0.3">
      <c r="A125" s="31">
        <v>2005</v>
      </c>
      <c r="B125" s="101">
        <v>214233</v>
      </c>
      <c r="C125" s="34">
        <f t="shared" si="23"/>
        <v>23.048032716818977</v>
      </c>
      <c r="D125" s="24">
        <f t="shared" si="26"/>
        <v>13.954572002131926</v>
      </c>
      <c r="E125" s="101">
        <v>221819.5</v>
      </c>
      <c r="F125" s="34">
        <f t="shared" si="24"/>
        <v>23.864218366117392</v>
      </c>
      <c r="G125" s="24">
        <f t="shared" si="27"/>
        <v>12.707605367011876</v>
      </c>
      <c r="H125" s="106">
        <f t="shared" si="28"/>
        <v>-7586.5</v>
      </c>
      <c r="I125" s="34">
        <f t="shared" si="25"/>
        <v>-0.8161856492984142</v>
      </c>
      <c r="L125" s="105">
        <v>929506.66389702971</v>
      </c>
      <c r="M125" s="87">
        <v>10897.891666666668</v>
      </c>
      <c r="O125" s="97">
        <v>214233</v>
      </c>
      <c r="P125" s="98">
        <v>221819.5</v>
      </c>
      <c r="Q125" s="98">
        <v>-7586.6</v>
      </c>
      <c r="S125" s="92" t="s">
        <v>3</v>
      </c>
      <c r="T125" s="92" t="s">
        <v>3</v>
      </c>
      <c r="U125" s="92" t="s">
        <v>3</v>
      </c>
      <c r="V125" s="91"/>
      <c r="W125" s="91"/>
      <c r="X125" s="91"/>
    </row>
    <row r="126" spans="1:24" x14ac:dyDescent="0.3">
      <c r="A126" s="31">
        <v>2006</v>
      </c>
      <c r="B126" s="101">
        <v>249925.1</v>
      </c>
      <c r="C126" s="34">
        <f t="shared" si="23"/>
        <v>24.417900912257785</v>
      </c>
      <c r="D126" s="24">
        <f t="shared" si="26"/>
        <v>16.660411794634822</v>
      </c>
      <c r="E126" s="101">
        <v>256058.4</v>
      </c>
      <c r="F126" s="34">
        <f t="shared" si="24"/>
        <v>25.017129687859558</v>
      </c>
      <c r="G126" s="24">
        <f t="shared" si="27"/>
        <v>15.435477944905651</v>
      </c>
      <c r="H126" s="106">
        <f t="shared" si="28"/>
        <v>-6133.2999999999884</v>
      </c>
      <c r="I126" s="34">
        <f t="shared" si="25"/>
        <v>-0.59922877560177179</v>
      </c>
      <c r="L126" s="105">
        <v>1023532.2884553833</v>
      </c>
      <c r="M126" s="87">
        <v>10899.241666666667</v>
      </c>
      <c r="O126" s="97">
        <v>249925.1</v>
      </c>
      <c r="P126" s="98">
        <v>256058.4</v>
      </c>
      <c r="Q126" s="98">
        <v>-6133.2</v>
      </c>
      <c r="S126" s="92" t="s">
        <v>3</v>
      </c>
      <c r="T126" s="92" t="s">
        <v>3</v>
      </c>
      <c r="U126" s="92" t="s">
        <v>3</v>
      </c>
      <c r="V126" s="91"/>
      <c r="W126" s="91"/>
      <c r="X126" s="91"/>
    </row>
    <row r="127" spans="1:24" x14ac:dyDescent="0.3">
      <c r="A127" s="31">
        <v>2007</v>
      </c>
      <c r="B127" s="101">
        <v>271875.3</v>
      </c>
      <c r="C127" s="34">
        <f t="shared" si="23"/>
        <v>24.663121669421315</v>
      </c>
      <c r="D127" s="24">
        <f t="shared" si="26"/>
        <v>8.7827113003055679</v>
      </c>
      <c r="E127" s="101">
        <v>281949</v>
      </c>
      <c r="F127" s="34">
        <f t="shared" si="24"/>
        <v>25.576955654197608</v>
      </c>
      <c r="G127" s="24">
        <f t="shared" si="27"/>
        <v>10.111209005445643</v>
      </c>
      <c r="H127" s="106">
        <f t="shared" si="28"/>
        <v>-10073.700000000012</v>
      </c>
      <c r="I127" s="34">
        <f t="shared" si="25"/>
        <v>-0.91383398477629196</v>
      </c>
      <c r="L127" s="105">
        <v>1102355.5884131482</v>
      </c>
      <c r="M127" s="87">
        <v>10928.191666666668</v>
      </c>
      <c r="O127" s="97">
        <v>271875.3</v>
      </c>
      <c r="P127" s="98">
        <v>281949</v>
      </c>
      <c r="Q127" s="98">
        <v>-10073.700000000001</v>
      </c>
      <c r="S127" s="92" t="s">
        <v>3</v>
      </c>
      <c r="T127" s="92" t="s">
        <v>3</v>
      </c>
      <c r="U127" s="92" t="s">
        <v>3</v>
      </c>
      <c r="V127" s="91"/>
      <c r="W127" s="91"/>
      <c r="X127" s="91"/>
    </row>
    <row r="128" spans="1:24" x14ac:dyDescent="0.3">
      <c r="A128" s="31">
        <v>2008</v>
      </c>
      <c r="B128" s="101">
        <v>291342.59999999998</v>
      </c>
      <c r="C128" s="34">
        <f t="shared" si="23"/>
        <v>25.082150875789871</v>
      </c>
      <c r="D128" s="24">
        <f t="shared" si="26"/>
        <v>7.160378305789461</v>
      </c>
      <c r="E128" s="101">
        <v>308603.3</v>
      </c>
      <c r="F128" s="34">
        <f t="shared" si="24"/>
        <v>26.568152173306082</v>
      </c>
      <c r="G128" s="24">
        <f t="shared" si="27"/>
        <v>9.4535891242742522</v>
      </c>
      <c r="H128" s="106">
        <f t="shared" si="28"/>
        <v>-17260.700000000012</v>
      </c>
      <c r="I128" s="34">
        <f t="shared" si="25"/>
        <v>-1.4860012975162114</v>
      </c>
      <c r="L128" s="105">
        <v>1161553.4945259164</v>
      </c>
      <c r="M128" s="87">
        <v>11129.716666666667</v>
      </c>
      <c r="O128" s="97">
        <v>291342.59999999998</v>
      </c>
      <c r="P128" s="98">
        <v>308603.3</v>
      </c>
      <c r="Q128" s="98">
        <v>-17260.7</v>
      </c>
      <c r="S128" s="92" t="s">
        <v>3</v>
      </c>
      <c r="T128" s="92" t="s">
        <v>3</v>
      </c>
      <c r="U128" s="92" t="s">
        <v>3</v>
      </c>
      <c r="V128" s="91"/>
      <c r="W128" s="91"/>
      <c r="X128" s="91"/>
    </row>
    <row r="129" spans="1:24" x14ac:dyDescent="0.3">
      <c r="A129" s="31">
        <v>2009</v>
      </c>
      <c r="B129" s="101">
        <v>229703.55000000002</v>
      </c>
      <c r="C129" s="34">
        <f t="shared" si="23"/>
        <v>24.347513290323676</v>
      </c>
      <c r="D129" s="24">
        <f t="shared" si="26"/>
        <v>-21.156895695995015</v>
      </c>
      <c r="E129" s="101">
        <v>234384.97200000001</v>
      </c>
      <c r="F129" s="34">
        <f t="shared" si="24"/>
        <v>24.84372235789191</v>
      </c>
      <c r="G129" s="24">
        <f t="shared" si="27"/>
        <v>-24.049751898310866</v>
      </c>
      <c r="H129" s="106">
        <f t="shared" si="28"/>
        <v>-4681.4219999999914</v>
      </c>
      <c r="I129" s="34">
        <f t="shared" si="25"/>
        <v>-0.49620906756823491</v>
      </c>
      <c r="L129" s="105">
        <v>943437.41498763277</v>
      </c>
      <c r="M129" s="87">
        <v>13513.474999999999</v>
      </c>
      <c r="O129" s="97">
        <v>229703.55000000002</v>
      </c>
      <c r="P129" s="98">
        <v>234384.97200000001</v>
      </c>
      <c r="Q129" s="98">
        <v>-4681.4219999999996</v>
      </c>
      <c r="S129" s="92" t="s">
        <v>3</v>
      </c>
      <c r="T129" s="92" t="s">
        <v>3</v>
      </c>
      <c r="U129" s="92" t="s">
        <v>3</v>
      </c>
      <c r="V129" s="91"/>
      <c r="W129" s="91"/>
      <c r="X129" s="91"/>
    </row>
    <row r="130" spans="1:24" x14ac:dyDescent="0.3">
      <c r="A130" s="107">
        <v>2010</v>
      </c>
      <c r="B130" s="108">
        <v>298473.14600000001</v>
      </c>
      <c r="C130" s="109">
        <f t="shared" si="23"/>
        <v>27.000778835607665</v>
      </c>
      <c r="D130" s="46">
        <f t="shared" si="26"/>
        <v>29.938412358015356</v>
      </c>
      <c r="E130" s="108">
        <v>301481.81900000002</v>
      </c>
      <c r="F130" s="109">
        <f t="shared" si="24"/>
        <v>27.272952447707645</v>
      </c>
      <c r="G130" s="46">
        <f t="shared" si="27"/>
        <v>28.626770064422047</v>
      </c>
      <c r="H130" s="110">
        <f t="shared" si="28"/>
        <v>-3008.6730000000098</v>
      </c>
      <c r="I130" s="109">
        <f t="shared" si="25"/>
        <v>-0.27217361209997931</v>
      </c>
      <c r="L130" s="115">
        <v>1105424.209491262</v>
      </c>
      <c r="M130" s="116">
        <v>12636.008333333333</v>
      </c>
      <c r="N130" s="71"/>
      <c r="O130" s="117">
        <v>298473.14600000001</v>
      </c>
      <c r="P130" s="118">
        <v>301481.81900000002</v>
      </c>
      <c r="Q130" s="118">
        <v>-3008.6729999999998</v>
      </c>
      <c r="R130" s="71"/>
      <c r="S130" s="119" t="s">
        <v>3</v>
      </c>
      <c r="T130" s="119" t="s">
        <v>3</v>
      </c>
      <c r="U130" s="119" t="s">
        <v>3</v>
      </c>
      <c r="V130" s="91"/>
      <c r="W130" s="91"/>
      <c r="X130" s="91"/>
    </row>
    <row r="131" spans="1:24" x14ac:dyDescent="0.3">
      <c r="A131" s="218" t="s">
        <v>194</v>
      </c>
      <c r="B131" s="219"/>
      <c r="C131" s="219"/>
      <c r="D131" s="219"/>
      <c r="E131" s="219"/>
      <c r="F131" s="219"/>
      <c r="G131" s="219"/>
      <c r="H131" s="219"/>
      <c r="I131" s="219"/>
      <c r="J131" s="84"/>
      <c r="K131" s="84"/>
      <c r="L131" s="93"/>
      <c r="M131" s="93"/>
      <c r="P131" s="50" t="s">
        <v>195</v>
      </c>
    </row>
    <row r="132" spans="1:24" x14ac:dyDescent="0.3">
      <c r="A132" s="218"/>
      <c r="B132" s="219"/>
      <c r="C132" s="219"/>
      <c r="D132" s="219"/>
      <c r="E132" s="219"/>
      <c r="F132" s="219"/>
      <c r="G132" s="219"/>
      <c r="H132" s="219"/>
      <c r="I132" s="219"/>
      <c r="J132" s="84"/>
      <c r="K132" s="84"/>
      <c r="L132" s="93"/>
      <c r="M132" s="93"/>
      <c r="P132" s="85" t="s">
        <v>167</v>
      </c>
    </row>
    <row r="133" spans="1:24" x14ac:dyDescent="0.3">
      <c r="A133" s="218"/>
      <c r="B133" s="219"/>
      <c r="C133" s="219"/>
      <c r="D133" s="219"/>
      <c r="E133" s="219"/>
      <c r="F133" s="219"/>
      <c r="G133" s="219"/>
      <c r="H133" s="219"/>
      <c r="I133" s="219"/>
      <c r="J133" s="84"/>
      <c r="K133" s="84"/>
      <c r="L133" s="93"/>
      <c r="M133" s="93"/>
      <c r="P133" s="85" t="s">
        <v>168</v>
      </c>
    </row>
    <row r="134" spans="1:24" x14ac:dyDescent="0.3">
      <c r="A134" s="218"/>
      <c r="B134" s="219"/>
      <c r="C134" s="219"/>
      <c r="D134" s="219"/>
      <c r="E134" s="219"/>
      <c r="F134" s="219"/>
      <c r="G134" s="219"/>
      <c r="H134" s="219"/>
      <c r="I134" s="219"/>
      <c r="J134" s="84"/>
      <c r="K134" s="84"/>
      <c r="L134" s="93"/>
      <c r="M134" s="93"/>
      <c r="P134" s="111" t="s">
        <v>193</v>
      </c>
    </row>
    <row r="135" spans="1:24" x14ac:dyDescent="0.3">
      <c r="L135" s="93"/>
      <c r="M135" s="93"/>
      <c r="P135" s="85" t="s">
        <v>169</v>
      </c>
    </row>
    <row r="136" spans="1:24" x14ac:dyDescent="0.3">
      <c r="P136" s="85" t="s">
        <v>170</v>
      </c>
    </row>
    <row r="137" spans="1:24" x14ac:dyDescent="0.3">
      <c r="P137" s="85" t="s">
        <v>171</v>
      </c>
    </row>
    <row r="138" spans="1:24" x14ac:dyDescent="0.3">
      <c r="P138" s="85" t="s">
        <v>172</v>
      </c>
    </row>
    <row r="139" spans="1:24" x14ac:dyDescent="0.3">
      <c r="P139" s="85" t="s">
        <v>173</v>
      </c>
    </row>
    <row r="140" spans="1:24" x14ac:dyDescent="0.3">
      <c r="P140" s="85" t="s">
        <v>174</v>
      </c>
    </row>
    <row r="141" spans="1:24" x14ac:dyDescent="0.3">
      <c r="P141" s="85" t="s">
        <v>175</v>
      </c>
    </row>
    <row r="142" spans="1:24" x14ac:dyDescent="0.3">
      <c r="P142" s="85" t="s">
        <v>176</v>
      </c>
    </row>
    <row r="143" spans="1:24" x14ac:dyDescent="0.3">
      <c r="P143" s="85" t="s">
        <v>177</v>
      </c>
    </row>
    <row r="144" spans="1:24" x14ac:dyDescent="0.3">
      <c r="P144" s="86" t="s">
        <v>178</v>
      </c>
    </row>
  </sheetData>
  <mergeCells count="28">
    <mergeCell ref="S1:U1"/>
    <mergeCell ref="L1:M1"/>
    <mergeCell ref="J111:J113"/>
    <mergeCell ref="J2:J4"/>
    <mergeCell ref="A1:J1"/>
    <mergeCell ref="O1:Q1"/>
    <mergeCell ref="J5:J6"/>
    <mergeCell ref="J40:J41"/>
    <mergeCell ref="J59:J60"/>
    <mergeCell ref="J70:J72"/>
    <mergeCell ref="L2:L4"/>
    <mergeCell ref="I2:I4"/>
    <mergeCell ref="C2:C4"/>
    <mergeCell ref="D2:D4"/>
    <mergeCell ref="G2:G4"/>
    <mergeCell ref="F2:F4"/>
    <mergeCell ref="A131:I134"/>
    <mergeCell ref="B2:B4"/>
    <mergeCell ref="E2:E4"/>
    <mergeCell ref="H2:H4"/>
    <mergeCell ref="A2:A4"/>
    <mergeCell ref="M2:M4"/>
    <mergeCell ref="T2:T4"/>
    <mergeCell ref="S2:S4"/>
    <mergeCell ref="U2:U4"/>
    <mergeCell ref="P2:P4"/>
    <mergeCell ref="O2:O4"/>
    <mergeCell ref="Q2:Q4"/>
  </mergeCells>
  <hyperlinks>
    <hyperlink ref="P144" r:id="rId1" display="http://www.inegi.org.mx/sistemas/bie/?idserPadre=11000090"/>
  </hyperlinks>
  <pageMargins left="0.7" right="0.7" top="0.75" bottom="0.75" header="0.3" footer="0.3"/>
  <pageSetup orientation="portrait"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92"/>
  <sheetViews>
    <sheetView workbookViewId="0">
      <pane xSplit="1" ySplit="4" topLeftCell="B66" activePane="bottomRight" state="frozen"/>
      <selection pane="topRight" activeCell="B1" sqref="B1"/>
      <selection pane="bottomLeft" activeCell="A5" sqref="A5"/>
      <selection pane="bottomRight" activeCell="O69" sqref="O69:O72"/>
    </sheetView>
  </sheetViews>
  <sheetFormatPr baseColWidth="10" defaultColWidth="8.19921875" defaultRowHeight="15.6" x14ac:dyDescent="0.3"/>
  <cols>
    <col min="1" max="1" width="13.5" style="157" customWidth="1"/>
    <col min="2" max="2" width="10.09765625" style="157" customWidth="1"/>
    <col min="3" max="3" width="13.59765625" style="157" customWidth="1"/>
    <col min="4" max="4" width="10.8984375" style="157" customWidth="1"/>
    <col min="5" max="5" width="10.796875" style="157" customWidth="1"/>
    <col min="6" max="6" width="9.5" style="157" customWidth="1"/>
    <col min="7" max="7" width="12.09765625" style="157" customWidth="1"/>
    <col min="8" max="8" width="10" style="157" customWidth="1"/>
    <col min="9" max="9" width="9.796875" style="157" customWidth="1"/>
    <col min="10" max="10" width="10.8984375" style="157" customWidth="1"/>
    <col min="11" max="11" width="9.69921875" style="157" customWidth="1"/>
    <col min="12" max="12" width="12.09765625" style="157" customWidth="1"/>
    <col min="13" max="13" width="12" style="157" customWidth="1"/>
    <col min="14" max="14" width="9.796875" style="157" customWidth="1"/>
    <col min="15" max="15" width="12.296875" style="157" customWidth="1"/>
    <col min="16" max="16" width="9.69921875" style="157" customWidth="1"/>
    <col min="17" max="17" width="3.59765625" style="157" customWidth="1"/>
    <col min="18" max="18" width="9.09765625" style="157" customWidth="1"/>
    <col min="19" max="19" width="8.59765625" style="157" bestFit="1" customWidth="1"/>
    <col min="20" max="20" width="10.59765625" style="157" bestFit="1" customWidth="1"/>
    <col min="21" max="21" width="9.5" style="157" customWidth="1"/>
    <col min="22" max="22" width="9" style="157" customWidth="1"/>
    <col min="23" max="23" width="8.19921875" style="157"/>
    <col min="24" max="24" width="9.09765625" style="157" customWidth="1"/>
    <col min="25" max="25" width="9.8984375" style="157" customWidth="1"/>
    <col min="26" max="26" width="9.69921875" style="157" customWidth="1"/>
    <col min="27" max="27" width="10.59765625" style="157" customWidth="1"/>
    <col min="28" max="28" width="8.69921875" style="157" customWidth="1"/>
    <col min="29" max="29" width="12.796875" style="157" customWidth="1"/>
    <col min="30" max="30" width="15.19921875" style="157" customWidth="1"/>
    <col min="31" max="31" width="9.5" style="157" customWidth="1"/>
    <col min="32" max="32" width="10.8984375" style="157" customWidth="1"/>
    <col min="33" max="33" width="13.5" style="157" customWidth="1"/>
    <col min="34" max="34" width="9.796875" style="157" customWidth="1"/>
    <col min="35" max="16384" width="8.19921875" style="157"/>
  </cols>
  <sheetData>
    <row r="1" spans="1:35" x14ac:dyDescent="0.3">
      <c r="A1" s="159" t="s">
        <v>975</v>
      </c>
      <c r="B1" s="160"/>
      <c r="C1" s="160"/>
      <c r="D1" s="160"/>
      <c r="E1" s="160"/>
      <c r="F1" s="160"/>
      <c r="G1" s="160"/>
      <c r="H1" s="160"/>
      <c r="I1" s="161"/>
      <c r="J1" s="160"/>
      <c r="K1" s="160"/>
      <c r="L1" s="160"/>
      <c r="M1" s="160"/>
      <c r="N1" s="160"/>
      <c r="O1" s="160"/>
      <c r="P1" s="160"/>
      <c r="Q1" s="82"/>
      <c r="R1" s="82"/>
      <c r="S1" s="82"/>
      <c r="T1" s="82"/>
      <c r="U1" s="82"/>
      <c r="V1" s="82"/>
      <c r="W1" s="82"/>
      <c r="X1" s="82"/>
      <c r="Y1" s="82"/>
      <c r="Z1" s="82"/>
      <c r="AA1" s="82"/>
      <c r="AB1" s="82"/>
      <c r="AC1" s="82"/>
      <c r="AD1" s="82"/>
      <c r="AE1" s="82"/>
      <c r="AF1" s="82"/>
      <c r="AG1" s="82"/>
      <c r="AH1" s="82"/>
      <c r="AI1" s="82"/>
    </row>
    <row r="2" spans="1:35" ht="18" customHeight="1" x14ac:dyDescent="0.3">
      <c r="A2" s="209" t="s">
        <v>970</v>
      </c>
      <c r="B2" s="207" t="s">
        <v>164</v>
      </c>
      <c r="C2" s="202" t="s">
        <v>958</v>
      </c>
      <c r="D2" s="202" t="s">
        <v>959</v>
      </c>
      <c r="E2" s="202" t="s">
        <v>960</v>
      </c>
      <c r="F2" s="202" t="s">
        <v>961</v>
      </c>
      <c r="G2" s="202" t="s">
        <v>962</v>
      </c>
      <c r="H2" s="214" t="s">
        <v>963</v>
      </c>
      <c r="I2" s="214" t="s">
        <v>964</v>
      </c>
      <c r="J2" s="214" t="s">
        <v>965</v>
      </c>
      <c r="K2" s="214" t="s">
        <v>966</v>
      </c>
      <c r="L2" s="214" t="s">
        <v>967</v>
      </c>
      <c r="M2" s="205" t="s">
        <v>968</v>
      </c>
      <c r="N2" s="202" t="s">
        <v>35</v>
      </c>
      <c r="O2" s="207" t="s">
        <v>969</v>
      </c>
      <c r="P2" s="207" t="s">
        <v>37</v>
      </c>
      <c r="Q2" s="158"/>
      <c r="R2" s="186"/>
      <c r="S2" s="187"/>
      <c r="T2" s="187"/>
      <c r="U2" s="187"/>
      <c r="V2" s="187"/>
      <c r="W2" s="187"/>
      <c r="X2" s="187"/>
      <c r="Y2" s="187"/>
      <c r="Z2" s="187"/>
      <c r="AA2" s="187"/>
      <c r="AB2" s="187"/>
      <c r="AC2" s="187"/>
      <c r="AD2" s="187"/>
      <c r="AE2" s="187"/>
      <c r="AF2" s="187"/>
      <c r="AG2" s="187"/>
      <c r="AH2" s="226"/>
      <c r="AI2" s="82"/>
    </row>
    <row r="3" spans="1:35" ht="16.2" customHeight="1" x14ac:dyDescent="0.3">
      <c r="A3" s="209"/>
      <c r="B3" s="207"/>
      <c r="C3" s="202"/>
      <c r="D3" s="202"/>
      <c r="E3" s="202"/>
      <c r="F3" s="202"/>
      <c r="G3" s="202"/>
      <c r="H3" s="214"/>
      <c r="I3" s="214"/>
      <c r="J3" s="214"/>
      <c r="K3" s="214"/>
      <c r="L3" s="214"/>
      <c r="M3" s="205"/>
      <c r="N3" s="202"/>
      <c r="O3" s="207"/>
      <c r="P3" s="207"/>
      <c r="Q3" s="158"/>
      <c r="R3" s="186"/>
      <c r="S3" s="187"/>
      <c r="T3" s="187"/>
      <c r="U3" s="187"/>
      <c r="V3" s="187"/>
      <c r="W3" s="187"/>
      <c r="X3" s="187"/>
      <c r="Y3" s="187"/>
      <c r="Z3" s="187"/>
      <c r="AA3" s="187"/>
      <c r="AB3" s="187"/>
      <c r="AC3" s="187"/>
      <c r="AD3" s="187"/>
      <c r="AE3" s="187"/>
      <c r="AF3" s="187"/>
      <c r="AG3" s="187"/>
      <c r="AH3" s="226"/>
      <c r="AI3" s="82"/>
    </row>
    <row r="4" spans="1:35" ht="18" customHeight="1" thickBot="1" x14ac:dyDescent="0.35">
      <c r="A4" s="210"/>
      <c r="B4" s="208"/>
      <c r="C4" s="203"/>
      <c r="D4" s="203"/>
      <c r="E4" s="203"/>
      <c r="F4" s="203"/>
      <c r="G4" s="203"/>
      <c r="H4" s="215"/>
      <c r="I4" s="215"/>
      <c r="J4" s="215"/>
      <c r="K4" s="215"/>
      <c r="L4" s="215"/>
      <c r="M4" s="206"/>
      <c r="N4" s="203"/>
      <c r="O4" s="208"/>
      <c r="P4" s="208"/>
      <c r="Q4" s="158"/>
      <c r="R4" s="186"/>
      <c r="S4" s="187"/>
      <c r="T4" s="187"/>
      <c r="U4" s="187"/>
      <c r="V4" s="187"/>
      <c r="W4" s="187"/>
      <c r="X4" s="187"/>
      <c r="Y4" s="187"/>
      <c r="Z4" s="187"/>
      <c r="AA4" s="187"/>
      <c r="AB4" s="187"/>
      <c r="AC4" s="187"/>
      <c r="AD4" s="187"/>
      <c r="AE4" s="187"/>
      <c r="AF4" s="187"/>
      <c r="AG4" s="187"/>
      <c r="AH4" s="226"/>
      <c r="AI4" s="82"/>
    </row>
    <row r="5" spans="1:35" ht="16.2" thickTop="1" x14ac:dyDescent="0.3">
      <c r="A5" s="76">
        <v>29221</v>
      </c>
      <c r="B5" s="77">
        <v>-1335.579</v>
      </c>
      <c r="C5" s="77">
        <v>5810.9189999999999</v>
      </c>
      <c r="D5" s="77">
        <v>4016.123</v>
      </c>
      <c r="E5" s="77">
        <v>1229.9639999999999</v>
      </c>
      <c r="F5" s="77">
        <v>364.14</v>
      </c>
      <c r="G5" s="77">
        <v>200.69200000000001</v>
      </c>
      <c r="H5" s="77">
        <v>7146.4979999999996</v>
      </c>
      <c r="I5" s="77">
        <v>4152.3159999999998</v>
      </c>
      <c r="J5" s="77">
        <v>1336.421</v>
      </c>
      <c r="K5" s="77">
        <v>1625.847</v>
      </c>
      <c r="L5" s="77">
        <v>31.914000000000001</v>
      </c>
      <c r="M5" s="77">
        <v>2346.2294999999999</v>
      </c>
      <c r="N5" s="77">
        <v>-1018.4555</v>
      </c>
      <c r="O5" s="77">
        <v>158.99199999999999</v>
      </c>
      <c r="P5" s="77">
        <v>-166.797</v>
      </c>
      <c r="Q5" s="81"/>
      <c r="R5" s="82"/>
      <c r="S5" s="82"/>
      <c r="T5" s="82"/>
      <c r="U5" s="82"/>
      <c r="V5" s="82"/>
      <c r="W5" s="82"/>
      <c r="X5" s="82"/>
      <c r="Y5" s="82"/>
      <c r="Z5" s="82"/>
      <c r="AA5" s="82"/>
      <c r="AB5" s="82"/>
      <c r="AC5" s="82"/>
      <c r="AD5" s="82"/>
      <c r="AE5" s="82"/>
      <c r="AF5" s="82"/>
      <c r="AG5" s="82"/>
      <c r="AH5" s="82"/>
      <c r="AI5" s="82"/>
    </row>
    <row r="6" spans="1:35" x14ac:dyDescent="0.3">
      <c r="A6" s="78">
        <v>29312</v>
      </c>
      <c r="B6" s="77">
        <v>-2554.38</v>
      </c>
      <c r="C6" s="77">
        <v>6059.9470000000001</v>
      </c>
      <c r="D6" s="77">
        <v>4427.1239999999998</v>
      </c>
      <c r="E6" s="77">
        <v>1075.3679999999999</v>
      </c>
      <c r="F6" s="77">
        <v>326.72699999999998</v>
      </c>
      <c r="G6" s="77">
        <v>230.72800000000001</v>
      </c>
      <c r="H6" s="77">
        <v>8614.3269999999993</v>
      </c>
      <c r="I6" s="77">
        <v>5032.7650000000003</v>
      </c>
      <c r="J6" s="77">
        <v>1556.886</v>
      </c>
      <c r="K6" s="77">
        <v>2021.835</v>
      </c>
      <c r="L6" s="77">
        <v>2.8410000000000002</v>
      </c>
      <c r="M6" s="77">
        <v>2670.7961</v>
      </c>
      <c r="N6" s="77">
        <v>98.390900000000002</v>
      </c>
      <c r="O6" s="77">
        <v>231.45500000000001</v>
      </c>
      <c r="P6" s="77">
        <v>-16.648</v>
      </c>
      <c r="Q6" s="81"/>
      <c r="R6" s="82"/>
      <c r="S6" s="82"/>
      <c r="T6" s="82"/>
      <c r="U6" s="82"/>
      <c r="V6" s="82"/>
      <c r="W6" s="82"/>
      <c r="X6" s="82"/>
      <c r="Y6" s="82"/>
      <c r="Z6" s="82"/>
      <c r="AA6" s="82"/>
      <c r="AB6" s="82"/>
      <c r="AC6" s="82"/>
      <c r="AD6" s="82"/>
      <c r="AE6" s="82"/>
      <c r="AF6" s="82"/>
      <c r="AG6" s="82"/>
      <c r="AH6" s="82"/>
      <c r="AI6" s="82"/>
    </row>
    <row r="7" spans="1:35" x14ac:dyDescent="0.3">
      <c r="A7" s="79">
        <v>29403</v>
      </c>
      <c r="B7" s="77">
        <v>-3178.578</v>
      </c>
      <c r="C7" s="77">
        <v>6263.46</v>
      </c>
      <c r="D7" s="77">
        <v>4669.2169999999996</v>
      </c>
      <c r="E7" s="77">
        <v>1077.0519999999999</v>
      </c>
      <c r="F7" s="77">
        <v>286.13099999999997</v>
      </c>
      <c r="G7" s="77">
        <v>231.06</v>
      </c>
      <c r="H7" s="77">
        <v>9442.0380000000005</v>
      </c>
      <c r="I7" s="77">
        <v>5690.5969999999998</v>
      </c>
      <c r="J7" s="77">
        <v>1872.694</v>
      </c>
      <c r="K7" s="77">
        <v>1873.183</v>
      </c>
      <c r="L7" s="77">
        <v>5.5640000000000001</v>
      </c>
      <c r="M7" s="77">
        <v>3614.4083000000001</v>
      </c>
      <c r="N7" s="77">
        <v>-243.3663</v>
      </c>
      <c r="O7" s="77">
        <v>226.16200000000001</v>
      </c>
      <c r="P7" s="77">
        <v>-33.698</v>
      </c>
      <c r="Q7" s="77"/>
      <c r="R7" s="82"/>
      <c r="S7" s="82"/>
      <c r="T7" s="82"/>
      <c r="U7" s="82"/>
      <c r="V7" s="82"/>
      <c r="W7" s="82"/>
      <c r="X7" s="82"/>
      <c r="Y7" s="82"/>
      <c r="Z7" s="82"/>
      <c r="AA7" s="82"/>
      <c r="AB7" s="82"/>
      <c r="AC7" s="82"/>
      <c r="AD7" s="82"/>
      <c r="AE7" s="82"/>
      <c r="AF7" s="82"/>
      <c r="AG7" s="82"/>
      <c r="AH7" s="82"/>
      <c r="AI7" s="82"/>
    </row>
    <row r="8" spans="1:35" x14ac:dyDescent="0.3">
      <c r="A8" s="80">
        <v>29495</v>
      </c>
      <c r="B8" s="77">
        <v>-3365.6080000000002</v>
      </c>
      <c r="C8" s="77">
        <v>6726.3459999999995</v>
      </c>
      <c r="D8" s="77">
        <v>4918.576</v>
      </c>
      <c r="E8" s="77">
        <v>1205.107</v>
      </c>
      <c r="F8" s="77">
        <v>399.58300000000003</v>
      </c>
      <c r="G8" s="77">
        <v>203.08</v>
      </c>
      <c r="H8" s="77">
        <v>10091.954</v>
      </c>
      <c r="I8" s="77">
        <v>6213.6819999999998</v>
      </c>
      <c r="J8" s="77">
        <v>1881.74</v>
      </c>
      <c r="K8" s="77">
        <v>1992.7270000000001</v>
      </c>
      <c r="L8" s="77">
        <v>3.8050000000000002</v>
      </c>
      <c r="M8" s="77">
        <v>2643.076102</v>
      </c>
      <c r="N8" s="77">
        <v>1021.245898</v>
      </c>
      <c r="O8" s="77">
        <v>299.5</v>
      </c>
      <c r="P8" s="77">
        <v>-0.78600000000000003</v>
      </c>
      <c r="Q8" s="77"/>
      <c r="R8" s="82"/>
      <c r="S8" s="82"/>
      <c r="T8" s="82"/>
      <c r="U8" s="82"/>
      <c r="V8" s="82"/>
      <c r="W8" s="82"/>
      <c r="X8" s="82"/>
      <c r="Y8" s="82"/>
      <c r="Z8" s="82"/>
      <c r="AA8" s="82"/>
      <c r="AB8" s="82"/>
      <c r="AC8" s="82"/>
      <c r="AD8" s="82"/>
      <c r="AE8" s="82"/>
      <c r="AF8" s="82"/>
      <c r="AG8" s="82"/>
      <c r="AH8" s="82"/>
      <c r="AI8" s="82"/>
    </row>
    <row r="9" spans="1:35" x14ac:dyDescent="0.3">
      <c r="A9" s="76">
        <v>29587</v>
      </c>
      <c r="B9" s="77">
        <v>-2584.6880000000001</v>
      </c>
      <c r="C9" s="77">
        <v>8156.3370000000004</v>
      </c>
      <c r="D9" s="77">
        <v>6190.6959999999999</v>
      </c>
      <c r="E9" s="77">
        <v>1283.895</v>
      </c>
      <c r="F9" s="77">
        <v>432.61900000000003</v>
      </c>
      <c r="G9" s="77">
        <v>249.12700000000001</v>
      </c>
      <c r="H9" s="77">
        <v>10741.025</v>
      </c>
      <c r="I9" s="77">
        <v>6600.8209999999999</v>
      </c>
      <c r="J9" s="77">
        <v>1809.9010000000001</v>
      </c>
      <c r="K9" s="77">
        <v>2294.502</v>
      </c>
      <c r="L9" s="77">
        <v>35.801000000000002</v>
      </c>
      <c r="M9" s="77">
        <v>2643.8449999999998</v>
      </c>
      <c r="N9" s="77">
        <v>154.84100000000001</v>
      </c>
      <c r="O9" s="77">
        <v>267.05799999999999</v>
      </c>
      <c r="P9" s="77">
        <v>-53.06</v>
      </c>
      <c r="Q9" s="77"/>
    </row>
    <row r="10" spans="1:35" x14ac:dyDescent="0.3">
      <c r="A10" s="78">
        <v>29677</v>
      </c>
      <c r="B10" s="77">
        <v>-3877.5050000000001</v>
      </c>
      <c r="C10" s="77">
        <v>8132.1059999999998</v>
      </c>
      <c r="D10" s="77">
        <v>6189.1750000000002</v>
      </c>
      <c r="E10" s="77">
        <v>1212.8710000000001</v>
      </c>
      <c r="F10" s="77">
        <v>446.91</v>
      </c>
      <c r="G10" s="77">
        <v>283.14999999999998</v>
      </c>
      <c r="H10" s="77">
        <v>12009.611000000001</v>
      </c>
      <c r="I10" s="77">
        <v>6993.3440000000001</v>
      </c>
      <c r="J10" s="77">
        <v>2067.5149999999999</v>
      </c>
      <c r="K10" s="77">
        <v>2941.8040000000001</v>
      </c>
      <c r="L10" s="77">
        <v>6.9480000000000004</v>
      </c>
      <c r="M10" s="77">
        <v>6508.2150000000001</v>
      </c>
      <c r="N10" s="77">
        <v>-3183.94</v>
      </c>
      <c r="O10" s="77">
        <v>-562.08000000000004</v>
      </c>
      <c r="P10" s="77">
        <v>8.85</v>
      </c>
      <c r="Q10" s="77"/>
    </row>
    <row r="11" spans="1:35" x14ac:dyDescent="0.3">
      <c r="A11" s="79">
        <v>29768</v>
      </c>
      <c r="B11" s="77">
        <v>-5078.6080000000002</v>
      </c>
      <c r="C11" s="77">
        <v>6988.6189999999997</v>
      </c>
      <c r="D11" s="77">
        <v>5031.2529999999997</v>
      </c>
      <c r="E11" s="77">
        <v>1197.6769999999999</v>
      </c>
      <c r="F11" s="77">
        <v>476.40600000000001</v>
      </c>
      <c r="G11" s="77">
        <v>283.28300000000002</v>
      </c>
      <c r="H11" s="77">
        <v>12067.227000000001</v>
      </c>
      <c r="I11" s="77">
        <v>6617.7749999999996</v>
      </c>
      <c r="J11" s="77">
        <v>2364.4209999999998</v>
      </c>
      <c r="K11" s="77">
        <v>3076.4830000000002</v>
      </c>
      <c r="L11" s="77">
        <v>8.548</v>
      </c>
      <c r="M11" s="77">
        <v>7455.6549999999997</v>
      </c>
      <c r="N11" s="77">
        <v>-2127.4250000000002</v>
      </c>
      <c r="O11" s="77">
        <v>244.36099999999999</v>
      </c>
      <c r="P11" s="77">
        <v>5.2610000000000001</v>
      </c>
      <c r="Q11" s="77"/>
    </row>
    <row r="12" spans="1:35" x14ac:dyDescent="0.3">
      <c r="A12" s="80">
        <v>29860</v>
      </c>
      <c r="B12" s="77">
        <v>-4699.78</v>
      </c>
      <c r="C12" s="77">
        <v>7834.4290000000001</v>
      </c>
      <c r="D12" s="77">
        <v>5896.2160000000003</v>
      </c>
      <c r="E12" s="77">
        <v>1276.433</v>
      </c>
      <c r="F12" s="77">
        <v>412.38499999999999</v>
      </c>
      <c r="G12" s="77">
        <v>249.39500000000001</v>
      </c>
      <c r="H12" s="77">
        <v>12534.209000000001</v>
      </c>
      <c r="I12" s="77">
        <v>6972.2889999999998</v>
      </c>
      <c r="J12" s="77">
        <v>2460.0340000000001</v>
      </c>
      <c r="K12" s="77">
        <v>3095.9720000000002</v>
      </c>
      <c r="L12" s="77">
        <v>5.9139999999999997</v>
      </c>
      <c r="M12" s="77">
        <v>10008.614</v>
      </c>
      <c r="N12" s="77">
        <v>-4064.547</v>
      </c>
      <c r="O12" s="77">
        <v>1082.0350000000001</v>
      </c>
      <c r="P12" s="77">
        <v>162.25200000000001</v>
      </c>
      <c r="Q12" s="77"/>
    </row>
    <row r="13" spans="1:35" x14ac:dyDescent="0.3">
      <c r="A13" s="76">
        <v>29952</v>
      </c>
      <c r="B13" s="77">
        <v>-4093.6</v>
      </c>
      <c r="C13" s="77">
        <v>7018.2539999999999</v>
      </c>
      <c r="D13" s="77">
        <v>5161.55</v>
      </c>
      <c r="E13" s="77">
        <v>1098.021</v>
      </c>
      <c r="F13" s="77">
        <v>478.83199999999999</v>
      </c>
      <c r="G13" s="77">
        <v>279.851</v>
      </c>
      <c r="H13" s="77">
        <v>11111.853999999999</v>
      </c>
      <c r="I13" s="77">
        <v>5783.1369999999997</v>
      </c>
      <c r="J13" s="77">
        <v>1646.095</v>
      </c>
      <c r="K13" s="77">
        <v>3663.0390000000002</v>
      </c>
      <c r="L13" s="77">
        <v>19.582999999999998</v>
      </c>
      <c r="M13" s="77">
        <v>2613.9929999999999</v>
      </c>
      <c r="N13" s="77">
        <v>-83.521000000000001</v>
      </c>
      <c r="O13" s="77">
        <v>-1702.971</v>
      </c>
      <c r="P13" s="77">
        <v>139.84299999999999</v>
      </c>
      <c r="Q13" s="77"/>
    </row>
    <row r="14" spans="1:35" x14ac:dyDescent="0.3">
      <c r="A14" s="78">
        <v>30042</v>
      </c>
      <c r="B14" s="77">
        <v>-2523.6669999999999</v>
      </c>
      <c r="C14" s="77">
        <v>7708.6980000000003</v>
      </c>
      <c r="D14" s="77">
        <v>5873.0510000000004</v>
      </c>
      <c r="E14" s="77">
        <v>1017.455</v>
      </c>
      <c r="F14" s="77">
        <v>516.98199999999997</v>
      </c>
      <c r="G14" s="77">
        <v>301.20999999999998</v>
      </c>
      <c r="H14" s="77">
        <v>10232.365</v>
      </c>
      <c r="I14" s="77">
        <v>4799.3230000000003</v>
      </c>
      <c r="J14" s="77">
        <v>1658.5619999999999</v>
      </c>
      <c r="K14" s="77">
        <v>3767.4670000000001</v>
      </c>
      <c r="L14" s="77">
        <v>7.0129999999999999</v>
      </c>
      <c r="M14" s="77">
        <v>3178.0210000000002</v>
      </c>
      <c r="N14" s="77">
        <v>-1790.874</v>
      </c>
      <c r="O14" s="77">
        <v>-1170.7059999999999</v>
      </c>
      <c r="P14" s="77">
        <v>34.186</v>
      </c>
      <c r="Q14" s="77"/>
    </row>
    <row r="15" spans="1:35" x14ac:dyDescent="0.3">
      <c r="A15" s="79">
        <v>30133</v>
      </c>
      <c r="B15" s="77">
        <v>-375.05900000000003</v>
      </c>
      <c r="C15" s="77">
        <v>8038.1450000000004</v>
      </c>
      <c r="D15" s="77">
        <v>6329.6679999999997</v>
      </c>
      <c r="E15" s="77">
        <v>1014.931</v>
      </c>
      <c r="F15" s="77">
        <v>415.238</v>
      </c>
      <c r="G15" s="77">
        <v>278.30799999999999</v>
      </c>
      <c r="H15" s="77">
        <v>8413.2039999999997</v>
      </c>
      <c r="I15" s="77">
        <v>3741.4059999999999</v>
      </c>
      <c r="J15" s="77">
        <v>1542.855</v>
      </c>
      <c r="K15" s="77">
        <v>3127.4940000000001</v>
      </c>
      <c r="L15" s="77">
        <v>1.4490000000000001</v>
      </c>
      <c r="M15" s="77">
        <v>2978.2449999999999</v>
      </c>
      <c r="N15" s="77">
        <v>-3019.134</v>
      </c>
      <c r="O15" s="77">
        <v>-205.26300000000001</v>
      </c>
      <c r="P15" s="77">
        <v>-210.685</v>
      </c>
      <c r="Q15" s="77"/>
    </row>
    <row r="16" spans="1:35" x14ac:dyDescent="0.3">
      <c r="A16" s="80">
        <v>30225</v>
      </c>
      <c r="B16" s="77">
        <v>1102.2049999999999</v>
      </c>
      <c r="C16" s="77">
        <v>8206.9549999999999</v>
      </c>
      <c r="D16" s="77">
        <v>6690.9449999999997</v>
      </c>
      <c r="E16" s="77">
        <v>999.745</v>
      </c>
      <c r="F16" s="77">
        <v>311.41000000000003</v>
      </c>
      <c r="G16" s="77">
        <v>204.85499999999999</v>
      </c>
      <c r="H16" s="77">
        <v>7104.75</v>
      </c>
      <c r="I16" s="77">
        <v>2686.768</v>
      </c>
      <c r="J16" s="77">
        <v>1387.587</v>
      </c>
      <c r="K16" s="77">
        <v>3029.4380000000001</v>
      </c>
      <c r="L16" s="77">
        <v>0.95699999999999996</v>
      </c>
      <c r="M16" s="77">
        <v>1207.3409999999999</v>
      </c>
      <c r="N16" s="77">
        <v>-2512.1729999999998</v>
      </c>
      <c r="O16" s="77">
        <v>-123.86199999999999</v>
      </c>
      <c r="P16" s="77">
        <v>-78.765000000000001</v>
      </c>
      <c r="Q16" s="77"/>
    </row>
    <row r="17" spans="1:17" x14ac:dyDescent="0.3">
      <c r="A17" s="76">
        <v>30317</v>
      </c>
      <c r="B17" s="77">
        <v>1638.3530000000001</v>
      </c>
      <c r="C17" s="77">
        <v>7546.8329999999996</v>
      </c>
      <c r="D17" s="77">
        <v>5913.8329999999996</v>
      </c>
      <c r="E17" s="77">
        <v>1019.962</v>
      </c>
      <c r="F17" s="77">
        <v>359.84699999999998</v>
      </c>
      <c r="G17" s="77">
        <v>253.191</v>
      </c>
      <c r="H17" s="77">
        <v>5908.48</v>
      </c>
      <c r="I17" s="77">
        <v>2347.8139999999999</v>
      </c>
      <c r="J17" s="77">
        <v>981.04</v>
      </c>
      <c r="K17" s="77">
        <v>2565.6080000000002</v>
      </c>
      <c r="L17" s="77">
        <v>14.018000000000001</v>
      </c>
      <c r="M17" s="77">
        <v>1197.058</v>
      </c>
      <c r="N17" s="77">
        <v>-1584.3219999999999</v>
      </c>
      <c r="O17" s="77">
        <v>1261.6410000000001</v>
      </c>
      <c r="P17" s="77">
        <v>-10.552</v>
      </c>
      <c r="Q17" s="77"/>
    </row>
    <row r="18" spans="1:17" x14ac:dyDescent="0.3">
      <c r="A18" s="78">
        <v>30407</v>
      </c>
      <c r="B18" s="77">
        <v>1409.0719999999999</v>
      </c>
      <c r="C18" s="77">
        <v>8115.7489999999998</v>
      </c>
      <c r="D18" s="77">
        <v>6443.857</v>
      </c>
      <c r="E18" s="77">
        <v>958.67399999999998</v>
      </c>
      <c r="F18" s="77">
        <v>387.096</v>
      </c>
      <c r="G18" s="77">
        <v>326.12200000000001</v>
      </c>
      <c r="H18" s="77">
        <v>6706.6769999999997</v>
      </c>
      <c r="I18" s="77">
        <v>3127.3609999999999</v>
      </c>
      <c r="J18" s="77">
        <v>1011.332</v>
      </c>
      <c r="K18" s="77">
        <v>2558.308</v>
      </c>
      <c r="L18" s="77">
        <v>9.6760000000000002</v>
      </c>
      <c r="M18" s="77">
        <v>-1017.726</v>
      </c>
      <c r="N18" s="77">
        <v>98.081000000000003</v>
      </c>
      <c r="O18" s="77">
        <v>541.00599999999997</v>
      </c>
      <c r="P18" s="77">
        <v>-51.579000000000001</v>
      </c>
      <c r="Q18" s="77"/>
    </row>
    <row r="19" spans="1:17" x14ac:dyDescent="0.3">
      <c r="A19" s="79">
        <v>30498</v>
      </c>
      <c r="B19" s="77">
        <v>1034.3040000000001</v>
      </c>
      <c r="C19" s="77">
        <v>8270.07</v>
      </c>
      <c r="D19" s="77">
        <v>6525.3990000000003</v>
      </c>
      <c r="E19" s="77">
        <v>960.16399999999999</v>
      </c>
      <c r="F19" s="77">
        <v>456.55399999999997</v>
      </c>
      <c r="G19" s="77">
        <v>327.95299999999997</v>
      </c>
      <c r="H19" s="77">
        <v>7235.7659999999996</v>
      </c>
      <c r="I19" s="77">
        <v>3254.1219999999998</v>
      </c>
      <c r="J19" s="77">
        <v>1229.5940000000001</v>
      </c>
      <c r="K19" s="77">
        <v>2744.6669999999999</v>
      </c>
      <c r="L19" s="77">
        <v>7.383</v>
      </c>
      <c r="M19" s="77">
        <v>-263.166</v>
      </c>
      <c r="N19" s="77">
        <v>-231.934</v>
      </c>
      <c r="O19" s="77">
        <v>540.00699999999995</v>
      </c>
      <c r="P19" s="77">
        <v>-0.80300000000000005</v>
      </c>
      <c r="Q19" s="77"/>
    </row>
    <row r="20" spans="1:17" x14ac:dyDescent="0.3">
      <c r="A20" s="80">
        <v>30590</v>
      </c>
      <c r="B20" s="77">
        <v>1777.9010000000001</v>
      </c>
      <c r="C20" s="77">
        <v>8995.99</v>
      </c>
      <c r="D20" s="77">
        <v>7070.0479999999998</v>
      </c>
      <c r="E20" s="77">
        <v>1146.6659999999999</v>
      </c>
      <c r="F20" s="77">
        <v>489.41</v>
      </c>
      <c r="G20" s="77">
        <v>289.86599999999999</v>
      </c>
      <c r="H20" s="77">
        <v>7218.0889999999999</v>
      </c>
      <c r="I20" s="77">
        <v>3118.9839999999999</v>
      </c>
      <c r="J20" s="77">
        <v>1339.375</v>
      </c>
      <c r="K20" s="77">
        <v>2759.451</v>
      </c>
      <c r="L20" s="77">
        <v>0.27900000000000003</v>
      </c>
      <c r="M20" s="77">
        <v>423.096</v>
      </c>
      <c r="N20" s="77">
        <v>-1362.7159999999999</v>
      </c>
      <c r="O20" s="77">
        <v>758.20299999999997</v>
      </c>
      <c r="P20" s="77">
        <v>80.078000000000003</v>
      </c>
      <c r="Q20" s="77"/>
    </row>
    <row r="21" spans="1:17" x14ac:dyDescent="0.3">
      <c r="A21" s="76">
        <v>30682</v>
      </c>
      <c r="B21" s="77">
        <v>2173.7379999999998</v>
      </c>
      <c r="C21" s="77">
        <v>9768.8819999999996</v>
      </c>
      <c r="D21" s="77">
        <v>7590.0240000000003</v>
      </c>
      <c r="E21" s="77">
        <v>1309.01</v>
      </c>
      <c r="F21" s="77">
        <v>560.37300000000005</v>
      </c>
      <c r="G21" s="77">
        <v>309.47500000000002</v>
      </c>
      <c r="H21" s="77">
        <v>7595.1440000000002</v>
      </c>
      <c r="I21" s="77">
        <v>3487.1219999999998</v>
      </c>
      <c r="J21" s="77">
        <v>1143.941</v>
      </c>
      <c r="K21" s="77">
        <v>2954.4789999999998</v>
      </c>
      <c r="L21" s="77">
        <v>9.6020000000000003</v>
      </c>
      <c r="M21" s="77">
        <v>9.0190000000000001</v>
      </c>
      <c r="N21" s="77">
        <v>-1381.8409999999999</v>
      </c>
      <c r="O21" s="77">
        <v>862.48500000000001</v>
      </c>
      <c r="P21" s="77">
        <v>-61.569000000000003</v>
      </c>
      <c r="Q21" s="77"/>
    </row>
    <row r="22" spans="1:17" x14ac:dyDescent="0.3">
      <c r="A22" s="78">
        <v>30773</v>
      </c>
      <c r="B22" s="77">
        <v>1244.0229999999999</v>
      </c>
      <c r="C22" s="77">
        <v>9502.0650000000005</v>
      </c>
      <c r="D22" s="77">
        <v>7300.5129999999999</v>
      </c>
      <c r="E22" s="77">
        <v>1186.3869999999999</v>
      </c>
      <c r="F22" s="77">
        <v>649.07500000000005</v>
      </c>
      <c r="G22" s="77">
        <v>366.09</v>
      </c>
      <c r="H22" s="77">
        <v>8258.0419999999995</v>
      </c>
      <c r="I22" s="77">
        <v>3792.7669999999998</v>
      </c>
      <c r="J22" s="77">
        <v>1260.876</v>
      </c>
      <c r="K22" s="77">
        <v>3195.8049999999998</v>
      </c>
      <c r="L22" s="77">
        <v>8.5939999999999994</v>
      </c>
      <c r="M22" s="77">
        <v>240.32900000000001</v>
      </c>
      <c r="N22" s="77">
        <v>-128.334</v>
      </c>
      <c r="O22" s="77">
        <v>1307.5999999999999</v>
      </c>
      <c r="P22" s="77">
        <v>48.417999999999999</v>
      </c>
      <c r="Q22" s="77"/>
    </row>
    <row r="23" spans="1:17" x14ac:dyDescent="0.3">
      <c r="A23" s="79">
        <v>30864</v>
      </c>
      <c r="B23" s="77">
        <v>291.238</v>
      </c>
      <c r="C23" s="77">
        <v>9288.2080000000005</v>
      </c>
      <c r="D23" s="77">
        <v>7138.23</v>
      </c>
      <c r="E23" s="77">
        <v>1055.8119999999999</v>
      </c>
      <c r="F23" s="77">
        <v>722.88300000000004</v>
      </c>
      <c r="G23" s="77">
        <v>371.28300000000002</v>
      </c>
      <c r="H23" s="77">
        <v>8996.9699999999993</v>
      </c>
      <c r="I23" s="77">
        <v>4327.8019999999997</v>
      </c>
      <c r="J23" s="77">
        <v>1330.8330000000001</v>
      </c>
      <c r="K23" s="77">
        <v>3333.433</v>
      </c>
      <c r="L23" s="77">
        <v>4.9020000000000001</v>
      </c>
      <c r="M23" s="77">
        <v>839.29</v>
      </c>
      <c r="N23" s="77">
        <v>-199.75899999999999</v>
      </c>
      <c r="O23" s="77">
        <v>861.7</v>
      </c>
      <c r="P23" s="77">
        <v>69.069000000000003</v>
      </c>
      <c r="Q23" s="77"/>
    </row>
    <row r="24" spans="1:17" x14ac:dyDescent="0.3">
      <c r="A24" s="80">
        <v>30956</v>
      </c>
      <c r="B24" s="77">
        <v>474.28100000000001</v>
      </c>
      <c r="C24" s="77">
        <v>9271.3529999999992</v>
      </c>
      <c r="D24" s="77">
        <v>7071.585</v>
      </c>
      <c r="E24" s="77">
        <v>1286.18</v>
      </c>
      <c r="F24" s="77">
        <v>584.30799999999999</v>
      </c>
      <c r="G24" s="77">
        <v>329.28</v>
      </c>
      <c r="H24" s="77">
        <v>8797.0720000000001</v>
      </c>
      <c r="I24" s="77">
        <v>4308.5069999999996</v>
      </c>
      <c r="J24" s="77">
        <v>1559.8530000000001</v>
      </c>
      <c r="K24" s="77">
        <v>2928.712</v>
      </c>
      <c r="L24" s="77">
        <v>0</v>
      </c>
      <c r="M24" s="77">
        <v>217.18100000000001</v>
      </c>
      <c r="N24" s="77">
        <v>-426.08300000000003</v>
      </c>
      <c r="O24" s="77">
        <v>169.1</v>
      </c>
      <c r="P24" s="77">
        <v>96.278999999999996</v>
      </c>
      <c r="Q24" s="77"/>
    </row>
    <row r="25" spans="1:17" x14ac:dyDescent="0.3">
      <c r="A25" s="76">
        <v>31048</v>
      </c>
      <c r="B25" s="77">
        <v>174.5</v>
      </c>
      <c r="C25" s="77">
        <v>9245.2189999999991</v>
      </c>
      <c r="D25" s="77">
        <v>6929.6310000000003</v>
      </c>
      <c r="E25" s="77">
        <v>1375.6679999999999</v>
      </c>
      <c r="F25" s="77">
        <v>597.56500000000005</v>
      </c>
      <c r="G25" s="77">
        <v>342.35500000000002</v>
      </c>
      <c r="H25" s="77">
        <v>9070.7189999999991</v>
      </c>
      <c r="I25" s="77">
        <v>4505.8530000000001</v>
      </c>
      <c r="J25" s="77">
        <v>1383.1389999999999</v>
      </c>
      <c r="K25" s="77">
        <v>3180.6849999999999</v>
      </c>
      <c r="L25" s="77">
        <v>1.042</v>
      </c>
      <c r="M25" s="77">
        <v>-118.922</v>
      </c>
      <c r="N25" s="77">
        <v>-514.19200000000001</v>
      </c>
      <c r="O25" s="77">
        <v>-403.7</v>
      </c>
      <c r="P25" s="77">
        <v>-54.914000000000001</v>
      </c>
      <c r="Q25" s="77"/>
    </row>
    <row r="26" spans="1:17" x14ac:dyDescent="0.3">
      <c r="A26" s="78">
        <v>31138</v>
      </c>
      <c r="B26" s="77">
        <v>-522.21299999999997</v>
      </c>
      <c r="C26" s="77">
        <v>8379.0630000000001</v>
      </c>
      <c r="D26" s="77">
        <v>6226.2039999999997</v>
      </c>
      <c r="E26" s="77">
        <v>1165.788</v>
      </c>
      <c r="F26" s="77">
        <v>587.077</v>
      </c>
      <c r="G26" s="77">
        <v>399.99400000000003</v>
      </c>
      <c r="H26" s="77">
        <v>8901.2759999999998</v>
      </c>
      <c r="I26" s="77">
        <v>4696.0959999999995</v>
      </c>
      <c r="J26" s="77">
        <v>1399.27</v>
      </c>
      <c r="K26" s="77">
        <v>2785.183</v>
      </c>
      <c r="L26" s="77">
        <v>20.727</v>
      </c>
      <c r="M26" s="77">
        <v>819.851</v>
      </c>
      <c r="N26" s="77">
        <v>-1061.6189999999999</v>
      </c>
      <c r="O26" s="77">
        <v>-771.3</v>
      </c>
      <c r="P26" s="77">
        <v>7.319</v>
      </c>
      <c r="Q26" s="77"/>
    </row>
    <row r="27" spans="1:17" x14ac:dyDescent="0.3">
      <c r="A27" s="79">
        <v>31229</v>
      </c>
      <c r="B27" s="77">
        <v>314.09100000000001</v>
      </c>
      <c r="C27" s="77">
        <v>9110.3389999999999</v>
      </c>
      <c r="D27" s="77">
        <v>6656.9449999999997</v>
      </c>
      <c r="E27" s="77">
        <v>1002.148</v>
      </c>
      <c r="F27" s="77">
        <v>551.16600000000005</v>
      </c>
      <c r="G27" s="77">
        <v>900.08</v>
      </c>
      <c r="H27" s="77">
        <v>8796.2479999999996</v>
      </c>
      <c r="I27" s="77">
        <v>4598.3900000000003</v>
      </c>
      <c r="J27" s="77">
        <v>1467.855</v>
      </c>
      <c r="K27" s="77">
        <v>2725.8820000000001</v>
      </c>
      <c r="L27" s="77">
        <v>4.1210000000000004</v>
      </c>
      <c r="M27" s="77">
        <v>-849.29300000000001</v>
      </c>
      <c r="N27" s="77">
        <v>-661.80799999999999</v>
      </c>
      <c r="O27" s="77">
        <v>-1169.8</v>
      </c>
      <c r="P27" s="77">
        <v>-27.21</v>
      </c>
      <c r="Q27" s="77"/>
    </row>
    <row r="28" spans="1:17" x14ac:dyDescent="0.3">
      <c r="A28" s="80">
        <v>31321</v>
      </c>
      <c r="B28" s="77">
        <v>833.14599999999996</v>
      </c>
      <c r="C28" s="77">
        <v>9124.2800000000007</v>
      </c>
      <c r="D28" s="77">
        <v>6944.5140000000001</v>
      </c>
      <c r="E28" s="77">
        <v>1266.452</v>
      </c>
      <c r="F28" s="77">
        <v>551.78</v>
      </c>
      <c r="G28" s="77">
        <v>361.53399999999999</v>
      </c>
      <c r="H28" s="77">
        <v>8291.134</v>
      </c>
      <c r="I28" s="77">
        <v>4558.7579999999998</v>
      </c>
      <c r="J28" s="77">
        <v>1312.097</v>
      </c>
      <c r="K28" s="77">
        <v>2417.9</v>
      </c>
      <c r="L28" s="77">
        <v>2.379</v>
      </c>
      <c r="M28" s="77">
        <v>-168.054</v>
      </c>
      <c r="N28" s="77">
        <v>-668.98</v>
      </c>
      <c r="O28" s="77">
        <v>16.399999999999999</v>
      </c>
      <c r="P28" s="77">
        <v>-20.288</v>
      </c>
      <c r="Q28" s="77"/>
    </row>
    <row r="29" spans="1:17" x14ac:dyDescent="0.3">
      <c r="A29" s="76">
        <v>31413</v>
      </c>
      <c r="B29" s="77">
        <v>-399.709</v>
      </c>
      <c r="C29" s="77">
        <v>7517.3339999999998</v>
      </c>
      <c r="D29" s="77">
        <v>5383.9930000000004</v>
      </c>
      <c r="E29" s="77">
        <v>1195.075</v>
      </c>
      <c r="F29" s="77">
        <v>569.15</v>
      </c>
      <c r="G29" s="77">
        <v>369.11599999999999</v>
      </c>
      <c r="H29" s="77">
        <v>7917.0429999999997</v>
      </c>
      <c r="I29" s="77">
        <v>4217.5240000000003</v>
      </c>
      <c r="J29" s="77">
        <v>1233.123</v>
      </c>
      <c r="K29" s="77">
        <v>2463.8440000000001</v>
      </c>
      <c r="L29" s="77">
        <v>2.552</v>
      </c>
      <c r="M29" s="77">
        <v>856.99099999999999</v>
      </c>
      <c r="N29" s="77">
        <v>-327.88200000000001</v>
      </c>
      <c r="O29" s="77">
        <v>188.7</v>
      </c>
      <c r="P29" s="77">
        <v>-59.3</v>
      </c>
      <c r="Q29" s="77"/>
    </row>
    <row r="30" spans="1:17" x14ac:dyDescent="0.3">
      <c r="A30" s="78">
        <v>31503</v>
      </c>
      <c r="B30" s="77">
        <v>-851.91899999999998</v>
      </c>
      <c r="C30" s="77">
        <v>7342.0929999999998</v>
      </c>
      <c r="D30" s="77">
        <v>5322.3190000000004</v>
      </c>
      <c r="E30" s="77">
        <v>1098.8789999999999</v>
      </c>
      <c r="F30" s="77">
        <v>502.83800000000002</v>
      </c>
      <c r="G30" s="77">
        <v>418.05700000000002</v>
      </c>
      <c r="H30" s="77">
        <v>8194.0120000000006</v>
      </c>
      <c r="I30" s="77">
        <v>4520.3320000000003</v>
      </c>
      <c r="J30" s="77">
        <v>1232.643</v>
      </c>
      <c r="K30" s="77">
        <v>2430.7510000000002</v>
      </c>
      <c r="L30" s="77">
        <v>10.286</v>
      </c>
      <c r="M30" s="77">
        <v>254.77600000000001</v>
      </c>
      <c r="N30" s="77">
        <v>-1082.596</v>
      </c>
      <c r="O30" s="77">
        <v>-1549.8</v>
      </c>
      <c r="P30" s="77">
        <v>-129.93899999999999</v>
      </c>
      <c r="Q30" s="77"/>
    </row>
    <row r="31" spans="1:17" x14ac:dyDescent="0.3">
      <c r="A31" s="79">
        <v>31594</v>
      </c>
      <c r="B31" s="77">
        <v>-633.86199999999997</v>
      </c>
      <c r="C31" s="77">
        <v>7024.9650000000001</v>
      </c>
      <c r="D31" s="77">
        <v>5093.0680000000002</v>
      </c>
      <c r="E31" s="77">
        <v>1086.9469999999999</v>
      </c>
      <c r="F31" s="77">
        <v>432.41800000000001</v>
      </c>
      <c r="G31" s="77">
        <v>412.53199999999998</v>
      </c>
      <c r="H31" s="77">
        <v>7658.8270000000002</v>
      </c>
      <c r="I31" s="77">
        <v>4019.7730000000001</v>
      </c>
      <c r="J31" s="77">
        <v>1351.8969999999999</v>
      </c>
      <c r="K31" s="77">
        <v>2286.529</v>
      </c>
      <c r="L31" s="77">
        <v>0.628</v>
      </c>
      <c r="M31" s="77">
        <v>621.96199999999999</v>
      </c>
      <c r="N31" s="77">
        <v>-50.863999999999997</v>
      </c>
      <c r="O31" s="77">
        <v>72.099999999999994</v>
      </c>
      <c r="P31" s="77">
        <v>-134.864</v>
      </c>
      <c r="Q31" s="77"/>
    </row>
    <row r="32" spans="1:17" x14ac:dyDescent="0.3">
      <c r="A32" s="80">
        <v>31686</v>
      </c>
      <c r="B32" s="77">
        <v>512.00099999999998</v>
      </c>
      <c r="C32" s="77">
        <v>8043.4679999999998</v>
      </c>
      <c r="D32" s="77">
        <v>6004.2179999999998</v>
      </c>
      <c r="E32" s="77">
        <v>1218.982</v>
      </c>
      <c r="F32" s="77">
        <v>445.46300000000002</v>
      </c>
      <c r="G32" s="77">
        <v>374.80500000000001</v>
      </c>
      <c r="H32" s="77">
        <v>7531.4669999999996</v>
      </c>
      <c r="I32" s="77">
        <v>4026.2640000000001</v>
      </c>
      <c r="J32" s="77">
        <v>1408.2080000000001</v>
      </c>
      <c r="K32" s="77">
        <v>2095.7310000000002</v>
      </c>
      <c r="L32" s="77">
        <v>1.264</v>
      </c>
      <c r="M32" s="77">
        <v>981.80399999999997</v>
      </c>
      <c r="N32" s="77">
        <v>722.09199999999998</v>
      </c>
      <c r="O32" s="77">
        <v>2274</v>
      </c>
      <c r="P32" s="77">
        <v>-58.103000000000002</v>
      </c>
      <c r="Q32" s="77"/>
    </row>
    <row r="33" spans="1:17" x14ac:dyDescent="0.3">
      <c r="A33" s="76">
        <v>31778</v>
      </c>
      <c r="B33" s="77">
        <v>1378.653</v>
      </c>
      <c r="C33" s="77">
        <v>8720.3799999999992</v>
      </c>
      <c r="D33" s="77">
        <v>6423.1869999999999</v>
      </c>
      <c r="E33" s="77">
        <v>1429.8520000000001</v>
      </c>
      <c r="F33" s="77">
        <v>477.98599999999999</v>
      </c>
      <c r="G33" s="77">
        <v>389.35500000000002</v>
      </c>
      <c r="H33" s="77">
        <v>7341.7269999999999</v>
      </c>
      <c r="I33" s="77">
        <v>4153.098</v>
      </c>
      <c r="J33" s="77">
        <v>1156.405</v>
      </c>
      <c r="K33" s="77">
        <v>2032.1759999999999</v>
      </c>
      <c r="L33" s="77">
        <v>4.8000000000000001E-2</v>
      </c>
      <c r="M33" s="77">
        <v>-573.34199999999998</v>
      </c>
      <c r="N33" s="77">
        <v>1201.289</v>
      </c>
      <c r="O33" s="77">
        <v>2171.9</v>
      </c>
      <c r="P33" s="77">
        <v>-165.3</v>
      </c>
      <c r="Q33" s="77"/>
    </row>
    <row r="34" spans="1:17" x14ac:dyDescent="0.3">
      <c r="A34" s="78">
        <v>31868</v>
      </c>
      <c r="B34" s="77">
        <v>1522.7</v>
      </c>
      <c r="C34" s="77">
        <v>9548.5110000000004</v>
      </c>
      <c r="D34" s="77">
        <v>7017.0829999999996</v>
      </c>
      <c r="E34" s="77">
        <v>1313.7190000000001</v>
      </c>
      <c r="F34" s="77">
        <v>587.02099999999996</v>
      </c>
      <c r="G34" s="77">
        <v>630.68799999999999</v>
      </c>
      <c r="H34" s="77">
        <v>8025.8109999999997</v>
      </c>
      <c r="I34" s="77">
        <v>4488.2309999999998</v>
      </c>
      <c r="J34" s="77">
        <v>1279.9680000000001</v>
      </c>
      <c r="K34" s="77">
        <v>2248.9679999999998</v>
      </c>
      <c r="L34" s="77">
        <v>8.6440000000000001</v>
      </c>
      <c r="M34" s="77">
        <v>3387.1909999999998</v>
      </c>
      <c r="N34" s="77">
        <v>-61.191000000000003</v>
      </c>
      <c r="O34" s="77">
        <v>4837.1000000000004</v>
      </c>
      <c r="P34" s="77">
        <v>11.6</v>
      </c>
      <c r="Q34" s="77"/>
    </row>
    <row r="35" spans="1:17" x14ac:dyDescent="0.3">
      <c r="A35" s="79">
        <v>31959</v>
      </c>
      <c r="B35" s="77">
        <v>530.80799999999999</v>
      </c>
      <c r="C35" s="77">
        <v>9402.5069999999996</v>
      </c>
      <c r="D35" s="77">
        <v>7016.7489999999998</v>
      </c>
      <c r="E35" s="77">
        <v>1285.0909999999999</v>
      </c>
      <c r="F35" s="77">
        <v>630.41999999999996</v>
      </c>
      <c r="G35" s="77">
        <v>470.24700000000001</v>
      </c>
      <c r="H35" s="77">
        <v>8871.6990000000005</v>
      </c>
      <c r="I35" s="77">
        <v>5056.0370000000003</v>
      </c>
      <c r="J35" s="77">
        <v>1487.518</v>
      </c>
      <c r="K35" s="77">
        <v>2322.8719999999998</v>
      </c>
      <c r="L35" s="77">
        <v>5.2720000000000002</v>
      </c>
      <c r="M35" s="77">
        <v>-1738.674</v>
      </c>
      <c r="N35" s="77">
        <v>2009.4659999999999</v>
      </c>
      <c r="O35" s="77">
        <v>796.4</v>
      </c>
      <c r="P35" s="77">
        <v>5.2</v>
      </c>
      <c r="Q35" s="77"/>
    </row>
    <row r="36" spans="1:17" x14ac:dyDescent="0.3">
      <c r="A36" s="80">
        <v>32051</v>
      </c>
      <c r="B36" s="77">
        <v>806.90899999999999</v>
      </c>
      <c r="C36" s="77">
        <v>9697.0370000000003</v>
      </c>
      <c r="D36" s="77">
        <v>7142.4979999999996</v>
      </c>
      <c r="E36" s="77">
        <v>1422.1679999999999</v>
      </c>
      <c r="F36" s="77">
        <v>705.56600000000003</v>
      </c>
      <c r="G36" s="77">
        <v>426.80500000000001</v>
      </c>
      <c r="H36" s="77">
        <v>8890.1280000000006</v>
      </c>
      <c r="I36" s="77">
        <v>5115.0600000000004</v>
      </c>
      <c r="J36" s="77">
        <v>1484.1959999999999</v>
      </c>
      <c r="K36" s="77">
        <v>2286.6759999999999</v>
      </c>
      <c r="L36" s="77">
        <v>4.1959999999999997</v>
      </c>
      <c r="M36" s="77">
        <v>-2317.1039999999998</v>
      </c>
      <c r="N36" s="77">
        <v>-46.305</v>
      </c>
      <c r="O36" s="77">
        <v>-881</v>
      </c>
      <c r="P36" s="77">
        <v>-675.5</v>
      </c>
      <c r="Q36" s="77"/>
    </row>
    <row r="37" spans="1:17" x14ac:dyDescent="0.3">
      <c r="A37" s="76">
        <v>32143</v>
      </c>
      <c r="B37" s="77">
        <v>759.18</v>
      </c>
      <c r="C37" s="77">
        <v>10339.174000000001</v>
      </c>
      <c r="D37" s="77">
        <v>7423.3549999999996</v>
      </c>
      <c r="E37" s="77">
        <v>1687.4939999999999</v>
      </c>
      <c r="F37" s="77">
        <v>702.11500000000001</v>
      </c>
      <c r="G37" s="77">
        <v>526.21</v>
      </c>
      <c r="H37" s="77">
        <v>9579.9940000000006</v>
      </c>
      <c r="I37" s="77">
        <v>5744.41</v>
      </c>
      <c r="J37" s="77">
        <v>1325.944</v>
      </c>
      <c r="K37" s="77">
        <v>2509.0219999999999</v>
      </c>
      <c r="L37" s="77">
        <v>0.61799999999999999</v>
      </c>
      <c r="M37" s="77">
        <v>80.028000000000006</v>
      </c>
      <c r="N37" s="77">
        <v>1373.492</v>
      </c>
      <c r="O37" s="77">
        <v>2080.1999999999998</v>
      </c>
      <c r="P37" s="77">
        <v>132.5</v>
      </c>
      <c r="Q37" s="77"/>
    </row>
    <row r="38" spans="1:17" x14ac:dyDescent="0.3">
      <c r="A38" s="78">
        <v>32234</v>
      </c>
      <c r="B38" s="77">
        <v>36.39</v>
      </c>
      <c r="C38" s="77">
        <v>10749.374</v>
      </c>
      <c r="D38" s="77">
        <v>7922.5739999999996</v>
      </c>
      <c r="E38" s="77">
        <v>1426.896</v>
      </c>
      <c r="F38" s="77">
        <v>796.096</v>
      </c>
      <c r="G38" s="77">
        <v>603.80799999999999</v>
      </c>
      <c r="H38" s="77">
        <v>10712.984</v>
      </c>
      <c r="I38" s="77">
        <v>6775.0959999999995</v>
      </c>
      <c r="J38" s="77">
        <v>1360.556</v>
      </c>
      <c r="K38" s="77">
        <v>2573.6550000000002</v>
      </c>
      <c r="L38" s="77">
        <v>3.677</v>
      </c>
      <c r="M38" s="77">
        <v>-1325.5329999999999</v>
      </c>
      <c r="N38" s="77">
        <v>-12.557</v>
      </c>
      <c r="O38" s="77">
        <v>-1638.1</v>
      </c>
      <c r="P38" s="77">
        <v>336.4</v>
      </c>
      <c r="Q38" s="77"/>
    </row>
    <row r="39" spans="1:17" x14ac:dyDescent="0.3">
      <c r="A39" s="79">
        <v>32325</v>
      </c>
      <c r="B39" s="77">
        <v>-1453.5</v>
      </c>
      <c r="C39" s="77">
        <v>10343.144</v>
      </c>
      <c r="D39" s="77">
        <v>7551.509</v>
      </c>
      <c r="E39" s="77">
        <v>1412.963</v>
      </c>
      <c r="F39" s="77">
        <v>804.48</v>
      </c>
      <c r="G39" s="77">
        <v>574.19200000000001</v>
      </c>
      <c r="H39" s="77">
        <v>11796.644</v>
      </c>
      <c r="I39" s="77">
        <v>7623.8850000000002</v>
      </c>
      <c r="J39" s="77">
        <v>1705.645</v>
      </c>
      <c r="K39" s="77">
        <v>2457.7420000000002</v>
      </c>
      <c r="L39" s="77">
        <v>9.3719999999999999</v>
      </c>
      <c r="M39" s="77">
        <v>906.96</v>
      </c>
      <c r="N39" s="77">
        <v>-3615.46</v>
      </c>
      <c r="O39" s="77">
        <v>-4252.3999999999996</v>
      </c>
      <c r="P39" s="77">
        <v>90.4</v>
      </c>
      <c r="Q39" s="77"/>
    </row>
    <row r="40" spans="1:17" x14ac:dyDescent="0.3">
      <c r="A40" s="80">
        <v>32417</v>
      </c>
      <c r="B40" s="77">
        <v>-1717.7539999999999</v>
      </c>
      <c r="C40" s="77">
        <v>10664.103999999999</v>
      </c>
      <c r="D40" s="77">
        <v>7794.0630000000001</v>
      </c>
      <c r="E40" s="77">
        <v>1581.2239999999999</v>
      </c>
      <c r="F40" s="77">
        <v>752.44100000000003</v>
      </c>
      <c r="G40" s="77">
        <v>536.37599999999998</v>
      </c>
      <c r="H40" s="77">
        <v>12381.858</v>
      </c>
      <c r="I40" s="77">
        <v>7938.5780000000004</v>
      </c>
      <c r="J40" s="77">
        <v>1935.922</v>
      </c>
      <c r="K40" s="77">
        <v>2506.1419999999998</v>
      </c>
      <c r="L40" s="77">
        <v>1.216</v>
      </c>
      <c r="M40" s="77">
        <v>-105.313</v>
      </c>
      <c r="N40" s="77">
        <v>-1659.433</v>
      </c>
      <c r="O40" s="77">
        <v>-3316.7</v>
      </c>
      <c r="P40" s="77">
        <v>-165.8</v>
      </c>
      <c r="Q40" s="77"/>
    </row>
    <row r="41" spans="1:17" x14ac:dyDescent="0.3">
      <c r="A41" s="76">
        <v>32509</v>
      </c>
      <c r="B41" s="77">
        <v>-1030.402</v>
      </c>
      <c r="C41" s="77">
        <v>11696.856</v>
      </c>
      <c r="D41" s="77">
        <v>8409.9539999999997</v>
      </c>
      <c r="E41" s="77">
        <v>1816.548</v>
      </c>
      <c r="F41" s="77">
        <v>811.32899999999995</v>
      </c>
      <c r="G41" s="77">
        <v>659.02499999999998</v>
      </c>
      <c r="H41" s="77">
        <v>12727.258</v>
      </c>
      <c r="I41" s="77">
        <v>8004.393</v>
      </c>
      <c r="J41" s="77">
        <v>1740.962</v>
      </c>
      <c r="K41" s="77">
        <v>2980.5</v>
      </c>
      <c r="L41" s="77">
        <v>1.403</v>
      </c>
      <c r="M41" s="77">
        <v>-2171.8009999999999</v>
      </c>
      <c r="N41" s="77">
        <v>2793.203</v>
      </c>
      <c r="O41" s="77">
        <v>-573.29999999999995</v>
      </c>
      <c r="P41" s="77">
        <v>164.3</v>
      </c>
      <c r="Q41" s="77"/>
    </row>
    <row r="42" spans="1:17" x14ac:dyDescent="0.3">
      <c r="A42" s="78">
        <v>32599</v>
      </c>
      <c r="B42" s="77">
        <v>-1270.971</v>
      </c>
      <c r="C42" s="77">
        <v>12346.968000000001</v>
      </c>
      <c r="D42" s="77">
        <v>9195.41</v>
      </c>
      <c r="E42" s="77">
        <v>1657.2739999999999</v>
      </c>
      <c r="F42" s="77">
        <v>814.255</v>
      </c>
      <c r="G42" s="77">
        <v>680.029</v>
      </c>
      <c r="H42" s="77">
        <v>13617.939</v>
      </c>
      <c r="I42" s="77">
        <v>8995.0020000000004</v>
      </c>
      <c r="J42" s="77">
        <v>1759.4760000000001</v>
      </c>
      <c r="K42" s="77">
        <v>2859.5070000000001</v>
      </c>
      <c r="L42" s="77">
        <v>3.9540000000000002</v>
      </c>
      <c r="M42" s="77">
        <v>723.01300000000003</v>
      </c>
      <c r="N42" s="77">
        <v>-11.641999999999999</v>
      </c>
      <c r="O42" s="77">
        <v>-623.20000000000005</v>
      </c>
      <c r="P42" s="77">
        <v>63.6</v>
      </c>
      <c r="Q42" s="77"/>
    </row>
    <row r="43" spans="1:17" x14ac:dyDescent="0.3">
      <c r="A43" s="79">
        <v>32690</v>
      </c>
      <c r="B43" s="77">
        <v>-2061.5659999999998</v>
      </c>
      <c r="C43" s="77">
        <v>11708.152</v>
      </c>
      <c r="D43" s="77">
        <v>8632.1360000000004</v>
      </c>
      <c r="E43" s="77">
        <v>1713.3320000000001</v>
      </c>
      <c r="F43" s="77">
        <v>773.971</v>
      </c>
      <c r="G43" s="77">
        <v>588.71299999999997</v>
      </c>
      <c r="H43" s="77">
        <v>13769.718000000001</v>
      </c>
      <c r="I43" s="77">
        <v>8567.7479999999996</v>
      </c>
      <c r="J43" s="77">
        <v>2070.7860000000001</v>
      </c>
      <c r="K43" s="77">
        <v>3123.3629999999998</v>
      </c>
      <c r="L43" s="77">
        <v>7.8209999999999997</v>
      </c>
      <c r="M43" s="77">
        <v>3001.2379999999998</v>
      </c>
      <c r="N43" s="77">
        <v>1179.328</v>
      </c>
      <c r="O43" s="77">
        <v>1950.5</v>
      </c>
      <c r="P43" s="77">
        <v>168.5</v>
      </c>
      <c r="Q43" s="77"/>
    </row>
    <row r="44" spans="1:17" x14ac:dyDescent="0.3">
      <c r="A44" s="80">
        <v>32782</v>
      </c>
      <c r="B44" s="77">
        <v>-1458.2729999999999</v>
      </c>
      <c r="C44" s="77">
        <v>12351.402</v>
      </c>
      <c r="D44" s="77">
        <v>8933.5480000000007</v>
      </c>
      <c r="E44" s="77">
        <v>2039.1479999999999</v>
      </c>
      <c r="F44" s="77">
        <v>765.63199999999995</v>
      </c>
      <c r="G44" s="77">
        <v>613.07399999999996</v>
      </c>
      <c r="H44" s="77">
        <v>13809.674999999999</v>
      </c>
      <c r="I44" s="77">
        <v>9198.8539999999994</v>
      </c>
      <c r="J44" s="77">
        <v>2342.9969999999998</v>
      </c>
      <c r="K44" s="77">
        <v>2265.2280000000001</v>
      </c>
      <c r="L44" s="77">
        <v>2.5960000000000001</v>
      </c>
      <c r="M44" s="77">
        <v>522.27099999999996</v>
      </c>
      <c r="N44" s="77">
        <v>181.202</v>
      </c>
      <c r="O44" s="77">
        <v>-482.5</v>
      </c>
      <c r="P44" s="77">
        <v>-272.3</v>
      </c>
      <c r="Q44" s="77"/>
    </row>
    <row r="45" spans="1:17" x14ac:dyDescent="0.3">
      <c r="A45" s="76">
        <v>32874</v>
      </c>
      <c r="B45" s="77">
        <v>-2190.8980000000001</v>
      </c>
      <c r="C45" s="77">
        <v>13121.839</v>
      </c>
      <c r="D45" s="77">
        <v>9473.5679999999993</v>
      </c>
      <c r="E45" s="77">
        <v>2109.989</v>
      </c>
      <c r="F45" s="77">
        <v>750.798</v>
      </c>
      <c r="G45" s="77">
        <v>787.48400000000004</v>
      </c>
      <c r="H45" s="77">
        <v>15312.736999999999</v>
      </c>
      <c r="I45" s="77">
        <v>8931.7440000000006</v>
      </c>
      <c r="J45" s="77">
        <v>2371.6320000000001</v>
      </c>
      <c r="K45" s="77">
        <v>4006.61</v>
      </c>
      <c r="L45" s="77">
        <v>2.7509999999999999</v>
      </c>
      <c r="M45" s="77">
        <v>1100.444</v>
      </c>
      <c r="N45" s="77">
        <v>-935.14599999999996</v>
      </c>
      <c r="O45" s="77">
        <v>-2110.6999999999998</v>
      </c>
      <c r="P45" s="77">
        <v>85.1</v>
      </c>
      <c r="Q45" s="77"/>
    </row>
    <row r="46" spans="1:17" x14ac:dyDescent="0.3">
      <c r="A46" s="78">
        <v>32964</v>
      </c>
      <c r="B46" s="77">
        <v>-1658.7929999999999</v>
      </c>
      <c r="C46" s="77">
        <v>12468.743</v>
      </c>
      <c r="D46" s="77">
        <v>9004.1209999999992</v>
      </c>
      <c r="E46" s="77">
        <v>1957.433</v>
      </c>
      <c r="F46" s="77">
        <v>794.83100000000002</v>
      </c>
      <c r="G46" s="77">
        <v>712.35799999999995</v>
      </c>
      <c r="H46" s="77">
        <v>14127.536</v>
      </c>
      <c r="I46" s="77">
        <v>9893.0789999999997</v>
      </c>
      <c r="J46" s="77">
        <v>2421.2759999999998</v>
      </c>
      <c r="K46" s="77">
        <v>1811.23</v>
      </c>
      <c r="L46" s="77">
        <v>1.9510000000000001</v>
      </c>
      <c r="M46" s="77">
        <v>4120.9009999999998</v>
      </c>
      <c r="N46" s="77">
        <v>-429.90800000000002</v>
      </c>
      <c r="O46" s="77">
        <v>2153.5</v>
      </c>
      <c r="P46" s="77">
        <v>-121.3</v>
      </c>
      <c r="Q46" s="77"/>
    </row>
    <row r="47" spans="1:17" x14ac:dyDescent="0.3">
      <c r="A47" s="79">
        <v>33055</v>
      </c>
      <c r="B47" s="77">
        <v>-1778.3030000000001</v>
      </c>
      <c r="C47" s="77">
        <v>14203.826999999999</v>
      </c>
      <c r="D47" s="77">
        <v>10594.232</v>
      </c>
      <c r="E47" s="77">
        <v>1930.23</v>
      </c>
      <c r="F47" s="77">
        <v>820.78700000000003</v>
      </c>
      <c r="G47" s="77">
        <v>858.57799999999997</v>
      </c>
      <c r="H47" s="77">
        <v>15982.13</v>
      </c>
      <c r="I47" s="77">
        <v>10923.846</v>
      </c>
      <c r="J47" s="77">
        <v>2727.7559999999999</v>
      </c>
      <c r="K47" s="77">
        <v>2323.8119999999999</v>
      </c>
      <c r="L47" s="77">
        <v>6.7160000000000002</v>
      </c>
      <c r="M47" s="77">
        <v>1217.655</v>
      </c>
      <c r="N47" s="77">
        <v>1605.9480000000001</v>
      </c>
      <c r="O47" s="77">
        <v>1119.5999999999999</v>
      </c>
      <c r="P47" s="77">
        <v>-74.3</v>
      </c>
      <c r="Q47" s="77"/>
    </row>
    <row r="48" spans="1:17" x14ac:dyDescent="0.3">
      <c r="A48" s="80">
        <v>33147</v>
      </c>
      <c r="B48" s="77">
        <v>-1823.0550000000001</v>
      </c>
      <c r="C48" s="77">
        <v>16276.494000000001</v>
      </c>
      <c r="D48" s="77">
        <v>11639.02</v>
      </c>
      <c r="E48" s="77">
        <v>2107.3049999999998</v>
      </c>
      <c r="F48" s="77">
        <v>913.12400000000002</v>
      </c>
      <c r="G48" s="77">
        <v>1617.0450000000001</v>
      </c>
      <c r="H48" s="77">
        <v>18099.548999999999</v>
      </c>
      <c r="I48" s="77">
        <v>11844.597</v>
      </c>
      <c r="J48" s="77">
        <v>2864.99</v>
      </c>
      <c r="K48" s="77">
        <v>3387.3470000000002</v>
      </c>
      <c r="L48" s="77">
        <v>2.6150000000000002</v>
      </c>
      <c r="M48" s="77">
        <v>1541.9870000000001</v>
      </c>
      <c r="N48" s="77">
        <v>2462.0680000000002</v>
      </c>
      <c r="O48" s="77">
        <v>2251.9</v>
      </c>
      <c r="P48" s="77">
        <v>-70.900000000000006</v>
      </c>
      <c r="Q48" s="77"/>
    </row>
    <row r="49" spans="1:17" x14ac:dyDescent="0.3">
      <c r="A49" s="76">
        <v>33239</v>
      </c>
      <c r="B49" s="77">
        <v>-2143.009</v>
      </c>
      <c r="C49" s="77">
        <v>13390.636</v>
      </c>
      <c r="D49" s="77">
        <v>9776.4110000000001</v>
      </c>
      <c r="E49" s="77">
        <v>2100.6039999999998</v>
      </c>
      <c r="F49" s="77">
        <v>890.25400000000002</v>
      </c>
      <c r="G49" s="77">
        <v>623.36699999999996</v>
      </c>
      <c r="H49" s="77">
        <v>15533.645</v>
      </c>
      <c r="I49" s="77">
        <v>10738.378000000001</v>
      </c>
      <c r="J49" s="77">
        <v>2311.4189999999999</v>
      </c>
      <c r="K49" s="77">
        <v>2483.393</v>
      </c>
      <c r="L49" s="77">
        <v>0.45500000000000002</v>
      </c>
      <c r="M49" s="77">
        <v>8256.8970000000008</v>
      </c>
      <c r="N49" s="77">
        <v>-4080.8879999999999</v>
      </c>
      <c r="O49" s="77">
        <v>1727.4</v>
      </c>
      <c r="P49" s="77">
        <v>305.60000000000002</v>
      </c>
      <c r="Q49" s="77"/>
    </row>
    <row r="50" spans="1:17" x14ac:dyDescent="0.3">
      <c r="A50" s="78">
        <v>33329</v>
      </c>
      <c r="B50" s="77">
        <v>-3851.9110000000001</v>
      </c>
      <c r="C50" s="77">
        <v>14807.433000000001</v>
      </c>
      <c r="D50" s="77">
        <v>10871.297</v>
      </c>
      <c r="E50" s="77">
        <v>2202.319</v>
      </c>
      <c r="F50" s="77">
        <v>884.31899999999996</v>
      </c>
      <c r="G50" s="77">
        <v>849.49800000000005</v>
      </c>
      <c r="H50" s="77">
        <v>18659.344000000001</v>
      </c>
      <c r="I50" s="77">
        <v>12389.607</v>
      </c>
      <c r="J50" s="77">
        <v>2569.326</v>
      </c>
      <c r="K50" s="77">
        <v>3693.4479999999999</v>
      </c>
      <c r="L50" s="77">
        <v>6.9630000000000001</v>
      </c>
      <c r="M50" s="77">
        <v>6188.3959999999997</v>
      </c>
      <c r="N50" s="77">
        <v>133.91499999999999</v>
      </c>
      <c r="O50" s="77">
        <v>2398.8000000000002</v>
      </c>
      <c r="P50" s="77">
        <v>71.599999999999994</v>
      </c>
      <c r="Q50" s="77"/>
    </row>
    <row r="51" spans="1:17" x14ac:dyDescent="0.3">
      <c r="A51" s="79">
        <v>33420</v>
      </c>
      <c r="B51" s="77">
        <v>-4157.6019999999999</v>
      </c>
      <c r="C51" s="77">
        <v>14606.236999999999</v>
      </c>
      <c r="D51" s="77">
        <v>10721.79</v>
      </c>
      <c r="E51" s="77">
        <v>2151.4209999999998</v>
      </c>
      <c r="F51" s="77">
        <v>907.178</v>
      </c>
      <c r="G51" s="77">
        <v>825.84799999999996</v>
      </c>
      <c r="H51" s="77">
        <v>18763.839</v>
      </c>
      <c r="I51" s="77">
        <v>12853.489</v>
      </c>
      <c r="J51" s="77">
        <v>2963.9560000000001</v>
      </c>
      <c r="K51" s="77">
        <v>2937.5990000000002</v>
      </c>
      <c r="L51" s="77">
        <v>8.7949999999999999</v>
      </c>
      <c r="M51" s="77">
        <v>3192.3870000000002</v>
      </c>
      <c r="N51" s="77">
        <v>3345.1149999999998</v>
      </c>
      <c r="O51" s="77">
        <v>2423.6</v>
      </c>
      <c r="P51" s="77">
        <v>-43.7</v>
      </c>
      <c r="Q51" s="77"/>
    </row>
    <row r="52" spans="1:17" x14ac:dyDescent="0.3">
      <c r="A52" s="80">
        <v>33512</v>
      </c>
      <c r="B52" s="77">
        <v>-4494.1940000000004</v>
      </c>
      <c r="C52" s="77">
        <v>15283.026</v>
      </c>
      <c r="D52" s="77">
        <v>11318.03</v>
      </c>
      <c r="E52" s="77">
        <v>2430.8960000000002</v>
      </c>
      <c r="F52" s="77">
        <v>846.31200000000001</v>
      </c>
      <c r="G52" s="77">
        <v>687.78800000000001</v>
      </c>
      <c r="H52" s="77">
        <v>19777.22</v>
      </c>
      <c r="I52" s="77">
        <v>13985.085999999999</v>
      </c>
      <c r="J52" s="77">
        <v>3196.6660000000002</v>
      </c>
      <c r="K52" s="77">
        <v>2592.7600000000002</v>
      </c>
      <c r="L52" s="77">
        <v>2.7080000000000002</v>
      </c>
      <c r="M52" s="77">
        <v>7591.39</v>
      </c>
      <c r="N52" s="77">
        <v>-1843.296</v>
      </c>
      <c r="O52" s="77">
        <v>1271.7</v>
      </c>
      <c r="P52" s="77">
        <v>-17.8</v>
      </c>
      <c r="Q52" s="77"/>
    </row>
    <row r="53" spans="1:17" x14ac:dyDescent="0.3">
      <c r="A53" s="76">
        <v>33604</v>
      </c>
      <c r="B53" s="77">
        <v>-5151.3419999999996</v>
      </c>
      <c r="C53" s="77">
        <v>14460.162</v>
      </c>
      <c r="D53" s="77">
        <v>10571.8</v>
      </c>
      <c r="E53" s="77">
        <v>2378.2959999999998</v>
      </c>
      <c r="F53" s="77">
        <v>771.99800000000005</v>
      </c>
      <c r="G53" s="77">
        <v>738.06799999999998</v>
      </c>
      <c r="H53" s="77">
        <v>19611.504000000001</v>
      </c>
      <c r="I53" s="77">
        <v>13948.014999999999</v>
      </c>
      <c r="J53" s="77">
        <v>2703.8339999999998</v>
      </c>
      <c r="K53" s="77">
        <v>2958.654</v>
      </c>
      <c r="L53" s="77">
        <v>1.0009999999999999</v>
      </c>
      <c r="M53" s="77">
        <v>5944.4849999999997</v>
      </c>
      <c r="N53" s="77">
        <v>-43.811999999999998</v>
      </c>
      <c r="O53" s="77">
        <v>750.7</v>
      </c>
      <c r="P53" s="77">
        <v>-1.369</v>
      </c>
      <c r="Q53" s="77"/>
    </row>
    <row r="54" spans="1:17" x14ac:dyDescent="0.3">
      <c r="A54" s="78">
        <v>33695</v>
      </c>
      <c r="B54" s="77">
        <v>-5897.8059999999996</v>
      </c>
      <c r="C54" s="77">
        <v>15467.34</v>
      </c>
      <c r="D54" s="77">
        <v>11576.767</v>
      </c>
      <c r="E54" s="77">
        <v>2213.058</v>
      </c>
      <c r="F54" s="77">
        <v>749.93799999999999</v>
      </c>
      <c r="G54" s="77">
        <v>927.577</v>
      </c>
      <c r="H54" s="77">
        <v>21365.146000000001</v>
      </c>
      <c r="I54" s="77">
        <v>15561.871999999999</v>
      </c>
      <c r="J54" s="77">
        <v>2850.7159999999999</v>
      </c>
      <c r="K54" s="77">
        <v>2948.2710000000002</v>
      </c>
      <c r="L54" s="77">
        <v>4.2869999999999999</v>
      </c>
      <c r="M54" s="77">
        <v>7292.7420000000002</v>
      </c>
      <c r="N54" s="77">
        <v>-939.53599999999994</v>
      </c>
      <c r="O54" s="77">
        <v>454.2</v>
      </c>
      <c r="P54" s="77">
        <v>1.2</v>
      </c>
      <c r="Q54" s="77"/>
    </row>
    <row r="55" spans="1:17" x14ac:dyDescent="0.3">
      <c r="A55" s="79">
        <v>33786</v>
      </c>
      <c r="B55" s="77">
        <v>-6854.9880000000003</v>
      </c>
      <c r="C55" s="77">
        <v>15484.257</v>
      </c>
      <c r="D55" s="77">
        <v>11720.023999999999</v>
      </c>
      <c r="E55" s="77">
        <v>2210.9769999999999</v>
      </c>
      <c r="F55" s="77">
        <v>639.428</v>
      </c>
      <c r="G55" s="77">
        <v>913.82799999999997</v>
      </c>
      <c r="H55" s="77">
        <v>22339.244999999999</v>
      </c>
      <c r="I55" s="77">
        <v>15803.453</v>
      </c>
      <c r="J55" s="77">
        <v>3223.087</v>
      </c>
      <c r="K55" s="77">
        <v>3300.8989999999999</v>
      </c>
      <c r="L55" s="77">
        <v>11.805999999999999</v>
      </c>
      <c r="M55" s="77">
        <v>6618.9189999999999</v>
      </c>
      <c r="N55" s="77">
        <v>457.47300000000001</v>
      </c>
      <c r="O55" s="77">
        <v>221.5</v>
      </c>
      <c r="P55" s="77">
        <v>-9.6000000000000002E-2</v>
      </c>
      <c r="Q55" s="77"/>
    </row>
    <row r="56" spans="1:17" x14ac:dyDescent="0.3">
      <c r="A56" s="80">
        <v>33878</v>
      </c>
      <c r="B56" s="77">
        <v>-6534.3429999999998</v>
      </c>
      <c r="C56" s="77">
        <v>16257.166999999999</v>
      </c>
      <c r="D56" s="77">
        <v>12327.031000000001</v>
      </c>
      <c r="E56" s="77">
        <v>2493.4520000000002</v>
      </c>
      <c r="F56" s="77">
        <v>636.16600000000005</v>
      </c>
      <c r="G56" s="77">
        <v>800.51800000000003</v>
      </c>
      <c r="H56" s="77">
        <v>22791.51</v>
      </c>
      <c r="I56" s="77">
        <v>16816.009999999998</v>
      </c>
      <c r="J56" s="77">
        <v>3257.6529999999998</v>
      </c>
      <c r="K56" s="77">
        <v>2715.7759999999998</v>
      </c>
      <c r="L56" s="77">
        <v>2.0710000000000002</v>
      </c>
      <c r="M56" s="77">
        <v>6783.4620000000004</v>
      </c>
      <c r="N56" s="77">
        <v>-501.90600000000001</v>
      </c>
      <c r="O56" s="77">
        <v>-265</v>
      </c>
      <c r="P56" s="77">
        <v>12.212999999999999</v>
      </c>
      <c r="Q56" s="77"/>
    </row>
    <row r="57" spans="1:17" x14ac:dyDescent="0.3">
      <c r="A57" s="76">
        <v>33970</v>
      </c>
      <c r="B57" s="77">
        <v>-5661.1350000000002</v>
      </c>
      <c r="C57" s="77">
        <v>15628.313</v>
      </c>
      <c r="D57" s="77">
        <v>11769.294</v>
      </c>
      <c r="E57" s="77">
        <v>2408.4670000000001</v>
      </c>
      <c r="F57" s="77">
        <v>676.17200000000003</v>
      </c>
      <c r="G57" s="77">
        <v>774.38</v>
      </c>
      <c r="H57" s="77">
        <v>21289.448</v>
      </c>
      <c r="I57" s="77">
        <v>15384.643</v>
      </c>
      <c r="J57" s="77">
        <v>2719.6309999999999</v>
      </c>
      <c r="K57" s="77">
        <v>3184.2060000000001</v>
      </c>
      <c r="L57" s="77">
        <v>0.96799999999999997</v>
      </c>
      <c r="M57" s="77">
        <v>9202.509</v>
      </c>
      <c r="N57" s="77">
        <v>-1257.587</v>
      </c>
      <c r="O57" s="77">
        <v>2288</v>
      </c>
      <c r="P57" s="77">
        <v>-4.2130000000000001</v>
      </c>
      <c r="Q57" s="77"/>
    </row>
    <row r="58" spans="1:17" x14ac:dyDescent="0.3">
      <c r="A58" s="78">
        <v>34060</v>
      </c>
      <c r="B58" s="77">
        <v>-5645.04</v>
      </c>
      <c r="C58" s="77">
        <v>16951.866999999998</v>
      </c>
      <c r="D58" s="77">
        <v>13046.540999999999</v>
      </c>
      <c r="E58" s="77">
        <v>2263.2730000000001</v>
      </c>
      <c r="F58" s="77">
        <v>668.75400000000002</v>
      </c>
      <c r="G58" s="77">
        <v>973.29899999999998</v>
      </c>
      <c r="H58" s="77">
        <v>22596.906999999999</v>
      </c>
      <c r="I58" s="77">
        <v>16319.483</v>
      </c>
      <c r="J58" s="77">
        <v>2853.4180000000001</v>
      </c>
      <c r="K58" s="77">
        <v>3419.752</v>
      </c>
      <c r="L58" s="77">
        <v>4.2539999999999996</v>
      </c>
      <c r="M58" s="77">
        <v>7217.7150000000001</v>
      </c>
      <c r="N58" s="77">
        <v>71.682000000000002</v>
      </c>
      <c r="O58" s="77">
        <v>1675.5</v>
      </c>
      <c r="P58" s="77">
        <v>-31.143000000000001</v>
      </c>
      <c r="Q58" s="77"/>
    </row>
    <row r="59" spans="1:17" x14ac:dyDescent="0.3">
      <c r="A59" s="79">
        <v>34151</v>
      </c>
      <c r="B59" s="77">
        <v>-6666.1719999999996</v>
      </c>
      <c r="C59" s="77">
        <v>16683.287</v>
      </c>
      <c r="D59" s="77">
        <v>12818.201999999999</v>
      </c>
      <c r="E59" s="77">
        <v>2228.73</v>
      </c>
      <c r="F59" s="77">
        <v>667.69899999999996</v>
      </c>
      <c r="G59" s="77">
        <v>968.65599999999995</v>
      </c>
      <c r="H59" s="77">
        <v>23349.458999999999</v>
      </c>
      <c r="I59" s="77">
        <v>16326.249</v>
      </c>
      <c r="J59" s="77">
        <v>3176.2069999999999</v>
      </c>
      <c r="K59" s="77">
        <v>3840.873</v>
      </c>
      <c r="L59" s="77">
        <v>6.13</v>
      </c>
      <c r="M59" s="77">
        <v>6905.259</v>
      </c>
      <c r="N59" s="77">
        <v>-155.25299999999999</v>
      </c>
      <c r="O59" s="77">
        <v>66.599999999999994</v>
      </c>
      <c r="P59" s="77">
        <v>17.234000000000002</v>
      </c>
      <c r="Q59" s="77"/>
    </row>
    <row r="60" spans="1:17" x14ac:dyDescent="0.3">
      <c r="A60" s="80">
        <v>34243</v>
      </c>
      <c r="B60" s="77">
        <v>-5426.9570000000003</v>
      </c>
      <c r="C60" s="77">
        <v>18488.605</v>
      </c>
      <c r="D60" s="77">
        <v>14251.932000000001</v>
      </c>
      <c r="E60" s="77">
        <v>2632.6280000000002</v>
      </c>
      <c r="F60" s="77">
        <v>690.18100000000004</v>
      </c>
      <c r="G60" s="77">
        <v>913.86400000000003</v>
      </c>
      <c r="H60" s="77">
        <v>23915.562000000002</v>
      </c>
      <c r="I60" s="77">
        <v>17336.167000000001</v>
      </c>
      <c r="J60" s="77">
        <v>3371.7759999999998</v>
      </c>
      <c r="K60" s="77">
        <v>3202.5189999999998</v>
      </c>
      <c r="L60" s="77">
        <v>5.0999999999999996</v>
      </c>
      <c r="M60" s="77">
        <v>9115.723</v>
      </c>
      <c r="N60" s="77">
        <v>-1660.1220000000001</v>
      </c>
      <c r="O60" s="77">
        <v>2053.1</v>
      </c>
      <c r="P60" s="77">
        <v>-24.456</v>
      </c>
      <c r="Q60" s="77"/>
    </row>
    <row r="61" spans="1:17" x14ac:dyDescent="0.3">
      <c r="A61" s="76">
        <v>34335</v>
      </c>
      <c r="B61" s="77">
        <v>-6781.473</v>
      </c>
      <c r="C61" s="77">
        <v>18061.827000000001</v>
      </c>
      <c r="D61" s="77">
        <v>13775.918</v>
      </c>
      <c r="E61" s="77">
        <v>2714.5039999999999</v>
      </c>
      <c r="F61" s="77">
        <v>757.26700000000005</v>
      </c>
      <c r="G61" s="77">
        <v>814.13800000000003</v>
      </c>
      <c r="H61" s="77">
        <v>24843.3</v>
      </c>
      <c r="I61" s="77">
        <v>18073.100999999999</v>
      </c>
      <c r="J61" s="77">
        <v>3005.2829999999999</v>
      </c>
      <c r="K61" s="77">
        <v>3755.973</v>
      </c>
      <c r="L61" s="77">
        <v>8.9429999999999996</v>
      </c>
      <c r="M61" s="77">
        <v>12079.707</v>
      </c>
      <c r="N61" s="77">
        <v>-4505.9340000000002</v>
      </c>
      <c r="O61" s="77">
        <v>795</v>
      </c>
      <c r="P61" s="77">
        <v>-2.7</v>
      </c>
      <c r="Q61" s="77"/>
    </row>
    <row r="62" spans="1:17" x14ac:dyDescent="0.3">
      <c r="A62" s="78">
        <v>34425</v>
      </c>
      <c r="B62" s="77">
        <v>-7475.8450000000003</v>
      </c>
      <c r="C62" s="77">
        <v>19406.260999999999</v>
      </c>
      <c r="D62" s="77">
        <v>15067.745999999999</v>
      </c>
      <c r="E62" s="77">
        <v>2479.5070000000001</v>
      </c>
      <c r="F62" s="77">
        <v>822.06500000000005</v>
      </c>
      <c r="G62" s="77">
        <v>1036.943</v>
      </c>
      <c r="H62" s="77">
        <v>26882.106</v>
      </c>
      <c r="I62" s="77">
        <v>19618.039000000001</v>
      </c>
      <c r="J62" s="77">
        <v>3111.078</v>
      </c>
      <c r="K62" s="77">
        <v>4136.692</v>
      </c>
      <c r="L62" s="77">
        <v>16.297000000000001</v>
      </c>
      <c r="M62" s="77">
        <v>1948.4090000000001</v>
      </c>
      <c r="N62" s="77">
        <v>-3921.864</v>
      </c>
      <c r="O62" s="77">
        <v>-9448.4</v>
      </c>
      <c r="P62" s="77">
        <v>-0.9</v>
      </c>
      <c r="Q62" s="77"/>
    </row>
    <row r="63" spans="1:17" x14ac:dyDescent="0.3">
      <c r="A63" s="79">
        <v>34516</v>
      </c>
      <c r="B63" s="77">
        <v>-7908.4049999999997</v>
      </c>
      <c r="C63" s="77">
        <v>19460.731</v>
      </c>
      <c r="D63" s="77">
        <v>15064.15</v>
      </c>
      <c r="E63" s="77">
        <v>2487.681</v>
      </c>
      <c r="F63" s="77">
        <v>859.29399999999998</v>
      </c>
      <c r="G63" s="77">
        <v>1049.606</v>
      </c>
      <c r="H63" s="77">
        <v>27369.135999999999</v>
      </c>
      <c r="I63" s="77">
        <v>19858.502</v>
      </c>
      <c r="J63" s="77">
        <v>3380.4969999999998</v>
      </c>
      <c r="K63" s="77">
        <v>4121.3810000000003</v>
      </c>
      <c r="L63" s="77">
        <v>8.7560000000000002</v>
      </c>
      <c r="M63" s="77">
        <v>3910.17</v>
      </c>
      <c r="N63" s="77">
        <v>3871.105</v>
      </c>
      <c r="O63" s="77">
        <v>-123.4</v>
      </c>
      <c r="P63" s="77">
        <v>-3.73</v>
      </c>
      <c r="Q63" s="77"/>
    </row>
    <row r="64" spans="1:17" x14ac:dyDescent="0.3">
      <c r="A64" s="80">
        <v>34608</v>
      </c>
      <c r="B64" s="77">
        <v>-7496.277</v>
      </c>
      <c r="C64" s="77">
        <v>21442.918000000001</v>
      </c>
      <c r="D64" s="77">
        <v>16974.384999999998</v>
      </c>
      <c r="E64" s="77">
        <v>2659.3739999999998</v>
      </c>
      <c r="F64" s="77">
        <v>916.86199999999997</v>
      </c>
      <c r="G64" s="77">
        <v>892.29700000000003</v>
      </c>
      <c r="H64" s="77">
        <v>28939.195</v>
      </c>
      <c r="I64" s="77">
        <v>21796.258999999998</v>
      </c>
      <c r="J64" s="77">
        <v>3545.7579999999998</v>
      </c>
      <c r="K64" s="77">
        <v>3591.3519999999999</v>
      </c>
      <c r="L64" s="77">
        <v>5.8259999999999996</v>
      </c>
      <c r="M64" s="77">
        <v>-3457.739</v>
      </c>
      <c r="N64" s="77">
        <v>851.73199999999997</v>
      </c>
      <c r="O64" s="77">
        <v>-10107.6</v>
      </c>
      <c r="P64" s="77">
        <v>5.3159999999999998</v>
      </c>
      <c r="Q64" s="77"/>
    </row>
    <row r="65" spans="1:17" x14ac:dyDescent="0.3">
      <c r="A65" s="76">
        <v>34700</v>
      </c>
      <c r="B65" s="77">
        <v>-1354.6506790000001</v>
      </c>
      <c r="C65" s="77">
        <v>23017.421321000002</v>
      </c>
      <c r="D65" s="77">
        <v>18806.611000000001</v>
      </c>
      <c r="E65" s="77">
        <v>2461.1190000000001</v>
      </c>
      <c r="F65" s="77">
        <v>876.84199999999998</v>
      </c>
      <c r="G65" s="77">
        <v>872.84932100000003</v>
      </c>
      <c r="H65" s="77">
        <v>24372.072</v>
      </c>
      <c r="I65" s="77">
        <v>18232.98316</v>
      </c>
      <c r="J65" s="77">
        <v>2278.2268399999998</v>
      </c>
      <c r="K65" s="77">
        <v>3856.9009999999998</v>
      </c>
      <c r="L65" s="77">
        <v>3.9609999999999999</v>
      </c>
      <c r="M65" s="77">
        <v>3900.3150000000001</v>
      </c>
      <c r="N65" s="77">
        <v>-1868.5613209999999</v>
      </c>
      <c r="O65" s="77">
        <v>680.4</v>
      </c>
      <c r="P65" s="77">
        <v>-3.2970000000000002</v>
      </c>
      <c r="Q65" s="77"/>
    </row>
    <row r="66" spans="1:17" x14ac:dyDescent="0.3">
      <c r="A66" s="78">
        <v>34790</v>
      </c>
      <c r="B66" s="77">
        <v>356.40563900000001</v>
      </c>
      <c r="C66" s="77">
        <v>24056.123639000001</v>
      </c>
      <c r="D66" s="77">
        <v>19660.736560000001</v>
      </c>
      <c r="E66" s="77">
        <v>2396.6704399999999</v>
      </c>
      <c r="F66" s="77">
        <v>911.47299999999996</v>
      </c>
      <c r="G66" s="77">
        <v>1087.243639</v>
      </c>
      <c r="H66" s="77">
        <v>23699.718000000001</v>
      </c>
      <c r="I66" s="77">
        <v>17075.839029999999</v>
      </c>
      <c r="J66" s="77">
        <v>2224.0869699999998</v>
      </c>
      <c r="K66" s="77">
        <v>4390.7460000000001</v>
      </c>
      <c r="L66" s="77">
        <v>9.0459999999999994</v>
      </c>
      <c r="M66" s="77">
        <v>2096.9830000000002</v>
      </c>
      <c r="N66" s="77">
        <v>684.07336099999998</v>
      </c>
      <c r="O66" s="77">
        <v>3136.8</v>
      </c>
      <c r="P66" s="77">
        <v>0.66200000000000003</v>
      </c>
      <c r="Q66" s="77"/>
    </row>
    <row r="67" spans="1:17" x14ac:dyDescent="0.3">
      <c r="A67" s="79">
        <v>34881</v>
      </c>
      <c r="B67" s="77">
        <v>-450.39852100000002</v>
      </c>
      <c r="C67" s="77">
        <v>24413.150479</v>
      </c>
      <c r="D67" s="77">
        <v>20110.297740000002</v>
      </c>
      <c r="E67" s="77">
        <v>2254.5832599999999</v>
      </c>
      <c r="F67" s="77">
        <v>959.71600000000001</v>
      </c>
      <c r="G67" s="77">
        <v>1088.5534789999999</v>
      </c>
      <c r="H67" s="77">
        <v>24863.548999999999</v>
      </c>
      <c r="I67" s="77">
        <v>17917.930390000001</v>
      </c>
      <c r="J67" s="77">
        <v>2521.5946100000001</v>
      </c>
      <c r="K67" s="77">
        <v>4404.9920000000002</v>
      </c>
      <c r="L67" s="77">
        <v>19.032</v>
      </c>
      <c r="M67" s="77">
        <v>6350.0290000000005</v>
      </c>
      <c r="N67" s="77">
        <v>501.30952100000002</v>
      </c>
      <c r="O67" s="77">
        <v>6398.8</v>
      </c>
      <c r="P67" s="77">
        <v>2.14</v>
      </c>
      <c r="Q67" s="77"/>
    </row>
    <row r="68" spans="1:17" x14ac:dyDescent="0.3">
      <c r="A68" s="80">
        <v>34973</v>
      </c>
      <c r="B68" s="77">
        <v>-127.96720000000001</v>
      </c>
      <c r="C68" s="77">
        <v>25542.595799999999</v>
      </c>
      <c r="D68" s="77">
        <v>21059.972000000002</v>
      </c>
      <c r="E68" s="77">
        <v>2580.3310000000001</v>
      </c>
      <c r="F68" s="77">
        <v>975.76900000000001</v>
      </c>
      <c r="G68" s="77">
        <v>926.52380000000005</v>
      </c>
      <c r="H68" s="77">
        <v>25670.562999999998</v>
      </c>
      <c r="I68" s="77">
        <v>19404.514149999999</v>
      </c>
      <c r="J68" s="77">
        <v>2513.2568500000002</v>
      </c>
      <c r="K68" s="77">
        <v>3749.8180000000002</v>
      </c>
      <c r="L68" s="77">
        <v>2.9740000000000002</v>
      </c>
      <c r="M68" s="77">
        <v>3991.386</v>
      </c>
      <c r="N68" s="77">
        <v>-3481.1478000000002</v>
      </c>
      <c r="O68" s="77">
        <v>383.9</v>
      </c>
      <c r="P68" s="77">
        <v>-1.629</v>
      </c>
      <c r="Q68" s="77"/>
    </row>
    <row r="69" spans="1:17" x14ac:dyDescent="0.3">
      <c r="A69" s="76">
        <v>35065</v>
      </c>
      <c r="B69" s="77">
        <v>-163.34469899999999</v>
      </c>
      <c r="C69" s="77">
        <v>26626.225300999999</v>
      </c>
      <c r="D69" s="77">
        <v>21898.748599999999</v>
      </c>
      <c r="E69" s="77">
        <v>2765.1994</v>
      </c>
      <c r="F69" s="77">
        <v>962.99900000000002</v>
      </c>
      <c r="G69" s="77">
        <v>999.27830100000006</v>
      </c>
      <c r="H69" s="77">
        <v>26789.57</v>
      </c>
      <c r="I69" s="77">
        <v>19974.305899999999</v>
      </c>
      <c r="J69" s="77">
        <v>2338.7211000000002</v>
      </c>
      <c r="K69" s="77">
        <v>4473.5389999999998</v>
      </c>
      <c r="L69" s="77">
        <v>3.004</v>
      </c>
      <c r="M69" s="77">
        <v>-333.68231900000001</v>
      </c>
      <c r="N69" s="77">
        <v>517.676018</v>
      </c>
      <c r="O69" s="77">
        <v>25.6</v>
      </c>
      <c r="P69" s="77">
        <v>-4.9509999999999996</v>
      </c>
      <c r="Q69" s="77"/>
    </row>
    <row r="70" spans="1:17" x14ac:dyDescent="0.3">
      <c r="A70" s="78">
        <v>35156</v>
      </c>
      <c r="B70" s="77">
        <v>255.21677199999999</v>
      </c>
      <c r="C70" s="77">
        <v>28416.710771999999</v>
      </c>
      <c r="D70" s="77">
        <v>23640.836660000001</v>
      </c>
      <c r="E70" s="77">
        <v>2531.2643400000002</v>
      </c>
      <c r="F70" s="77">
        <v>1005.526</v>
      </c>
      <c r="G70" s="77">
        <v>1239.083772</v>
      </c>
      <c r="H70" s="77">
        <v>28161.493999999999</v>
      </c>
      <c r="I70" s="77">
        <v>21453.999609999999</v>
      </c>
      <c r="J70" s="77">
        <v>2544.2243899999999</v>
      </c>
      <c r="K70" s="77">
        <v>4150.0690000000004</v>
      </c>
      <c r="L70" s="77">
        <v>13.201000000000001</v>
      </c>
      <c r="M70" s="77">
        <v>699.87644799999998</v>
      </c>
      <c r="N70" s="77">
        <v>-1359.7792199999999</v>
      </c>
      <c r="O70" s="77">
        <v>-412</v>
      </c>
      <c r="P70" s="77">
        <v>7.3140000000000001</v>
      </c>
      <c r="Q70" s="77"/>
    </row>
    <row r="71" spans="1:17" x14ac:dyDescent="0.3">
      <c r="A71" s="79">
        <v>35247</v>
      </c>
      <c r="B71" s="77">
        <v>-864.61238900000001</v>
      </c>
      <c r="C71" s="77">
        <v>29104.350410999999</v>
      </c>
      <c r="D71" s="77">
        <v>24287.387760000001</v>
      </c>
      <c r="E71" s="77">
        <v>2594.8972399999998</v>
      </c>
      <c r="F71" s="77">
        <v>1029.6300000000001</v>
      </c>
      <c r="G71" s="77">
        <v>1192.4354109999999</v>
      </c>
      <c r="H71" s="77">
        <v>29968.962800000001</v>
      </c>
      <c r="I71" s="77">
        <v>22883.47709</v>
      </c>
      <c r="J71" s="77">
        <v>2862.4797100000001</v>
      </c>
      <c r="K71" s="77">
        <v>4216.3509999999997</v>
      </c>
      <c r="L71" s="77">
        <v>6.6550000000000002</v>
      </c>
      <c r="M71" s="77">
        <v>1506.835</v>
      </c>
      <c r="N71" s="77">
        <v>-55.758611000000002</v>
      </c>
      <c r="O71" s="77">
        <v>585.70000000000005</v>
      </c>
      <c r="P71" s="77">
        <v>0.76400000000000001</v>
      </c>
      <c r="Q71" s="77"/>
    </row>
    <row r="72" spans="1:17" x14ac:dyDescent="0.3">
      <c r="A72" s="80">
        <v>35339</v>
      </c>
      <c r="B72" s="77">
        <v>-1734.8155489999999</v>
      </c>
      <c r="C72" s="77">
        <v>31168.848451000002</v>
      </c>
      <c r="D72" s="77">
        <v>26323.520939999999</v>
      </c>
      <c r="E72" s="77">
        <v>2690.0830599999999</v>
      </c>
      <c r="F72" s="77">
        <v>1045.0409999999999</v>
      </c>
      <c r="G72" s="77">
        <v>1110.2034510000001</v>
      </c>
      <c r="H72" s="77">
        <v>32903.663999999997</v>
      </c>
      <c r="I72" s="77">
        <v>25340.513470000002</v>
      </c>
      <c r="J72" s="77">
        <v>2889.0315300000002</v>
      </c>
      <c r="K72" s="77">
        <v>4666.9189999999999</v>
      </c>
      <c r="L72" s="77">
        <v>7.2</v>
      </c>
      <c r="M72" s="77">
        <v>2954.7501649999999</v>
      </c>
      <c r="N72" s="77">
        <v>1061.2153840000001</v>
      </c>
      <c r="O72" s="77">
        <v>2278.9</v>
      </c>
      <c r="P72" s="77">
        <v>2.25</v>
      </c>
      <c r="Q72" s="77"/>
    </row>
    <row r="73" spans="1:17" x14ac:dyDescent="0.3">
      <c r="A73" s="76">
        <v>35431</v>
      </c>
      <c r="B73" s="77">
        <v>-219.97223500000001</v>
      </c>
      <c r="C73" s="77">
        <v>30415.275764999999</v>
      </c>
      <c r="D73" s="77">
        <v>25143.214240000001</v>
      </c>
      <c r="E73" s="77">
        <v>3091.69976</v>
      </c>
      <c r="F73" s="77">
        <v>1034.048</v>
      </c>
      <c r="G73" s="77">
        <v>1146.3137650000001</v>
      </c>
      <c r="H73" s="77">
        <v>30635.248</v>
      </c>
      <c r="I73" s="77">
        <v>23581.684639999999</v>
      </c>
      <c r="J73" s="77">
        <v>2880.8383600000002</v>
      </c>
      <c r="K73" s="77">
        <v>4172.5290000000005</v>
      </c>
      <c r="L73" s="77">
        <v>0.19600000000000001</v>
      </c>
      <c r="M73" s="77">
        <v>1319.5917649999999</v>
      </c>
      <c r="N73" s="77">
        <v>516.30746999999997</v>
      </c>
      <c r="O73" s="77">
        <v>1610.6</v>
      </c>
      <c r="P73" s="77">
        <v>5.327</v>
      </c>
      <c r="Q73" s="77"/>
    </row>
    <row r="74" spans="1:17" x14ac:dyDescent="0.3">
      <c r="A74" s="78">
        <v>35521</v>
      </c>
      <c r="B74" s="77">
        <v>-1184.015363</v>
      </c>
      <c r="C74" s="77">
        <v>32658.945637000001</v>
      </c>
      <c r="D74" s="77">
        <v>27479.35036</v>
      </c>
      <c r="E74" s="77">
        <v>2608.8516399999999</v>
      </c>
      <c r="F74" s="77">
        <v>1110.5909999999999</v>
      </c>
      <c r="G74" s="77">
        <v>1460.1526369999999</v>
      </c>
      <c r="H74" s="77">
        <v>33842.961000000003</v>
      </c>
      <c r="I74" s="77">
        <v>26848.856940000001</v>
      </c>
      <c r="J74" s="77">
        <v>2970.8770599999998</v>
      </c>
      <c r="K74" s="77">
        <v>4019.0810000000001</v>
      </c>
      <c r="L74" s="77">
        <v>4.1459999999999999</v>
      </c>
      <c r="M74" s="77">
        <v>2395.4672350000001</v>
      </c>
      <c r="N74" s="77">
        <v>1500.506128</v>
      </c>
      <c r="O74" s="77">
        <v>2708.7</v>
      </c>
      <c r="P74" s="77">
        <v>3.258</v>
      </c>
      <c r="Q74" s="77"/>
    </row>
    <row r="75" spans="1:17" x14ac:dyDescent="0.3">
      <c r="A75" s="79">
        <v>35612</v>
      </c>
      <c r="B75" s="77">
        <v>-2590.2106760000001</v>
      </c>
      <c r="C75" s="77">
        <v>33334.202323999998</v>
      </c>
      <c r="D75" s="77">
        <v>28210.556140000001</v>
      </c>
      <c r="E75" s="77">
        <v>2587.4038599999999</v>
      </c>
      <c r="F75" s="77">
        <v>1139.1369999999999</v>
      </c>
      <c r="G75" s="77">
        <v>1397.1053240000001</v>
      </c>
      <c r="H75" s="77">
        <v>35924.413</v>
      </c>
      <c r="I75" s="77">
        <v>28530.913140000001</v>
      </c>
      <c r="J75" s="77">
        <v>3135.1798600000002</v>
      </c>
      <c r="K75" s="77">
        <v>4247.3770000000004</v>
      </c>
      <c r="L75" s="77">
        <v>10.943</v>
      </c>
      <c r="M75" s="77">
        <v>6897.1393449999996</v>
      </c>
      <c r="N75" s="77">
        <v>-1119.097669</v>
      </c>
      <c r="O75" s="77">
        <v>3186.7</v>
      </c>
      <c r="P75" s="77">
        <v>1.131</v>
      </c>
      <c r="Q75" s="77"/>
    </row>
    <row r="76" spans="1:17" x14ac:dyDescent="0.3">
      <c r="A76" s="80">
        <v>35704</v>
      </c>
      <c r="B76" s="77">
        <v>-3671.0961950000001</v>
      </c>
      <c r="C76" s="77">
        <v>34909.851804999998</v>
      </c>
      <c r="D76" s="77">
        <v>29748.649000000001</v>
      </c>
      <c r="E76" s="77">
        <v>2761.9140000000002</v>
      </c>
      <c r="F76" s="77">
        <v>1158.78</v>
      </c>
      <c r="G76" s="77">
        <v>1240.5088049999999</v>
      </c>
      <c r="H76" s="77">
        <v>38580.947999999997</v>
      </c>
      <c r="I76" s="77">
        <v>31047.572359999998</v>
      </c>
      <c r="J76" s="77">
        <v>3426.1746400000002</v>
      </c>
      <c r="K76" s="77">
        <v>4097.0110000000004</v>
      </c>
      <c r="L76" s="77">
        <v>10.19</v>
      </c>
      <c r="M76" s="77">
        <v>4864.6140509999996</v>
      </c>
      <c r="N76" s="77">
        <v>632.095144</v>
      </c>
      <c r="O76" s="77">
        <v>1817.5</v>
      </c>
      <c r="P76" s="77">
        <v>8.1129999999999995</v>
      </c>
      <c r="Q76" s="77"/>
    </row>
    <row r="77" spans="1:17" x14ac:dyDescent="0.3">
      <c r="A77" s="76">
        <v>35796</v>
      </c>
      <c r="B77" s="77">
        <v>-3279.5952010000001</v>
      </c>
      <c r="C77" s="77">
        <v>33703.574799000002</v>
      </c>
      <c r="D77" s="77">
        <v>28186.409220000001</v>
      </c>
      <c r="E77" s="77">
        <v>3034.0748130000002</v>
      </c>
      <c r="F77" s="77">
        <v>1209.838</v>
      </c>
      <c r="G77" s="77">
        <v>1273.2527660000001</v>
      </c>
      <c r="H77" s="77">
        <v>36983.17</v>
      </c>
      <c r="I77" s="77">
        <v>29917.658329999998</v>
      </c>
      <c r="J77" s="77">
        <v>2861.59067</v>
      </c>
      <c r="K77" s="77">
        <v>4201.3490000000002</v>
      </c>
      <c r="L77" s="77">
        <v>2.5720000000000001</v>
      </c>
      <c r="M77" s="77">
        <v>6303.858236</v>
      </c>
      <c r="N77" s="77">
        <v>-1713.770035</v>
      </c>
      <c r="O77" s="77">
        <v>1312.4</v>
      </c>
      <c r="P77" s="77">
        <v>-1.907</v>
      </c>
      <c r="Q77" s="77"/>
    </row>
    <row r="78" spans="1:17" x14ac:dyDescent="0.3">
      <c r="A78" s="78">
        <v>35886</v>
      </c>
      <c r="B78" s="77">
        <v>-3392.644448</v>
      </c>
      <c r="C78" s="77">
        <v>35475.583551999996</v>
      </c>
      <c r="D78" s="77">
        <v>29922.93102</v>
      </c>
      <c r="E78" s="77">
        <v>2753.6150229999998</v>
      </c>
      <c r="F78" s="77">
        <v>1238.6079999999999</v>
      </c>
      <c r="G78" s="77">
        <v>1560.4295090000001</v>
      </c>
      <c r="H78" s="77">
        <v>38868.228000000003</v>
      </c>
      <c r="I78" s="77">
        <v>31066.296724</v>
      </c>
      <c r="J78" s="77">
        <v>3329.6792759999998</v>
      </c>
      <c r="K78" s="77">
        <v>4465.4009999999998</v>
      </c>
      <c r="L78" s="77">
        <v>6.851</v>
      </c>
      <c r="M78" s="77">
        <v>2175.9623179999999</v>
      </c>
      <c r="N78" s="77">
        <v>1774.6371300000001</v>
      </c>
      <c r="O78" s="77">
        <v>556.4</v>
      </c>
      <c r="P78" s="77">
        <v>1.5549999999999999</v>
      </c>
      <c r="Q78" s="77"/>
    </row>
    <row r="79" spans="1:17" x14ac:dyDescent="0.3">
      <c r="A79" s="79">
        <v>35977</v>
      </c>
      <c r="B79" s="77">
        <v>-4714.1153009999998</v>
      </c>
      <c r="C79" s="77">
        <v>34206.830698999998</v>
      </c>
      <c r="D79" s="77">
        <v>28622.991259999999</v>
      </c>
      <c r="E79" s="77">
        <v>2797.8492689999998</v>
      </c>
      <c r="F79" s="77">
        <v>1234.4259999999999</v>
      </c>
      <c r="G79" s="77">
        <v>1551.5641700000001</v>
      </c>
      <c r="H79" s="77">
        <v>38920.946000000004</v>
      </c>
      <c r="I79" s="77">
        <v>31069.675339000001</v>
      </c>
      <c r="J79" s="77">
        <v>3243.5306609999998</v>
      </c>
      <c r="K79" s="77">
        <v>4594.817</v>
      </c>
      <c r="L79" s="77">
        <v>12.923</v>
      </c>
      <c r="M79" s="77">
        <v>3699.8377599999999</v>
      </c>
      <c r="N79" s="77">
        <v>-374.49645900000002</v>
      </c>
      <c r="O79" s="77">
        <v>-1389.3</v>
      </c>
      <c r="P79" s="77">
        <v>0.52600000000000002</v>
      </c>
      <c r="Q79" s="77"/>
    </row>
    <row r="80" spans="1:17" x14ac:dyDescent="0.3">
      <c r="A80" s="80">
        <v>36069</v>
      </c>
      <c r="B80" s="77">
        <v>-4606.3387439999997</v>
      </c>
      <c r="C80" s="77">
        <v>36762.496255999999</v>
      </c>
      <c r="D80" s="77">
        <v>31005.367139999998</v>
      </c>
      <c r="E80" s="77">
        <v>2895.3538020000001</v>
      </c>
      <c r="F80" s="77">
        <v>1238.703</v>
      </c>
      <c r="G80" s="77">
        <v>1623.072314</v>
      </c>
      <c r="H80" s="77">
        <v>41368.834999999999</v>
      </c>
      <c r="I80" s="77">
        <v>33484.681368999998</v>
      </c>
      <c r="J80" s="77">
        <v>3407.9266309999998</v>
      </c>
      <c r="K80" s="77">
        <v>4471.4579999999996</v>
      </c>
      <c r="L80" s="77">
        <v>4.7690000000000001</v>
      </c>
      <c r="M80" s="77">
        <v>9981.9533159999992</v>
      </c>
      <c r="N80" s="77">
        <v>-2842.639572</v>
      </c>
      <c r="O80" s="77">
        <v>2531.6</v>
      </c>
      <c r="P80" s="77">
        <v>1.375</v>
      </c>
      <c r="Q80" s="77"/>
    </row>
    <row r="81" spans="1:17" x14ac:dyDescent="0.3">
      <c r="A81" s="76">
        <v>36161</v>
      </c>
      <c r="B81" s="77">
        <v>-3679.7554869999999</v>
      </c>
      <c r="C81" s="77">
        <v>35424.341115000003</v>
      </c>
      <c r="D81" s="77">
        <v>29990.084859999999</v>
      </c>
      <c r="E81" s="77">
        <v>2965.6261399999999</v>
      </c>
      <c r="F81" s="77">
        <v>1114.7149999999999</v>
      </c>
      <c r="G81" s="77">
        <v>1353.915115</v>
      </c>
      <c r="H81" s="77">
        <v>39104.096601999998</v>
      </c>
      <c r="I81" s="77">
        <v>31173.308669999999</v>
      </c>
      <c r="J81" s="77">
        <v>3176.2593299999999</v>
      </c>
      <c r="K81" s="77">
        <v>4754.5286020000003</v>
      </c>
      <c r="L81" s="77">
        <v>0</v>
      </c>
      <c r="M81" s="77">
        <v>-1056.5360740000001</v>
      </c>
      <c r="N81" s="77">
        <v>4226.4315610000003</v>
      </c>
      <c r="O81" s="77">
        <v>-511.8</v>
      </c>
      <c r="P81" s="77">
        <v>1.94</v>
      </c>
      <c r="Q81" s="77"/>
    </row>
    <row r="82" spans="1:17" x14ac:dyDescent="0.3">
      <c r="A82" s="78">
        <v>36251</v>
      </c>
      <c r="B82" s="77">
        <v>-2868.859911</v>
      </c>
      <c r="C82" s="77">
        <v>39268.390360999998</v>
      </c>
      <c r="D82" s="77">
        <v>33687.4136</v>
      </c>
      <c r="E82" s="77">
        <v>2963.0844000000002</v>
      </c>
      <c r="F82" s="77">
        <v>957.05600000000004</v>
      </c>
      <c r="G82" s="77">
        <v>1660.8363609999999</v>
      </c>
      <c r="H82" s="77">
        <v>42137.250271999997</v>
      </c>
      <c r="I82" s="77">
        <v>34660.175765</v>
      </c>
      <c r="J82" s="77">
        <v>3513.3802350000001</v>
      </c>
      <c r="K82" s="77">
        <v>3951.2842719999999</v>
      </c>
      <c r="L82" s="77">
        <v>12.41</v>
      </c>
      <c r="M82" s="77">
        <v>4739.0483340000001</v>
      </c>
      <c r="N82" s="77">
        <v>-1817.673423</v>
      </c>
      <c r="O82" s="77">
        <v>48.6</v>
      </c>
      <c r="P82" s="77">
        <v>3.915</v>
      </c>
      <c r="Q82" s="77"/>
    </row>
    <row r="83" spans="1:17" x14ac:dyDescent="0.3">
      <c r="A83" s="79">
        <v>36342</v>
      </c>
      <c r="B83" s="77">
        <v>-3162.943354</v>
      </c>
      <c r="C83" s="77">
        <v>40820.797741000002</v>
      </c>
      <c r="D83" s="77">
        <v>35343.917300000001</v>
      </c>
      <c r="E83" s="77">
        <v>2636.9627</v>
      </c>
      <c r="F83" s="77">
        <v>1212.748</v>
      </c>
      <c r="G83" s="77">
        <v>1627.1697409999999</v>
      </c>
      <c r="H83" s="77">
        <v>43983.741094999998</v>
      </c>
      <c r="I83" s="77">
        <v>36306.321497999998</v>
      </c>
      <c r="J83" s="77">
        <v>3743.7615019999998</v>
      </c>
      <c r="K83" s="77">
        <v>3926.0400949999998</v>
      </c>
      <c r="L83" s="77">
        <v>7.6180000000000003</v>
      </c>
      <c r="M83" s="77">
        <v>5380.7529720000002</v>
      </c>
      <c r="N83" s="77">
        <v>-976.37561800000003</v>
      </c>
      <c r="O83" s="77">
        <v>1250.2</v>
      </c>
      <c r="P83" s="77">
        <v>-8.766</v>
      </c>
      <c r="Q83" s="77"/>
    </row>
    <row r="84" spans="1:17" x14ac:dyDescent="0.3">
      <c r="A84" s="80">
        <v>36434</v>
      </c>
      <c r="B84" s="77">
        <v>-4302.2082620000001</v>
      </c>
      <c r="C84" s="77">
        <v>43396.963444000001</v>
      </c>
      <c r="D84" s="77">
        <v>37538.713080000001</v>
      </c>
      <c r="E84" s="77">
        <v>2993.0689200000002</v>
      </c>
      <c r="F84" s="77">
        <v>1202.6489999999999</v>
      </c>
      <c r="G84" s="77">
        <v>1662.5324439999999</v>
      </c>
      <c r="H84" s="77">
        <v>47699.171706000001</v>
      </c>
      <c r="I84" s="77">
        <v>40011.393300999996</v>
      </c>
      <c r="J84" s="77">
        <v>3861.5366990000002</v>
      </c>
      <c r="K84" s="77">
        <v>3819.365706</v>
      </c>
      <c r="L84" s="77">
        <v>6.8760000000000003</v>
      </c>
      <c r="M84" s="77">
        <v>4099.9855930000003</v>
      </c>
      <c r="N84" s="77">
        <v>-620.29833099999996</v>
      </c>
      <c r="O84" s="77">
        <v>-824</v>
      </c>
      <c r="P84" s="77">
        <v>1.4790000000000001</v>
      </c>
      <c r="Q84" s="77"/>
    </row>
    <row r="85" spans="1:17" x14ac:dyDescent="0.3">
      <c r="A85" s="76">
        <v>36526</v>
      </c>
      <c r="B85" s="77">
        <v>-5016.0368209999997</v>
      </c>
      <c r="C85" s="77">
        <v>44325.834730000002</v>
      </c>
      <c r="D85" s="77">
        <v>38090.707719999999</v>
      </c>
      <c r="E85" s="77">
        <v>3406.6902799999998</v>
      </c>
      <c r="F85" s="77">
        <v>1328.5210010000001</v>
      </c>
      <c r="G85" s="77">
        <v>1499.9157290000001</v>
      </c>
      <c r="H85" s="77">
        <v>49341.871550999997</v>
      </c>
      <c r="I85" s="77">
        <v>39285.568658999997</v>
      </c>
      <c r="J85" s="77">
        <v>3751.5863410000002</v>
      </c>
      <c r="K85" s="77">
        <v>6299.7185509999999</v>
      </c>
      <c r="L85" s="77">
        <v>4.9980000000000002</v>
      </c>
      <c r="M85" s="77">
        <v>10170.894265999999</v>
      </c>
      <c r="N85" s="77">
        <v>-548.59944499999995</v>
      </c>
      <c r="O85" s="77">
        <v>4603.6000000000004</v>
      </c>
      <c r="P85" s="77">
        <v>2.6579999999999999</v>
      </c>
      <c r="Q85" s="77"/>
    </row>
    <row r="86" spans="1:17" x14ac:dyDescent="0.3">
      <c r="A86" s="78">
        <v>36617</v>
      </c>
      <c r="B86" s="77">
        <v>-3456.97199</v>
      </c>
      <c r="C86" s="77">
        <v>47462.694888999999</v>
      </c>
      <c r="D86" s="77">
        <v>41089.999459999999</v>
      </c>
      <c r="E86" s="77">
        <v>3163.9935399999999</v>
      </c>
      <c r="F86" s="77">
        <v>1476.243001</v>
      </c>
      <c r="G86" s="77">
        <v>1732.4588879999999</v>
      </c>
      <c r="H86" s="77">
        <v>50919.666878999997</v>
      </c>
      <c r="I86" s="77">
        <v>42543.526614000002</v>
      </c>
      <c r="J86" s="77">
        <v>4112.4373859999996</v>
      </c>
      <c r="K86" s="77">
        <v>4259.9308789999995</v>
      </c>
      <c r="L86" s="77">
        <v>3.7719999999999998</v>
      </c>
      <c r="M86" s="77">
        <v>1338.35366</v>
      </c>
      <c r="N86" s="77">
        <v>-1258.32367</v>
      </c>
      <c r="O86" s="77">
        <v>-3372.7</v>
      </c>
      <c r="P86" s="77">
        <v>-4.242</v>
      </c>
      <c r="Q86" s="77"/>
    </row>
    <row r="87" spans="1:17" x14ac:dyDescent="0.3">
      <c r="A87" s="79">
        <v>36708</v>
      </c>
      <c r="B87" s="77">
        <v>-4022.6385850000001</v>
      </c>
      <c r="C87" s="77">
        <v>49489.091595999998</v>
      </c>
      <c r="D87" s="77">
        <v>42850.187599999997</v>
      </c>
      <c r="E87" s="77">
        <v>3267.4443999999999</v>
      </c>
      <c r="F87" s="77">
        <v>1534.0930000000001</v>
      </c>
      <c r="G87" s="77">
        <v>1837.3665960000001</v>
      </c>
      <c r="H87" s="77">
        <v>53511.730180999999</v>
      </c>
      <c r="I87" s="77">
        <v>44960.970874999999</v>
      </c>
      <c r="J87" s="77">
        <v>4484.5981250000004</v>
      </c>
      <c r="K87" s="77">
        <v>4055.7831809999998</v>
      </c>
      <c r="L87" s="77">
        <v>10.378</v>
      </c>
      <c r="M87" s="77">
        <v>3786.7928139999999</v>
      </c>
      <c r="N87" s="77">
        <v>1362.7907709999999</v>
      </c>
      <c r="O87" s="77">
        <v>1122.8</v>
      </c>
      <c r="P87" s="77">
        <v>4.1449999999999996</v>
      </c>
      <c r="Q87" s="77"/>
    </row>
    <row r="88" spans="1:17" x14ac:dyDescent="0.3">
      <c r="A88" s="80">
        <v>36800</v>
      </c>
      <c r="B88" s="77">
        <v>-6254.5109810000004</v>
      </c>
      <c r="C88" s="77">
        <v>51598.349768</v>
      </c>
      <c r="D88" s="77">
        <v>44365.048900000002</v>
      </c>
      <c r="E88" s="77">
        <v>3669.4901</v>
      </c>
      <c r="F88" s="77">
        <v>1651.027</v>
      </c>
      <c r="G88" s="77">
        <v>1912.783768</v>
      </c>
      <c r="H88" s="77">
        <v>57852.860748999999</v>
      </c>
      <c r="I88" s="77">
        <v>47971.159862</v>
      </c>
      <c r="J88" s="77">
        <v>4708.034138</v>
      </c>
      <c r="K88" s="77">
        <v>5163.394749</v>
      </c>
      <c r="L88" s="77">
        <v>10.272</v>
      </c>
      <c r="M88" s="77">
        <v>5262.9827839999998</v>
      </c>
      <c r="N88" s="77">
        <v>2391.8701970000002</v>
      </c>
      <c r="O88" s="77">
        <v>1400.2</v>
      </c>
      <c r="P88" s="77">
        <v>0.14199999999999999</v>
      </c>
      <c r="Q88" s="77"/>
    </row>
    <row r="89" spans="1:17" x14ac:dyDescent="0.3">
      <c r="A89" s="76">
        <v>36892</v>
      </c>
      <c r="B89" s="77">
        <v>-4784.8473990000002</v>
      </c>
      <c r="C89" s="77">
        <v>46956.248184999997</v>
      </c>
      <c r="D89" s="77">
        <v>39806.590380000001</v>
      </c>
      <c r="E89" s="77">
        <v>3462.4885060000001</v>
      </c>
      <c r="F89" s="77">
        <v>1572.34</v>
      </c>
      <c r="G89" s="77">
        <v>2114.829299</v>
      </c>
      <c r="H89" s="77">
        <v>51741.095584000002</v>
      </c>
      <c r="I89" s="77">
        <v>41940.275999999998</v>
      </c>
      <c r="J89" s="77">
        <v>4136.1063709999999</v>
      </c>
      <c r="K89" s="77">
        <v>5663.6319320000002</v>
      </c>
      <c r="L89" s="77">
        <v>1.0812809999999999</v>
      </c>
      <c r="M89" s="77">
        <v>9346.6911099999998</v>
      </c>
      <c r="N89" s="77">
        <v>170.153988</v>
      </c>
      <c r="O89" s="77">
        <v>4716.3999999999996</v>
      </c>
      <c r="P89" s="77">
        <v>15.597699</v>
      </c>
      <c r="Q89" s="77"/>
    </row>
    <row r="90" spans="1:17" x14ac:dyDescent="0.3">
      <c r="A90" s="78">
        <v>36982</v>
      </c>
      <c r="B90" s="77">
        <v>-3587.061111</v>
      </c>
      <c r="C90" s="77">
        <v>47791.704761000001</v>
      </c>
      <c r="D90" s="77">
        <v>40815.22251</v>
      </c>
      <c r="E90" s="77">
        <v>3192.5904059999998</v>
      </c>
      <c r="F90" s="77">
        <v>1399.182</v>
      </c>
      <c r="G90" s="77">
        <v>2384.7098449999999</v>
      </c>
      <c r="H90" s="77">
        <v>51378.765872000004</v>
      </c>
      <c r="I90" s="77">
        <v>42598.205999999998</v>
      </c>
      <c r="J90" s="77">
        <v>4476.3360110000003</v>
      </c>
      <c r="K90" s="77">
        <v>4302.8084779999999</v>
      </c>
      <c r="L90" s="77">
        <v>1.4153830000000001</v>
      </c>
      <c r="M90" s="77">
        <v>3151.48144</v>
      </c>
      <c r="N90" s="77">
        <v>954.82283500000005</v>
      </c>
      <c r="O90" s="77">
        <v>517.5</v>
      </c>
      <c r="P90" s="77">
        <v>1.7431639999999999</v>
      </c>
      <c r="Q90" s="77"/>
    </row>
    <row r="91" spans="1:17" x14ac:dyDescent="0.3">
      <c r="A91" s="79">
        <v>37073</v>
      </c>
      <c r="B91" s="77">
        <v>-3341.769264</v>
      </c>
      <c r="C91" s="77">
        <v>45773.026603999999</v>
      </c>
      <c r="D91" s="77">
        <v>39188.389347999997</v>
      </c>
      <c r="E91" s="77">
        <v>2759.5097620000001</v>
      </c>
      <c r="F91" s="77">
        <v>1360.771</v>
      </c>
      <c r="G91" s="77">
        <v>2464.3564940000001</v>
      </c>
      <c r="H91" s="77">
        <v>49114.795868000001</v>
      </c>
      <c r="I91" s="77">
        <v>40863.652999999998</v>
      </c>
      <c r="J91" s="77">
        <v>4124.3711119999998</v>
      </c>
      <c r="K91" s="77">
        <v>4115.9485420000001</v>
      </c>
      <c r="L91" s="77">
        <v>10.823214</v>
      </c>
      <c r="M91" s="77">
        <v>7902.4865890000001</v>
      </c>
      <c r="N91" s="77">
        <v>-2533.6375779999998</v>
      </c>
      <c r="O91" s="77">
        <v>2043.7</v>
      </c>
      <c r="P91" s="77">
        <v>-16.620253000000002</v>
      </c>
      <c r="Q91" s="77"/>
    </row>
    <row r="92" spans="1:17" x14ac:dyDescent="0.3">
      <c r="A92" s="80">
        <v>37165</v>
      </c>
      <c r="B92" s="77">
        <v>-5768.8391769999998</v>
      </c>
      <c r="C92" s="77">
        <v>45906.701559000001</v>
      </c>
      <c r="D92" s="77">
        <v>39224.887582000003</v>
      </c>
      <c r="E92" s="77">
        <v>3062.2634670000002</v>
      </c>
      <c r="F92" s="77">
        <v>1270.684</v>
      </c>
      <c r="G92" s="77">
        <v>2348.8665099999998</v>
      </c>
      <c r="H92" s="77">
        <v>51675.540736000003</v>
      </c>
      <c r="I92" s="77">
        <v>43258.879000000001</v>
      </c>
      <c r="J92" s="77">
        <v>4192.3617629999999</v>
      </c>
      <c r="K92" s="77">
        <v>4215.6962219999996</v>
      </c>
      <c r="L92" s="77">
        <v>8.6037510000000008</v>
      </c>
      <c r="M92" s="77">
        <v>9919.7609919999995</v>
      </c>
      <c r="N92" s="77">
        <v>-2187.6940359999999</v>
      </c>
      <c r="O92" s="77">
        <v>1950.8</v>
      </c>
      <c r="P92" s="77">
        <v>12.427778999999999</v>
      </c>
      <c r="Q92" s="77"/>
    </row>
  </sheetData>
  <mergeCells count="17">
    <mergeCell ref="A2:A4"/>
    <mergeCell ref="H2:H4"/>
    <mergeCell ref="I2:I4"/>
    <mergeCell ref="J2:J4"/>
    <mergeCell ref="K2:K4"/>
    <mergeCell ref="B2:B4"/>
    <mergeCell ref="C2:C4"/>
    <mergeCell ref="D2:D4"/>
    <mergeCell ref="E2:E4"/>
    <mergeCell ref="F2:F4"/>
    <mergeCell ref="G2:G4"/>
    <mergeCell ref="AH2:AH4"/>
    <mergeCell ref="N2:N4"/>
    <mergeCell ref="O2:O4"/>
    <mergeCell ref="P2:P4"/>
    <mergeCell ref="L2:L4"/>
    <mergeCell ref="M2:M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69"/>
  <sheetViews>
    <sheetView workbookViewId="0">
      <selection activeCell="D8" sqref="D6:J8"/>
    </sheetView>
  </sheetViews>
  <sheetFormatPr baseColWidth="10" defaultRowHeight="15.6" x14ac:dyDescent="0.3"/>
  <cols>
    <col min="2" max="2" width="12.09765625" customWidth="1"/>
    <col min="3" max="3" width="11.5" customWidth="1"/>
    <col min="4" max="6" width="12.09765625" customWidth="1"/>
    <col min="7" max="7" width="12.69921875" customWidth="1"/>
    <col min="8" max="8" width="3.19921875" customWidth="1"/>
    <col min="9" max="9" width="12.59765625" customWidth="1"/>
    <col min="11" max="11" width="12" customWidth="1"/>
    <col min="12" max="12" width="12.19921875" customWidth="1"/>
    <col min="14" max="14" width="12.69921875" customWidth="1"/>
    <col min="15" max="15" width="15" customWidth="1"/>
    <col min="17" max="17" width="12.796875" customWidth="1"/>
    <col min="18" max="18" width="12.09765625" customWidth="1"/>
    <col min="19" max="19" width="12.59765625" customWidth="1"/>
    <col min="20" max="20" width="13.09765625" customWidth="1"/>
    <col min="21" max="21" width="4.296875" customWidth="1"/>
    <col min="22" max="22" width="12" customWidth="1"/>
    <col min="23" max="23" width="12.69921875" customWidth="1"/>
    <col min="24" max="24" width="13.09765625" customWidth="1"/>
    <col min="25" max="25" width="13.59765625" customWidth="1"/>
  </cols>
  <sheetData>
    <row r="1" spans="1:28" x14ac:dyDescent="0.3">
      <c r="A1" s="230" t="s">
        <v>8</v>
      </c>
      <c r="B1" s="230"/>
      <c r="C1" s="230"/>
      <c r="D1" s="230"/>
      <c r="E1" s="230"/>
      <c r="F1" s="230"/>
      <c r="G1" s="230"/>
      <c r="H1" s="230"/>
      <c r="I1" s="230"/>
      <c r="J1" s="230"/>
      <c r="K1" s="230"/>
      <c r="L1" s="230"/>
      <c r="M1" s="230"/>
      <c r="N1" s="230"/>
      <c r="O1" s="48"/>
      <c r="P1" s="231" t="s">
        <v>9</v>
      </c>
      <c r="Q1" s="231"/>
      <c r="R1" s="231"/>
      <c r="S1" s="231"/>
      <c r="T1" s="231"/>
      <c r="U1" s="231"/>
      <c r="V1" s="231"/>
      <c r="W1" s="231"/>
      <c r="X1" s="231"/>
      <c r="Y1" s="231"/>
      <c r="Z1" s="49" t="s">
        <v>10</v>
      </c>
      <c r="AA1" s="49"/>
      <c r="AB1" s="50"/>
    </row>
    <row r="2" spans="1:28" ht="15.75" customHeight="1" x14ac:dyDescent="0.3">
      <c r="A2" s="51"/>
      <c r="B2" s="227" t="s">
        <v>11</v>
      </c>
      <c r="C2" s="227" t="s">
        <v>12</v>
      </c>
      <c r="D2" s="227" t="s">
        <v>13</v>
      </c>
      <c r="E2" s="227" t="s">
        <v>14</v>
      </c>
      <c r="F2" s="227" t="s">
        <v>15</v>
      </c>
      <c r="G2" s="227" t="s">
        <v>16</v>
      </c>
      <c r="H2" s="124"/>
      <c r="I2" s="227" t="s">
        <v>17</v>
      </c>
      <c r="J2" s="227" t="s">
        <v>12</v>
      </c>
      <c r="K2" s="227" t="s">
        <v>18</v>
      </c>
      <c r="L2" s="227" t="s">
        <v>19</v>
      </c>
      <c r="M2" s="227" t="s">
        <v>15</v>
      </c>
      <c r="N2" s="227" t="s">
        <v>20</v>
      </c>
      <c r="O2" s="227" t="s">
        <v>21</v>
      </c>
      <c r="P2" s="51"/>
      <c r="Q2" s="227" t="s">
        <v>22</v>
      </c>
      <c r="R2" s="227" t="s">
        <v>23</v>
      </c>
      <c r="S2" s="227" t="s">
        <v>24</v>
      </c>
      <c r="T2" s="227" t="s">
        <v>25</v>
      </c>
      <c r="U2" s="52"/>
      <c r="V2" s="227" t="s">
        <v>26</v>
      </c>
      <c r="W2" s="227" t="s">
        <v>26</v>
      </c>
      <c r="X2" s="227" t="s">
        <v>27</v>
      </c>
      <c r="Y2" s="227" t="s">
        <v>28</v>
      </c>
      <c r="Z2" s="227" t="s">
        <v>29</v>
      </c>
      <c r="AA2" s="227" t="s">
        <v>30</v>
      </c>
      <c r="AB2" s="50"/>
    </row>
    <row r="3" spans="1:28" x14ac:dyDescent="0.3">
      <c r="A3" s="53"/>
      <c r="B3" s="228"/>
      <c r="C3" s="228"/>
      <c r="D3" s="228"/>
      <c r="E3" s="228"/>
      <c r="F3" s="228"/>
      <c r="G3" s="228"/>
      <c r="H3" s="54"/>
      <c r="I3" s="228"/>
      <c r="J3" s="228"/>
      <c r="K3" s="228"/>
      <c r="L3" s="228"/>
      <c r="M3" s="228"/>
      <c r="N3" s="228"/>
      <c r="O3" s="228"/>
      <c r="P3" s="51"/>
      <c r="Q3" s="228"/>
      <c r="R3" s="228"/>
      <c r="S3" s="228"/>
      <c r="T3" s="228"/>
      <c r="U3" s="52"/>
      <c r="V3" s="228"/>
      <c r="W3" s="228"/>
      <c r="X3" s="228"/>
      <c r="Y3" s="228"/>
      <c r="Z3" s="228"/>
      <c r="AA3" s="228"/>
      <c r="AB3" s="50"/>
    </row>
    <row r="4" spans="1:28" x14ac:dyDescent="0.3">
      <c r="A4" s="55"/>
      <c r="B4" s="229"/>
      <c r="C4" s="229"/>
      <c r="D4" s="229"/>
      <c r="E4" s="229"/>
      <c r="F4" s="229"/>
      <c r="G4" s="229"/>
      <c r="H4" s="125"/>
      <c r="I4" s="229"/>
      <c r="J4" s="229"/>
      <c r="K4" s="229"/>
      <c r="L4" s="229"/>
      <c r="M4" s="229"/>
      <c r="N4" s="229"/>
      <c r="O4" s="229"/>
      <c r="P4" s="56"/>
      <c r="Q4" s="229"/>
      <c r="R4" s="229"/>
      <c r="S4" s="229"/>
      <c r="T4" s="229"/>
      <c r="U4" s="52"/>
      <c r="V4" s="229"/>
      <c r="W4" s="229"/>
      <c r="X4" s="229"/>
      <c r="Y4" s="229"/>
      <c r="Z4" s="229"/>
      <c r="AA4" s="229"/>
      <c r="AB4" s="50"/>
    </row>
    <row r="5" spans="1:28" x14ac:dyDescent="0.3">
      <c r="A5" s="57"/>
      <c r="B5" s="50"/>
      <c r="C5" s="58"/>
      <c r="D5" s="58"/>
      <c r="E5" s="59"/>
      <c r="F5" s="59"/>
      <c r="G5" s="58"/>
      <c r="H5" s="58"/>
      <c r="I5" s="58"/>
      <c r="J5" s="58"/>
      <c r="K5" s="58"/>
      <c r="L5" s="58"/>
      <c r="M5" s="58"/>
      <c r="N5" s="58"/>
      <c r="O5" s="58"/>
      <c r="P5" s="50"/>
      <c r="Q5" s="50"/>
      <c r="R5" s="50"/>
      <c r="S5" s="52"/>
      <c r="T5" s="52"/>
      <c r="U5" s="52"/>
      <c r="V5" s="50"/>
      <c r="W5" s="50"/>
      <c r="X5" s="52"/>
      <c r="Y5" s="52"/>
      <c r="Z5" s="50"/>
      <c r="AA5" s="50"/>
      <c r="AB5" s="50"/>
    </row>
    <row r="6" spans="1:28" x14ac:dyDescent="0.3">
      <c r="A6" s="57">
        <v>11689</v>
      </c>
      <c r="B6" s="60">
        <v>23.337</v>
      </c>
      <c r="C6" s="61">
        <v>2.5499999999999998</v>
      </c>
      <c r="D6" s="62">
        <f t="shared" ref="D6:D18" si="0">B6/C6</f>
        <v>9.1517647058823535</v>
      </c>
      <c r="E6" s="63">
        <f t="shared" ref="E6:E17" si="1">D6/Q$6</f>
        <v>9.3371795194485019E-2</v>
      </c>
      <c r="F6" s="63">
        <f t="shared" ref="F6:F17" si="2">E6*T$6</f>
        <v>-0.14138646961454857</v>
      </c>
      <c r="G6" s="62">
        <f>D6+F6</f>
        <v>9.0103782362678047</v>
      </c>
      <c r="H6" s="62"/>
      <c r="I6" s="60">
        <v>11.792</v>
      </c>
      <c r="J6" s="61">
        <v>2.5499999999999998</v>
      </c>
      <c r="K6" s="62">
        <f t="shared" ref="K6:K41" si="3">I6/J6</f>
        <v>4.6243137254901967</v>
      </c>
      <c r="L6" s="63">
        <f t="shared" ref="L6:L17" si="4">K6/V$6</f>
        <v>8.0554655025951688E-2</v>
      </c>
      <c r="M6" s="63">
        <f t="shared" ref="M6:M17" si="5">L6*Y$6</f>
        <v>-8.5319925031648747E-3</v>
      </c>
      <c r="N6" s="62">
        <f>K6+M6</f>
        <v>4.6157817329870321</v>
      </c>
      <c r="O6" s="62">
        <f>G6-N6</f>
        <v>4.3945965032807726</v>
      </c>
      <c r="P6" s="64">
        <v>1932</v>
      </c>
      <c r="Q6" s="62">
        <f>SUM(D6:D17)</f>
        <v>98.014231030045565</v>
      </c>
      <c r="R6" s="65">
        <f>SUM(G6:G17)</f>
        <v>96.5</v>
      </c>
      <c r="S6" s="66">
        <f>BCA!B52</f>
        <v>96.5</v>
      </c>
      <c r="T6" s="67">
        <f t="shared" ref="T6:T27" si="6">S6-Q6</f>
        <v>-1.5142310300455648</v>
      </c>
      <c r="U6" s="52"/>
      <c r="V6" s="62">
        <f>SUM(K6:K17)</f>
        <v>57.405915573723405</v>
      </c>
      <c r="W6" s="65">
        <f>SUM(N6:N17)</f>
        <v>57.300000000000004</v>
      </c>
      <c r="X6" s="66">
        <f>BCA!E52</f>
        <v>57.3</v>
      </c>
      <c r="Y6" s="67">
        <f t="shared" ref="Y6:Y27" si="7">X6-V6</f>
        <v>-0.10591557372340787</v>
      </c>
      <c r="Z6" s="65">
        <f>SUM(O6:O17)</f>
        <v>39.200000000000017</v>
      </c>
      <c r="AA6" s="65">
        <v>39.200000000000003</v>
      </c>
      <c r="AB6" s="50"/>
    </row>
    <row r="7" spans="1:28" x14ac:dyDescent="0.3">
      <c r="A7" s="57">
        <v>11720</v>
      </c>
      <c r="B7" s="60">
        <v>26.914999999999999</v>
      </c>
      <c r="C7" s="61">
        <v>2.67</v>
      </c>
      <c r="D7" s="62">
        <f t="shared" si="0"/>
        <v>10.080524344569289</v>
      </c>
      <c r="E7" s="63">
        <f t="shared" si="1"/>
        <v>0.10284755834567713</v>
      </c>
      <c r="F7" s="63">
        <f t="shared" si="2"/>
        <v>-0.155734964211446</v>
      </c>
      <c r="G7" s="62">
        <f t="shared" ref="G7:G70" si="8">D7+F7</f>
        <v>9.9247893803578435</v>
      </c>
      <c r="H7" s="62"/>
      <c r="I7" s="60">
        <v>12.71</v>
      </c>
      <c r="J7" s="61">
        <v>2.67</v>
      </c>
      <c r="K7" s="62">
        <f t="shared" si="3"/>
        <v>4.7602996254681651</v>
      </c>
      <c r="L7" s="63">
        <f t="shared" si="4"/>
        <v>8.2923503229467038E-2</v>
      </c>
      <c r="M7" s="63">
        <f t="shared" si="5"/>
        <v>-8.7828904197038669E-3</v>
      </c>
      <c r="N7" s="62">
        <f t="shared" ref="N7:N70" si="9">K7+M7</f>
        <v>4.7515167350484608</v>
      </c>
      <c r="O7" s="62">
        <f t="shared" ref="O7:O70" si="10">G7-N7</f>
        <v>5.1732726453093827</v>
      </c>
      <c r="P7" s="64">
        <v>1933</v>
      </c>
      <c r="Q7" s="62">
        <f>SUM(D18:D29)</f>
        <v>109.37586758488052</v>
      </c>
      <c r="R7" s="65">
        <f>SUM(G18:G29)</f>
        <v>104.30000000000001</v>
      </c>
      <c r="S7" s="66">
        <f>BCA!B53</f>
        <v>104.3</v>
      </c>
      <c r="T7" s="67">
        <f t="shared" si="6"/>
        <v>-5.0758675848805268</v>
      </c>
      <c r="U7" s="52"/>
      <c r="V7" s="62">
        <f>SUM(K18:K29)</f>
        <v>69.207373590263913</v>
      </c>
      <c r="W7" s="65">
        <f>SUM(N18:N29)</f>
        <v>69.7</v>
      </c>
      <c r="X7" s="66">
        <f>BCA!E53</f>
        <v>69.7</v>
      </c>
      <c r="Y7" s="67">
        <f t="shared" si="7"/>
        <v>0.49262640973608995</v>
      </c>
      <c r="Z7" s="65">
        <f>SUM(O18:O29)</f>
        <v>34.6</v>
      </c>
      <c r="AA7" s="65">
        <v>34.599999999999994</v>
      </c>
      <c r="AB7" s="50"/>
    </row>
    <row r="8" spans="1:28" x14ac:dyDescent="0.3">
      <c r="A8" s="57">
        <v>11749</v>
      </c>
      <c r="B8" s="62">
        <v>33.203000000000003</v>
      </c>
      <c r="C8" s="61">
        <v>2.96</v>
      </c>
      <c r="D8" s="62">
        <f t="shared" si="0"/>
        <v>11.217229729729731</v>
      </c>
      <c r="E8" s="63">
        <f t="shared" si="1"/>
        <v>0.11444490878361499</v>
      </c>
      <c r="F8" s="63">
        <f t="shared" si="2"/>
        <v>-0.17329603211088404</v>
      </c>
      <c r="G8" s="62">
        <f t="shared" si="8"/>
        <v>11.043933697618847</v>
      </c>
      <c r="H8" s="62"/>
      <c r="I8" s="62">
        <v>14.613</v>
      </c>
      <c r="J8" s="61">
        <v>2.96</v>
      </c>
      <c r="K8" s="62">
        <f t="shared" si="3"/>
        <v>4.9368243243243244</v>
      </c>
      <c r="L8" s="63">
        <f t="shared" si="4"/>
        <v>8.599852950667114E-2</v>
      </c>
      <c r="M8" s="63">
        <f t="shared" si="5"/>
        <v>-9.1085835920684949E-3</v>
      </c>
      <c r="N8" s="62">
        <f t="shared" si="9"/>
        <v>4.927715740732256</v>
      </c>
      <c r="O8" s="62">
        <f t="shared" si="10"/>
        <v>6.1162179568865911</v>
      </c>
      <c r="P8" s="64">
        <v>1934</v>
      </c>
      <c r="Q8" s="62">
        <f>SUM(D30:D41)</f>
        <v>178.16694444444445</v>
      </c>
      <c r="R8" s="65">
        <f>SUM(G30:G41)</f>
        <v>178.9</v>
      </c>
      <c r="S8" s="66">
        <f>BCA!B54</f>
        <v>178.9</v>
      </c>
      <c r="T8" s="67">
        <f t="shared" si="6"/>
        <v>0.73305555555555202</v>
      </c>
      <c r="U8" s="52"/>
      <c r="V8" s="62">
        <f>SUM(K30:K41)</f>
        <v>92.770555555555546</v>
      </c>
      <c r="W8" s="65">
        <f>SUM(N30:N41)</f>
        <v>92.8</v>
      </c>
      <c r="X8" s="66">
        <f>BCA!E54</f>
        <v>92.8</v>
      </c>
      <c r="Y8" s="67">
        <f t="shared" si="7"/>
        <v>2.9444444444450824E-2</v>
      </c>
      <c r="Z8" s="65">
        <f>SUM(O30:O41)</f>
        <v>86.09999999999998</v>
      </c>
      <c r="AA8" s="65">
        <v>86.100000000000009</v>
      </c>
      <c r="AB8" s="50"/>
    </row>
    <row r="9" spans="1:28" x14ac:dyDescent="0.3">
      <c r="A9" s="57">
        <v>11780</v>
      </c>
      <c r="B9" s="62">
        <v>35.921999999999997</v>
      </c>
      <c r="C9" s="61">
        <v>2.97</v>
      </c>
      <c r="D9" s="62">
        <f t="shared" si="0"/>
        <v>12.094949494949493</v>
      </c>
      <c r="E9" s="63">
        <f t="shared" si="1"/>
        <v>0.12339993251838982</v>
      </c>
      <c r="F9" s="63">
        <f t="shared" si="2"/>
        <v>-0.18685600692487461</v>
      </c>
      <c r="G9" s="62">
        <f t="shared" si="8"/>
        <v>11.908093488024617</v>
      </c>
      <c r="H9" s="62"/>
      <c r="I9" s="62">
        <v>17.108000000000001</v>
      </c>
      <c r="J9" s="61">
        <v>2.97</v>
      </c>
      <c r="K9" s="62">
        <f t="shared" si="3"/>
        <v>5.7602693602693602</v>
      </c>
      <c r="L9" s="63">
        <f t="shared" si="4"/>
        <v>0.10034278353894989</v>
      </c>
      <c r="M9" s="63">
        <f t="shared" si="5"/>
        <v>-1.0627863487531605E-2</v>
      </c>
      <c r="N9" s="62">
        <f t="shared" si="9"/>
        <v>5.7496414967818286</v>
      </c>
      <c r="O9" s="62">
        <f t="shared" si="10"/>
        <v>6.1584519912427886</v>
      </c>
      <c r="P9" s="64">
        <v>1935</v>
      </c>
      <c r="Q9" s="62">
        <f>SUM(D42:D53)</f>
        <v>196.01638888888891</v>
      </c>
      <c r="R9" s="65">
        <f>SUM(G42:G53)</f>
        <v>208.29999999999995</v>
      </c>
      <c r="S9" s="66">
        <f>BCA!B55</f>
        <v>208.3</v>
      </c>
      <c r="T9" s="67">
        <f t="shared" si="6"/>
        <v>12.283611111111099</v>
      </c>
      <c r="U9" s="52"/>
      <c r="V9" s="62">
        <f>SUM(K42:K53)</f>
        <v>104.45444444444443</v>
      </c>
      <c r="W9" s="65">
        <f>SUM(N42:N53)</f>
        <v>112.8</v>
      </c>
      <c r="X9" s="66">
        <f>BCA!E55</f>
        <v>112.8</v>
      </c>
      <c r="Y9" s="67">
        <f t="shared" si="7"/>
        <v>8.3455555555555634</v>
      </c>
      <c r="Z9" s="65">
        <f>SUM(O42:O53)</f>
        <v>95.499999999999972</v>
      </c>
      <c r="AA9" s="65">
        <v>95.500000000000014</v>
      </c>
      <c r="AB9" s="50"/>
    </row>
    <row r="10" spans="1:28" x14ac:dyDescent="0.3">
      <c r="A10" s="57">
        <v>11810</v>
      </c>
      <c r="B10" s="62">
        <v>27.143000000000001</v>
      </c>
      <c r="C10" s="61">
        <v>3.3</v>
      </c>
      <c r="D10" s="62">
        <f t="shared" si="0"/>
        <v>8.2251515151515164</v>
      </c>
      <c r="E10" s="63">
        <f t="shared" si="1"/>
        <v>8.3917931393352005E-2</v>
      </c>
      <c r="F10" s="63">
        <f t="shared" si="2"/>
        <v>-0.12707113569304845</v>
      </c>
      <c r="G10" s="62">
        <f t="shared" si="8"/>
        <v>8.0980803794584677</v>
      </c>
      <c r="H10" s="62"/>
      <c r="I10" s="62">
        <v>15.837999999999999</v>
      </c>
      <c r="J10" s="61">
        <v>3.3</v>
      </c>
      <c r="K10" s="62">
        <f t="shared" si="3"/>
        <v>4.7993939393939398</v>
      </c>
      <c r="L10" s="63">
        <f t="shared" si="4"/>
        <v>8.3604518653314225E-2</v>
      </c>
      <c r="M10" s="63">
        <f t="shared" si="5"/>
        <v>-8.8550205590351323E-3</v>
      </c>
      <c r="N10" s="62">
        <f t="shared" si="9"/>
        <v>4.7905389188349048</v>
      </c>
      <c r="O10" s="62">
        <f t="shared" si="10"/>
        <v>3.3075414606235629</v>
      </c>
      <c r="P10" s="64">
        <v>1936</v>
      </c>
      <c r="Q10" s="62">
        <f>SUM(D54:D65)</f>
        <v>197.12277777777777</v>
      </c>
      <c r="R10" s="65">
        <f>SUM(G54:G65)</f>
        <v>215.2</v>
      </c>
      <c r="S10" s="66">
        <f>BCA!B56</f>
        <v>215.2</v>
      </c>
      <c r="T10" s="67">
        <f t="shared" si="6"/>
        <v>18.077222222222218</v>
      </c>
      <c r="U10" s="50"/>
      <c r="V10" s="62">
        <f>SUM(K54:K65)</f>
        <v>128.93300000000002</v>
      </c>
      <c r="W10" s="65">
        <f>SUM(N54:N65)</f>
        <v>128.89999999999998</v>
      </c>
      <c r="X10" s="66">
        <f>BCA!E56</f>
        <v>128.9</v>
      </c>
      <c r="Y10" s="67">
        <f t="shared" si="7"/>
        <v>-3.3000000000015461E-2</v>
      </c>
      <c r="Z10" s="65">
        <f>SUM(O54:O65)</f>
        <v>86.300000000000011</v>
      </c>
      <c r="AA10" s="65">
        <v>86.299999999999983</v>
      </c>
      <c r="AB10" s="50"/>
    </row>
    <row r="11" spans="1:28" x14ac:dyDescent="0.3">
      <c r="A11" s="57">
        <v>11841</v>
      </c>
      <c r="B11" s="62">
        <v>23.009</v>
      </c>
      <c r="C11" s="61">
        <v>3.71</v>
      </c>
      <c r="D11" s="62">
        <f t="shared" si="0"/>
        <v>6.2018867924528305</v>
      </c>
      <c r="E11" s="63">
        <f t="shared" si="1"/>
        <v>6.3275370599517183E-2</v>
      </c>
      <c r="F11" s="63">
        <f t="shared" si="2"/>
        <v>-9.5813529599421757E-2</v>
      </c>
      <c r="G11" s="62">
        <f t="shared" si="8"/>
        <v>6.1060732628534087</v>
      </c>
      <c r="H11" s="62"/>
      <c r="I11" s="62">
        <v>16.483000000000001</v>
      </c>
      <c r="J11" s="61">
        <v>3.71</v>
      </c>
      <c r="K11" s="62">
        <f t="shared" si="3"/>
        <v>4.4428571428571431</v>
      </c>
      <c r="L11" s="63">
        <f t="shared" si="4"/>
        <v>7.7393716282626215E-2</v>
      </c>
      <c r="M11" s="63">
        <f t="shared" si="5"/>
        <v>-8.1971998626610091E-3</v>
      </c>
      <c r="N11" s="62">
        <f t="shared" si="9"/>
        <v>4.4346599429944824</v>
      </c>
      <c r="O11" s="62">
        <f t="shared" si="10"/>
        <v>1.6714133198589263</v>
      </c>
      <c r="P11" s="64">
        <v>1937</v>
      </c>
      <c r="Q11" s="62">
        <f>SUM(D66:D77)</f>
        <v>234.05811111111115</v>
      </c>
      <c r="R11" s="65">
        <f>SUM(G66:G77)</f>
        <v>247.90000000000003</v>
      </c>
      <c r="S11" s="66">
        <f>BCA!B57</f>
        <v>247.9</v>
      </c>
      <c r="T11" s="67">
        <f t="shared" si="6"/>
        <v>13.84188888888886</v>
      </c>
      <c r="U11" s="50"/>
      <c r="V11" s="62">
        <f>SUM(K66:K77)</f>
        <v>169.376</v>
      </c>
      <c r="W11" s="65">
        <f>SUM(N66:N77)</f>
        <v>170.6</v>
      </c>
      <c r="X11" s="66">
        <f>BCA!E57</f>
        <v>170.6</v>
      </c>
      <c r="Y11" s="67">
        <f t="shared" si="7"/>
        <v>1.2239999999999895</v>
      </c>
      <c r="Z11" s="65">
        <f>SUM(O66:O77)</f>
        <v>77.300000000000026</v>
      </c>
      <c r="AA11" s="65">
        <v>77.300000000000011</v>
      </c>
      <c r="AB11" s="50"/>
    </row>
    <row r="12" spans="1:28" x14ac:dyDescent="0.3">
      <c r="A12" s="57">
        <v>11871</v>
      </c>
      <c r="B12" s="62">
        <v>20.975999999999999</v>
      </c>
      <c r="C12" s="61">
        <v>3.59</v>
      </c>
      <c r="D12" s="62">
        <f t="shared" si="0"/>
        <v>5.8428969359331475</v>
      </c>
      <c r="E12" s="63">
        <f t="shared" si="1"/>
        <v>5.9612740665608538E-2</v>
      </c>
      <c r="F12" s="63">
        <f t="shared" si="2"/>
        <v>-9.026746170192354E-2</v>
      </c>
      <c r="G12" s="62">
        <f t="shared" si="8"/>
        <v>5.7526294742312238</v>
      </c>
      <c r="H12" s="62"/>
      <c r="I12" s="62">
        <v>15.945</v>
      </c>
      <c r="J12" s="61">
        <v>3.59</v>
      </c>
      <c r="K12" s="62">
        <f t="shared" si="3"/>
        <v>4.4415041782729805</v>
      </c>
      <c r="L12" s="63">
        <f t="shared" si="4"/>
        <v>7.7370147899984101E-2</v>
      </c>
      <c r="M12" s="63">
        <f t="shared" si="5"/>
        <v>-8.1947036038917363E-3</v>
      </c>
      <c r="N12" s="62">
        <f t="shared" si="9"/>
        <v>4.4333094746690884</v>
      </c>
      <c r="O12" s="62">
        <f t="shared" si="10"/>
        <v>1.3193199995621354</v>
      </c>
      <c r="P12" s="64">
        <v>1938</v>
      </c>
      <c r="Q12" s="62">
        <f>SUM(D78:D89)</f>
        <v>188.89899999999997</v>
      </c>
      <c r="R12" s="65">
        <f>SUM(G78:G89)</f>
        <v>185.40000000000003</v>
      </c>
      <c r="S12" s="66">
        <f>BCA!B58</f>
        <v>185.4</v>
      </c>
      <c r="T12" s="67">
        <f t="shared" si="6"/>
        <v>-3.4989999999999668</v>
      </c>
      <c r="U12" s="50"/>
      <c r="V12" s="62">
        <f>SUM(K78:K89)</f>
        <v>111.02400000000002</v>
      </c>
      <c r="W12" s="65">
        <f>SUM(N78:N89)</f>
        <v>109.29999999999998</v>
      </c>
      <c r="X12" s="66">
        <f>BCA!E58</f>
        <v>109.3</v>
      </c>
      <c r="Y12" s="67">
        <f t="shared" si="7"/>
        <v>-1.724000000000018</v>
      </c>
      <c r="Z12" s="65">
        <f>SUM(O78:O89)</f>
        <v>76.100000000000051</v>
      </c>
      <c r="AA12" s="65">
        <v>76.100000000000009</v>
      </c>
      <c r="AB12" s="50"/>
    </row>
    <row r="13" spans="1:28" x14ac:dyDescent="0.3">
      <c r="A13" s="57">
        <v>11902</v>
      </c>
      <c r="B13" s="62">
        <v>24.48</v>
      </c>
      <c r="C13" s="61">
        <v>3.49</v>
      </c>
      <c r="D13" s="62">
        <f t="shared" si="0"/>
        <v>7.0143266475644692</v>
      </c>
      <c r="E13" s="63">
        <f t="shared" si="1"/>
        <v>7.1564369519098475E-2</v>
      </c>
      <c r="F13" s="63">
        <f t="shared" si="2"/>
        <v>-0.1083649889714659</v>
      </c>
      <c r="G13" s="62">
        <f t="shared" si="8"/>
        <v>6.9059616585930037</v>
      </c>
      <c r="H13" s="62"/>
      <c r="I13" s="62">
        <v>15.608000000000001</v>
      </c>
      <c r="J13" s="61">
        <v>3.49</v>
      </c>
      <c r="K13" s="62">
        <f t="shared" si="3"/>
        <v>4.4722063037249287</v>
      </c>
      <c r="L13" s="63">
        <f t="shared" si="4"/>
        <v>7.7904973015916951E-2</v>
      </c>
      <c r="M13" s="63">
        <f t="shared" si="5"/>
        <v>-8.251349912887453E-3</v>
      </c>
      <c r="N13" s="62">
        <f t="shared" si="9"/>
        <v>4.4639549538120411</v>
      </c>
      <c r="O13" s="62">
        <f t="shared" si="10"/>
        <v>2.4420067047809626</v>
      </c>
      <c r="P13" s="64">
        <v>1939</v>
      </c>
      <c r="Q13" s="62">
        <f>SUM(D90:D101)</f>
        <v>174.60547504044618</v>
      </c>
      <c r="R13" s="65">
        <f>SUM(G90:G101)</f>
        <v>163.39999999999998</v>
      </c>
      <c r="S13" s="66">
        <f>BCA!B59</f>
        <v>163.39999999999998</v>
      </c>
      <c r="T13" s="67">
        <f t="shared" si="6"/>
        <v>-11.205475040446203</v>
      </c>
      <c r="U13" s="50"/>
      <c r="V13" s="62">
        <f>SUM(K90:K101)</f>
        <v>121.02814299671421</v>
      </c>
      <c r="W13" s="65">
        <f>SUM(N90:N101)</f>
        <v>128.19999999999999</v>
      </c>
      <c r="X13" s="66">
        <f>BCA!E59</f>
        <v>128.19999999999999</v>
      </c>
      <c r="Y13" s="67">
        <f t="shared" si="7"/>
        <v>7.1718570032857798</v>
      </c>
      <c r="Z13" s="65">
        <f>SUM(O90:O101)</f>
        <v>35.199999999999982</v>
      </c>
      <c r="AA13" s="65">
        <v>35.199999999999989</v>
      </c>
      <c r="AB13" s="50"/>
    </row>
    <row r="14" spans="1:28" x14ac:dyDescent="0.3">
      <c r="A14" s="57">
        <v>11933</v>
      </c>
      <c r="B14" s="62">
        <v>24.398</v>
      </c>
      <c r="C14" s="61">
        <v>3.32</v>
      </c>
      <c r="D14" s="62">
        <f t="shared" si="0"/>
        <v>7.3487951807228917</v>
      </c>
      <c r="E14" s="63">
        <f t="shared" si="1"/>
        <v>7.4976818197657141E-2</v>
      </c>
      <c r="F14" s="63">
        <f t="shared" si="2"/>
        <v>-0.11353222464897741</v>
      </c>
      <c r="G14" s="62">
        <f t="shared" si="8"/>
        <v>7.2352629560739139</v>
      </c>
      <c r="H14" s="62"/>
      <c r="I14" s="62">
        <v>14.379</v>
      </c>
      <c r="J14" s="61">
        <v>3.32</v>
      </c>
      <c r="K14" s="62">
        <f t="shared" si="3"/>
        <v>4.3310240963855424</v>
      </c>
      <c r="L14" s="63">
        <f t="shared" si="4"/>
        <v>7.5445606138333177E-2</v>
      </c>
      <c r="M14" s="63">
        <f t="shared" si="5"/>
        <v>-7.9908646590518204E-3</v>
      </c>
      <c r="N14" s="62">
        <f t="shared" si="9"/>
        <v>4.323033231726491</v>
      </c>
      <c r="O14" s="62">
        <f t="shared" si="10"/>
        <v>2.9122297243474229</v>
      </c>
      <c r="P14" s="64">
        <v>1940</v>
      </c>
      <c r="Q14" s="62">
        <f>SUM(D102:D113)</f>
        <v>177.51690854888528</v>
      </c>
      <c r="R14" s="65">
        <f>SUM(G102:G113)</f>
        <v>159.80000000000004</v>
      </c>
      <c r="S14" s="66">
        <f>BCA!B60</f>
        <v>159.80000000000001</v>
      </c>
      <c r="T14" s="67">
        <f t="shared" si="6"/>
        <v>-17.716908548885272</v>
      </c>
      <c r="U14" s="50"/>
      <c r="V14" s="62">
        <f>SUM(K102:K113)</f>
        <v>124.05695761091255</v>
      </c>
      <c r="W14" s="65">
        <f>SUM(N102:N113)</f>
        <v>132.4</v>
      </c>
      <c r="X14" s="66">
        <f>BCA!E60</f>
        <v>132.4</v>
      </c>
      <c r="Y14" s="67">
        <f t="shared" si="7"/>
        <v>8.3430423890874579</v>
      </c>
      <c r="Z14" s="65">
        <f>SUM(O102:O113)</f>
        <v>27.400000000000048</v>
      </c>
      <c r="AA14" s="65">
        <v>27.400000000000006</v>
      </c>
      <c r="AB14" s="50"/>
    </row>
    <row r="15" spans="1:28" x14ac:dyDescent="0.3">
      <c r="A15" s="57">
        <v>11963</v>
      </c>
      <c r="B15" s="62">
        <v>24.786000000000001</v>
      </c>
      <c r="C15" s="61">
        <v>3.21</v>
      </c>
      <c r="D15" s="62">
        <f t="shared" si="0"/>
        <v>7.7214953271028044</v>
      </c>
      <c r="E15" s="63">
        <f t="shared" si="1"/>
        <v>7.8779328735801998E-2</v>
      </c>
      <c r="F15" s="63">
        <f t="shared" si="2"/>
        <v>-0.11929010409791162</v>
      </c>
      <c r="G15" s="62">
        <f t="shared" si="8"/>
        <v>7.6022052230048924</v>
      </c>
      <c r="H15" s="62"/>
      <c r="I15" s="62">
        <v>15.782</v>
      </c>
      <c r="J15" s="61">
        <v>3.21</v>
      </c>
      <c r="K15" s="62">
        <f t="shared" si="3"/>
        <v>4.9165109034267918</v>
      </c>
      <c r="L15" s="63">
        <f t="shared" si="4"/>
        <v>8.5644673624493892E-2</v>
      </c>
      <c r="M15" s="63">
        <f t="shared" si="5"/>
        <v>-9.0711047432922888E-3</v>
      </c>
      <c r="N15" s="62">
        <f t="shared" si="9"/>
        <v>4.9074397986834999</v>
      </c>
      <c r="O15" s="62">
        <f t="shared" si="10"/>
        <v>2.6947654243213925</v>
      </c>
      <c r="P15" s="64">
        <v>1941</v>
      </c>
      <c r="Q15" s="62">
        <f>SUM(D114:D125)</f>
        <v>150.298</v>
      </c>
      <c r="R15" s="65">
        <f>SUM(G114:G125)</f>
        <v>176.5</v>
      </c>
      <c r="S15" s="66">
        <f>BCA!B61</f>
        <v>176.5</v>
      </c>
      <c r="T15" s="67">
        <f t="shared" si="6"/>
        <v>26.201999999999998</v>
      </c>
      <c r="U15" s="50"/>
      <c r="V15" s="62">
        <f>SUM(K114:K125)</f>
        <v>188.2396</v>
      </c>
      <c r="W15" s="65">
        <f>SUM(N114:N125)</f>
        <v>199.50000000000003</v>
      </c>
      <c r="X15" s="66">
        <f>BCA!E61</f>
        <v>199.5</v>
      </c>
      <c r="Y15" s="67">
        <f t="shared" si="7"/>
        <v>11.260400000000004</v>
      </c>
      <c r="Z15" s="65">
        <f>SUM(O114:O125)</f>
        <v>-23.000000000000011</v>
      </c>
      <c r="AA15" s="65">
        <v>-23</v>
      </c>
      <c r="AB15" s="50"/>
    </row>
    <row r="16" spans="1:28" x14ac:dyDescent="0.3">
      <c r="A16" s="57">
        <v>11994</v>
      </c>
      <c r="B16" s="62">
        <v>21.343</v>
      </c>
      <c r="C16" s="61">
        <v>3.09</v>
      </c>
      <c r="D16" s="62">
        <f t="shared" si="0"/>
        <v>6.907119741100324</v>
      </c>
      <c r="E16" s="63">
        <f t="shared" si="1"/>
        <v>7.0470580328105575E-2</v>
      </c>
      <c r="F16" s="63">
        <f t="shared" si="2"/>
        <v>-0.10670873943813602</v>
      </c>
      <c r="G16" s="62">
        <f t="shared" si="8"/>
        <v>6.8004110016621881</v>
      </c>
      <c r="H16" s="62"/>
      <c r="I16" s="62">
        <v>15.384</v>
      </c>
      <c r="J16" s="61">
        <v>3.09</v>
      </c>
      <c r="K16" s="62">
        <f t="shared" si="3"/>
        <v>4.978640776699029</v>
      </c>
      <c r="L16" s="63">
        <f t="shared" si="4"/>
        <v>8.6726964058350786E-2</v>
      </c>
      <c r="M16" s="63">
        <f t="shared" si="5"/>
        <v>-9.1857361555295978E-3</v>
      </c>
      <c r="N16" s="62">
        <f t="shared" si="9"/>
        <v>4.9694550405434992</v>
      </c>
      <c r="O16" s="62">
        <f t="shared" si="10"/>
        <v>1.830955961118689</v>
      </c>
      <c r="P16" s="64">
        <v>1942</v>
      </c>
      <c r="Q16" s="62">
        <f>SUM(D126:D137)</f>
        <v>193.78799999999998</v>
      </c>
      <c r="R16" s="65">
        <f>SUM(G126:G137)</f>
        <v>207.5</v>
      </c>
      <c r="S16" s="66">
        <f>BCA!B62</f>
        <v>207.5</v>
      </c>
      <c r="T16" s="67">
        <f t="shared" si="6"/>
        <v>13.712000000000018</v>
      </c>
      <c r="U16" s="50"/>
      <c r="V16" s="62">
        <f>SUM(K126:K137)</f>
        <v>154.96200000000005</v>
      </c>
      <c r="W16" s="65">
        <f>SUM(N126:N137)</f>
        <v>172.1999999999999</v>
      </c>
      <c r="X16" s="66">
        <f>BCA!E62</f>
        <v>172.2</v>
      </c>
      <c r="Y16" s="67">
        <f t="shared" si="7"/>
        <v>17.237999999999943</v>
      </c>
      <c r="Z16" s="65">
        <f>SUM(O126:O137)</f>
        <v>35.300000000000082</v>
      </c>
      <c r="AA16" s="65">
        <v>35.300000000000011</v>
      </c>
      <c r="AB16" s="50"/>
    </row>
    <row r="17" spans="1:28" x14ac:dyDescent="0.3">
      <c r="A17" s="57">
        <v>12024</v>
      </c>
      <c r="B17" s="62">
        <v>19.183</v>
      </c>
      <c r="C17" s="61">
        <v>3.09</v>
      </c>
      <c r="D17" s="62">
        <f t="shared" si="0"/>
        <v>6.2080906148867312</v>
      </c>
      <c r="E17" s="63">
        <f t="shared" si="1"/>
        <v>6.3338665718692275E-2</v>
      </c>
      <c r="F17" s="63">
        <f t="shared" si="2"/>
        <v>-9.5909373032927112E-2</v>
      </c>
      <c r="G17" s="62">
        <f t="shared" si="8"/>
        <v>6.1121812418538042</v>
      </c>
      <c r="H17" s="62"/>
      <c r="I17" s="62">
        <v>15.271000000000001</v>
      </c>
      <c r="J17" s="61">
        <v>3.09</v>
      </c>
      <c r="K17" s="62">
        <f t="shared" si="3"/>
        <v>4.9420711974110034</v>
      </c>
      <c r="L17" s="63">
        <f t="shared" si="4"/>
        <v>8.6089929025940898E-2</v>
      </c>
      <c r="M17" s="63">
        <f t="shared" si="5"/>
        <v>-9.1182642245899951E-3</v>
      </c>
      <c r="N17" s="62">
        <f t="shared" si="9"/>
        <v>4.9329529331864137</v>
      </c>
      <c r="O17" s="62">
        <f t="shared" si="10"/>
        <v>1.1792283086673905</v>
      </c>
      <c r="P17" s="64">
        <v>1943</v>
      </c>
      <c r="Q17" s="62">
        <f>SUM(D138:D149)</f>
        <v>222.52499999999998</v>
      </c>
      <c r="R17" s="65">
        <f>SUM(G138:G149)</f>
        <v>291.59999999999997</v>
      </c>
      <c r="S17" s="66">
        <f>BCA!B63</f>
        <v>291.59999999999997</v>
      </c>
      <c r="T17" s="67">
        <f t="shared" si="6"/>
        <v>69.074999999999989</v>
      </c>
      <c r="U17" s="50"/>
      <c r="V17" s="62">
        <f>SUM(K138:K149)</f>
        <v>177.41800000000001</v>
      </c>
      <c r="W17" s="65">
        <f>SUM(N138:N149)</f>
        <v>212.2</v>
      </c>
      <c r="X17" s="66">
        <f>BCA!E63</f>
        <v>212.2</v>
      </c>
      <c r="Y17" s="67">
        <f t="shared" si="7"/>
        <v>34.781999999999982</v>
      </c>
      <c r="Z17" s="65">
        <f>SUM(O138:O149)</f>
        <v>79.400000000000006</v>
      </c>
      <c r="AA17" s="65">
        <v>79.399999999999977</v>
      </c>
      <c r="AB17" s="50"/>
    </row>
    <row r="18" spans="1:28" x14ac:dyDescent="0.3">
      <c r="A18" s="57">
        <v>12055</v>
      </c>
      <c r="B18" s="62">
        <v>22.238</v>
      </c>
      <c r="C18" s="62">
        <v>3.3</v>
      </c>
      <c r="D18" s="62">
        <f t="shared" si="0"/>
        <v>6.7387878787878792</v>
      </c>
      <c r="E18" s="63">
        <f t="shared" ref="E18:E29" si="11">D18/Q$7</f>
        <v>6.1611286178445905E-2</v>
      </c>
      <c r="F18" s="63">
        <f t="shared" ref="F18:F29" si="12">E18*T$7</f>
        <v>-0.31273073037597121</v>
      </c>
      <c r="G18" s="62">
        <f t="shared" si="8"/>
        <v>6.4260571484119078</v>
      </c>
      <c r="H18" s="62"/>
      <c r="I18" s="62">
        <v>15.178000000000001</v>
      </c>
      <c r="J18" s="62">
        <f t="shared" ref="J18:J81" si="13">C18</f>
        <v>3.3</v>
      </c>
      <c r="K18" s="62">
        <f t="shared" si="3"/>
        <v>4.5993939393939396</v>
      </c>
      <c r="L18" s="63">
        <f t="shared" ref="L18:L29" si="14">K18/V$7</f>
        <v>6.6458148905118711E-2</v>
      </c>
      <c r="M18" s="63">
        <f t="shared" ref="M18:M29" si="15">L18*Y$7</f>
        <v>3.2739039292835087E-2</v>
      </c>
      <c r="N18" s="62">
        <f t="shared" si="9"/>
        <v>4.6321329786867746</v>
      </c>
      <c r="O18" s="62">
        <f t="shared" si="10"/>
        <v>1.7939241697251331</v>
      </c>
      <c r="P18" s="64">
        <v>1944</v>
      </c>
      <c r="Q18" s="62">
        <f>SUM(D150:D161)</f>
        <v>214.53299999999999</v>
      </c>
      <c r="R18" s="65">
        <f>SUM(G150:G161)</f>
        <v>283.70000000000005</v>
      </c>
      <c r="S18" s="66">
        <f>BCA!B64</f>
        <v>283.7</v>
      </c>
      <c r="T18" s="67">
        <f t="shared" si="6"/>
        <v>69.167000000000002</v>
      </c>
      <c r="U18" s="50"/>
      <c r="V18" s="62">
        <f>SUM(K150:K161)</f>
        <v>277.79300000000001</v>
      </c>
      <c r="W18" s="65">
        <f>SUM(N150:N161)</f>
        <v>311</v>
      </c>
      <c r="X18" s="66">
        <f>BCA!E64</f>
        <v>311</v>
      </c>
      <c r="Y18" s="67">
        <f t="shared" si="7"/>
        <v>33.206999999999994</v>
      </c>
      <c r="Z18" s="65">
        <f>SUM(O150:O161)</f>
        <v>-27.299999999999997</v>
      </c>
      <c r="AA18" s="65">
        <v>-27.300000000000011</v>
      </c>
      <c r="AB18" s="50"/>
    </row>
    <row r="19" spans="1:28" x14ac:dyDescent="0.3">
      <c r="A19" s="57">
        <v>12086</v>
      </c>
      <c r="B19" s="62">
        <v>22.646000000000001</v>
      </c>
      <c r="C19" s="62">
        <v>3.52</v>
      </c>
      <c r="D19" s="62">
        <v>6.4335227272727273</v>
      </c>
      <c r="E19" s="63">
        <f t="shared" si="11"/>
        <v>5.8820312646023387E-2</v>
      </c>
      <c r="F19" s="63">
        <f t="shared" si="12"/>
        <v>-0.29856411829248825</v>
      </c>
      <c r="G19" s="62">
        <f t="shared" si="8"/>
        <v>6.1349586089802388</v>
      </c>
      <c r="H19" s="62"/>
      <c r="I19" s="62">
        <v>13.55</v>
      </c>
      <c r="J19" s="62">
        <f t="shared" si="13"/>
        <v>3.52</v>
      </c>
      <c r="K19" s="62">
        <f t="shared" si="3"/>
        <v>3.8494318181818183</v>
      </c>
      <c r="L19" s="63">
        <f t="shared" si="14"/>
        <v>5.5621700672706297E-2</v>
      </c>
      <c r="M19" s="63">
        <f t="shared" si="15"/>
        <v>2.7400718705810762E-2</v>
      </c>
      <c r="N19" s="62">
        <f t="shared" si="9"/>
        <v>3.8768325368876293</v>
      </c>
      <c r="O19" s="62">
        <f t="shared" si="10"/>
        <v>2.2581260720926095</v>
      </c>
      <c r="P19" s="64">
        <v>1945</v>
      </c>
      <c r="Q19" s="62">
        <f>SUM(D162:D173)</f>
        <v>261.18399999999997</v>
      </c>
      <c r="R19" s="65">
        <f>SUM(G162:G173)</f>
        <v>320.80000000000007</v>
      </c>
      <c r="S19" s="66">
        <f>BCA!B65</f>
        <v>320.8</v>
      </c>
      <c r="T19" s="67">
        <f t="shared" si="6"/>
        <v>59.616000000000042</v>
      </c>
      <c r="U19" s="50"/>
      <c r="V19" s="62">
        <f>SUM(K162:K173)</f>
        <v>330.33599999999996</v>
      </c>
      <c r="W19" s="65">
        <f>SUM(N162:N173)</f>
        <v>372.50000000000006</v>
      </c>
      <c r="X19" s="66">
        <f>BCA!E65</f>
        <v>372.5</v>
      </c>
      <c r="Y19" s="67">
        <f t="shared" si="7"/>
        <v>42.164000000000044</v>
      </c>
      <c r="Z19" s="65">
        <f>SUM(O162:O173)</f>
        <v>-51.699999999999989</v>
      </c>
      <c r="AA19" s="65">
        <v>-51.699999999999989</v>
      </c>
      <c r="AB19" s="50"/>
    </row>
    <row r="20" spans="1:28" x14ac:dyDescent="0.3">
      <c r="A20" s="57">
        <v>12114</v>
      </c>
      <c r="B20" s="62">
        <v>25.530999999999999</v>
      </c>
      <c r="C20" s="62">
        <v>3.47</v>
      </c>
      <c r="D20" s="62">
        <v>7.3576368876080682</v>
      </c>
      <c r="E20" s="63">
        <f t="shared" si="11"/>
        <v>6.7269289378648497E-2</v>
      </c>
      <c r="F20" s="63">
        <f t="shared" si="12"/>
        <v>-0.34145000541502984</v>
      </c>
      <c r="G20" s="62">
        <f t="shared" si="8"/>
        <v>7.016186882193038</v>
      </c>
      <c r="H20" s="62"/>
      <c r="I20" s="62">
        <v>18.603000000000002</v>
      </c>
      <c r="J20" s="62">
        <f t="shared" si="13"/>
        <v>3.47</v>
      </c>
      <c r="K20" s="62">
        <f t="shared" si="3"/>
        <v>5.3610951008645538</v>
      </c>
      <c r="L20" s="63">
        <f t="shared" si="14"/>
        <v>7.7464218373672719E-2</v>
      </c>
      <c r="M20" s="63">
        <f t="shared" si="15"/>
        <v>3.8160919780434843E-2</v>
      </c>
      <c r="N20" s="62">
        <f t="shared" si="9"/>
        <v>5.3992560206449882</v>
      </c>
      <c r="O20" s="62">
        <f t="shared" si="10"/>
        <v>1.6169308615480498</v>
      </c>
      <c r="P20" s="64">
        <v>1946</v>
      </c>
      <c r="Q20" s="62">
        <f>SUM(D174:D185)</f>
        <v>344.71737786023493</v>
      </c>
      <c r="R20" s="65">
        <f>SUM(G174:G185)</f>
        <v>368.50000000000011</v>
      </c>
      <c r="S20" s="66">
        <f>BCA!B66</f>
        <v>368.5</v>
      </c>
      <c r="T20" s="67">
        <f t="shared" si="6"/>
        <v>23.782622139765067</v>
      </c>
      <c r="U20" s="50"/>
      <c r="V20" s="62">
        <f>SUM(K174:K185)</f>
        <v>543.00199999999995</v>
      </c>
      <c r="W20" s="65">
        <f>SUM(N174:N185)</f>
        <v>599.49329499770795</v>
      </c>
      <c r="X20" s="66">
        <f>BCA!E66</f>
        <v>600.6</v>
      </c>
      <c r="Y20" s="67">
        <f t="shared" si="7"/>
        <v>57.59800000000007</v>
      </c>
      <c r="Z20" s="65">
        <f>SUM(O174:O185)</f>
        <v>-230.99329499770784</v>
      </c>
      <c r="AA20" s="65">
        <v>-232.10000000000002</v>
      </c>
      <c r="AB20" s="50"/>
    </row>
    <row r="21" spans="1:28" x14ac:dyDescent="0.3">
      <c r="A21" s="57">
        <v>12145</v>
      </c>
      <c r="B21" s="62">
        <v>27.509</v>
      </c>
      <c r="C21" s="62">
        <v>3.57</v>
      </c>
      <c r="D21" s="62">
        <v>7.7056022408963587</v>
      </c>
      <c r="E21" s="63">
        <f t="shared" si="11"/>
        <v>7.0450661659131247E-2</v>
      </c>
      <c r="F21" s="63">
        <f t="shared" si="12"/>
        <v>-0.35759822984896966</v>
      </c>
      <c r="G21" s="62">
        <f t="shared" si="8"/>
        <v>7.3480040110473892</v>
      </c>
      <c r="H21" s="62"/>
      <c r="I21" s="62">
        <v>15</v>
      </c>
      <c r="J21" s="62">
        <f t="shared" si="13"/>
        <v>3.57</v>
      </c>
      <c r="K21" s="62">
        <f t="shared" si="3"/>
        <v>4.2016806722689077</v>
      </c>
      <c r="L21" s="63">
        <f t="shared" si="14"/>
        <v>6.0711459694231189E-2</v>
      </c>
      <c r="M21" s="63">
        <f t="shared" si="15"/>
        <v>2.9908068419006444E-2</v>
      </c>
      <c r="N21" s="62">
        <f t="shared" si="9"/>
        <v>4.231588740687914</v>
      </c>
      <c r="O21" s="62">
        <f t="shared" si="10"/>
        <v>3.1164152703594752</v>
      </c>
      <c r="P21" s="64">
        <v>1947</v>
      </c>
      <c r="Q21" s="62">
        <f>SUM(D186:D197)</f>
        <v>375.47289218717793</v>
      </c>
      <c r="R21" s="65">
        <f>SUM(G186:G197)</f>
        <v>482.99999999999989</v>
      </c>
      <c r="S21" s="66">
        <f>BCA!B67</f>
        <v>483</v>
      </c>
      <c r="T21" s="67">
        <f t="shared" si="6"/>
        <v>107.52710781282207</v>
      </c>
      <c r="U21" s="50"/>
      <c r="V21" s="62">
        <f>SUM(K186:K197)</f>
        <v>660.26660000000004</v>
      </c>
      <c r="W21" s="65">
        <f>SUM(N186:N197)</f>
        <v>720.30000000000007</v>
      </c>
      <c r="X21" s="66">
        <f>BCA!E67</f>
        <v>720.3</v>
      </c>
      <c r="Y21" s="67">
        <f t="shared" si="7"/>
        <v>60.033399999999915</v>
      </c>
      <c r="Z21" s="65">
        <f>SUM(O186:O197)</f>
        <v>-237.29999999999995</v>
      </c>
      <c r="AA21" s="65">
        <v>-237.29999999999995</v>
      </c>
      <c r="AB21" s="50"/>
    </row>
    <row r="22" spans="1:28" x14ac:dyDescent="0.3">
      <c r="A22" s="57">
        <v>12175</v>
      </c>
      <c r="B22" s="62">
        <v>24.108000000000001</v>
      </c>
      <c r="C22" s="62">
        <v>3.47</v>
      </c>
      <c r="D22" s="62">
        <v>6.9475504322766568</v>
      </c>
      <c r="E22" s="63">
        <f t="shared" si="11"/>
        <v>6.3519957241802441E-2</v>
      </c>
      <c r="F22" s="63">
        <f t="shared" si="12"/>
        <v>-0.32241889195666207</v>
      </c>
      <c r="G22" s="62">
        <f t="shared" si="8"/>
        <v>6.6251315403199946</v>
      </c>
      <c r="H22" s="62"/>
      <c r="I22" s="62">
        <v>22.318000000000001</v>
      </c>
      <c r="J22" s="62">
        <f t="shared" si="13"/>
        <v>3.47</v>
      </c>
      <c r="K22" s="62">
        <f t="shared" si="3"/>
        <v>6.4317002881844383</v>
      </c>
      <c r="L22" s="63">
        <f t="shared" si="14"/>
        <v>9.2933743249133352E-2</v>
      </c>
      <c r="M22" s="63">
        <f t="shared" si="15"/>
        <v>4.5781616280156152E-2</v>
      </c>
      <c r="N22" s="62">
        <f t="shared" si="9"/>
        <v>6.4774819044645948</v>
      </c>
      <c r="O22" s="62">
        <f t="shared" si="10"/>
        <v>0.14764963585539981</v>
      </c>
      <c r="P22" s="64">
        <v>1948</v>
      </c>
      <c r="Q22" s="62">
        <f>SUM(D198:D209)</f>
        <v>427.45300000000003</v>
      </c>
      <c r="R22" s="65">
        <f>SUM(G198:G209)</f>
        <v>473.1</v>
      </c>
      <c r="S22" s="66">
        <f>BCA!B68</f>
        <v>473.1</v>
      </c>
      <c r="T22" s="67">
        <f t="shared" si="6"/>
        <v>45.646999999999991</v>
      </c>
      <c r="U22" s="50"/>
      <c r="V22" s="62">
        <f>SUM(K198:K209)</f>
        <v>519.82590000000005</v>
      </c>
      <c r="W22" s="65">
        <f>SUM(N198:N209)</f>
        <v>591.39999999999986</v>
      </c>
      <c r="X22" s="66">
        <f>BCA!E68</f>
        <v>591.4</v>
      </c>
      <c r="Y22" s="67">
        <f t="shared" si="7"/>
        <v>71.57409999999993</v>
      </c>
      <c r="Z22" s="65">
        <f>SUM(O198:O209)</f>
        <v>-118.2999999999999</v>
      </c>
      <c r="AA22" s="65">
        <v>-118.29999999999995</v>
      </c>
      <c r="AB22" s="50"/>
    </row>
    <row r="23" spans="1:28" x14ac:dyDescent="0.3">
      <c r="A23" s="57">
        <v>12206</v>
      </c>
      <c r="B23" s="62">
        <v>25.062999999999999</v>
      </c>
      <c r="C23" s="62">
        <v>3.6</v>
      </c>
      <c r="D23" s="62">
        <v>6.9619444444444438</v>
      </c>
      <c r="E23" s="63">
        <f t="shared" si="11"/>
        <v>6.3651558594876201E-2</v>
      </c>
      <c r="F23" s="63">
        <f t="shared" si="12"/>
        <v>-0.32308688299885557</v>
      </c>
      <c r="G23" s="62">
        <f t="shared" si="8"/>
        <v>6.6388575614455885</v>
      </c>
      <c r="H23" s="62"/>
      <c r="I23" s="62">
        <v>21.692</v>
      </c>
      <c r="J23" s="62">
        <f t="shared" si="13"/>
        <v>3.6</v>
      </c>
      <c r="K23" s="62">
        <f t="shared" si="3"/>
        <v>6.0255555555555551</v>
      </c>
      <c r="L23" s="63">
        <f t="shared" si="14"/>
        <v>8.7065225032657928E-2</v>
      </c>
      <c r="M23" s="63">
        <f t="shared" si="15"/>
        <v>4.2890629220703018E-2</v>
      </c>
      <c r="N23" s="62">
        <f t="shared" si="9"/>
        <v>6.0684461847762581</v>
      </c>
      <c r="O23" s="62">
        <f t="shared" si="10"/>
        <v>0.57041137666933039</v>
      </c>
      <c r="P23" s="64">
        <v>1949</v>
      </c>
      <c r="Q23" s="62">
        <f>SUM(D210:D221)</f>
        <v>369.79899999999998</v>
      </c>
      <c r="R23" s="65">
        <f>SUM(G210:G221)</f>
        <v>455.9</v>
      </c>
      <c r="S23" s="66">
        <f>BCA!B69</f>
        <v>455.9</v>
      </c>
      <c r="T23" s="67">
        <f t="shared" si="6"/>
        <v>86.100999999999999</v>
      </c>
      <c r="U23" s="50"/>
      <c r="V23" s="62">
        <f>SUM(K210:K221)</f>
        <v>445.61900000000003</v>
      </c>
      <c r="W23" s="65">
        <f>SUM(N210:N221)</f>
        <v>514.39999999999986</v>
      </c>
      <c r="X23" s="66">
        <f>BCA!E69</f>
        <v>514.4</v>
      </c>
      <c r="Y23" s="67">
        <f t="shared" si="7"/>
        <v>68.780999999999949</v>
      </c>
      <c r="Z23" s="65">
        <f>SUM(O210:O221)</f>
        <v>-58.499999999999943</v>
      </c>
      <c r="AA23" s="65">
        <v>-58.5</v>
      </c>
      <c r="AB23" s="50"/>
    </row>
    <row r="24" spans="1:28" x14ac:dyDescent="0.3">
      <c r="A24" s="57">
        <v>12236</v>
      </c>
      <c r="B24" s="62">
        <v>30.343</v>
      </c>
      <c r="C24" s="62">
        <v>3.56</v>
      </c>
      <c r="D24" s="62">
        <v>8.5233146067415735</v>
      </c>
      <c r="E24" s="63">
        <f t="shared" si="11"/>
        <v>7.7926829701507078E-2</v>
      </c>
      <c r="F24" s="63">
        <f t="shared" si="12"/>
        <v>-0.39554626887438482</v>
      </c>
      <c r="G24" s="62">
        <f t="shared" si="8"/>
        <v>8.1277683378671881</v>
      </c>
      <c r="H24" s="62"/>
      <c r="I24" s="62">
        <v>21.274999999999999</v>
      </c>
      <c r="J24" s="62">
        <f t="shared" si="13"/>
        <v>3.56</v>
      </c>
      <c r="K24" s="62">
        <f t="shared" si="3"/>
        <v>5.9761235955056176</v>
      </c>
      <c r="L24" s="63">
        <f t="shared" si="14"/>
        <v>8.6350966457515416E-2</v>
      </c>
      <c r="M24" s="63">
        <f t="shared" si="15"/>
        <v>4.2538766583207349E-2</v>
      </c>
      <c r="N24" s="62">
        <f t="shared" si="9"/>
        <v>6.0186623620888247</v>
      </c>
      <c r="O24" s="62">
        <f t="shared" si="10"/>
        <v>2.1091059757783635</v>
      </c>
      <c r="P24" s="64">
        <v>1950</v>
      </c>
      <c r="Q24" s="62">
        <f>SUM(D222:D233)</f>
        <v>427.34491289338467</v>
      </c>
      <c r="R24" s="65">
        <f>SUM(G222:G233)</f>
        <v>699.39999999999986</v>
      </c>
      <c r="S24" s="66">
        <f>BCA!B70</f>
        <v>699.4</v>
      </c>
      <c r="T24" s="67">
        <f t="shared" si="6"/>
        <v>272.0550871066153</v>
      </c>
      <c r="U24" s="50"/>
      <c r="V24" s="62">
        <f>SUM(K222:K233)</f>
        <v>509.34571585313637</v>
      </c>
      <c r="W24" s="65">
        <f>SUM(N222:N233)</f>
        <v>556.40000000000009</v>
      </c>
      <c r="X24" s="66">
        <f>BCA!E70</f>
        <v>556.40000000000009</v>
      </c>
      <c r="Y24" s="67">
        <f t="shared" si="7"/>
        <v>47.054284146863722</v>
      </c>
      <c r="Z24" s="65">
        <f>SUM(O222:O233)</f>
        <v>142.99999999999994</v>
      </c>
      <c r="AA24" s="65">
        <v>142.99999999999989</v>
      </c>
      <c r="AB24" s="50"/>
    </row>
    <row r="25" spans="1:28" x14ac:dyDescent="0.3">
      <c r="A25" s="57">
        <v>12267</v>
      </c>
      <c r="B25" s="62">
        <v>38.021999999999998</v>
      </c>
      <c r="C25" s="62">
        <v>3.55</v>
      </c>
      <c r="D25" s="62">
        <v>10.710422535211269</v>
      </c>
      <c r="E25" s="63">
        <f t="shared" si="11"/>
        <v>9.7923086433115661E-2</v>
      </c>
      <c r="F25" s="63">
        <f t="shared" si="12"/>
        <v>-0.49704462023730589</v>
      </c>
      <c r="G25" s="62">
        <f t="shared" si="8"/>
        <v>10.213377914973963</v>
      </c>
      <c r="H25" s="62"/>
      <c r="I25" s="62">
        <v>21.393000000000001</v>
      </c>
      <c r="J25" s="62">
        <f t="shared" si="13"/>
        <v>3.55</v>
      </c>
      <c r="K25" s="62">
        <f t="shared" si="3"/>
        <v>6.0261971830985921</v>
      </c>
      <c r="L25" s="63">
        <f t="shared" si="14"/>
        <v>8.7074496119100772E-2</v>
      </c>
      <c r="M25" s="63">
        <f t="shared" si="15"/>
        <v>4.2895196402731713E-2</v>
      </c>
      <c r="N25" s="62">
        <f t="shared" si="9"/>
        <v>6.0690923795013241</v>
      </c>
      <c r="O25" s="62">
        <f t="shared" si="10"/>
        <v>4.1442855354726387</v>
      </c>
      <c r="P25" s="64">
        <v>1951</v>
      </c>
      <c r="Q25" s="62">
        <f>SUM(D234:D245)</f>
        <v>570.45799999999997</v>
      </c>
      <c r="R25" s="65">
        <f>SUM(G234:G245)</f>
        <v>720.10000000000014</v>
      </c>
      <c r="S25" s="66">
        <f>BCA!B71</f>
        <v>720.1</v>
      </c>
      <c r="T25" s="67">
        <f t="shared" si="6"/>
        <v>149.64200000000005</v>
      </c>
      <c r="U25" s="50"/>
      <c r="V25" s="62">
        <f>SUM(K234:K245)</f>
        <v>760.68099999999993</v>
      </c>
      <c r="W25" s="65">
        <f>SUM(N234:N245)</f>
        <v>936</v>
      </c>
      <c r="X25" s="66">
        <f>BCA!E71</f>
        <v>936</v>
      </c>
      <c r="Y25" s="67">
        <f t="shared" si="7"/>
        <v>175.31900000000007</v>
      </c>
      <c r="Z25" s="65">
        <f>SUM(O234:O245)</f>
        <v>-215.9</v>
      </c>
      <c r="AA25" s="65">
        <v>-215.89999999999998</v>
      </c>
      <c r="AB25" s="50"/>
    </row>
    <row r="26" spans="1:28" x14ac:dyDescent="0.3">
      <c r="A26" s="57">
        <v>12298</v>
      </c>
      <c r="B26" s="62">
        <v>21.184999999999999</v>
      </c>
      <c r="C26" s="62">
        <v>3.54</v>
      </c>
      <c r="D26" s="62">
        <v>5.9844632768361574</v>
      </c>
      <c r="E26" s="63">
        <f t="shared" si="11"/>
        <v>5.471465880891823E-2</v>
      </c>
      <c r="F26" s="63">
        <f t="shared" si="12"/>
        <v>-0.2777243630659858</v>
      </c>
      <c r="G26" s="62">
        <f t="shared" si="8"/>
        <v>5.7067389137701721</v>
      </c>
      <c r="H26" s="62"/>
      <c r="I26" s="62">
        <v>18.324999999999999</v>
      </c>
      <c r="J26" s="62">
        <f t="shared" si="13"/>
        <v>3.54</v>
      </c>
      <c r="K26" s="62">
        <f t="shared" si="3"/>
        <v>5.1765536723163841</v>
      </c>
      <c r="L26" s="63">
        <f t="shared" si="14"/>
        <v>7.4797718852382816E-2</v>
      </c>
      <c r="M26" s="63">
        <f t="shared" si="15"/>
        <v>3.6847331694698796E-2</v>
      </c>
      <c r="N26" s="62">
        <f t="shared" si="9"/>
        <v>5.2134010040110832</v>
      </c>
      <c r="O26" s="62">
        <f t="shared" si="10"/>
        <v>0.49333790975908887</v>
      </c>
      <c r="P26" s="64">
        <v>1952</v>
      </c>
      <c r="Q26" s="62">
        <f>SUM(D246:D257)</f>
        <v>650.01999999999987</v>
      </c>
      <c r="R26" s="65">
        <f>SUM(G246:G257)</f>
        <v>729.40000000000009</v>
      </c>
      <c r="S26" s="66">
        <f>BCA!B72</f>
        <v>729.4</v>
      </c>
      <c r="T26" s="67">
        <f t="shared" si="6"/>
        <v>79.380000000000109</v>
      </c>
      <c r="U26" s="50"/>
      <c r="V26" s="62">
        <f>SUM(K246:K257)</f>
        <v>740.69099999999992</v>
      </c>
      <c r="W26" s="65">
        <f>SUM(N246:N257)</f>
        <v>945.7</v>
      </c>
      <c r="X26" s="66">
        <f>BCA!E72</f>
        <v>945.7</v>
      </c>
      <c r="Y26" s="67">
        <f t="shared" si="7"/>
        <v>205.00900000000013</v>
      </c>
      <c r="Z26" s="65">
        <f>SUM(O246:O257)</f>
        <v>-216.30000000000004</v>
      </c>
      <c r="AA26" s="65">
        <v>-216.30000000000007</v>
      </c>
      <c r="AB26" s="50"/>
    </row>
    <row r="27" spans="1:28" x14ac:dyDescent="0.3">
      <c r="A27" s="57">
        <v>12328</v>
      </c>
      <c r="B27" s="62">
        <v>48.655999999999999</v>
      </c>
      <c r="C27" s="62">
        <v>3.54</v>
      </c>
      <c r="D27" s="62">
        <v>13.744632768361582</v>
      </c>
      <c r="E27" s="63">
        <f t="shared" si="11"/>
        <v>0.12566421708787945</v>
      </c>
      <c r="F27" s="63">
        <f t="shared" si="12"/>
        <v>-0.63785492609575689</v>
      </c>
      <c r="G27" s="62">
        <f t="shared" si="8"/>
        <v>13.106777842265824</v>
      </c>
      <c r="H27" s="62"/>
      <c r="I27" s="62">
        <v>23.434999999999999</v>
      </c>
      <c r="J27" s="62">
        <f t="shared" si="13"/>
        <v>3.54</v>
      </c>
      <c r="K27" s="62">
        <f t="shared" si="3"/>
        <v>6.620056497175141</v>
      </c>
      <c r="L27" s="63">
        <f t="shared" si="14"/>
        <v>9.5655363782024092E-2</v>
      </c>
      <c r="M27" s="63">
        <f t="shared" si="15"/>
        <v>4.7122358431938141E-2</v>
      </c>
      <c r="N27" s="62">
        <f t="shared" si="9"/>
        <v>6.6671788556070792</v>
      </c>
      <c r="O27" s="62">
        <f t="shared" si="10"/>
        <v>6.4395989866587451</v>
      </c>
      <c r="P27" s="68">
        <v>1953</v>
      </c>
      <c r="Q27" s="69">
        <f>SUM(D258:D269)</f>
        <v>538.38400000000001</v>
      </c>
      <c r="R27" s="70">
        <f>SUM(G258:G269)</f>
        <v>638.1</v>
      </c>
      <c r="S27" s="70">
        <f>BCA!B73</f>
        <v>638.1</v>
      </c>
      <c r="T27" s="69">
        <f t="shared" si="6"/>
        <v>99.716000000000008</v>
      </c>
      <c r="U27" s="71"/>
      <c r="V27" s="69">
        <f>SUM(K258:K269)</f>
        <v>737.30399999999997</v>
      </c>
      <c r="W27" s="70">
        <f>SUM(N258:N269)</f>
        <v>835.8</v>
      </c>
      <c r="X27" s="70">
        <f>BCA!E73</f>
        <v>835.8</v>
      </c>
      <c r="Y27" s="69">
        <f t="shared" si="7"/>
        <v>98.495999999999981</v>
      </c>
      <c r="Z27" s="70">
        <f>SUM(O258:O269)</f>
        <v>-197.70000000000002</v>
      </c>
      <c r="AA27" s="70">
        <v>-197.69999999999993</v>
      </c>
      <c r="AB27" s="50"/>
    </row>
    <row r="28" spans="1:28" x14ac:dyDescent="0.3">
      <c r="A28" s="57">
        <v>12359</v>
      </c>
      <c r="B28" s="62">
        <v>53.405999999999999</v>
      </c>
      <c r="C28" s="62">
        <v>3.59</v>
      </c>
      <c r="D28" s="62">
        <v>14.876323119777158</v>
      </c>
      <c r="E28" s="63">
        <f t="shared" si="11"/>
        <v>0.13601101822787803</v>
      </c>
      <c r="F28" s="63">
        <f t="shared" si="12"/>
        <v>-0.69037391860948061</v>
      </c>
      <c r="G28" s="62">
        <f t="shared" si="8"/>
        <v>14.185949201167677</v>
      </c>
      <c r="H28" s="62"/>
      <c r="I28" s="62">
        <v>27.466000000000001</v>
      </c>
      <c r="J28" s="62">
        <f t="shared" si="13"/>
        <v>3.59</v>
      </c>
      <c r="K28" s="62">
        <f t="shared" si="3"/>
        <v>7.6506963788300846</v>
      </c>
      <c r="L28" s="63">
        <f t="shared" si="14"/>
        <v>0.11054741687100209</v>
      </c>
      <c r="M28" s="63">
        <f t="shared" si="15"/>
        <v>5.4458577078760617E-2</v>
      </c>
      <c r="N28" s="62">
        <f t="shared" si="9"/>
        <v>7.7051549559088448</v>
      </c>
      <c r="O28" s="62">
        <f t="shared" si="10"/>
        <v>6.4807942452588323</v>
      </c>
      <c r="P28" s="62"/>
      <c r="Q28" s="50"/>
      <c r="R28" s="50"/>
      <c r="S28" s="50"/>
      <c r="T28" s="50"/>
      <c r="U28" s="50"/>
      <c r="V28" s="50"/>
      <c r="W28" s="50"/>
      <c r="X28" s="50"/>
      <c r="Y28" s="50"/>
      <c r="Z28" s="50"/>
      <c r="AA28" s="50"/>
      <c r="AB28" s="50"/>
    </row>
    <row r="29" spans="1:28" x14ac:dyDescent="0.3">
      <c r="A29" s="57">
        <v>12389</v>
      </c>
      <c r="B29" s="62">
        <v>48.21</v>
      </c>
      <c r="C29" s="62">
        <v>3.6</v>
      </c>
      <c r="D29" s="62">
        <v>13.391666666666666</v>
      </c>
      <c r="E29" s="63">
        <f t="shared" si="11"/>
        <v>0.12243712404177401</v>
      </c>
      <c r="F29" s="63">
        <f t="shared" si="12"/>
        <v>-0.62147462910963691</v>
      </c>
      <c r="G29" s="62">
        <f t="shared" si="8"/>
        <v>12.770192037557029</v>
      </c>
      <c r="H29" s="62"/>
      <c r="I29" s="62">
        <v>26.24</v>
      </c>
      <c r="J29" s="62">
        <f t="shared" si="13"/>
        <v>3.6</v>
      </c>
      <c r="K29" s="62">
        <f t="shared" si="3"/>
        <v>7.2888888888888879</v>
      </c>
      <c r="L29" s="63">
        <f t="shared" si="14"/>
        <v>0.10531954199045473</v>
      </c>
      <c r="M29" s="63">
        <f t="shared" si="15"/>
        <v>5.1883187845807088E-2</v>
      </c>
      <c r="N29" s="62">
        <f t="shared" si="9"/>
        <v>7.3407720767346953</v>
      </c>
      <c r="O29" s="62">
        <f t="shared" si="10"/>
        <v>5.4294199608223339</v>
      </c>
      <c r="P29" s="62"/>
      <c r="Q29" s="50"/>
      <c r="R29" s="50"/>
      <c r="S29" s="50"/>
      <c r="T29" s="50"/>
      <c r="U29" s="50"/>
      <c r="V29" s="50"/>
      <c r="W29" s="50"/>
      <c r="X29" s="50"/>
      <c r="Y29" s="50"/>
      <c r="Z29" s="50"/>
      <c r="AA29" s="50"/>
      <c r="AB29" s="50"/>
    </row>
    <row r="30" spans="1:28" x14ac:dyDescent="0.3">
      <c r="A30" s="57">
        <v>12420</v>
      </c>
      <c r="B30" s="62">
        <v>51.887</v>
      </c>
      <c r="C30" s="62">
        <v>3.6</v>
      </c>
      <c r="D30" s="62">
        <v>14.413055555555555</v>
      </c>
      <c r="E30" s="63">
        <f t="shared" ref="E30:E41" si="16">D30/Q$8</f>
        <v>8.0896350333098943E-2</v>
      </c>
      <c r="F30" s="63">
        <f t="shared" ref="F30:F41" si="17">E30*T$8</f>
        <v>5.9301519035846413E-2</v>
      </c>
      <c r="G30" s="62">
        <f t="shared" si="8"/>
        <v>14.472357074591402</v>
      </c>
      <c r="H30" s="62"/>
      <c r="I30" s="62">
        <v>24.637</v>
      </c>
      <c r="J30" s="62">
        <f t="shared" si="13"/>
        <v>3.6</v>
      </c>
      <c r="K30" s="62">
        <f t="shared" si="3"/>
        <v>6.8436111111111106</v>
      </c>
      <c r="L30" s="63">
        <f t="shared" ref="L30:L41" si="18">K30/V$8</f>
        <v>7.3769215567678917E-2</v>
      </c>
      <c r="M30" s="63">
        <f t="shared" ref="M30:M41" si="19">L30*Y$8</f>
        <v>2.1720935694932385E-3</v>
      </c>
      <c r="N30" s="62">
        <f t="shared" si="9"/>
        <v>6.845783204680604</v>
      </c>
      <c r="O30" s="62">
        <f t="shared" si="10"/>
        <v>7.6265738699107981</v>
      </c>
      <c r="P30" s="62"/>
      <c r="Q30" s="50"/>
      <c r="R30" s="50"/>
      <c r="S30" s="50"/>
      <c r="T30" s="50"/>
      <c r="U30" s="50"/>
      <c r="V30" s="50"/>
      <c r="W30" s="50"/>
      <c r="X30" s="50"/>
      <c r="Y30" s="50"/>
      <c r="Z30" s="50"/>
      <c r="AA30" s="50"/>
      <c r="AB30" s="50"/>
    </row>
    <row r="31" spans="1:28" x14ac:dyDescent="0.3">
      <c r="A31" s="57">
        <v>12451</v>
      </c>
      <c r="B31" s="62">
        <v>41.55</v>
      </c>
      <c r="C31" s="62">
        <v>3.6</v>
      </c>
      <c r="D31" s="62">
        <v>11.541666666666666</v>
      </c>
      <c r="E31" s="63">
        <f t="shared" si="16"/>
        <v>6.478006738374277E-2</v>
      </c>
      <c r="F31" s="63">
        <f t="shared" si="17"/>
        <v>4.7487388284915652E-2</v>
      </c>
      <c r="G31" s="62">
        <f t="shared" si="8"/>
        <v>11.589154054951582</v>
      </c>
      <c r="H31" s="62"/>
      <c r="I31" s="62">
        <v>24.073</v>
      </c>
      <c r="J31" s="62">
        <f t="shared" si="13"/>
        <v>3.6</v>
      </c>
      <c r="K31" s="62">
        <f t="shared" si="3"/>
        <v>6.6869444444444444</v>
      </c>
      <c r="L31" s="63">
        <f t="shared" si="18"/>
        <v>7.2080461353279002E-2</v>
      </c>
      <c r="M31" s="63">
        <f t="shared" si="19"/>
        <v>2.1223691398470084E-3</v>
      </c>
      <c r="N31" s="62">
        <f t="shared" si="9"/>
        <v>6.689066813584291</v>
      </c>
      <c r="O31" s="62">
        <f t="shared" si="10"/>
        <v>4.9000872413672907</v>
      </c>
      <c r="P31" s="62"/>
      <c r="Q31" s="50"/>
      <c r="R31" s="50"/>
      <c r="S31" s="50"/>
      <c r="T31" s="50"/>
      <c r="U31" s="50"/>
      <c r="V31" s="50"/>
      <c r="W31" s="50"/>
      <c r="X31" s="50"/>
      <c r="Y31" s="50"/>
      <c r="Z31" s="50"/>
      <c r="AA31" s="50"/>
      <c r="AB31" s="50"/>
    </row>
    <row r="32" spans="1:28" x14ac:dyDescent="0.3">
      <c r="A32" s="57">
        <v>12479</v>
      </c>
      <c r="B32" s="62">
        <v>59.307000000000002</v>
      </c>
      <c r="C32" s="62">
        <v>3.6</v>
      </c>
      <c r="D32" s="62">
        <v>16.474166666666665</v>
      </c>
      <c r="E32" s="63">
        <f t="shared" si="16"/>
        <v>9.2464776325574788E-2</v>
      </c>
      <c r="F32" s="63">
        <f t="shared" si="17"/>
        <v>6.7781817978664075E-2</v>
      </c>
      <c r="G32" s="62">
        <f t="shared" si="8"/>
        <v>16.541948484645328</v>
      </c>
      <c r="H32" s="62"/>
      <c r="I32" s="62">
        <v>24.763999999999999</v>
      </c>
      <c r="J32" s="62">
        <f t="shared" si="13"/>
        <v>3.6</v>
      </c>
      <c r="K32" s="62">
        <f t="shared" si="3"/>
        <v>6.8788888888888886</v>
      </c>
      <c r="L32" s="63">
        <f t="shared" si="18"/>
        <v>7.414948469042501E-2</v>
      </c>
      <c r="M32" s="63">
        <f t="shared" si="19"/>
        <v>2.1832903825518761E-3</v>
      </c>
      <c r="N32" s="62">
        <f t="shared" si="9"/>
        <v>6.8810721792714409</v>
      </c>
      <c r="O32" s="62">
        <f t="shared" si="10"/>
        <v>9.6608763053738862</v>
      </c>
      <c r="P32" s="62"/>
      <c r="Q32" s="50"/>
      <c r="R32" s="50"/>
      <c r="S32" s="50"/>
      <c r="T32" s="50"/>
      <c r="U32" s="50"/>
      <c r="V32" s="50"/>
      <c r="W32" s="50"/>
      <c r="X32" s="50"/>
      <c r="Y32" s="50"/>
      <c r="Z32" s="50"/>
      <c r="AA32" s="50"/>
      <c r="AB32" s="50"/>
    </row>
    <row r="33" spans="1:28" x14ac:dyDescent="0.3">
      <c r="A33" s="57">
        <v>12510</v>
      </c>
      <c r="B33" s="62">
        <v>47.631</v>
      </c>
      <c r="C33" s="62">
        <v>3.6</v>
      </c>
      <c r="D33" s="62">
        <v>13.230833333333333</v>
      </c>
      <c r="E33" s="63">
        <f t="shared" si="16"/>
        <v>7.4260875801565623E-2</v>
      </c>
      <c r="F33" s="63">
        <f t="shared" si="17"/>
        <v>5.443734756675854E-2</v>
      </c>
      <c r="G33" s="62">
        <f t="shared" si="8"/>
        <v>13.285270680900091</v>
      </c>
      <c r="H33" s="62"/>
      <c r="I33" s="62">
        <v>30.805</v>
      </c>
      <c r="J33" s="62">
        <f t="shared" si="13"/>
        <v>3.6</v>
      </c>
      <c r="K33" s="62">
        <f t="shared" si="3"/>
        <v>8.5569444444444436</v>
      </c>
      <c r="L33" s="63">
        <f t="shared" si="18"/>
        <v>9.2237719103882343E-2</v>
      </c>
      <c r="M33" s="63">
        <f t="shared" si="19"/>
        <v>2.715888395837124E-3</v>
      </c>
      <c r="N33" s="62">
        <f t="shared" si="9"/>
        <v>8.5596603328402807</v>
      </c>
      <c r="O33" s="62">
        <f t="shared" si="10"/>
        <v>4.72561034805981</v>
      </c>
      <c r="P33" s="62"/>
      <c r="Q33" s="50"/>
      <c r="R33" s="50"/>
      <c r="S33" s="50"/>
      <c r="T33" s="50"/>
      <c r="U33" s="50"/>
      <c r="V33" s="50"/>
      <c r="W33" s="50"/>
      <c r="X33" s="50"/>
      <c r="Y33" s="50"/>
      <c r="Z33" s="50"/>
      <c r="AA33" s="50"/>
      <c r="AB33" s="50"/>
    </row>
    <row r="34" spans="1:28" x14ac:dyDescent="0.3">
      <c r="A34" s="57">
        <v>12540</v>
      </c>
      <c r="B34" s="62">
        <v>61.680999999999997</v>
      </c>
      <c r="C34" s="62">
        <v>3.6</v>
      </c>
      <c r="D34" s="62">
        <v>17.133611111111112</v>
      </c>
      <c r="E34" s="63">
        <f t="shared" si="16"/>
        <v>9.6166049008342677E-2</v>
      </c>
      <c r="F34" s="63">
        <f t="shared" si="17"/>
        <v>7.0495056481393079E-2</v>
      </c>
      <c r="G34" s="62">
        <f t="shared" si="8"/>
        <v>17.204106167592503</v>
      </c>
      <c r="H34" s="62"/>
      <c r="I34" s="62">
        <v>30.135000000000002</v>
      </c>
      <c r="J34" s="62">
        <f t="shared" si="13"/>
        <v>3.6</v>
      </c>
      <c r="K34" s="62">
        <f t="shared" si="3"/>
        <v>8.3708333333333336</v>
      </c>
      <c r="L34" s="63">
        <f t="shared" si="18"/>
        <v>9.0231574913017198E-2</v>
      </c>
      <c r="M34" s="63">
        <f t="shared" si="19"/>
        <v>2.6568185946616377E-3</v>
      </c>
      <c r="N34" s="62">
        <f t="shared" si="9"/>
        <v>8.3734901519279958</v>
      </c>
      <c r="O34" s="62">
        <f t="shared" si="10"/>
        <v>8.830616015664507</v>
      </c>
      <c r="P34" s="62"/>
      <c r="Q34" s="50"/>
      <c r="R34" s="50"/>
      <c r="S34" s="50"/>
      <c r="T34" s="50"/>
      <c r="U34" s="50"/>
      <c r="V34" s="50"/>
      <c r="W34" s="50"/>
      <c r="X34" s="50"/>
      <c r="Y34" s="50"/>
      <c r="Z34" s="50"/>
      <c r="AA34" s="50"/>
      <c r="AB34" s="50"/>
    </row>
    <row r="35" spans="1:28" x14ac:dyDescent="0.3">
      <c r="A35" s="57">
        <v>12571</v>
      </c>
      <c r="B35" s="62">
        <v>52.795000000000002</v>
      </c>
      <c r="C35" s="62">
        <v>3.6</v>
      </c>
      <c r="D35" s="62">
        <v>14.665277777777778</v>
      </c>
      <c r="E35" s="63">
        <f t="shared" si="16"/>
        <v>8.2312001384469313E-2</v>
      </c>
      <c r="F35" s="63">
        <f t="shared" si="17"/>
        <v>6.0339269903781523E-2</v>
      </c>
      <c r="G35" s="62">
        <f t="shared" si="8"/>
        <v>14.72561704768156</v>
      </c>
      <c r="H35" s="62"/>
      <c r="I35" s="62">
        <v>30.527000000000001</v>
      </c>
      <c r="J35" s="62">
        <f t="shared" si="13"/>
        <v>3.6</v>
      </c>
      <c r="K35" s="62">
        <f t="shared" si="3"/>
        <v>8.4797222222222217</v>
      </c>
      <c r="L35" s="63">
        <f t="shared" si="18"/>
        <v>9.1405318976926345E-2</v>
      </c>
      <c r="M35" s="63">
        <f t="shared" si="19"/>
        <v>2.6913788365434143E-3</v>
      </c>
      <c r="N35" s="62">
        <f t="shared" si="9"/>
        <v>8.4824136010587647</v>
      </c>
      <c r="O35" s="62">
        <f t="shared" si="10"/>
        <v>6.243203446622795</v>
      </c>
      <c r="P35" s="62"/>
      <c r="Q35" s="50"/>
      <c r="R35" s="50"/>
      <c r="S35" s="50"/>
      <c r="T35" s="50"/>
      <c r="U35" s="50"/>
      <c r="V35" s="50"/>
      <c r="W35" s="50"/>
      <c r="X35" s="50"/>
      <c r="Y35" s="50"/>
      <c r="Z35" s="50"/>
      <c r="AA35" s="50"/>
      <c r="AB35" s="50"/>
    </row>
    <row r="36" spans="1:28" x14ac:dyDescent="0.3">
      <c r="A36" s="57">
        <v>12601</v>
      </c>
      <c r="B36" s="62">
        <v>51.637</v>
      </c>
      <c r="C36" s="62">
        <v>3.6</v>
      </c>
      <c r="D36" s="62">
        <v>14.343611111111111</v>
      </c>
      <c r="E36" s="63">
        <f t="shared" si="16"/>
        <v>8.0506578567853801E-2</v>
      </c>
      <c r="F36" s="63">
        <f t="shared" si="17"/>
        <v>5.9015794677934767E-2</v>
      </c>
      <c r="G36" s="62">
        <f t="shared" si="8"/>
        <v>14.402626905789045</v>
      </c>
      <c r="H36" s="62"/>
      <c r="I36" s="62">
        <v>28.122</v>
      </c>
      <c r="J36" s="62">
        <f t="shared" si="13"/>
        <v>3.6</v>
      </c>
      <c r="K36" s="62">
        <f t="shared" si="3"/>
        <v>7.8116666666666665</v>
      </c>
      <c r="L36" s="63">
        <f t="shared" si="18"/>
        <v>8.4204159605238735E-2</v>
      </c>
      <c r="M36" s="63">
        <f t="shared" si="19"/>
        <v>2.479344699488122E-3</v>
      </c>
      <c r="N36" s="62">
        <f t="shared" si="9"/>
        <v>7.8141460113661543</v>
      </c>
      <c r="O36" s="62">
        <f t="shared" si="10"/>
        <v>6.588480894422891</v>
      </c>
      <c r="P36" s="62"/>
      <c r="Q36" s="50"/>
      <c r="R36" s="50"/>
      <c r="S36" s="50"/>
      <c r="T36" s="50"/>
      <c r="U36" s="50"/>
      <c r="V36" s="50"/>
      <c r="W36" s="50"/>
      <c r="X36" s="50"/>
      <c r="Y36" s="50"/>
      <c r="Z36" s="50"/>
      <c r="AA36" s="50"/>
      <c r="AB36" s="50"/>
    </row>
    <row r="37" spans="1:28" x14ac:dyDescent="0.3">
      <c r="A37" s="57">
        <v>12632</v>
      </c>
      <c r="B37" s="62">
        <v>58.646999999999998</v>
      </c>
      <c r="C37" s="62">
        <v>3.6</v>
      </c>
      <c r="D37" s="62">
        <v>16.290833333333332</v>
      </c>
      <c r="E37" s="63">
        <f t="shared" si="16"/>
        <v>9.143577886532761E-2</v>
      </c>
      <c r="F37" s="63">
        <f t="shared" si="17"/>
        <v>6.7027505673777327E-2</v>
      </c>
      <c r="G37" s="62">
        <f t="shared" si="8"/>
        <v>16.35786083900711</v>
      </c>
      <c r="H37" s="62"/>
      <c r="I37" s="62">
        <v>27.456</v>
      </c>
      <c r="J37" s="62">
        <f t="shared" si="13"/>
        <v>3.6</v>
      </c>
      <c r="K37" s="62">
        <f t="shared" si="3"/>
        <v>7.626666666666666</v>
      </c>
      <c r="L37" s="63">
        <f t="shared" si="18"/>
        <v>8.2209992394617543E-2</v>
      </c>
      <c r="M37" s="63">
        <f t="shared" si="19"/>
        <v>2.4206275538420411E-3</v>
      </c>
      <c r="N37" s="62">
        <f t="shared" si="9"/>
        <v>7.6290872942205077</v>
      </c>
      <c r="O37" s="62">
        <f t="shared" si="10"/>
        <v>8.7287735447866019</v>
      </c>
      <c r="P37" s="62"/>
      <c r="Q37" s="50"/>
      <c r="R37" s="50"/>
      <c r="S37" s="50"/>
      <c r="T37" s="50"/>
      <c r="U37" s="50"/>
      <c r="V37" s="50"/>
      <c r="W37" s="50"/>
      <c r="X37" s="50"/>
      <c r="Y37" s="50"/>
      <c r="Z37" s="50"/>
      <c r="AA37" s="50"/>
      <c r="AB37" s="50"/>
    </row>
    <row r="38" spans="1:28" x14ac:dyDescent="0.3">
      <c r="A38" s="57">
        <v>12663</v>
      </c>
      <c r="B38" s="62">
        <v>47.058999999999997</v>
      </c>
      <c r="C38" s="62">
        <v>3.6</v>
      </c>
      <c r="D38" s="62">
        <v>13.071944444444444</v>
      </c>
      <c r="E38" s="63">
        <f t="shared" si="16"/>
        <v>7.3369078002684746E-2</v>
      </c>
      <c r="F38" s="63">
        <f t="shared" si="17"/>
        <v>5.3783610235856698E-2</v>
      </c>
      <c r="G38" s="62">
        <f t="shared" si="8"/>
        <v>13.125728054680302</v>
      </c>
      <c r="H38" s="62"/>
      <c r="I38" s="62">
        <v>19.989000000000001</v>
      </c>
      <c r="J38" s="62">
        <f t="shared" si="13"/>
        <v>3.6</v>
      </c>
      <c r="K38" s="62">
        <f t="shared" si="3"/>
        <v>5.5525000000000002</v>
      </c>
      <c r="L38" s="63">
        <f t="shared" si="18"/>
        <v>5.9851964524184523E-2</v>
      </c>
      <c r="M38" s="63">
        <f t="shared" si="19"/>
        <v>1.7623078443235927E-3</v>
      </c>
      <c r="N38" s="62">
        <f t="shared" si="9"/>
        <v>5.5542623078443238</v>
      </c>
      <c r="O38" s="62">
        <f t="shared" si="10"/>
        <v>7.5714657468359778</v>
      </c>
      <c r="P38" s="62"/>
      <c r="Q38" s="50"/>
      <c r="R38" s="50"/>
      <c r="S38" s="50"/>
      <c r="T38" s="50"/>
      <c r="U38" s="50"/>
      <c r="V38" s="50"/>
      <c r="W38" s="50"/>
      <c r="X38" s="50"/>
      <c r="Y38" s="50"/>
      <c r="Z38" s="50"/>
      <c r="AA38" s="50"/>
      <c r="AB38" s="50"/>
    </row>
    <row r="39" spans="1:28" x14ac:dyDescent="0.3">
      <c r="A39" s="57">
        <v>12693</v>
      </c>
      <c r="B39" s="62">
        <v>64.564999999999998</v>
      </c>
      <c r="C39" s="62">
        <v>3.6</v>
      </c>
      <c r="D39" s="62">
        <v>17.93472222222222</v>
      </c>
      <c r="E39" s="63">
        <f t="shared" si="16"/>
        <v>0.10066245609221063</v>
      </c>
      <c r="F39" s="63">
        <f t="shared" si="17"/>
        <v>7.3791172674261815E-2</v>
      </c>
      <c r="G39" s="62">
        <f t="shared" si="8"/>
        <v>18.008513394896482</v>
      </c>
      <c r="H39" s="62"/>
      <c r="I39" s="62">
        <v>35.875999999999998</v>
      </c>
      <c r="J39" s="62">
        <f t="shared" si="13"/>
        <v>3.6</v>
      </c>
      <c r="K39" s="62">
        <f t="shared" si="3"/>
        <v>9.9655555555555555</v>
      </c>
      <c r="L39" s="63">
        <f t="shared" si="18"/>
        <v>0.10742153580817669</v>
      </c>
      <c r="M39" s="63">
        <f t="shared" si="19"/>
        <v>3.1629674432414436E-3</v>
      </c>
      <c r="N39" s="62">
        <f t="shared" si="9"/>
        <v>9.9687185229987971</v>
      </c>
      <c r="O39" s="62">
        <f t="shared" si="10"/>
        <v>8.0397948718976853</v>
      </c>
      <c r="P39" s="62"/>
      <c r="Q39" s="50"/>
      <c r="R39" s="50"/>
      <c r="S39" s="50"/>
      <c r="T39" s="50"/>
      <c r="U39" s="50"/>
      <c r="V39" s="50"/>
      <c r="W39" s="50"/>
      <c r="X39" s="50"/>
      <c r="Y39" s="50"/>
      <c r="Z39" s="50"/>
      <c r="AA39" s="50"/>
      <c r="AB39" s="50"/>
    </row>
    <row r="40" spans="1:28" x14ac:dyDescent="0.3">
      <c r="A40" s="57">
        <v>12724</v>
      </c>
      <c r="B40" s="62">
        <v>43.965000000000003</v>
      </c>
      <c r="C40" s="62">
        <v>3.6</v>
      </c>
      <c r="D40" s="62">
        <v>12.2125</v>
      </c>
      <c r="E40" s="63">
        <f t="shared" si="16"/>
        <v>6.8545262636010851E-2</v>
      </c>
      <c r="F40" s="63">
        <f t="shared" si="17"/>
        <v>5.0247485582342155E-2</v>
      </c>
      <c r="G40" s="62">
        <f t="shared" si="8"/>
        <v>12.262747485582343</v>
      </c>
      <c r="H40" s="62"/>
      <c r="I40" s="62">
        <v>28.024000000000001</v>
      </c>
      <c r="J40" s="62">
        <f t="shared" si="13"/>
        <v>3.6</v>
      </c>
      <c r="K40" s="62">
        <f t="shared" si="3"/>
        <v>7.7844444444444445</v>
      </c>
      <c r="L40" s="63">
        <f t="shared" si="18"/>
        <v>8.3910723589261452E-2</v>
      </c>
      <c r="M40" s="63">
        <f t="shared" si="19"/>
        <v>2.470704639017678E-3</v>
      </c>
      <c r="N40" s="62">
        <f t="shared" si="9"/>
        <v>7.7869151490834625</v>
      </c>
      <c r="O40" s="62">
        <f t="shared" si="10"/>
        <v>4.4758323364988808</v>
      </c>
      <c r="P40" s="62"/>
      <c r="Q40" s="50"/>
      <c r="R40" s="50"/>
      <c r="S40" s="50"/>
      <c r="T40" s="50"/>
      <c r="U40" s="50"/>
      <c r="V40" s="50"/>
      <c r="W40" s="50"/>
      <c r="X40" s="50"/>
      <c r="Y40" s="50"/>
      <c r="Z40" s="50"/>
      <c r="AA40" s="50"/>
      <c r="AB40" s="50"/>
    </row>
    <row r="41" spans="1:28" x14ac:dyDescent="0.3">
      <c r="A41" s="57">
        <v>12754</v>
      </c>
      <c r="B41" s="62">
        <v>60.677</v>
      </c>
      <c r="C41" s="62">
        <v>3.6</v>
      </c>
      <c r="D41" s="62">
        <v>16.854722222222222</v>
      </c>
      <c r="E41" s="63">
        <f t="shared" si="16"/>
        <v>9.4600725599118168E-2</v>
      </c>
      <c r="F41" s="63">
        <f t="shared" si="17"/>
        <v>6.9347587460019899E-2</v>
      </c>
      <c r="G41" s="62">
        <f t="shared" si="8"/>
        <v>16.924069809682241</v>
      </c>
      <c r="H41" s="62"/>
      <c r="I41" s="62">
        <v>29.565999999999999</v>
      </c>
      <c r="J41" s="62">
        <f t="shared" si="13"/>
        <v>3.6</v>
      </c>
      <c r="K41" s="62">
        <f t="shared" si="3"/>
        <v>8.2127777777777773</v>
      </c>
      <c r="L41" s="63">
        <f t="shared" si="18"/>
        <v>8.8527849473312298E-2</v>
      </c>
      <c r="M41" s="63">
        <f t="shared" si="19"/>
        <v>2.606653345603649E-3</v>
      </c>
      <c r="N41" s="62">
        <f t="shared" si="9"/>
        <v>8.2153844311233808</v>
      </c>
      <c r="O41" s="62">
        <f t="shared" si="10"/>
        <v>8.7086853785588598</v>
      </c>
      <c r="P41" s="62"/>
      <c r="Q41" s="50"/>
      <c r="R41" s="50"/>
      <c r="S41" s="50"/>
      <c r="T41" s="50"/>
      <c r="U41" s="50"/>
      <c r="V41" s="50"/>
      <c r="W41" s="50"/>
      <c r="X41" s="50"/>
      <c r="Y41" s="50"/>
      <c r="Z41" s="50"/>
      <c r="AA41" s="50"/>
      <c r="AB41" s="50"/>
    </row>
    <row r="42" spans="1:28" x14ac:dyDescent="0.3">
      <c r="A42" s="57">
        <v>12785</v>
      </c>
      <c r="B42" s="62">
        <v>62.103000000000002</v>
      </c>
      <c r="C42" s="62">
        <v>3.6</v>
      </c>
      <c r="D42" s="62">
        <v>17.250833333333333</v>
      </c>
      <c r="E42" s="63">
        <f t="shared" ref="E42:E53" si="20">D42/Q$9</f>
        <v>8.8007096912247965E-2</v>
      </c>
      <c r="F42" s="63">
        <f t="shared" ref="F42:F53" si="21">E42*T$9</f>
        <v>1.0810449534879205</v>
      </c>
      <c r="G42" s="62">
        <f t="shared" si="8"/>
        <v>18.331878286821254</v>
      </c>
      <c r="H42" s="62"/>
      <c r="I42" s="62">
        <v>28.347999999999999</v>
      </c>
      <c r="J42" s="62">
        <f t="shared" si="13"/>
        <v>3.6</v>
      </c>
      <c r="K42" s="62">
        <f>I42/J42</f>
        <v>7.8744444444444444</v>
      </c>
      <c r="L42" s="63">
        <f t="shared" ref="L42:L53" si="22">K42/V$9</f>
        <v>7.538639917454712E-2</v>
      </c>
      <c r="M42" s="63">
        <f t="shared" ref="M42:M53" si="23">L42*Y$9</f>
        <v>0.62914138244447104</v>
      </c>
      <c r="N42" s="62">
        <f t="shared" si="9"/>
        <v>8.5035858268889157</v>
      </c>
      <c r="O42" s="62">
        <f t="shared" si="10"/>
        <v>9.8282924599323387</v>
      </c>
      <c r="P42" s="62"/>
      <c r="Q42" s="50"/>
      <c r="R42" s="50"/>
      <c r="S42" s="50"/>
      <c r="T42" s="50"/>
      <c r="U42" s="50"/>
      <c r="V42" s="50"/>
      <c r="W42" s="50"/>
      <c r="X42" s="50"/>
      <c r="Y42" s="50"/>
      <c r="Z42" s="50"/>
      <c r="AA42" s="50"/>
      <c r="AB42" s="50"/>
    </row>
    <row r="43" spans="1:28" x14ac:dyDescent="0.3">
      <c r="A43" s="57">
        <v>12816</v>
      </c>
      <c r="B43" s="62">
        <v>45.113999999999997</v>
      </c>
      <c r="C43" s="62">
        <v>3.6</v>
      </c>
      <c r="D43" s="62">
        <v>12.531666666666666</v>
      </c>
      <c r="E43" s="63">
        <f t="shared" si="20"/>
        <v>6.3931729064604856E-2</v>
      </c>
      <c r="F43" s="63">
        <f t="shared" si="21"/>
        <v>0.78531249749052467</v>
      </c>
      <c r="G43" s="62">
        <f t="shared" si="8"/>
        <v>13.316979164157191</v>
      </c>
      <c r="H43" s="62"/>
      <c r="I43" s="62">
        <v>25.06</v>
      </c>
      <c r="J43" s="62">
        <f t="shared" si="13"/>
        <v>3.6</v>
      </c>
      <c r="K43" s="62">
        <f t="shared" ref="K43:K53" si="24">I43/J43</f>
        <v>6.9611111111111104</v>
      </c>
      <c r="L43" s="63">
        <f t="shared" si="22"/>
        <v>6.6642555500005321E-2</v>
      </c>
      <c r="M43" s="63">
        <f t="shared" si="23"/>
        <v>0.55616914928948935</v>
      </c>
      <c r="N43" s="62">
        <f t="shared" si="9"/>
        <v>7.5172802604006002</v>
      </c>
      <c r="O43" s="62">
        <f t="shared" si="10"/>
        <v>5.7996989037565907</v>
      </c>
      <c r="P43" s="62"/>
      <c r="Q43" s="50"/>
      <c r="R43" s="50"/>
      <c r="S43" s="50"/>
      <c r="T43" s="50"/>
      <c r="U43" s="50"/>
      <c r="V43" s="50"/>
      <c r="W43" s="50"/>
      <c r="X43" s="50"/>
      <c r="Y43" s="50"/>
      <c r="Z43" s="50"/>
      <c r="AA43" s="50"/>
      <c r="AB43" s="50"/>
    </row>
    <row r="44" spans="1:28" x14ac:dyDescent="0.3">
      <c r="A44" s="57">
        <v>12844</v>
      </c>
      <c r="B44" s="62">
        <v>62.826000000000001</v>
      </c>
      <c r="C44" s="62">
        <v>3.6</v>
      </c>
      <c r="D44" s="62">
        <v>17.451666666666668</v>
      </c>
      <c r="E44" s="63">
        <f t="shared" si="20"/>
        <v>8.903167110459867E-2</v>
      </c>
      <c r="F44" s="63">
        <f t="shared" si="21"/>
        <v>1.0936304244212371</v>
      </c>
      <c r="G44" s="62">
        <f t="shared" si="8"/>
        <v>18.545297091087907</v>
      </c>
      <c r="H44" s="62"/>
      <c r="I44" s="62">
        <v>29.826000000000001</v>
      </c>
      <c r="J44" s="62">
        <f t="shared" si="13"/>
        <v>3.6</v>
      </c>
      <c r="K44" s="62">
        <f t="shared" si="24"/>
        <v>8.2850000000000001</v>
      </c>
      <c r="L44" s="63">
        <f t="shared" si="22"/>
        <v>7.9316873916327163E-2</v>
      </c>
      <c r="M44" s="63">
        <f t="shared" si="23"/>
        <v>0.66194337776170431</v>
      </c>
      <c r="N44" s="62">
        <f t="shared" si="9"/>
        <v>8.9469433777617038</v>
      </c>
      <c r="O44" s="62">
        <f t="shared" si="10"/>
        <v>9.5983537133262029</v>
      </c>
      <c r="P44" s="62"/>
      <c r="Q44" s="50"/>
      <c r="R44" s="50"/>
      <c r="S44" s="50"/>
      <c r="T44" s="50"/>
      <c r="U44" s="50"/>
      <c r="V44" s="50"/>
      <c r="W44" s="50"/>
      <c r="X44" s="50"/>
      <c r="Y44" s="50"/>
      <c r="Z44" s="50"/>
      <c r="AA44" s="50"/>
      <c r="AB44" s="50"/>
    </row>
    <row r="45" spans="1:28" x14ac:dyDescent="0.3">
      <c r="A45" s="57">
        <v>12875</v>
      </c>
      <c r="B45" s="62">
        <v>42.374000000000002</v>
      </c>
      <c r="C45" s="62">
        <v>3.6</v>
      </c>
      <c r="D45" s="62">
        <v>11.770555555555555</v>
      </c>
      <c r="E45" s="63">
        <f t="shared" si="20"/>
        <v>6.0048833785156845E-2</v>
      </c>
      <c r="F45" s="63">
        <f t="shared" si="21"/>
        <v>0.73761652189261617</v>
      </c>
      <c r="G45" s="62">
        <f t="shared" si="8"/>
        <v>12.508172077448171</v>
      </c>
      <c r="H45" s="62"/>
      <c r="I45" s="62">
        <v>33.374000000000002</v>
      </c>
      <c r="J45" s="62">
        <f t="shared" si="13"/>
        <v>3.6</v>
      </c>
      <c r="K45" s="62">
        <f t="shared" si="24"/>
        <v>9.2705555555555552</v>
      </c>
      <c r="L45" s="63">
        <f t="shared" si="22"/>
        <v>8.8752140752481154E-2</v>
      </c>
      <c r="M45" s="63">
        <f t="shared" si="23"/>
        <v>0.74068592132431843</v>
      </c>
      <c r="N45" s="62">
        <f t="shared" si="9"/>
        <v>10.011241476879874</v>
      </c>
      <c r="O45" s="62">
        <f t="shared" si="10"/>
        <v>2.4969306005682963</v>
      </c>
      <c r="P45" s="62"/>
      <c r="Q45" s="50"/>
      <c r="R45" s="50"/>
      <c r="S45" s="50"/>
      <c r="T45" s="50"/>
      <c r="U45" s="50"/>
      <c r="V45" s="50"/>
      <c r="W45" s="50"/>
      <c r="X45" s="50"/>
      <c r="Y45" s="50"/>
      <c r="Z45" s="50"/>
      <c r="AA45" s="50"/>
      <c r="AB45" s="50"/>
    </row>
    <row r="46" spans="1:28" x14ac:dyDescent="0.3">
      <c r="A46" s="57">
        <v>12905</v>
      </c>
      <c r="B46" s="62">
        <v>38.840000000000003</v>
      </c>
      <c r="C46" s="62">
        <v>3.6</v>
      </c>
      <c r="D46" s="62">
        <v>10.78888888888889</v>
      </c>
      <c r="E46" s="63">
        <f t="shared" si="20"/>
        <v>5.5040749143708219E-2</v>
      </c>
      <c r="F46" s="63">
        <f t="shared" si="21"/>
        <v>0.67609915774553297</v>
      </c>
      <c r="G46" s="62">
        <f t="shared" si="8"/>
        <v>11.464988046634423</v>
      </c>
      <c r="H46" s="62"/>
      <c r="I46" s="62">
        <v>26.477</v>
      </c>
      <c r="J46" s="62">
        <f t="shared" si="13"/>
        <v>3.6</v>
      </c>
      <c r="K46" s="62">
        <f t="shared" si="24"/>
        <v>7.3547222222222217</v>
      </c>
      <c r="L46" s="63">
        <f t="shared" si="22"/>
        <v>7.0410811730791736E-2</v>
      </c>
      <c r="M46" s="63">
        <f t="shared" si="23"/>
        <v>0.58761734101108576</v>
      </c>
      <c r="N46" s="62">
        <f t="shared" si="9"/>
        <v>7.9423395632333076</v>
      </c>
      <c r="O46" s="62">
        <f t="shared" si="10"/>
        <v>3.5226484834011149</v>
      </c>
      <c r="P46" s="62"/>
      <c r="Q46" s="50"/>
      <c r="R46" s="50"/>
      <c r="S46" s="50"/>
      <c r="T46" s="50"/>
      <c r="U46" s="50"/>
      <c r="V46" s="50"/>
      <c r="W46" s="50"/>
      <c r="X46" s="50"/>
      <c r="Y46" s="50"/>
      <c r="Z46" s="50"/>
      <c r="AA46" s="50"/>
      <c r="AB46" s="50"/>
    </row>
    <row r="47" spans="1:28" x14ac:dyDescent="0.3">
      <c r="A47" s="57">
        <v>12936</v>
      </c>
      <c r="B47" s="62">
        <v>58.722999999999999</v>
      </c>
      <c r="C47" s="62">
        <v>3.6</v>
      </c>
      <c r="D47" s="62">
        <v>16.311944444444443</v>
      </c>
      <c r="E47" s="63">
        <f t="shared" si="20"/>
        <v>8.321724799088509E-2</v>
      </c>
      <c r="F47" s="63">
        <f t="shared" si="21"/>
        <v>1.0222083120569239</v>
      </c>
      <c r="G47" s="62">
        <f t="shared" si="8"/>
        <v>17.334152756501368</v>
      </c>
      <c r="H47" s="62"/>
      <c r="I47" s="62">
        <v>35.963000000000001</v>
      </c>
      <c r="J47" s="62">
        <f t="shared" si="13"/>
        <v>3.6</v>
      </c>
      <c r="K47" s="62">
        <f t="shared" si="24"/>
        <v>9.9897222222222215</v>
      </c>
      <c r="L47" s="63">
        <f t="shared" si="22"/>
        <v>9.5637119850227104E-2</v>
      </c>
      <c r="M47" s="63">
        <f t="shared" si="23"/>
        <v>0.79814489688339607</v>
      </c>
      <c r="N47" s="62">
        <f t="shared" si="9"/>
        <v>10.787867119105618</v>
      </c>
      <c r="O47" s="62">
        <f t="shared" si="10"/>
        <v>6.5462856373957496</v>
      </c>
      <c r="P47" s="62"/>
      <c r="Q47" s="50"/>
      <c r="R47" s="50"/>
      <c r="S47" s="50"/>
      <c r="T47" s="50"/>
      <c r="U47" s="50"/>
      <c r="V47" s="50"/>
      <c r="W47" s="50"/>
      <c r="X47" s="50"/>
      <c r="Y47" s="50"/>
      <c r="Z47" s="50"/>
      <c r="AA47" s="50"/>
      <c r="AB47" s="50"/>
    </row>
    <row r="48" spans="1:28" x14ac:dyDescent="0.3">
      <c r="A48" s="57">
        <v>12966</v>
      </c>
      <c r="B48" s="62">
        <v>68.099999999999994</v>
      </c>
      <c r="C48" s="62">
        <v>3.6</v>
      </c>
      <c r="D48" s="62">
        <v>18.916666666666664</v>
      </c>
      <c r="E48" s="63">
        <f t="shared" si="20"/>
        <v>9.6505535960003316E-2</v>
      </c>
      <c r="F48" s="63">
        <f t="shared" si="21"/>
        <v>1.1854364738020284</v>
      </c>
      <c r="G48" s="62">
        <f t="shared" si="8"/>
        <v>20.102103140468692</v>
      </c>
      <c r="H48" s="62"/>
      <c r="I48" s="62">
        <v>36.67</v>
      </c>
      <c r="J48" s="62">
        <f t="shared" si="13"/>
        <v>3.6</v>
      </c>
      <c r="K48" s="62">
        <f t="shared" si="24"/>
        <v>10.186111111111112</v>
      </c>
      <c r="L48" s="63">
        <f t="shared" si="22"/>
        <v>9.7517258985841793E-2</v>
      </c>
      <c r="M48" s="63">
        <f t="shared" si="23"/>
        <v>0.81383570249184267</v>
      </c>
      <c r="N48" s="62">
        <f t="shared" si="9"/>
        <v>10.999946813602955</v>
      </c>
      <c r="O48" s="62">
        <f t="shared" si="10"/>
        <v>9.1021563268657371</v>
      </c>
      <c r="P48" s="62"/>
      <c r="Q48" s="50"/>
      <c r="R48" s="50"/>
      <c r="S48" s="50"/>
      <c r="T48" s="50"/>
      <c r="U48" s="50"/>
      <c r="V48" s="50"/>
      <c r="W48" s="50"/>
      <c r="X48" s="50"/>
      <c r="Y48" s="50"/>
      <c r="Z48" s="50"/>
      <c r="AA48" s="50"/>
      <c r="AB48" s="50"/>
    </row>
    <row r="49" spans="1:28" x14ac:dyDescent="0.3">
      <c r="A49" s="57">
        <v>12997</v>
      </c>
      <c r="B49" s="62">
        <v>75.453000000000003</v>
      </c>
      <c r="C49" s="62">
        <v>3.6</v>
      </c>
      <c r="D49" s="62">
        <v>20.959166666666668</v>
      </c>
      <c r="E49" s="63">
        <f t="shared" si="20"/>
        <v>0.10692558303656581</v>
      </c>
      <c r="F49" s="63">
        <f t="shared" si="21"/>
        <v>1.3134322798499922</v>
      </c>
      <c r="G49" s="62">
        <f t="shared" si="8"/>
        <v>22.272598946516659</v>
      </c>
      <c r="H49" s="62"/>
      <c r="I49" s="62">
        <v>29.01</v>
      </c>
      <c r="J49" s="62">
        <f t="shared" si="13"/>
        <v>3.6</v>
      </c>
      <c r="K49" s="62">
        <f t="shared" si="24"/>
        <v>8.0583333333333336</v>
      </c>
      <c r="L49" s="63">
        <f t="shared" si="22"/>
        <v>7.7146868916805847E-2</v>
      </c>
      <c r="M49" s="63">
        <f t="shared" si="23"/>
        <v>0.64383348048236588</v>
      </c>
      <c r="N49" s="62">
        <f t="shared" si="9"/>
        <v>8.7021668138156993</v>
      </c>
      <c r="O49" s="62">
        <f t="shared" si="10"/>
        <v>13.57043213270096</v>
      </c>
      <c r="P49" s="62"/>
      <c r="Q49" s="50"/>
      <c r="R49" s="50"/>
      <c r="S49" s="50"/>
      <c r="T49" s="50"/>
      <c r="U49" s="50"/>
      <c r="V49" s="50"/>
      <c r="W49" s="50"/>
      <c r="X49" s="50"/>
      <c r="Y49" s="50"/>
      <c r="Z49" s="50"/>
      <c r="AA49" s="50"/>
      <c r="AB49" s="50"/>
    </row>
    <row r="50" spans="1:28" x14ac:dyDescent="0.3">
      <c r="A50" s="57">
        <v>13028</v>
      </c>
      <c r="B50" s="62">
        <v>58.421999999999997</v>
      </c>
      <c r="C50" s="62">
        <v>3.6</v>
      </c>
      <c r="D50" s="62">
        <v>16.228333333333332</v>
      </c>
      <c r="E50" s="63">
        <f t="shared" si="20"/>
        <v>8.2790696356172019E-2</v>
      </c>
      <c r="F50" s="63">
        <f t="shared" si="21"/>
        <v>1.0169687176572999</v>
      </c>
      <c r="G50" s="62">
        <f t="shared" si="8"/>
        <v>17.245302050990631</v>
      </c>
      <c r="H50" s="62"/>
      <c r="I50" s="62">
        <v>28.707999999999998</v>
      </c>
      <c r="J50" s="62">
        <f t="shared" si="13"/>
        <v>3.6</v>
      </c>
      <c r="K50" s="62">
        <f t="shared" si="24"/>
        <v>7.974444444444444</v>
      </c>
      <c r="L50" s="63">
        <f t="shared" si="22"/>
        <v>7.6343754321394758E-2</v>
      </c>
      <c r="M50" s="63">
        <f t="shared" si="23"/>
        <v>0.63713104300888512</v>
      </c>
      <c r="N50" s="62">
        <f t="shared" si="9"/>
        <v>8.6115754874533295</v>
      </c>
      <c r="O50" s="62">
        <f t="shared" si="10"/>
        <v>8.6337265635373015</v>
      </c>
      <c r="P50" s="62"/>
      <c r="Q50" s="50"/>
      <c r="R50" s="50"/>
      <c r="S50" s="50"/>
      <c r="T50" s="50"/>
      <c r="U50" s="50"/>
      <c r="V50" s="50"/>
      <c r="W50" s="50"/>
      <c r="X50" s="50"/>
      <c r="Y50" s="50"/>
      <c r="Z50" s="50"/>
      <c r="AA50" s="50"/>
      <c r="AB50" s="50"/>
    </row>
    <row r="51" spans="1:28" x14ac:dyDescent="0.3">
      <c r="A51" s="57">
        <v>13058</v>
      </c>
      <c r="B51" s="62">
        <v>58.776000000000003</v>
      </c>
      <c r="C51" s="62">
        <v>3.6</v>
      </c>
      <c r="D51" s="62">
        <v>16.326666666666668</v>
      </c>
      <c r="E51" s="63">
        <f t="shared" si="20"/>
        <v>8.3292355089356188E-2</v>
      </c>
      <c r="F51" s="63">
        <f t="shared" si="21"/>
        <v>1.0231308984462268</v>
      </c>
      <c r="G51" s="62">
        <f t="shared" si="8"/>
        <v>17.349797565112894</v>
      </c>
      <c r="H51" s="62"/>
      <c r="I51" s="62">
        <v>32.930999999999997</v>
      </c>
      <c r="J51" s="62">
        <f t="shared" si="13"/>
        <v>3.6</v>
      </c>
      <c r="K51" s="62">
        <f t="shared" si="24"/>
        <v>9.1474999999999991</v>
      </c>
      <c r="L51" s="63">
        <f t="shared" si="22"/>
        <v>8.7574062057888077E-2</v>
      </c>
      <c r="M51" s="63">
        <f t="shared" si="23"/>
        <v>0.73085420012977553</v>
      </c>
      <c r="N51" s="62">
        <f t="shared" si="9"/>
        <v>9.8783542001297739</v>
      </c>
      <c r="O51" s="62">
        <f t="shared" si="10"/>
        <v>7.47144336498312</v>
      </c>
      <c r="P51" s="62"/>
      <c r="Q51" s="50"/>
      <c r="R51" s="50"/>
      <c r="S51" s="50"/>
      <c r="T51" s="50"/>
      <c r="U51" s="50"/>
      <c r="V51" s="50"/>
      <c r="W51" s="50"/>
      <c r="X51" s="50"/>
      <c r="Y51" s="50"/>
      <c r="Z51" s="50"/>
      <c r="AA51" s="50"/>
      <c r="AB51" s="50"/>
    </row>
    <row r="52" spans="1:28" x14ac:dyDescent="0.3">
      <c r="A52" s="57">
        <v>13089</v>
      </c>
      <c r="B52" s="62">
        <v>49.817999999999998</v>
      </c>
      <c r="C52" s="62">
        <v>3.6</v>
      </c>
      <c r="D52" s="62">
        <v>13.838333333333333</v>
      </c>
      <c r="E52" s="63">
        <f t="shared" si="20"/>
        <v>7.0597838332679089E-2</v>
      </c>
      <c r="F52" s="63">
        <f t="shared" si="21"/>
        <v>0.86719639136372195</v>
      </c>
      <c r="G52" s="62">
        <f t="shared" si="8"/>
        <v>14.705529724697055</v>
      </c>
      <c r="H52" s="62"/>
      <c r="I52" s="62">
        <v>25.736000000000001</v>
      </c>
      <c r="J52" s="62">
        <f t="shared" si="13"/>
        <v>3.6</v>
      </c>
      <c r="K52" s="62">
        <f t="shared" si="24"/>
        <v>7.1488888888888891</v>
      </c>
      <c r="L52" s="63">
        <f t="shared" si="22"/>
        <v>6.8440255720197005E-2</v>
      </c>
      <c r="M52" s="63">
        <f t="shared" si="23"/>
        <v>0.57117195634933349</v>
      </c>
      <c r="N52" s="62">
        <f t="shared" si="9"/>
        <v>7.7200608452382227</v>
      </c>
      <c r="O52" s="62">
        <f t="shared" si="10"/>
        <v>6.985468879458832</v>
      </c>
      <c r="P52" s="62"/>
      <c r="Q52" s="50"/>
      <c r="R52" s="50"/>
      <c r="S52" s="50"/>
      <c r="T52" s="50"/>
      <c r="U52" s="50"/>
      <c r="V52" s="50"/>
      <c r="W52" s="50"/>
      <c r="X52" s="50"/>
      <c r="Y52" s="50"/>
      <c r="Z52" s="50"/>
      <c r="AA52" s="50"/>
      <c r="AB52" s="50"/>
    </row>
    <row r="53" spans="1:28" x14ac:dyDescent="0.3">
      <c r="A53" s="57">
        <v>13119</v>
      </c>
      <c r="B53" s="62">
        <v>85.11</v>
      </c>
      <c r="C53" s="62">
        <v>3.6</v>
      </c>
      <c r="D53" s="62">
        <v>23.641666666666666</v>
      </c>
      <c r="E53" s="63">
        <f t="shared" si="20"/>
        <v>0.12061066322402178</v>
      </c>
      <c r="F53" s="63">
        <f t="shared" si="21"/>
        <v>1.4815344828970729</v>
      </c>
      <c r="G53" s="62">
        <f t="shared" si="8"/>
        <v>25.123201149563737</v>
      </c>
      <c r="H53" s="62"/>
      <c r="I53" s="62">
        <v>43.933</v>
      </c>
      <c r="J53" s="62">
        <f t="shared" si="13"/>
        <v>3.6</v>
      </c>
      <c r="K53" s="62">
        <f t="shared" si="24"/>
        <v>12.20361111111111</v>
      </c>
      <c r="L53" s="63">
        <f t="shared" si="22"/>
        <v>0.11683189907349296</v>
      </c>
      <c r="M53" s="63">
        <f t="shared" si="23"/>
        <v>0.97502710437889606</v>
      </c>
      <c r="N53" s="62">
        <f t="shared" si="9"/>
        <v>13.178638215490006</v>
      </c>
      <c r="O53" s="62">
        <f t="shared" si="10"/>
        <v>11.944562934073732</v>
      </c>
      <c r="P53" s="62"/>
      <c r="Q53" s="50"/>
      <c r="R53" s="50"/>
      <c r="S53" s="50"/>
      <c r="T53" s="50"/>
      <c r="U53" s="50"/>
      <c r="V53" s="50"/>
      <c r="W53" s="50"/>
      <c r="X53" s="50"/>
      <c r="Y53" s="50"/>
      <c r="Z53" s="50"/>
      <c r="AA53" s="50"/>
      <c r="AB53" s="50"/>
    </row>
    <row r="54" spans="1:28" x14ac:dyDescent="0.3">
      <c r="A54" s="57">
        <v>13150</v>
      </c>
      <c r="B54" s="62">
        <v>52.279000000000003</v>
      </c>
      <c r="C54" s="62">
        <v>3.6</v>
      </c>
      <c r="D54" s="62">
        <v>14.521944444444445</v>
      </c>
      <c r="E54" s="63">
        <f t="shared" ref="E54:E65" si="25">D54/Q$10</f>
        <v>7.3669540416153506E-2</v>
      </c>
      <c r="F54" s="63">
        <f t="shared" ref="F54:F65" si="26">E54*T$10</f>
        <v>1.3317406531117879</v>
      </c>
      <c r="G54" s="62">
        <f t="shared" si="8"/>
        <v>15.853685097556234</v>
      </c>
      <c r="H54" s="62"/>
      <c r="I54" s="62">
        <f>K54*J54</f>
        <v>37.5336</v>
      </c>
      <c r="J54" s="62">
        <f t="shared" si="13"/>
        <v>3.6</v>
      </c>
      <c r="K54" s="62">
        <v>10.426</v>
      </c>
      <c r="L54" s="63">
        <f t="shared" ref="L54:L65" si="27">K54/V$10</f>
        <v>8.086370440461324E-2</v>
      </c>
      <c r="M54" s="63">
        <f t="shared" ref="M54:M65" si="28">L54*Y$10</f>
        <v>-2.6685022453534872E-3</v>
      </c>
      <c r="N54" s="62">
        <f t="shared" si="9"/>
        <v>10.423331497754647</v>
      </c>
      <c r="O54" s="62">
        <f t="shared" si="10"/>
        <v>5.4303535998015864</v>
      </c>
      <c r="P54" s="62"/>
      <c r="Q54" s="50"/>
      <c r="R54" s="50"/>
      <c r="S54" s="50"/>
      <c r="T54" s="50"/>
      <c r="U54" s="50"/>
      <c r="V54" s="50"/>
      <c r="W54" s="50"/>
      <c r="X54" s="50"/>
      <c r="Y54" s="50"/>
      <c r="Z54" s="50"/>
      <c r="AA54" s="50"/>
      <c r="AB54" s="50"/>
    </row>
    <row r="55" spans="1:28" x14ac:dyDescent="0.3">
      <c r="A55" s="57">
        <v>13181</v>
      </c>
      <c r="B55" s="62">
        <v>70.084000000000003</v>
      </c>
      <c r="C55" s="62">
        <v>3.6</v>
      </c>
      <c r="D55" s="62">
        <v>19.46777777777778</v>
      </c>
      <c r="E55" s="63">
        <f t="shared" si="25"/>
        <v>9.8759656277390584E-2</v>
      </c>
      <c r="F55" s="63">
        <f t="shared" si="26"/>
        <v>1.7853002531166731</v>
      </c>
      <c r="G55" s="62">
        <f t="shared" si="8"/>
        <v>21.253078030894454</v>
      </c>
      <c r="H55" s="62"/>
      <c r="I55" s="62">
        <f t="shared" ref="I55:I89" si="29">K55*J55</f>
        <v>32.6736</v>
      </c>
      <c r="J55" s="62">
        <f t="shared" si="13"/>
        <v>3.6</v>
      </c>
      <c r="K55" s="62">
        <v>9.0760000000000005</v>
      </c>
      <c r="L55" s="63">
        <f t="shared" si="27"/>
        <v>7.0393149930584098E-2</v>
      </c>
      <c r="M55" s="63">
        <f t="shared" si="28"/>
        <v>-2.3229739477103636E-3</v>
      </c>
      <c r="N55" s="62">
        <f t="shared" si="9"/>
        <v>9.073677026052291</v>
      </c>
      <c r="O55" s="62">
        <f t="shared" si="10"/>
        <v>12.179401004842163</v>
      </c>
      <c r="P55" s="62"/>
      <c r="Q55" s="50"/>
      <c r="R55" s="50"/>
      <c r="S55" s="50"/>
      <c r="T55" s="50"/>
      <c r="U55" s="50"/>
      <c r="V55" s="50"/>
      <c r="W55" s="50"/>
      <c r="X55" s="50"/>
      <c r="Y55" s="50"/>
      <c r="Z55" s="50"/>
      <c r="AA55" s="50"/>
      <c r="AB55" s="50"/>
    </row>
    <row r="56" spans="1:28" x14ac:dyDescent="0.3">
      <c r="A56" s="57">
        <v>13210</v>
      </c>
      <c r="B56" s="62">
        <v>56.506999999999998</v>
      </c>
      <c r="C56" s="62">
        <v>3.6</v>
      </c>
      <c r="D56" s="62">
        <v>15.696388888888889</v>
      </c>
      <c r="E56" s="63">
        <f t="shared" si="25"/>
        <v>7.9627474134845458E-2</v>
      </c>
      <c r="F56" s="63">
        <f t="shared" si="26"/>
        <v>1.4394435449298533</v>
      </c>
      <c r="G56" s="62">
        <f t="shared" si="8"/>
        <v>17.135832433818742</v>
      </c>
      <c r="H56" s="62"/>
      <c r="I56" s="62">
        <f t="shared" si="29"/>
        <v>34.9848</v>
      </c>
      <c r="J56" s="62">
        <f t="shared" si="13"/>
        <v>3.6</v>
      </c>
      <c r="K56" s="62">
        <v>9.718</v>
      </c>
      <c r="L56" s="63">
        <f t="shared" si="27"/>
        <v>7.5372480280455734E-2</v>
      </c>
      <c r="M56" s="63">
        <f t="shared" si="28"/>
        <v>-2.4872918492562044E-3</v>
      </c>
      <c r="N56" s="62">
        <f t="shared" si="9"/>
        <v>9.7155127081507437</v>
      </c>
      <c r="O56" s="62">
        <f t="shared" si="10"/>
        <v>7.4203197256679978</v>
      </c>
      <c r="P56" s="62"/>
      <c r="Q56" s="50"/>
      <c r="R56" s="50"/>
      <c r="S56" s="50"/>
      <c r="T56" s="50"/>
      <c r="U56" s="50"/>
      <c r="V56" s="50"/>
      <c r="W56" s="50"/>
      <c r="X56" s="50"/>
      <c r="Y56" s="50"/>
      <c r="Z56" s="50"/>
      <c r="AA56" s="50"/>
      <c r="AB56" s="50"/>
    </row>
    <row r="57" spans="1:28" x14ac:dyDescent="0.3">
      <c r="A57" s="57">
        <v>13241</v>
      </c>
      <c r="B57" s="62">
        <v>63.88</v>
      </c>
      <c r="C57" s="62">
        <v>3.6</v>
      </c>
      <c r="D57" s="62">
        <v>17.744444444444444</v>
      </c>
      <c r="E57" s="63">
        <f t="shared" si="25"/>
        <v>9.0017219950341162E-2</v>
      </c>
      <c r="F57" s="63">
        <f t="shared" si="26"/>
        <v>1.6272612888689724</v>
      </c>
      <c r="G57" s="62">
        <f t="shared" si="8"/>
        <v>19.371705733313416</v>
      </c>
      <c r="H57" s="62"/>
      <c r="I57" s="62">
        <f t="shared" si="29"/>
        <v>39.931200000000004</v>
      </c>
      <c r="J57" s="62">
        <f t="shared" si="13"/>
        <v>3.6</v>
      </c>
      <c r="K57" s="62">
        <v>11.092000000000001</v>
      </c>
      <c r="L57" s="63">
        <f t="shared" si="27"/>
        <v>8.6029177945134289E-2</v>
      </c>
      <c r="M57" s="63">
        <f t="shared" si="28"/>
        <v>-2.8389628721907615E-3</v>
      </c>
      <c r="N57" s="62">
        <f t="shared" si="9"/>
        <v>11.089161037127809</v>
      </c>
      <c r="O57" s="62">
        <f t="shared" si="10"/>
        <v>8.2825446961856066</v>
      </c>
      <c r="P57" s="62"/>
      <c r="Q57" s="50"/>
      <c r="R57" s="50"/>
      <c r="S57" s="50"/>
      <c r="T57" s="50"/>
      <c r="U57" s="50"/>
      <c r="V57" s="50"/>
      <c r="W57" s="50"/>
      <c r="X57" s="50"/>
      <c r="Y57" s="50"/>
      <c r="Z57" s="50"/>
      <c r="AA57" s="50"/>
      <c r="AB57" s="50"/>
    </row>
    <row r="58" spans="1:28" x14ac:dyDescent="0.3">
      <c r="A58" s="57">
        <v>13271</v>
      </c>
      <c r="B58" s="62">
        <v>52.764000000000003</v>
      </c>
      <c r="C58" s="62">
        <v>3.6</v>
      </c>
      <c r="D58" s="62">
        <v>14.656666666666666</v>
      </c>
      <c r="E58" s="63">
        <f t="shared" si="25"/>
        <v>7.4352983617091431E-2</v>
      </c>
      <c r="F58" s="63">
        <f t="shared" si="26"/>
        <v>1.3440954077314098</v>
      </c>
      <c r="G58" s="62">
        <f t="shared" si="8"/>
        <v>16.000762074398075</v>
      </c>
      <c r="H58" s="62"/>
      <c r="I58" s="62">
        <f t="shared" si="29"/>
        <v>38.541600000000003</v>
      </c>
      <c r="J58" s="62">
        <f t="shared" si="13"/>
        <v>3.6</v>
      </c>
      <c r="K58" s="62">
        <v>10.706</v>
      </c>
      <c r="L58" s="63">
        <f t="shared" si="27"/>
        <v>8.3035374962189643E-2</v>
      </c>
      <c r="M58" s="63">
        <f t="shared" si="28"/>
        <v>-2.740167373753542E-3</v>
      </c>
      <c r="N58" s="62">
        <f t="shared" si="9"/>
        <v>10.703259832626246</v>
      </c>
      <c r="O58" s="62">
        <f t="shared" si="10"/>
        <v>5.2975022417718289</v>
      </c>
      <c r="P58" s="62"/>
      <c r="Q58" s="50"/>
      <c r="R58" s="50"/>
      <c r="S58" s="50"/>
      <c r="T58" s="50"/>
      <c r="U58" s="50"/>
      <c r="V58" s="50"/>
      <c r="W58" s="50"/>
      <c r="X58" s="50"/>
      <c r="Y58" s="50"/>
      <c r="Z58" s="50"/>
      <c r="AA58" s="50"/>
      <c r="AB58" s="50"/>
    </row>
    <row r="59" spans="1:28" x14ac:dyDescent="0.3">
      <c r="A59" s="57">
        <v>13302</v>
      </c>
      <c r="B59" s="62">
        <v>65.043000000000006</v>
      </c>
      <c r="C59" s="62">
        <v>3.6</v>
      </c>
      <c r="D59" s="62">
        <v>18.067500000000003</v>
      </c>
      <c r="E59" s="63">
        <f t="shared" si="25"/>
        <v>9.1656074471353183E-2</v>
      </c>
      <c r="F59" s="63">
        <f t="shared" si="26"/>
        <v>1.6568872262352003</v>
      </c>
      <c r="G59" s="62">
        <f t="shared" si="8"/>
        <v>19.724387226235201</v>
      </c>
      <c r="H59" s="62"/>
      <c r="I59" s="62">
        <f t="shared" si="29"/>
        <v>39.664800000000007</v>
      </c>
      <c r="J59" s="62">
        <f t="shared" si="13"/>
        <v>3.6</v>
      </c>
      <c r="K59" s="62">
        <v>11.018000000000001</v>
      </c>
      <c r="L59" s="63">
        <f t="shared" si="27"/>
        <v>8.5455236440631951E-2</v>
      </c>
      <c r="M59" s="63">
        <f t="shared" si="28"/>
        <v>-2.8200228025421757E-3</v>
      </c>
      <c r="N59" s="62">
        <f t="shared" si="9"/>
        <v>11.015179977197459</v>
      </c>
      <c r="O59" s="62">
        <f t="shared" si="10"/>
        <v>8.7092072490377426</v>
      </c>
      <c r="P59" s="62"/>
      <c r="Q59" s="50"/>
      <c r="R59" s="50"/>
      <c r="S59" s="50"/>
      <c r="T59" s="50"/>
      <c r="U59" s="50"/>
      <c r="V59" s="50"/>
      <c r="W59" s="50"/>
      <c r="X59" s="50"/>
      <c r="Y59" s="50"/>
      <c r="Z59" s="50"/>
      <c r="AA59" s="50"/>
      <c r="AB59" s="50"/>
    </row>
    <row r="60" spans="1:28" x14ac:dyDescent="0.3">
      <c r="A60" s="57">
        <v>13332</v>
      </c>
      <c r="B60" s="62">
        <v>66.087999999999994</v>
      </c>
      <c r="C60" s="62">
        <v>3.6</v>
      </c>
      <c r="D60" s="62">
        <v>18.357777777777777</v>
      </c>
      <c r="E60" s="63">
        <f t="shared" si="25"/>
        <v>9.3128647966157579E-2</v>
      </c>
      <c r="F60" s="63">
        <f t="shared" si="26"/>
        <v>1.6835072645393339</v>
      </c>
      <c r="G60" s="62">
        <f t="shared" si="8"/>
        <v>20.04128504231711</v>
      </c>
      <c r="H60" s="62"/>
      <c r="I60" s="62">
        <f t="shared" si="29"/>
        <v>37.781999999999996</v>
      </c>
      <c r="J60" s="62">
        <f t="shared" si="13"/>
        <v>3.6</v>
      </c>
      <c r="K60" s="62">
        <v>10.494999999999999</v>
      </c>
      <c r="L60" s="63">
        <f t="shared" si="27"/>
        <v>8.1398866077730281E-2</v>
      </c>
      <c r="M60" s="63">
        <f t="shared" si="28"/>
        <v>-2.6861625805663578E-3</v>
      </c>
      <c r="N60" s="62">
        <f t="shared" si="9"/>
        <v>10.492313837419433</v>
      </c>
      <c r="O60" s="62">
        <f t="shared" si="10"/>
        <v>9.5489712048976774</v>
      </c>
      <c r="P60" s="62"/>
      <c r="Q60" s="50"/>
      <c r="R60" s="50"/>
      <c r="S60" s="50"/>
      <c r="T60" s="50"/>
      <c r="U60" s="50"/>
      <c r="V60" s="50"/>
      <c r="W60" s="50"/>
      <c r="X60" s="50"/>
      <c r="Y60" s="50"/>
      <c r="Z60" s="50"/>
      <c r="AA60" s="50"/>
      <c r="AB60" s="50"/>
    </row>
    <row r="61" spans="1:28" x14ac:dyDescent="0.3">
      <c r="A61" s="57">
        <v>13363</v>
      </c>
      <c r="B61" s="62">
        <v>67.984999999999999</v>
      </c>
      <c r="C61" s="62">
        <v>3.6</v>
      </c>
      <c r="D61" s="62">
        <v>18.884722222222223</v>
      </c>
      <c r="E61" s="63">
        <f t="shared" si="25"/>
        <v>9.5801826836630313E-2</v>
      </c>
      <c r="F61" s="63">
        <f t="shared" si="26"/>
        <v>1.7318309130206184</v>
      </c>
      <c r="G61" s="62">
        <f t="shared" si="8"/>
        <v>20.616553135242842</v>
      </c>
      <c r="H61" s="62"/>
      <c r="I61" s="62">
        <f t="shared" si="29"/>
        <v>35.049600000000005</v>
      </c>
      <c r="J61" s="62">
        <f t="shared" si="13"/>
        <v>3.6</v>
      </c>
      <c r="K61" s="62">
        <v>9.7360000000000007</v>
      </c>
      <c r="L61" s="63">
        <f t="shared" si="27"/>
        <v>7.5512087673442793E-2</v>
      </c>
      <c r="M61" s="63">
        <f t="shared" si="28"/>
        <v>-2.4918988932247795E-3</v>
      </c>
      <c r="N61" s="62">
        <f t="shared" si="9"/>
        <v>9.733508101106775</v>
      </c>
      <c r="O61" s="62">
        <f t="shared" si="10"/>
        <v>10.883045034136067</v>
      </c>
      <c r="P61" s="62"/>
      <c r="Q61" s="50"/>
      <c r="R61" s="50"/>
      <c r="S61" s="50"/>
      <c r="T61" s="50"/>
      <c r="U61" s="50"/>
      <c r="V61" s="50"/>
      <c r="W61" s="50"/>
      <c r="X61" s="50"/>
      <c r="Y61" s="50"/>
      <c r="Z61" s="50"/>
      <c r="AA61" s="50"/>
      <c r="AB61" s="50"/>
    </row>
    <row r="62" spans="1:28" x14ac:dyDescent="0.3">
      <c r="A62" s="57">
        <v>13394</v>
      </c>
      <c r="B62" s="62">
        <v>51.552</v>
      </c>
      <c r="C62" s="62">
        <v>3.6</v>
      </c>
      <c r="D62" s="62">
        <v>14.32</v>
      </c>
      <c r="E62" s="63">
        <f t="shared" si="25"/>
        <v>7.2645080195366113E-2</v>
      </c>
      <c r="F62" s="63">
        <f t="shared" si="26"/>
        <v>1.3132212580427876</v>
      </c>
      <c r="G62" s="62">
        <f t="shared" si="8"/>
        <v>15.633221258042788</v>
      </c>
      <c r="H62" s="62"/>
      <c r="I62" s="62">
        <f t="shared" si="29"/>
        <v>39.700800000000001</v>
      </c>
      <c r="J62" s="62">
        <f t="shared" si="13"/>
        <v>3.6</v>
      </c>
      <c r="K62" s="62">
        <v>11.028</v>
      </c>
      <c r="L62" s="63">
        <f t="shared" si="27"/>
        <v>8.5532796103402531E-2</v>
      </c>
      <c r="M62" s="63">
        <f t="shared" si="28"/>
        <v>-2.8225822714136061E-3</v>
      </c>
      <c r="N62" s="62">
        <f t="shared" si="9"/>
        <v>11.025177417728587</v>
      </c>
      <c r="O62" s="62">
        <f t="shared" si="10"/>
        <v>4.6080438403142008</v>
      </c>
      <c r="P62" s="62"/>
      <c r="Q62" s="50"/>
      <c r="R62" s="50"/>
      <c r="S62" s="50"/>
      <c r="T62" s="50"/>
      <c r="U62" s="50"/>
      <c r="V62" s="50"/>
      <c r="W62" s="50"/>
      <c r="X62" s="50"/>
      <c r="Y62" s="50"/>
      <c r="Z62" s="50"/>
      <c r="AA62" s="50"/>
      <c r="AB62" s="50"/>
    </row>
    <row r="63" spans="1:28" x14ac:dyDescent="0.3">
      <c r="A63" s="57">
        <v>13424</v>
      </c>
      <c r="B63" s="62">
        <v>51.893999999999998</v>
      </c>
      <c r="C63" s="62">
        <v>3.6</v>
      </c>
      <c r="D63" s="62">
        <v>14.414999999999999</v>
      </c>
      <c r="E63" s="63">
        <f t="shared" si="25"/>
        <v>7.3127013339120292E-2</v>
      </c>
      <c r="F63" s="63">
        <f t="shared" si="26"/>
        <v>1.3219332705786859</v>
      </c>
      <c r="G63" s="62">
        <f t="shared" si="8"/>
        <v>15.736933270578685</v>
      </c>
      <c r="H63" s="62"/>
      <c r="I63" s="62">
        <f t="shared" si="29"/>
        <v>40.532400000000003</v>
      </c>
      <c r="J63" s="62">
        <f t="shared" si="13"/>
        <v>3.6</v>
      </c>
      <c r="K63" s="62">
        <v>11.259</v>
      </c>
      <c r="L63" s="63">
        <f t="shared" si="27"/>
        <v>8.7324424313403079E-2</v>
      </c>
      <c r="M63" s="63">
        <f t="shared" si="28"/>
        <v>-2.8817060023436517E-3</v>
      </c>
      <c r="N63" s="62">
        <f t="shared" si="9"/>
        <v>11.256118293997657</v>
      </c>
      <c r="O63" s="62">
        <f t="shared" si="10"/>
        <v>4.4808149765810281</v>
      </c>
      <c r="P63" s="62"/>
      <c r="Q63" s="50"/>
      <c r="R63" s="50"/>
      <c r="S63" s="50"/>
      <c r="T63" s="50"/>
      <c r="U63" s="50"/>
      <c r="V63" s="50"/>
      <c r="W63" s="50"/>
      <c r="X63" s="50"/>
      <c r="Y63" s="50"/>
      <c r="Z63" s="50"/>
      <c r="AA63" s="50"/>
      <c r="AB63" s="50"/>
    </row>
    <row r="64" spans="1:28" x14ac:dyDescent="0.3">
      <c r="A64" s="57">
        <v>13455</v>
      </c>
      <c r="B64" s="62">
        <v>56.127000000000002</v>
      </c>
      <c r="C64" s="62">
        <v>3.6</v>
      </c>
      <c r="D64" s="62">
        <v>15.590833333333334</v>
      </c>
      <c r="E64" s="63">
        <f t="shared" si="25"/>
        <v>7.909199286400749E-2</v>
      </c>
      <c r="F64" s="63">
        <f t="shared" si="26"/>
        <v>1.4297635310010772</v>
      </c>
      <c r="G64" s="62">
        <f t="shared" si="8"/>
        <v>17.020596864334411</v>
      </c>
      <c r="H64" s="62"/>
      <c r="I64" s="62">
        <f t="shared" si="29"/>
        <v>39.229199999999999</v>
      </c>
      <c r="J64" s="62">
        <f t="shared" si="13"/>
        <v>3.6</v>
      </c>
      <c r="K64" s="62">
        <v>10.897</v>
      </c>
      <c r="L64" s="63">
        <f t="shared" si="27"/>
        <v>8.4516764521107846E-2</v>
      </c>
      <c r="M64" s="63">
        <f t="shared" si="28"/>
        <v>-2.7890532291978657E-3</v>
      </c>
      <c r="N64" s="62">
        <f t="shared" si="9"/>
        <v>10.894210946770803</v>
      </c>
      <c r="O64" s="62">
        <f t="shared" si="10"/>
        <v>6.1263859175636082</v>
      </c>
      <c r="P64" s="62"/>
      <c r="Q64" s="50"/>
      <c r="R64" s="50"/>
      <c r="S64" s="50"/>
      <c r="T64" s="50"/>
      <c r="U64" s="50"/>
      <c r="V64" s="50"/>
      <c r="W64" s="50"/>
      <c r="X64" s="50"/>
      <c r="Y64" s="50"/>
      <c r="Z64" s="50"/>
      <c r="AA64" s="50"/>
      <c r="AB64" s="50"/>
    </row>
    <row r="65" spans="1:28" x14ac:dyDescent="0.3">
      <c r="A65" s="57">
        <v>13485</v>
      </c>
      <c r="B65" s="72">
        <v>55.439</v>
      </c>
      <c r="C65" s="62">
        <v>3.6</v>
      </c>
      <c r="D65" s="62">
        <v>15.399722222222222</v>
      </c>
      <c r="E65" s="63">
        <f t="shared" si="25"/>
        <v>7.8122489931542943E-2</v>
      </c>
      <c r="F65" s="63">
        <f t="shared" si="26"/>
        <v>1.4122376110458197</v>
      </c>
      <c r="G65" s="62">
        <f t="shared" si="8"/>
        <v>16.811959833268041</v>
      </c>
      <c r="H65" s="62"/>
      <c r="I65" s="62">
        <f t="shared" si="29"/>
        <v>48.535199999999996</v>
      </c>
      <c r="J65" s="62">
        <f t="shared" si="13"/>
        <v>3.6</v>
      </c>
      <c r="K65" s="62">
        <v>13.481999999999999</v>
      </c>
      <c r="L65" s="63">
        <f t="shared" si="27"/>
        <v>0.10456593734730439</v>
      </c>
      <c r="M65" s="63">
        <f t="shared" si="28"/>
        <v>-3.4506759324626616E-3</v>
      </c>
      <c r="N65" s="62">
        <f t="shared" si="9"/>
        <v>13.478549324067536</v>
      </c>
      <c r="O65" s="62">
        <f t="shared" si="10"/>
        <v>3.3334105092005046</v>
      </c>
      <c r="P65" s="62"/>
      <c r="Q65" s="50"/>
      <c r="R65" s="50"/>
      <c r="S65" s="50"/>
      <c r="T65" s="50"/>
      <c r="U65" s="50"/>
      <c r="V65" s="50"/>
      <c r="W65" s="50"/>
      <c r="X65" s="50"/>
      <c r="Y65" s="50"/>
      <c r="Z65" s="50"/>
      <c r="AA65" s="50"/>
      <c r="AB65" s="50"/>
    </row>
    <row r="66" spans="1:28" x14ac:dyDescent="0.3">
      <c r="A66" s="57">
        <v>13516</v>
      </c>
      <c r="B66" s="72">
        <v>75.096999999999994</v>
      </c>
      <c r="C66" s="62">
        <v>3.6</v>
      </c>
      <c r="D66" s="62">
        <v>20.860277777777775</v>
      </c>
      <c r="E66" s="63">
        <f t="shared" ref="E66:E77" si="30">D66/Q$11</f>
        <v>8.9124353258901015E-2</v>
      </c>
      <c r="F66" s="63">
        <f t="shared" ref="F66:F77" si="31">E66*T$11</f>
        <v>1.2336493951037877</v>
      </c>
      <c r="G66" s="62">
        <f t="shared" si="8"/>
        <v>22.093927172881564</v>
      </c>
      <c r="H66" s="62"/>
      <c r="I66" s="62">
        <f t="shared" si="29"/>
        <v>41.450400000000002</v>
      </c>
      <c r="J66" s="62">
        <f t="shared" si="13"/>
        <v>3.6</v>
      </c>
      <c r="K66" s="62">
        <v>11.513999999999999</v>
      </c>
      <c r="L66" s="63">
        <f t="shared" ref="L66:L77" si="32">K66/V$11</f>
        <v>6.7978934441715461E-2</v>
      </c>
      <c r="M66" s="63">
        <f t="shared" ref="M66:M77" si="33">L66*Y$11</f>
        <v>8.3206215756659013E-2</v>
      </c>
      <c r="N66" s="62">
        <f t="shared" si="9"/>
        <v>11.597206215756659</v>
      </c>
      <c r="O66" s="62">
        <f t="shared" si="10"/>
        <v>10.496720957124905</v>
      </c>
      <c r="P66" s="62"/>
      <c r="Q66" s="50"/>
      <c r="R66" s="50"/>
      <c r="S66" s="50"/>
      <c r="T66" s="50"/>
      <c r="U66" s="50"/>
      <c r="V66" s="50"/>
      <c r="W66" s="50"/>
      <c r="X66" s="50"/>
      <c r="Y66" s="50"/>
      <c r="Z66" s="50"/>
      <c r="AA66" s="50"/>
      <c r="AB66" s="50"/>
    </row>
    <row r="67" spans="1:28" x14ac:dyDescent="0.3">
      <c r="A67" s="57">
        <v>13547</v>
      </c>
      <c r="B67" s="72">
        <v>55.409000000000042</v>
      </c>
      <c r="C67" s="62">
        <v>3.6</v>
      </c>
      <c r="D67" s="62">
        <v>15.391388888888899</v>
      </c>
      <c r="E67" s="63">
        <f t="shared" si="30"/>
        <v>6.5758835768705143E-2</v>
      </c>
      <c r="F67" s="63">
        <f t="shared" si="31"/>
        <v>0.91022649817310708</v>
      </c>
      <c r="G67" s="62">
        <f t="shared" si="8"/>
        <v>16.301615387062007</v>
      </c>
      <c r="H67" s="62"/>
      <c r="I67" s="62">
        <f t="shared" si="29"/>
        <v>42.562800000000003</v>
      </c>
      <c r="J67" s="62">
        <f t="shared" si="13"/>
        <v>3.6</v>
      </c>
      <c r="K67" s="62">
        <v>11.823</v>
      </c>
      <c r="L67" s="63">
        <f t="shared" si="32"/>
        <v>6.980327791422633E-2</v>
      </c>
      <c r="M67" s="63">
        <f t="shared" si="33"/>
        <v>8.5439212167012293E-2</v>
      </c>
      <c r="N67" s="62">
        <f t="shared" si="9"/>
        <v>11.908439212167012</v>
      </c>
      <c r="O67" s="62">
        <f t="shared" si="10"/>
        <v>4.3931761748949949</v>
      </c>
      <c r="P67" s="62"/>
      <c r="Q67" s="50"/>
      <c r="R67" s="50"/>
      <c r="S67" s="50"/>
      <c r="T67" s="50"/>
      <c r="U67" s="50"/>
      <c r="V67" s="50"/>
      <c r="W67" s="50"/>
      <c r="X67" s="50"/>
      <c r="Y67" s="50"/>
      <c r="Z67" s="50"/>
      <c r="AA67" s="50"/>
      <c r="AB67" s="50"/>
    </row>
    <row r="68" spans="1:28" x14ac:dyDescent="0.3">
      <c r="A68" s="57">
        <v>13575</v>
      </c>
      <c r="B68" s="72">
        <v>76.460999999999999</v>
      </c>
      <c r="C68" s="62">
        <v>3.6</v>
      </c>
      <c r="D68" s="62">
        <v>21.239166666666666</v>
      </c>
      <c r="E68" s="63">
        <f t="shared" si="30"/>
        <v>9.0743134539713055E-2</v>
      </c>
      <c r="F68" s="63">
        <f t="shared" si="31"/>
        <v>1.256056385728201</v>
      </c>
      <c r="G68" s="62">
        <f t="shared" si="8"/>
        <v>22.495223052394866</v>
      </c>
      <c r="H68" s="62"/>
      <c r="I68" s="62">
        <f t="shared" si="29"/>
        <v>54.666000000000004</v>
      </c>
      <c r="J68" s="62">
        <f t="shared" si="13"/>
        <v>3.6</v>
      </c>
      <c r="K68" s="62">
        <v>15.185</v>
      </c>
      <c r="L68" s="63">
        <f t="shared" si="32"/>
        <v>8.9652607217079155E-2</v>
      </c>
      <c r="M68" s="63">
        <f t="shared" si="33"/>
        <v>0.10973479123370394</v>
      </c>
      <c r="N68" s="62">
        <f t="shared" si="9"/>
        <v>15.294734791233704</v>
      </c>
      <c r="O68" s="62">
        <f t="shared" si="10"/>
        <v>7.200488261161162</v>
      </c>
      <c r="P68" s="62"/>
      <c r="Q68" s="50"/>
      <c r="R68" s="50"/>
      <c r="S68" s="50"/>
      <c r="T68" s="50"/>
      <c r="U68" s="50"/>
      <c r="V68" s="50"/>
      <c r="W68" s="50"/>
      <c r="X68" s="50"/>
      <c r="Y68" s="50"/>
      <c r="Z68" s="50"/>
      <c r="AA68" s="50"/>
      <c r="AB68" s="50"/>
    </row>
    <row r="69" spans="1:28" x14ac:dyDescent="0.3">
      <c r="A69" s="57">
        <v>13606</v>
      </c>
      <c r="B69" s="72">
        <v>81.687600000000003</v>
      </c>
      <c r="C69" s="62">
        <v>3.6</v>
      </c>
      <c r="D69" s="62">
        <v>22.690999999999999</v>
      </c>
      <c r="E69" s="63">
        <f t="shared" si="30"/>
        <v>9.6946010083915513E-2</v>
      </c>
      <c r="F69" s="63">
        <f t="shared" si="31"/>
        <v>1.3419158998026575</v>
      </c>
      <c r="G69" s="62">
        <f t="shared" si="8"/>
        <v>24.032915899802656</v>
      </c>
      <c r="H69" s="62"/>
      <c r="I69" s="62">
        <f t="shared" si="29"/>
        <v>55.148400000000002</v>
      </c>
      <c r="J69" s="62">
        <f t="shared" si="13"/>
        <v>3.6</v>
      </c>
      <c r="K69" s="62">
        <v>15.319000000000001</v>
      </c>
      <c r="L69" s="63">
        <f t="shared" si="32"/>
        <v>9.0443746457585489E-2</v>
      </c>
      <c r="M69" s="63">
        <f t="shared" si="33"/>
        <v>0.11070314566408369</v>
      </c>
      <c r="N69" s="62">
        <f t="shared" si="9"/>
        <v>15.429703145664085</v>
      </c>
      <c r="O69" s="62">
        <f t="shared" si="10"/>
        <v>8.6032127541385712</v>
      </c>
      <c r="P69" s="62"/>
      <c r="Q69" s="50"/>
      <c r="R69" s="50"/>
      <c r="S69" s="50"/>
      <c r="T69" s="50"/>
      <c r="U69" s="50"/>
      <c r="V69" s="50"/>
      <c r="W69" s="50"/>
      <c r="X69" s="50"/>
      <c r="Y69" s="50"/>
      <c r="Z69" s="50"/>
      <c r="AA69" s="50"/>
      <c r="AB69" s="50"/>
    </row>
    <row r="70" spans="1:28" x14ac:dyDescent="0.3">
      <c r="A70" s="57">
        <v>13636</v>
      </c>
      <c r="B70" s="72">
        <v>68.436999999999998</v>
      </c>
      <c r="C70" s="62">
        <v>3.6</v>
      </c>
      <c r="D70" s="62">
        <v>19.010277777777777</v>
      </c>
      <c r="E70" s="63">
        <f t="shared" si="30"/>
        <v>8.1220333222091559E-2</v>
      </c>
      <c r="F70" s="63">
        <f t="shared" si="31"/>
        <v>1.12424282797872</v>
      </c>
      <c r="G70" s="62">
        <f t="shared" si="8"/>
        <v>20.134520605756496</v>
      </c>
      <c r="H70" s="62"/>
      <c r="I70" s="62">
        <f t="shared" si="29"/>
        <v>49.230000000000004</v>
      </c>
      <c r="J70" s="62">
        <f t="shared" si="13"/>
        <v>3.6</v>
      </c>
      <c r="K70" s="62">
        <v>13.675000000000001</v>
      </c>
      <c r="L70" s="63">
        <f t="shared" si="32"/>
        <v>8.073753070092575E-2</v>
      </c>
      <c r="M70" s="63">
        <f t="shared" si="33"/>
        <v>9.8822737577932279E-2</v>
      </c>
      <c r="N70" s="62">
        <f t="shared" si="9"/>
        <v>13.773822737577934</v>
      </c>
      <c r="O70" s="62">
        <f t="shared" si="10"/>
        <v>6.360697868178562</v>
      </c>
      <c r="P70" s="62"/>
      <c r="Q70" s="50"/>
      <c r="R70" s="50"/>
      <c r="S70" s="50"/>
      <c r="T70" s="50"/>
      <c r="U70" s="50"/>
      <c r="V70" s="50"/>
      <c r="W70" s="50"/>
      <c r="X70" s="50"/>
      <c r="Y70" s="50"/>
      <c r="Z70" s="50"/>
      <c r="AA70" s="50"/>
      <c r="AB70" s="50"/>
    </row>
    <row r="71" spans="1:28" x14ac:dyDescent="0.3">
      <c r="A71" s="57">
        <v>13667</v>
      </c>
      <c r="B71" s="72">
        <v>75.713999999999999</v>
      </c>
      <c r="C71" s="62">
        <v>3.6</v>
      </c>
      <c r="D71" s="62">
        <v>21.031666666666666</v>
      </c>
      <c r="E71" s="63">
        <f t="shared" si="30"/>
        <v>8.9856602562611451E-2</v>
      </c>
      <c r="F71" s="63">
        <f t="shared" si="31"/>
        <v>1.2437851086047138</v>
      </c>
      <c r="G71" s="62">
        <f t="shared" ref="G71:G134" si="34">D71+F71</f>
        <v>22.275451775271382</v>
      </c>
      <c r="H71" s="62"/>
      <c r="I71" s="62">
        <f t="shared" si="29"/>
        <v>51.318000000000005</v>
      </c>
      <c r="J71" s="62">
        <f t="shared" si="13"/>
        <v>3.6</v>
      </c>
      <c r="K71" s="62">
        <v>14.255000000000001</v>
      </c>
      <c r="L71" s="63">
        <f t="shared" si="32"/>
        <v>8.4161864726997923E-2</v>
      </c>
      <c r="M71" s="63">
        <f t="shared" si="33"/>
        <v>0.10301412242584458</v>
      </c>
      <c r="N71" s="62">
        <f t="shared" ref="N71:N134" si="35">K71+M71</f>
        <v>14.358014122425846</v>
      </c>
      <c r="O71" s="62">
        <f t="shared" ref="O71:O134" si="36">G71-N71</f>
        <v>7.9174376528455355</v>
      </c>
      <c r="P71" s="62"/>
      <c r="Q71" s="50"/>
      <c r="R71" s="50"/>
      <c r="S71" s="50"/>
      <c r="T71" s="50"/>
      <c r="U71" s="50"/>
      <c r="V71" s="50"/>
      <c r="W71" s="50"/>
      <c r="X71" s="50"/>
      <c r="Y71" s="50"/>
      <c r="Z71" s="50"/>
      <c r="AA71" s="50"/>
      <c r="AB71" s="50"/>
    </row>
    <row r="72" spans="1:28" x14ac:dyDescent="0.3">
      <c r="A72" s="57">
        <v>13697</v>
      </c>
      <c r="B72" s="72">
        <v>90.470000000000155</v>
      </c>
      <c r="C72" s="62">
        <v>3.6</v>
      </c>
      <c r="D72" s="62">
        <v>25.130555555555599</v>
      </c>
      <c r="E72" s="63">
        <f t="shared" si="30"/>
        <v>0.10736887278230542</v>
      </c>
      <c r="F72" s="63">
        <f t="shared" si="31"/>
        <v>1.486188007177915</v>
      </c>
      <c r="G72" s="62">
        <f t="shared" si="34"/>
        <v>26.616743562733514</v>
      </c>
      <c r="H72" s="62"/>
      <c r="I72" s="62">
        <f t="shared" si="29"/>
        <v>56.286000000000001</v>
      </c>
      <c r="J72" s="62">
        <f t="shared" si="13"/>
        <v>3.6</v>
      </c>
      <c r="K72" s="62">
        <v>15.635</v>
      </c>
      <c r="L72" s="63">
        <f t="shared" si="32"/>
        <v>9.2309418099376525E-2</v>
      </c>
      <c r="M72" s="63">
        <f t="shared" si="33"/>
        <v>0.1129867277536359</v>
      </c>
      <c r="N72" s="62">
        <f t="shared" si="35"/>
        <v>15.747986727753636</v>
      </c>
      <c r="O72" s="62">
        <f t="shared" si="36"/>
        <v>10.868756834979878</v>
      </c>
      <c r="P72" s="62"/>
      <c r="Q72" s="50"/>
      <c r="R72" s="50"/>
      <c r="S72" s="50"/>
      <c r="T72" s="50"/>
      <c r="U72" s="50"/>
      <c r="V72" s="50"/>
      <c r="W72" s="50"/>
      <c r="X72" s="50"/>
      <c r="Y72" s="50"/>
      <c r="Z72" s="50"/>
      <c r="AA72" s="50"/>
      <c r="AB72" s="50"/>
    </row>
    <row r="73" spans="1:28" x14ac:dyDescent="0.3">
      <c r="A73" s="57">
        <v>13728</v>
      </c>
      <c r="B73" s="72">
        <v>67.055000000000007</v>
      </c>
      <c r="C73" s="62">
        <v>3.6</v>
      </c>
      <c r="D73" s="62">
        <v>18.62638888888889</v>
      </c>
      <c r="E73" s="63">
        <f t="shared" si="30"/>
        <v>7.9580189724963835E-2</v>
      </c>
      <c r="F73" s="63">
        <f t="shared" si="31"/>
        <v>1.1015401439296444</v>
      </c>
      <c r="G73" s="62">
        <f t="shared" si="34"/>
        <v>19.727929032818533</v>
      </c>
      <c r="H73" s="62"/>
      <c r="I73" s="62">
        <f t="shared" si="29"/>
        <v>52.092000000000006</v>
      </c>
      <c r="J73" s="62">
        <f t="shared" si="13"/>
        <v>3.6</v>
      </c>
      <c r="K73" s="62">
        <v>14.47</v>
      </c>
      <c r="L73" s="63">
        <f t="shared" si="32"/>
        <v>8.5431229926317784E-2</v>
      </c>
      <c r="M73" s="63">
        <f t="shared" si="33"/>
        <v>0.10456782542981208</v>
      </c>
      <c r="N73" s="62">
        <f t="shared" si="35"/>
        <v>14.574567825429813</v>
      </c>
      <c r="O73" s="62">
        <f t="shared" si="36"/>
        <v>5.1533612073887198</v>
      </c>
      <c r="P73" s="62"/>
      <c r="Q73" s="50"/>
      <c r="R73" s="50"/>
      <c r="S73" s="50"/>
      <c r="T73" s="50"/>
      <c r="U73" s="50"/>
      <c r="V73" s="50"/>
      <c r="W73" s="50"/>
      <c r="X73" s="50"/>
      <c r="Y73" s="50"/>
      <c r="Z73" s="50"/>
      <c r="AA73" s="50"/>
      <c r="AB73" s="50"/>
    </row>
    <row r="74" spans="1:28" x14ac:dyDescent="0.3">
      <c r="A74" s="57">
        <v>13759</v>
      </c>
      <c r="B74" s="72">
        <v>64.712999999999994</v>
      </c>
      <c r="C74" s="62">
        <v>3.6</v>
      </c>
      <c r="D74" s="62">
        <v>17.97583333333333</v>
      </c>
      <c r="E74" s="63">
        <f t="shared" si="30"/>
        <v>7.6800728024332021E-2</v>
      </c>
      <c r="F74" s="63">
        <f t="shared" si="31"/>
        <v>1.0630671438985768</v>
      </c>
      <c r="G74" s="62">
        <f t="shared" si="34"/>
        <v>19.038900477231905</v>
      </c>
      <c r="H74" s="62"/>
      <c r="I74" s="62">
        <f t="shared" si="29"/>
        <v>48.913200000000003</v>
      </c>
      <c r="J74" s="62">
        <f t="shared" si="13"/>
        <v>3.6</v>
      </c>
      <c r="K74" s="62">
        <v>13.587</v>
      </c>
      <c r="L74" s="63">
        <f t="shared" si="32"/>
        <v>8.0217976572832042E-2</v>
      </c>
      <c r="M74" s="63">
        <f t="shared" si="33"/>
        <v>9.818680332514558E-2</v>
      </c>
      <c r="N74" s="62">
        <f t="shared" si="35"/>
        <v>13.685186803325145</v>
      </c>
      <c r="O74" s="62">
        <f t="shared" si="36"/>
        <v>5.3537136739067606</v>
      </c>
      <c r="P74" s="62"/>
      <c r="Q74" s="50"/>
      <c r="R74" s="50"/>
      <c r="S74" s="50"/>
      <c r="T74" s="50"/>
      <c r="U74" s="50"/>
      <c r="V74" s="50"/>
      <c r="W74" s="50"/>
      <c r="X74" s="50"/>
      <c r="Y74" s="50"/>
      <c r="Z74" s="50"/>
      <c r="AA74" s="50"/>
      <c r="AB74" s="50"/>
    </row>
    <row r="75" spans="1:28" x14ac:dyDescent="0.3">
      <c r="A75" s="57">
        <v>13789</v>
      </c>
      <c r="B75" s="72">
        <v>63.363999999999997</v>
      </c>
      <c r="C75" s="62">
        <v>3.6</v>
      </c>
      <c r="D75" s="62">
        <v>17.601111111111109</v>
      </c>
      <c r="E75" s="63">
        <f t="shared" si="30"/>
        <v>7.5199748590449741E-2</v>
      </c>
      <c r="F75" s="63">
        <f t="shared" si="31"/>
        <v>1.040906564461382</v>
      </c>
      <c r="G75" s="62">
        <f t="shared" si="34"/>
        <v>18.64201767557249</v>
      </c>
      <c r="H75" s="62"/>
      <c r="I75" s="62">
        <f t="shared" si="29"/>
        <v>53.161200000000001</v>
      </c>
      <c r="J75" s="62">
        <f t="shared" si="13"/>
        <v>3.6</v>
      </c>
      <c r="K75" s="62">
        <v>14.766999999999999</v>
      </c>
      <c r="L75" s="63">
        <f t="shared" si="32"/>
        <v>8.7184725108634037E-2</v>
      </c>
      <c r="M75" s="63">
        <f t="shared" si="33"/>
        <v>0.10671410353296715</v>
      </c>
      <c r="N75" s="62">
        <f t="shared" si="35"/>
        <v>14.873714103532967</v>
      </c>
      <c r="O75" s="62">
        <f t="shared" si="36"/>
        <v>3.7683035720395228</v>
      </c>
      <c r="P75" s="62"/>
      <c r="Q75" s="50"/>
      <c r="R75" s="50"/>
      <c r="S75" s="50"/>
      <c r="T75" s="50"/>
      <c r="U75" s="50"/>
      <c r="V75" s="50"/>
      <c r="W75" s="50"/>
      <c r="X75" s="50"/>
      <c r="Y75" s="50"/>
      <c r="Z75" s="50"/>
      <c r="AA75" s="50"/>
      <c r="AB75" s="50"/>
    </row>
    <row r="76" spans="1:28" x14ac:dyDescent="0.3">
      <c r="A76" s="57">
        <v>13820</v>
      </c>
      <c r="B76" s="72">
        <v>57.957999999999998</v>
      </c>
      <c r="C76" s="62">
        <v>3.6</v>
      </c>
      <c r="D76" s="62">
        <v>16.099444444444444</v>
      </c>
      <c r="E76" s="63">
        <f t="shared" si="30"/>
        <v>6.8783962956967468E-2</v>
      </c>
      <c r="F76" s="63">
        <f t="shared" si="31"/>
        <v>0.952099972587791</v>
      </c>
      <c r="G76" s="62">
        <f t="shared" si="34"/>
        <v>17.051544417032236</v>
      </c>
      <c r="H76" s="62"/>
      <c r="I76" s="62">
        <f t="shared" si="29"/>
        <v>49.132800000000003</v>
      </c>
      <c r="J76" s="62">
        <f t="shared" si="13"/>
        <v>3.6</v>
      </c>
      <c r="K76" s="62">
        <v>13.648</v>
      </c>
      <c r="L76" s="63">
        <f t="shared" si="32"/>
        <v>8.0578122047987907E-2</v>
      </c>
      <c r="M76" s="63">
        <f t="shared" si="33"/>
        <v>9.862762138673635E-2</v>
      </c>
      <c r="N76" s="62">
        <f t="shared" si="35"/>
        <v>13.746627621386736</v>
      </c>
      <c r="O76" s="62">
        <f t="shared" si="36"/>
        <v>3.3049167956455001</v>
      </c>
      <c r="P76" s="62"/>
      <c r="Q76" s="50"/>
      <c r="R76" s="50"/>
      <c r="S76" s="50"/>
      <c r="T76" s="50"/>
      <c r="U76" s="50"/>
      <c r="V76" s="50"/>
      <c r="W76" s="50"/>
      <c r="X76" s="50"/>
      <c r="Y76" s="50"/>
      <c r="Z76" s="50"/>
      <c r="AA76" s="50"/>
      <c r="AB76" s="50"/>
    </row>
    <row r="77" spans="1:28" x14ac:dyDescent="0.3">
      <c r="A77" s="57">
        <v>13850</v>
      </c>
      <c r="B77" s="72">
        <v>66.243600000000001</v>
      </c>
      <c r="C77" s="62">
        <v>3.6</v>
      </c>
      <c r="D77" s="62">
        <v>18.401</v>
      </c>
      <c r="E77" s="63">
        <f t="shared" si="30"/>
        <v>7.8617228485043822E-2</v>
      </c>
      <c r="F77" s="63">
        <f t="shared" si="31"/>
        <v>1.0882109414423649</v>
      </c>
      <c r="G77" s="62">
        <f t="shared" si="34"/>
        <v>19.489210941442366</v>
      </c>
      <c r="H77" s="62"/>
      <c r="I77" s="62">
        <f t="shared" si="29"/>
        <v>55.7928</v>
      </c>
      <c r="J77" s="62">
        <f t="shared" si="13"/>
        <v>3.6</v>
      </c>
      <c r="K77" s="62">
        <v>15.497999999999999</v>
      </c>
      <c r="L77" s="63">
        <f t="shared" si="32"/>
        <v>9.1500566786321555E-2</v>
      </c>
      <c r="M77" s="63">
        <f t="shared" si="33"/>
        <v>0.11199669374645663</v>
      </c>
      <c r="N77" s="62">
        <f t="shared" si="35"/>
        <v>15.609996693746456</v>
      </c>
      <c r="O77" s="62">
        <f t="shared" si="36"/>
        <v>3.8792142476959093</v>
      </c>
      <c r="P77" s="62"/>
      <c r="Q77" s="50"/>
      <c r="R77" s="50"/>
      <c r="S77" s="50"/>
      <c r="T77" s="50"/>
      <c r="U77" s="50"/>
      <c r="V77" s="50"/>
      <c r="W77" s="50"/>
      <c r="X77" s="50"/>
      <c r="Y77" s="50"/>
      <c r="Z77" s="50"/>
      <c r="AA77" s="50"/>
      <c r="AB77" s="50"/>
    </row>
    <row r="78" spans="1:28" x14ac:dyDescent="0.3">
      <c r="A78" s="57">
        <v>13881</v>
      </c>
      <c r="B78" s="72">
        <v>78.47999999999999</v>
      </c>
      <c r="C78" s="62">
        <v>3.6</v>
      </c>
      <c r="D78" s="62">
        <v>21.799999999999997</v>
      </c>
      <c r="E78" s="63">
        <f t="shared" ref="E78:E89" si="37">D78/Q$12</f>
        <v>0.11540558711268985</v>
      </c>
      <c r="F78" s="63">
        <f t="shared" ref="F78:F89" si="38">E78*T$12</f>
        <v>-0.40380414930729797</v>
      </c>
      <c r="G78" s="62">
        <f t="shared" si="34"/>
        <v>21.396195850692699</v>
      </c>
      <c r="H78" s="62"/>
      <c r="I78" s="62">
        <f t="shared" si="29"/>
        <v>49.4208</v>
      </c>
      <c r="J78" s="62">
        <f t="shared" si="13"/>
        <v>3.6</v>
      </c>
      <c r="K78" s="62">
        <v>13.728</v>
      </c>
      <c r="L78" s="63">
        <f t="shared" ref="L78:L89" si="39">K78/V$12</f>
        <v>0.12364894076956331</v>
      </c>
      <c r="M78" s="63">
        <f t="shared" ref="M78:M89" si="40">L78*Y$12</f>
        <v>-0.21317077388672936</v>
      </c>
      <c r="N78" s="62">
        <f t="shared" si="35"/>
        <v>13.514829226113271</v>
      </c>
      <c r="O78" s="62">
        <f t="shared" si="36"/>
        <v>7.881366624579428</v>
      </c>
      <c r="P78" s="62"/>
      <c r="Q78" s="50"/>
      <c r="R78" s="50"/>
      <c r="S78" s="50"/>
      <c r="T78" s="50"/>
      <c r="U78" s="50"/>
      <c r="V78" s="50"/>
      <c r="W78" s="50"/>
      <c r="X78" s="50"/>
      <c r="Y78" s="50"/>
      <c r="Z78" s="50"/>
      <c r="AA78" s="50"/>
      <c r="AB78" s="50"/>
    </row>
    <row r="79" spans="1:28" x14ac:dyDescent="0.3">
      <c r="A79" s="57">
        <v>13912</v>
      </c>
      <c r="B79" s="72">
        <v>87.2928</v>
      </c>
      <c r="C79" s="62">
        <v>3.6</v>
      </c>
      <c r="D79" s="62">
        <v>24.247999999999998</v>
      </c>
      <c r="E79" s="63">
        <f t="shared" si="37"/>
        <v>0.12836489340864696</v>
      </c>
      <c r="F79" s="63">
        <f t="shared" si="38"/>
        <v>-0.44914876203685145</v>
      </c>
      <c r="G79" s="62">
        <f t="shared" si="34"/>
        <v>23.798851237963145</v>
      </c>
      <c r="H79" s="62"/>
      <c r="I79" s="62">
        <f t="shared" si="29"/>
        <v>36.230400000000003</v>
      </c>
      <c r="J79" s="62">
        <f t="shared" si="13"/>
        <v>3.6</v>
      </c>
      <c r="K79" s="62">
        <v>10.064</v>
      </c>
      <c r="L79" s="63">
        <f t="shared" si="39"/>
        <v>9.0647067300763787E-2</v>
      </c>
      <c r="M79" s="63">
        <f t="shared" si="40"/>
        <v>-0.15627554402651839</v>
      </c>
      <c r="N79" s="62">
        <f t="shared" si="35"/>
        <v>9.9077244559734812</v>
      </c>
      <c r="O79" s="62">
        <f t="shared" si="36"/>
        <v>13.891126781989664</v>
      </c>
      <c r="P79" s="62"/>
      <c r="Q79" s="50"/>
      <c r="R79" s="50"/>
      <c r="S79" s="50"/>
      <c r="T79" s="50"/>
      <c r="U79" s="50"/>
      <c r="V79" s="50"/>
      <c r="W79" s="50"/>
      <c r="X79" s="50"/>
      <c r="Y79" s="50"/>
      <c r="Z79" s="50"/>
      <c r="AA79" s="50"/>
      <c r="AB79" s="50"/>
    </row>
    <row r="80" spans="1:28" x14ac:dyDescent="0.3">
      <c r="A80" s="57">
        <v>13940</v>
      </c>
      <c r="B80" s="72">
        <v>77.863525999999993</v>
      </c>
      <c r="C80" s="62">
        <v>3.8740000000000001</v>
      </c>
      <c r="D80" s="62">
        <v>20.098999999999997</v>
      </c>
      <c r="E80" s="63">
        <f t="shared" si="37"/>
        <v>0.1064007750173373</v>
      </c>
      <c r="F80" s="63">
        <f t="shared" si="38"/>
        <v>-0.37229631178565969</v>
      </c>
      <c r="G80" s="62">
        <f t="shared" si="34"/>
        <v>19.726703688214336</v>
      </c>
      <c r="H80" s="62"/>
      <c r="I80" s="62">
        <f t="shared" si="29"/>
        <v>42.397056000000006</v>
      </c>
      <c r="J80" s="62">
        <f t="shared" si="13"/>
        <v>3.8740000000000001</v>
      </c>
      <c r="K80" s="62">
        <v>10.944000000000001</v>
      </c>
      <c r="L80" s="63">
        <f t="shared" si="39"/>
        <v>9.8573281452658881E-2</v>
      </c>
      <c r="M80" s="63">
        <f t="shared" si="40"/>
        <v>-0.16994033722438567</v>
      </c>
      <c r="N80" s="62">
        <f t="shared" si="35"/>
        <v>10.774059662775615</v>
      </c>
      <c r="O80" s="62">
        <f t="shared" si="36"/>
        <v>8.9526440254387207</v>
      </c>
      <c r="P80" s="62"/>
      <c r="Q80" s="50"/>
      <c r="R80" s="50"/>
      <c r="S80" s="50"/>
      <c r="T80" s="50"/>
      <c r="U80" s="50"/>
      <c r="V80" s="50"/>
      <c r="W80" s="50"/>
      <c r="X80" s="50"/>
      <c r="Y80" s="50"/>
      <c r="Z80" s="50"/>
      <c r="AA80" s="50"/>
      <c r="AB80" s="50"/>
    </row>
    <row r="81" spans="1:28" x14ac:dyDescent="0.3">
      <c r="A81" s="57">
        <v>13971</v>
      </c>
      <c r="B81" s="72">
        <v>59.880904999999998</v>
      </c>
      <c r="C81" s="62">
        <v>4.2910000000000004</v>
      </c>
      <c r="D81" s="62">
        <v>13.954999999999998</v>
      </c>
      <c r="E81" s="63">
        <f t="shared" si="37"/>
        <v>7.3875457254935176E-2</v>
      </c>
      <c r="F81" s="63">
        <f t="shared" si="38"/>
        <v>-0.25849022493501572</v>
      </c>
      <c r="G81" s="62">
        <f t="shared" si="34"/>
        <v>13.696509775064982</v>
      </c>
      <c r="H81" s="62"/>
      <c r="I81" s="62">
        <f t="shared" si="29"/>
        <v>36.833944000000002</v>
      </c>
      <c r="J81" s="62">
        <f t="shared" si="13"/>
        <v>4.2910000000000004</v>
      </c>
      <c r="K81" s="62">
        <v>8.5839999999999996</v>
      </c>
      <c r="L81" s="63">
        <f t="shared" si="39"/>
        <v>7.7316616227122048E-2</v>
      </c>
      <c r="M81" s="63">
        <f t="shared" si="40"/>
        <v>-0.1332938463755598</v>
      </c>
      <c r="N81" s="62">
        <f t="shared" si="35"/>
        <v>8.4507061536244397</v>
      </c>
      <c r="O81" s="62">
        <f t="shared" si="36"/>
        <v>5.2458036214405421</v>
      </c>
      <c r="P81" s="62"/>
      <c r="Q81" s="50"/>
      <c r="R81" s="50"/>
      <c r="S81" s="50"/>
      <c r="T81" s="50"/>
      <c r="U81" s="50"/>
      <c r="V81" s="50"/>
      <c r="W81" s="50"/>
      <c r="X81" s="50"/>
      <c r="Y81" s="50"/>
      <c r="Z81" s="50"/>
      <c r="AA81" s="50"/>
      <c r="AB81" s="50"/>
    </row>
    <row r="82" spans="1:28" x14ac:dyDescent="0.3">
      <c r="A82" s="57">
        <v>14001</v>
      </c>
      <c r="B82" s="72">
        <v>52.234385999999994</v>
      </c>
      <c r="C82" s="62">
        <v>4.4580000000000002</v>
      </c>
      <c r="D82" s="62">
        <v>11.716999999999999</v>
      </c>
      <c r="E82" s="63">
        <f t="shared" si="37"/>
        <v>6.2027856155935188E-2</v>
      </c>
      <c r="F82" s="63">
        <f t="shared" si="38"/>
        <v>-0.21703546868961515</v>
      </c>
      <c r="G82" s="62">
        <f t="shared" si="34"/>
        <v>11.499964531310384</v>
      </c>
      <c r="H82" s="62"/>
      <c r="I82" s="62">
        <f t="shared" si="29"/>
        <v>31.830120000000001</v>
      </c>
      <c r="J82" s="62">
        <f t="shared" ref="J82:J145" si="41">C82</f>
        <v>4.4580000000000002</v>
      </c>
      <c r="K82" s="62">
        <v>7.14</v>
      </c>
      <c r="L82" s="63">
        <f t="shared" si="39"/>
        <v>6.4310419368785121E-2</v>
      </c>
      <c r="M82" s="63">
        <f t="shared" si="40"/>
        <v>-0.1108711629917867</v>
      </c>
      <c r="N82" s="62">
        <f t="shared" si="35"/>
        <v>7.029128837008213</v>
      </c>
      <c r="O82" s="62">
        <f t="shared" si="36"/>
        <v>4.4708356943021714</v>
      </c>
      <c r="P82" s="62"/>
      <c r="Q82" s="50"/>
      <c r="R82" s="50"/>
      <c r="S82" s="50"/>
      <c r="T82" s="50"/>
      <c r="U82" s="50"/>
      <c r="V82" s="50"/>
      <c r="W82" s="50"/>
      <c r="X82" s="50"/>
      <c r="Y82" s="50"/>
      <c r="Z82" s="50"/>
      <c r="AA82" s="50"/>
      <c r="AB82" s="50"/>
    </row>
    <row r="83" spans="1:28" x14ac:dyDescent="0.3">
      <c r="A83" s="57">
        <v>14032</v>
      </c>
      <c r="B83" s="72">
        <v>65.430796000000001</v>
      </c>
      <c r="C83" s="62">
        <v>4.6840000000000002</v>
      </c>
      <c r="D83" s="62">
        <v>13.968999999999999</v>
      </c>
      <c r="E83" s="63">
        <f t="shared" si="37"/>
        <v>7.3949570934732325E-2</v>
      </c>
      <c r="F83" s="63">
        <f t="shared" si="38"/>
        <v>-0.25874954870062594</v>
      </c>
      <c r="G83" s="62">
        <f t="shared" si="34"/>
        <v>13.710250451299373</v>
      </c>
      <c r="H83" s="62"/>
      <c r="I83" s="62">
        <f t="shared" si="29"/>
        <v>40.699276000000005</v>
      </c>
      <c r="J83" s="62">
        <f t="shared" si="41"/>
        <v>4.6840000000000002</v>
      </c>
      <c r="K83" s="62">
        <v>8.6890000000000001</v>
      </c>
      <c r="L83" s="63">
        <f t="shared" si="39"/>
        <v>7.8262357688427722E-2</v>
      </c>
      <c r="M83" s="63">
        <f t="shared" si="40"/>
        <v>-0.13492430465485081</v>
      </c>
      <c r="N83" s="62">
        <f t="shared" si="35"/>
        <v>8.5540756953451496</v>
      </c>
      <c r="O83" s="62">
        <f t="shared" si="36"/>
        <v>5.1561747559542237</v>
      </c>
      <c r="P83" s="62"/>
      <c r="Q83" s="50"/>
      <c r="R83" s="50"/>
      <c r="S83" s="50"/>
      <c r="T83" s="50"/>
      <c r="U83" s="50"/>
      <c r="V83" s="50"/>
      <c r="W83" s="50"/>
      <c r="X83" s="50"/>
      <c r="Y83" s="50"/>
      <c r="Z83" s="50"/>
      <c r="AA83" s="50"/>
      <c r="AB83" s="50"/>
    </row>
    <row r="84" spans="1:28" x14ac:dyDescent="0.3">
      <c r="A84" s="57">
        <v>14062</v>
      </c>
      <c r="B84" s="72">
        <v>81.876255999999998</v>
      </c>
      <c r="C84" s="62">
        <v>4.9489999999999998</v>
      </c>
      <c r="D84" s="62">
        <v>16.544</v>
      </c>
      <c r="E84" s="63">
        <f t="shared" si="37"/>
        <v>8.7581194183134925E-2</v>
      </c>
      <c r="F84" s="63">
        <f t="shared" si="38"/>
        <v>-0.30644659844678618</v>
      </c>
      <c r="G84" s="62">
        <f t="shared" si="34"/>
        <v>16.237553401553214</v>
      </c>
      <c r="H84" s="62"/>
      <c r="I84" s="62">
        <f t="shared" si="29"/>
        <v>57.556870000000004</v>
      </c>
      <c r="J84" s="62">
        <f t="shared" si="41"/>
        <v>4.9489999999999998</v>
      </c>
      <c r="K84" s="62">
        <v>11.63</v>
      </c>
      <c r="L84" s="63">
        <f t="shared" si="39"/>
        <v>0.10475212566652255</v>
      </c>
      <c r="M84" s="63">
        <f t="shared" si="40"/>
        <v>-0.18059266464908674</v>
      </c>
      <c r="N84" s="62">
        <f t="shared" si="35"/>
        <v>11.449407335350914</v>
      </c>
      <c r="O84" s="62">
        <f t="shared" si="36"/>
        <v>4.7881460662022999</v>
      </c>
      <c r="P84" s="62"/>
      <c r="Q84" s="50"/>
      <c r="R84" s="50"/>
      <c r="S84" s="50"/>
      <c r="T84" s="50"/>
      <c r="U84" s="50"/>
      <c r="V84" s="50"/>
      <c r="W84" s="50"/>
      <c r="X84" s="50"/>
      <c r="Y84" s="50"/>
      <c r="Z84" s="50"/>
      <c r="AA84" s="50"/>
      <c r="AB84" s="50"/>
    </row>
    <row r="85" spans="1:28" x14ac:dyDescent="0.3">
      <c r="A85" s="57">
        <v>14093</v>
      </c>
      <c r="B85" s="72">
        <v>88.794657000000015</v>
      </c>
      <c r="C85" s="62">
        <v>4.9770000000000003</v>
      </c>
      <c r="D85" s="62">
        <v>17.841000000000001</v>
      </c>
      <c r="E85" s="63">
        <f t="shared" si="37"/>
        <v>9.4447297232912841E-2</v>
      </c>
      <c r="F85" s="63">
        <f t="shared" si="38"/>
        <v>-0.33047109301795891</v>
      </c>
      <c r="G85" s="62">
        <f t="shared" si="34"/>
        <v>17.510528906982042</v>
      </c>
      <c r="H85" s="62"/>
      <c r="I85" s="62">
        <f t="shared" si="29"/>
        <v>40.393332000000001</v>
      </c>
      <c r="J85" s="62">
        <f t="shared" si="41"/>
        <v>4.9770000000000003</v>
      </c>
      <c r="K85" s="62">
        <v>8.1159999999999997</v>
      </c>
      <c r="L85" s="63">
        <f t="shared" si="39"/>
        <v>7.3101311428159663E-2</v>
      </c>
      <c r="M85" s="63">
        <f t="shared" si="40"/>
        <v>-0.12602666090214856</v>
      </c>
      <c r="N85" s="62">
        <f t="shared" si="35"/>
        <v>7.9899733390978511</v>
      </c>
      <c r="O85" s="62">
        <f t="shared" si="36"/>
        <v>9.5205555678841911</v>
      </c>
      <c r="P85" s="62"/>
      <c r="Q85" s="50"/>
      <c r="R85" s="50"/>
      <c r="S85" s="50"/>
      <c r="T85" s="50"/>
      <c r="U85" s="50"/>
      <c r="V85" s="50"/>
      <c r="W85" s="50"/>
      <c r="X85" s="50"/>
      <c r="Y85" s="50"/>
      <c r="Z85" s="50"/>
      <c r="AA85" s="50"/>
      <c r="AB85" s="50"/>
    </row>
    <row r="86" spans="1:28" x14ac:dyDescent="0.3">
      <c r="A86" s="57">
        <v>14124</v>
      </c>
      <c r="B86" s="72">
        <v>68.342652000000001</v>
      </c>
      <c r="C86" s="62">
        <v>4.9980000000000002</v>
      </c>
      <c r="D86" s="62">
        <v>13.673999999999999</v>
      </c>
      <c r="E86" s="63">
        <f t="shared" si="37"/>
        <v>7.2387889824721149E-2</v>
      </c>
      <c r="F86" s="63">
        <f t="shared" si="38"/>
        <v>-0.25328522649669688</v>
      </c>
      <c r="G86" s="62">
        <f t="shared" si="34"/>
        <v>13.420714773503303</v>
      </c>
      <c r="H86" s="62"/>
      <c r="I86" s="62">
        <f t="shared" si="29"/>
        <v>35.86065</v>
      </c>
      <c r="J86" s="62">
        <f t="shared" si="41"/>
        <v>4.9980000000000002</v>
      </c>
      <c r="K86" s="62">
        <v>7.1749999999999998</v>
      </c>
      <c r="L86" s="63">
        <f t="shared" si="39"/>
        <v>6.4625666522553665E-2</v>
      </c>
      <c r="M86" s="63">
        <f t="shared" si="40"/>
        <v>-0.11141464908488367</v>
      </c>
      <c r="N86" s="62">
        <f t="shared" si="35"/>
        <v>7.0635853509151163</v>
      </c>
      <c r="O86" s="62">
        <f t="shared" si="36"/>
        <v>6.3571294225881863</v>
      </c>
      <c r="P86" s="62"/>
      <c r="Q86" s="50"/>
      <c r="R86" s="50"/>
      <c r="S86" s="50"/>
      <c r="T86" s="50"/>
      <c r="U86" s="50"/>
      <c r="V86" s="50"/>
      <c r="W86" s="50"/>
      <c r="X86" s="50"/>
      <c r="Y86" s="50"/>
      <c r="Z86" s="50"/>
      <c r="AA86" s="50"/>
      <c r="AB86" s="50"/>
    </row>
    <row r="87" spans="1:28" x14ac:dyDescent="0.3">
      <c r="A87" s="57">
        <v>14154</v>
      </c>
      <c r="B87" s="72">
        <v>57.436758999999995</v>
      </c>
      <c r="C87" s="62">
        <v>4.9569999999999999</v>
      </c>
      <c r="D87" s="62">
        <v>11.587</v>
      </c>
      <c r="E87" s="63">
        <f t="shared" si="37"/>
        <v>6.133965770067603E-2</v>
      </c>
      <c r="F87" s="63">
        <f t="shared" si="38"/>
        <v>-0.2146274622946634</v>
      </c>
      <c r="G87" s="62">
        <f t="shared" si="34"/>
        <v>11.372372537705337</v>
      </c>
      <c r="H87" s="62"/>
      <c r="I87" s="62">
        <f t="shared" si="29"/>
        <v>38.436577999999997</v>
      </c>
      <c r="J87" s="62">
        <f t="shared" si="41"/>
        <v>4.9569999999999999</v>
      </c>
      <c r="K87" s="62">
        <v>7.7539999999999996</v>
      </c>
      <c r="L87" s="63">
        <f t="shared" si="39"/>
        <v>6.9840755152039191E-2</v>
      </c>
      <c r="M87" s="63">
        <f t="shared" si="40"/>
        <v>-0.12040546188211682</v>
      </c>
      <c r="N87" s="62">
        <f t="shared" si="35"/>
        <v>7.6335945381178831</v>
      </c>
      <c r="O87" s="62">
        <f t="shared" si="36"/>
        <v>3.7387779995874535</v>
      </c>
      <c r="P87" s="62"/>
      <c r="Q87" s="50"/>
      <c r="R87" s="50"/>
      <c r="S87" s="50"/>
      <c r="T87" s="50"/>
      <c r="U87" s="50"/>
      <c r="V87" s="50"/>
      <c r="W87" s="50"/>
      <c r="X87" s="50"/>
      <c r="Y87" s="50"/>
      <c r="Z87" s="50"/>
      <c r="AA87" s="50"/>
      <c r="AB87" s="50"/>
    </row>
    <row r="88" spans="1:28" x14ac:dyDescent="0.3">
      <c r="A88" s="57">
        <v>14185</v>
      </c>
      <c r="B88" s="72">
        <v>53.692394</v>
      </c>
      <c r="C88" s="62">
        <v>4.907</v>
      </c>
      <c r="D88" s="62">
        <v>10.942</v>
      </c>
      <c r="E88" s="63">
        <f t="shared" si="37"/>
        <v>5.7925134595736352E-2</v>
      </c>
      <c r="F88" s="63">
        <f t="shared" si="38"/>
        <v>-0.20268004595047959</v>
      </c>
      <c r="G88" s="62">
        <f t="shared" si="34"/>
        <v>10.73931995404952</v>
      </c>
      <c r="H88" s="62"/>
      <c r="I88" s="62">
        <f t="shared" si="29"/>
        <v>41.650615999999999</v>
      </c>
      <c r="J88" s="62">
        <f t="shared" si="41"/>
        <v>4.907</v>
      </c>
      <c r="K88" s="62">
        <v>8.4879999999999995</v>
      </c>
      <c r="L88" s="63">
        <f t="shared" si="39"/>
        <v>7.6451938319642587E-2</v>
      </c>
      <c r="M88" s="63">
        <f t="shared" si="40"/>
        <v>-0.1318031416630652</v>
      </c>
      <c r="N88" s="62">
        <f t="shared" si="35"/>
        <v>8.3561968583369346</v>
      </c>
      <c r="O88" s="62">
        <f t="shared" si="36"/>
        <v>2.3831230957125857</v>
      </c>
      <c r="P88" s="62"/>
      <c r="Q88" s="50"/>
      <c r="R88" s="50"/>
      <c r="S88" s="50"/>
      <c r="T88" s="50"/>
      <c r="U88" s="50"/>
      <c r="V88" s="50"/>
      <c r="W88" s="50"/>
      <c r="X88" s="50"/>
      <c r="Y88" s="50"/>
      <c r="Z88" s="50"/>
      <c r="AA88" s="50"/>
      <c r="AB88" s="50"/>
    </row>
    <row r="89" spans="1:28" x14ac:dyDescent="0.3">
      <c r="A89" s="57">
        <v>14215</v>
      </c>
      <c r="B89" s="72">
        <v>61.538021999999998</v>
      </c>
      <c r="C89" s="62">
        <v>4.9139999999999997</v>
      </c>
      <c r="D89" s="62">
        <v>12.523</v>
      </c>
      <c r="E89" s="63">
        <f t="shared" si="37"/>
        <v>6.6294686578541984E-2</v>
      </c>
      <c r="F89" s="63">
        <f t="shared" si="38"/>
        <v>-0.23196510833831621</v>
      </c>
      <c r="G89" s="62">
        <f t="shared" si="34"/>
        <v>12.291034891661683</v>
      </c>
      <c r="H89" s="62"/>
      <c r="I89" s="62">
        <f t="shared" si="29"/>
        <v>42.810767999999996</v>
      </c>
      <c r="J89" s="62">
        <f t="shared" si="41"/>
        <v>4.9139999999999997</v>
      </c>
      <c r="K89" s="62">
        <v>8.7119999999999997</v>
      </c>
      <c r="L89" s="63">
        <f t="shared" si="39"/>
        <v>7.8469520103761334E-2</v>
      </c>
      <c r="M89" s="63">
        <f t="shared" si="40"/>
        <v>-0.13528145265888594</v>
      </c>
      <c r="N89" s="62">
        <f t="shared" si="35"/>
        <v>8.5767185473411143</v>
      </c>
      <c r="O89" s="62">
        <f t="shared" si="36"/>
        <v>3.7143163443205687</v>
      </c>
      <c r="P89" s="62"/>
      <c r="Q89" s="50"/>
      <c r="R89" s="50"/>
      <c r="S89" s="50"/>
      <c r="T89" s="50"/>
      <c r="U89" s="50"/>
      <c r="V89" s="50"/>
      <c r="W89" s="50"/>
      <c r="X89" s="50"/>
      <c r="Y89" s="50"/>
      <c r="Z89" s="50"/>
      <c r="AA89" s="50"/>
      <c r="AB89" s="50"/>
    </row>
    <row r="90" spans="1:28" x14ac:dyDescent="0.3">
      <c r="A90" s="57">
        <v>14246</v>
      </c>
      <c r="B90" s="72">
        <v>67.720671999999993</v>
      </c>
      <c r="C90" s="62">
        <v>4.992</v>
      </c>
      <c r="D90" s="62">
        <v>13.565839743589743</v>
      </c>
      <c r="E90" s="63">
        <f t="shared" ref="E90:E101" si="42">D90/Q$13</f>
        <v>7.7694240346399837E-2</v>
      </c>
      <c r="F90" s="63">
        <f t="shared" ref="F90:F101" si="43">E90*T$13</f>
        <v>-0.87060087098801175</v>
      </c>
      <c r="G90" s="62">
        <f t="shared" si="34"/>
        <v>12.695238872601731</v>
      </c>
      <c r="H90" s="62"/>
      <c r="I90" s="62">
        <v>46.405999999999999</v>
      </c>
      <c r="J90" s="62">
        <f t="shared" si="41"/>
        <v>4.992</v>
      </c>
      <c r="K90" s="62">
        <f t="shared" ref="K90:K112" si="44">I90/J90</f>
        <v>9.2960737179487172</v>
      </c>
      <c r="L90" s="63">
        <f t="shared" ref="L90:L101" si="45">K90/V$13</f>
        <v>7.6809190720220299E-2</v>
      </c>
      <c r="M90" s="63">
        <f t="shared" ref="M90:M101" si="46">L90*Y$13</f>
        <v>0.55086453238352506</v>
      </c>
      <c r="N90" s="62">
        <f t="shared" si="35"/>
        <v>9.8469382503322418</v>
      </c>
      <c r="O90" s="62">
        <f t="shared" si="36"/>
        <v>2.8483006222694893</v>
      </c>
      <c r="P90" s="62"/>
      <c r="Q90" s="50"/>
      <c r="R90" s="50"/>
      <c r="S90" s="50"/>
      <c r="T90" s="50"/>
      <c r="U90" s="50"/>
      <c r="V90" s="50"/>
      <c r="W90" s="50"/>
      <c r="X90" s="50"/>
      <c r="Y90" s="50"/>
      <c r="Z90" s="50"/>
      <c r="AA90" s="50"/>
      <c r="AB90" s="50"/>
    </row>
    <row r="91" spans="1:28" x14ac:dyDescent="0.3">
      <c r="A91" s="57">
        <v>14277</v>
      </c>
      <c r="B91" s="72">
        <v>72.648470000000003</v>
      </c>
      <c r="C91" s="62">
        <v>4.99</v>
      </c>
      <c r="D91" s="62">
        <v>14.558811623246493</v>
      </c>
      <c r="E91" s="63">
        <f t="shared" si="42"/>
        <v>8.3381186184877901E-2</v>
      </c>
      <c r="F91" s="63">
        <f t="shared" si="43"/>
        <v>-0.93432580063744708</v>
      </c>
      <c r="G91" s="62">
        <f t="shared" si="34"/>
        <v>13.624485822609046</v>
      </c>
      <c r="H91" s="62"/>
      <c r="I91" s="62">
        <v>47.414999999999999</v>
      </c>
      <c r="J91" s="62">
        <f t="shared" si="41"/>
        <v>4.99</v>
      </c>
      <c r="K91" s="62">
        <f t="shared" si="44"/>
        <v>9.5020040080160317</v>
      </c>
      <c r="L91" s="63">
        <f t="shared" si="45"/>
        <v>7.8510698195823778E-2</v>
      </c>
      <c r="M91" s="63">
        <f t="shared" si="46"/>
        <v>0.56306750068857503</v>
      </c>
      <c r="N91" s="62">
        <f t="shared" si="35"/>
        <v>10.065071508704607</v>
      </c>
      <c r="O91" s="62">
        <f t="shared" si="36"/>
        <v>3.5594143139044387</v>
      </c>
      <c r="P91" s="62"/>
      <c r="Q91" s="50"/>
      <c r="R91" s="50"/>
      <c r="S91" s="50"/>
      <c r="T91" s="50"/>
      <c r="U91" s="50"/>
      <c r="V91" s="50"/>
      <c r="W91" s="50"/>
      <c r="X91" s="50"/>
      <c r="Y91" s="50"/>
      <c r="Z91" s="50"/>
      <c r="AA91" s="50"/>
      <c r="AB91" s="50"/>
    </row>
    <row r="92" spans="1:28" x14ac:dyDescent="0.3">
      <c r="A92" s="57">
        <v>14305</v>
      </c>
      <c r="B92" s="72">
        <v>84.895479999999992</v>
      </c>
      <c r="C92" s="62">
        <v>4.99</v>
      </c>
      <c r="D92" s="62">
        <v>17.013122244488976</v>
      </c>
      <c r="E92" s="63">
        <f t="shared" si="42"/>
        <v>9.7437507274889298E-2</v>
      </c>
      <c r="F92" s="63">
        <f t="shared" si="43"/>
        <v>-1.0918335557720673</v>
      </c>
      <c r="G92" s="62">
        <f t="shared" si="34"/>
        <v>15.921288688716908</v>
      </c>
      <c r="H92" s="62"/>
      <c r="I92" s="62">
        <v>57.841999999999999</v>
      </c>
      <c r="J92" s="62">
        <f t="shared" si="41"/>
        <v>4.99</v>
      </c>
      <c r="K92" s="62">
        <f t="shared" si="44"/>
        <v>11.591583166332665</v>
      </c>
      <c r="L92" s="63">
        <f t="shared" si="45"/>
        <v>9.5775931773549275E-2</v>
      </c>
      <c r="M92" s="63">
        <f t="shared" si="46"/>
        <v>0.68689128703635038</v>
      </c>
      <c r="N92" s="62">
        <f t="shared" si="35"/>
        <v>12.278474453369014</v>
      </c>
      <c r="O92" s="62">
        <f t="shared" si="36"/>
        <v>3.6428142353478936</v>
      </c>
      <c r="P92" s="62"/>
      <c r="Q92" s="50"/>
      <c r="R92" s="50"/>
      <c r="S92" s="50"/>
      <c r="T92" s="50"/>
      <c r="U92" s="50"/>
      <c r="V92" s="50"/>
      <c r="W92" s="50"/>
      <c r="X92" s="50"/>
      <c r="Y92" s="50"/>
      <c r="Z92" s="50"/>
      <c r="AA92" s="50"/>
      <c r="AB92" s="50"/>
    </row>
    <row r="93" spans="1:28" x14ac:dyDescent="0.3">
      <c r="A93" s="57">
        <v>14336</v>
      </c>
      <c r="B93" s="72">
        <v>84.517769999999999</v>
      </c>
      <c r="C93" s="62">
        <v>4.99</v>
      </c>
      <c r="D93" s="62">
        <v>16.937428857715428</v>
      </c>
      <c r="E93" s="63">
        <f t="shared" si="42"/>
        <v>9.7003996316793545E-2</v>
      </c>
      <c r="F93" s="63">
        <f t="shared" si="43"/>
        <v>-1.0869758595513654</v>
      </c>
      <c r="G93" s="62">
        <f t="shared" si="34"/>
        <v>15.850452998164062</v>
      </c>
      <c r="H93" s="62"/>
      <c r="I93" s="62">
        <v>51.555</v>
      </c>
      <c r="J93" s="62">
        <f t="shared" si="41"/>
        <v>4.99</v>
      </c>
      <c r="K93" s="62">
        <f t="shared" si="44"/>
        <v>10.331663326653306</v>
      </c>
      <c r="L93" s="63">
        <f t="shared" si="45"/>
        <v>8.5365792375528729E-2</v>
      </c>
      <c r="M93" s="63">
        <f t="shared" si="46"/>
        <v>0.61223125588947558</v>
      </c>
      <c r="N93" s="62">
        <f t="shared" si="35"/>
        <v>10.943894582542782</v>
      </c>
      <c r="O93" s="62">
        <f t="shared" si="36"/>
        <v>4.90655841562128</v>
      </c>
      <c r="P93" s="62"/>
      <c r="Q93" s="50"/>
      <c r="R93" s="50"/>
      <c r="S93" s="50"/>
      <c r="T93" s="50"/>
      <c r="U93" s="50"/>
      <c r="V93" s="50"/>
      <c r="W93" s="50"/>
      <c r="X93" s="50"/>
      <c r="Y93" s="50"/>
      <c r="Z93" s="50"/>
      <c r="AA93" s="50"/>
      <c r="AB93" s="50"/>
    </row>
    <row r="94" spans="1:28" x14ac:dyDescent="0.3">
      <c r="A94" s="57">
        <v>14366</v>
      </c>
      <c r="B94" s="72">
        <v>77.93316999999999</v>
      </c>
      <c r="C94" s="62">
        <v>4.99</v>
      </c>
      <c r="D94" s="62">
        <v>15.617869739478955</v>
      </c>
      <c r="E94" s="63">
        <f t="shared" si="42"/>
        <v>8.9446620937065013E-2</v>
      </c>
      <c r="F94" s="63">
        <f t="shared" si="43"/>
        <v>-1.0022918783625347</v>
      </c>
      <c r="G94" s="62">
        <f t="shared" si="34"/>
        <v>14.615577861116421</v>
      </c>
      <c r="H94" s="62"/>
      <c r="I94" s="62">
        <v>52.167000000000002</v>
      </c>
      <c r="J94" s="62">
        <f t="shared" si="41"/>
        <v>4.99</v>
      </c>
      <c r="K94" s="62">
        <f t="shared" si="44"/>
        <v>10.454308617234469</v>
      </c>
      <c r="L94" s="63">
        <f t="shared" si="45"/>
        <v>8.6379154123832944E-2</v>
      </c>
      <c r="M94" s="63">
        <f t="shared" si="46"/>
        <v>0.619498941440913</v>
      </c>
      <c r="N94" s="62">
        <f t="shared" si="35"/>
        <v>11.073807558675382</v>
      </c>
      <c r="O94" s="62">
        <f t="shared" si="36"/>
        <v>3.541770302441039</v>
      </c>
      <c r="P94" s="62"/>
      <c r="Q94" s="50"/>
      <c r="R94" s="50"/>
      <c r="S94" s="50"/>
      <c r="T94" s="50"/>
      <c r="U94" s="50"/>
      <c r="V94" s="50"/>
      <c r="W94" s="50"/>
      <c r="X94" s="50"/>
      <c r="Y94" s="50"/>
      <c r="Z94" s="50"/>
      <c r="AA94" s="50"/>
      <c r="AB94" s="50"/>
    </row>
    <row r="95" spans="1:28" x14ac:dyDescent="0.3">
      <c r="A95" s="57">
        <v>14397</v>
      </c>
      <c r="B95" s="72">
        <v>98.09291300000001</v>
      </c>
      <c r="C95" s="62">
        <v>5.0430000000000001</v>
      </c>
      <c r="D95" s="62">
        <v>19.451301407892128</v>
      </c>
      <c r="E95" s="63">
        <f t="shared" si="42"/>
        <v>0.11140144032360019</v>
      </c>
      <c r="F95" s="63">
        <f t="shared" si="43"/>
        <v>-1.248306059015859</v>
      </c>
      <c r="G95" s="62">
        <f t="shared" si="34"/>
        <v>18.202995348876268</v>
      </c>
      <c r="H95" s="62"/>
      <c r="I95" s="62">
        <v>50.920999999999999</v>
      </c>
      <c r="J95" s="62">
        <f t="shared" si="41"/>
        <v>5.0430000000000001</v>
      </c>
      <c r="K95" s="62">
        <f t="shared" si="44"/>
        <v>10.097362680943883</v>
      </c>
      <c r="L95" s="63">
        <f t="shared" si="45"/>
        <v>8.3429873671762578E-2</v>
      </c>
      <c r="M95" s="63">
        <f t="shared" si="46"/>
        <v>0.59834712377607835</v>
      </c>
      <c r="N95" s="62">
        <f t="shared" si="35"/>
        <v>10.695709804719961</v>
      </c>
      <c r="O95" s="62">
        <f t="shared" si="36"/>
        <v>7.5072855441563071</v>
      </c>
      <c r="P95" s="62"/>
      <c r="Q95" s="50"/>
      <c r="R95" s="50"/>
      <c r="S95" s="50"/>
      <c r="T95" s="50"/>
      <c r="U95" s="50"/>
      <c r="V95" s="50"/>
      <c r="W95" s="50"/>
      <c r="X95" s="50"/>
      <c r="Y95" s="50"/>
      <c r="Z95" s="50"/>
      <c r="AA95" s="50"/>
      <c r="AB95" s="50"/>
    </row>
    <row r="96" spans="1:28" x14ac:dyDescent="0.3">
      <c r="A96" s="57">
        <v>14427</v>
      </c>
      <c r="B96" s="72">
        <v>75.553988000000004</v>
      </c>
      <c r="C96" s="62">
        <v>5.7880000000000003</v>
      </c>
      <c r="D96" s="62">
        <v>13.053557014512785</v>
      </c>
      <c r="E96" s="63">
        <f t="shared" si="42"/>
        <v>7.4760296098899628E-2</v>
      </c>
      <c r="F96" s="63">
        <f t="shared" si="43"/>
        <v>-0.8377246319525874</v>
      </c>
      <c r="G96" s="62">
        <f t="shared" si="34"/>
        <v>12.215832382560198</v>
      </c>
      <c r="H96" s="62"/>
      <c r="I96" s="62">
        <v>51.936</v>
      </c>
      <c r="J96" s="62">
        <f t="shared" si="41"/>
        <v>5.7880000000000003</v>
      </c>
      <c r="K96" s="62">
        <f t="shared" si="44"/>
        <v>8.9730476848652376</v>
      </c>
      <c r="L96" s="63">
        <f t="shared" si="45"/>
        <v>7.414017486089039E-2</v>
      </c>
      <c r="M96" s="63">
        <f t="shared" si="46"/>
        <v>0.53172273230090905</v>
      </c>
      <c r="N96" s="62">
        <f t="shared" si="35"/>
        <v>9.5047704171661458</v>
      </c>
      <c r="O96" s="62">
        <f t="shared" si="36"/>
        <v>2.7110619653940518</v>
      </c>
      <c r="P96" s="62"/>
      <c r="Q96" s="50"/>
      <c r="R96" s="50"/>
      <c r="S96" s="50"/>
      <c r="T96" s="50"/>
      <c r="U96" s="50"/>
      <c r="V96" s="50"/>
      <c r="W96" s="50"/>
      <c r="X96" s="50"/>
      <c r="Y96" s="50"/>
      <c r="Z96" s="50"/>
      <c r="AA96" s="50"/>
      <c r="AB96" s="50"/>
    </row>
    <row r="97" spans="1:28" x14ac:dyDescent="0.3">
      <c r="A97" s="57">
        <v>14458</v>
      </c>
      <c r="B97" s="72">
        <v>86.518640000000005</v>
      </c>
      <c r="C97" s="62">
        <v>5.968</v>
      </c>
      <c r="D97" s="62">
        <v>14.497091152815015</v>
      </c>
      <c r="E97" s="63">
        <f t="shared" si="42"/>
        <v>8.302770087511209E-2</v>
      </c>
      <c r="F97" s="63">
        <f t="shared" si="43"/>
        <v>-0.93036482982170188</v>
      </c>
      <c r="G97" s="62">
        <f t="shared" si="34"/>
        <v>13.566726322993313</v>
      </c>
      <c r="H97" s="62"/>
      <c r="I97" s="62">
        <v>63.82</v>
      </c>
      <c r="J97" s="62">
        <f t="shared" si="41"/>
        <v>5.968</v>
      </c>
      <c r="K97" s="62">
        <f t="shared" si="44"/>
        <v>10.693699731903486</v>
      </c>
      <c r="L97" s="63">
        <f t="shared" si="45"/>
        <v>8.8357133036353439E-2</v>
      </c>
      <c r="M97" s="63">
        <f t="shared" si="46"/>
        <v>0.63368472335702475</v>
      </c>
      <c r="N97" s="62">
        <f t="shared" si="35"/>
        <v>11.327384455260511</v>
      </c>
      <c r="O97" s="62">
        <f t="shared" si="36"/>
        <v>2.2393418677328025</v>
      </c>
      <c r="P97" s="62"/>
      <c r="Q97" s="50"/>
      <c r="R97" s="50"/>
      <c r="S97" s="50"/>
      <c r="T97" s="50"/>
      <c r="U97" s="50"/>
      <c r="V97" s="50"/>
      <c r="W97" s="50"/>
      <c r="X97" s="50"/>
      <c r="Y97" s="50"/>
      <c r="Z97" s="50"/>
      <c r="AA97" s="50"/>
      <c r="AB97" s="50"/>
    </row>
    <row r="98" spans="1:28" x14ac:dyDescent="0.3">
      <c r="A98" s="57">
        <v>14489</v>
      </c>
      <c r="B98" s="72">
        <v>54.906831999999994</v>
      </c>
      <c r="C98" s="62">
        <v>5.2119999999999997</v>
      </c>
      <c r="D98" s="62">
        <v>10.534695318495778</v>
      </c>
      <c r="E98" s="63">
        <f t="shared" si="42"/>
        <v>6.0334278269656136E-2</v>
      </c>
      <c r="F98" s="63">
        <f t="shared" si="43"/>
        <v>-0.67607424923396753</v>
      </c>
      <c r="G98" s="62">
        <f t="shared" si="34"/>
        <v>9.8586210692618117</v>
      </c>
      <c r="H98" s="62"/>
      <c r="I98" s="62">
        <v>43.03</v>
      </c>
      <c r="J98" s="62">
        <f t="shared" si="41"/>
        <v>5.2119999999999997</v>
      </c>
      <c r="K98" s="62">
        <f t="shared" si="44"/>
        <v>8.2559478127398318</v>
      </c>
      <c r="L98" s="63">
        <f t="shared" si="45"/>
        <v>6.8215107728819502E-2</v>
      </c>
      <c r="M98" s="63">
        <f t="shared" si="46"/>
        <v>0.48922899809482806</v>
      </c>
      <c r="N98" s="62">
        <f t="shared" si="35"/>
        <v>8.7451768108346606</v>
      </c>
      <c r="O98" s="62">
        <f t="shared" si="36"/>
        <v>1.1134442584271511</v>
      </c>
      <c r="P98" s="62"/>
      <c r="Q98" s="50"/>
      <c r="R98" s="50"/>
      <c r="S98" s="50"/>
      <c r="T98" s="50"/>
      <c r="U98" s="50"/>
      <c r="V98" s="50"/>
      <c r="W98" s="50"/>
      <c r="X98" s="50"/>
      <c r="Y98" s="50"/>
      <c r="Z98" s="50"/>
      <c r="AA98" s="50"/>
      <c r="AB98" s="50"/>
    </row>
    <row r="99" spans="1:28" x14ac:dyDescent="0.3">
      <c r="A99" s="57">
        <v>14519</v>
      </c>
      <c r="B99" s="72">
        <v>58.900216</v>
      </c>
      <c r="C99" s="62">
        <v>4.8689999999999998</v>
      </c>
      <c r="D99" s="62">
        <v>12.096984185664407</v>
      </c>
      <c r="E99" s="63">
        <f t="shared" si="42"/>
        <v>6.9281814804846312E-2</v>
      </c>
      <c r="F99" s="63">
        <f t="shared" si="43"/>
        <v>-0.77633564655252152</v>
      </c>
      <c r="G99" s="62">
        <f t="shared" si="34"/>
        <v>11.320648539111886</v>
      </c>
      <c r="H99" s="62"/>
      <c r="I99" s="62">
        <v>47.932000000000002</v>
      </c>
      <c r="J99" s="62">
        <f t="shared" si="41"/>
        <v>4.8689999999999998</v>
      </c>
      <c r="K99" s="62">
        <f t="shared" si="44"/>
        <v>9.8443212158554125</v>
      </c>
      <c r="L99" s="63">
        <f t="shared" si="45"/>
        <v>8.1339108178522385E-2</v>
      </c>
      <c r="M99" s="63">
        <f t="shared" si="46"/>
        <v>0.58335245263115543</v>
      </c>
      <c r="N99" s="62">
        <f t="shared" si="35"/>
        <v>10.427673668486568</v>
      </c>
      <c r="O99" s="62">
        <f t="shared" si="36"/>
        <v>0.89297487062531822</v>
      </c>
      <c r="P99" s="62"/>
      <c r="Q99" s="50"/>
      <c r="R99" s="50"/>
      <c r="S99" s="50"/>
      <c r="T99" s="50"/>
      <c r="U99" s="50"/>
      <c r="V99" s="50"/>
      <c r="W99" s="50"/>
      <c r="X99" s="50"/>
      <c r="Y99" s="50"/>
      <c r="Z99" s="50"/>
      <c r="AA99" s="50"/>
      <c r="AB99" s="50"/>
    </row>
    <row r="100" spans="1:28" x14ac:dyDescent="0.3">
      <c r="A100" s="57">
        <v>14550</v>
      </c>
      <c r="B100" s="72">
        <v>53.06268</v>
      </c>
      <c r="C100" s="62">
        <v>4.8600000000000003</v>
      </c>
      <c r="D100" s="62">
        <v>10.918246913580246</v>
      </c>
      <c r="E100" s="63">
        <f t="shared" si="42"/>
        <v>6.2530953917974835E-2</v>
      </c>
      <c r="F100" s="63">
        <f t="shared" si="43"/>
        <v>-0.70068904338315874</v>
      </c>
      <c r="G100" s="62">
        <f t="shared" si="34"/>
        <v>10.217557870197087</v>
      </c>
      <c r="H100" s="62"/>
      <c r="I100" s="62">
        <v>52.863</v>
      </c>
      <c r="J100" s="62">
        <f t="shared" si="41"/>
        <v>4.8600000000000003</v>
      </c>
      <c r="K100" s="62">
        <f t="shared" si="44"/>
        <v>10.87716049382716</v>
      </c>
      <c r="L100" s="63">
        <f t="shared" si="45"/>
        <v>8.9872985113243153E-2</v>
      </c>
      <c r="M100" s="63">
        <f t="shared" si="46"/>
        <v>0.64455619769061157</v>
      </c>
      <c r="N100" s="62">
        <f t="shared" si="35"/>
        <v>11.521716691517772</v>
      </c>
      <c r="O100" s="62">
        <f t="shared" si="36"/>
        <v>-1.3041588213206854</v>
      </c>
      <c r="P100" s="62"/>
      <c r="Q100" s="50"/>
      <c r="R100" s="50"/>
      <c r="S100" s="50"/>
      <c r="T100" s="50"/>
      <c r="U100" s="50"/>
      <c r="V100" s="50"/>
      <c r="W100" s="50"/>
      <c r="X100" s="50"/>
      <c r="Y100" s="50"/>
      <c r="Z100" s="50"/>
      <c r="AA100" s="50"/>
      <c r="AB100" s="50"/>
    </row>
    <row r="101" spans="1:28" x14ac:dyDescent="0.3">
      <c r="A101" s="57">
        <v>14580</v>
      </c>
      <c r="B101" s="72">
        <v>90.522795000000002</v>
      </c>
      <c r="C101" s="62">
        <v>5.5330000000000004</v>
      </c>
      <c r="D101" s="62">
        <v>16.360526838966202</v>
      </c>
      <c r="E101" s="63">
        <f t="shared" si="42"/>
        <v>9.3699964649885101E-2</v>
      </c>
      <c r="F101" s="63">
        <f t="shared" si="43"/>
        <v>-1.049952615174979</v>
      </c>
      <c r="G101" s="62">
        <f t="shared" si="34"/>
        <v>15.310574223791223</v>
      </c>
      <c r="H101" s="62"/>
      <c r="I101" s="62">
        <v>61.476999999999997</v>
      </c>
      <c r="J101" s="62">
        <f t="shared" si="41"/>
        <v>5.5330000000000004</v>
      </c>
      <c r="K101" s="62">
        <f t="shared" si="44"/>
        <v>11.110970540393998</v>
      </c>
      <c r="L101" s="63">
        <f t="shared" si="45"/>
        <v>9.1804850221453446E-2</v>
      </c>
      <c r="M101" s="63">
        <f t="shared" si="46"/>
        <v>0.65841125799633293</v>
      </c>
      <c r="N101" s="62">
        <f t="shared" si="35"/>
        <v>11.769381798390331</v>
      </c>
      <c r="O101" s="62">
        <f t="shared" si="36"/>
        <v>3.541192425400892</v>
      </c>
      <c r="P101" s="62"/>
      <c r="Q101" s="50"/>
      <c r="R101" s="50"/>
      <c r="S101" s="50"/>
      <c r="T101" s="50"/>
      <c r="U101" s="50"/>
      <c r="V101" s="50"/>
      <c r="W101" s="50"/>
      <c r="X101" s="50"/>
      <c r="Y101" s="50"/>
      <c r="Z101" s="50"/>
      <c r="AA101" s="50"/>
      <c r="AB101" s="50"/>
    </row>
    <row r="102" spans="1:28" x14ac:dyDescent="0.3">
      <c r="A102" s="57">
        <v>14611</v>
      </c>
      <c r="B102" s="72">
        <v>122.59520199999999</v>
      </c>
      <c r="C102" s="62">
        <v>5.9870000000000001</v>
      </c>
      <c r="D102" s="62">
        <v>20.476900283948552</v>
      </c>
      <c r="E102" s="63">
        <f t="shared" ref="E102:E113" si="47">D102/Q$14</f>
        <v>0.11535183015148974</v>
      </c>
      <c r="F102" s="63">
        <f t="shared" ref="F102:F113" si="48">E102*T$14</f>
        <v>-2.0436778257404904</v>
      </c>
      <c r="G102" s="62">
        <f t="shared" si="34"/>
        <v>18.433222458208061</v>
      </c>
      <c r="H102" s="62"/>
      <c r="I102" s="62">
        <v>74.563000000000002</v>
      </c>
      <c r="J102" s="62">
        <f t="shared" si="41"/>
        <v>5.9870000000000001</v>
      </c>
      <c r="K102" s="62">
        <f t="shared" si="44"/>
        <v>12.454150659762819</v>
      </c>
      <c r="L102" s="63">
        <f t="shared" ref="L102:L113" si="49">K102/V$14</f>
        <v>0.10039058590186885</v>
      </c>
      <c r="M102" s="63">
        <f t="shared" ref="M102:M113" si="50">L102*Y$14</f>
        <v>0.83756291364461755</v>
      </c>
      <c r="N102" s="62">
        <f t="shared" si="35"/>
        <v>13.291713573407437</v>
      </c>
      <c r="O102" s="62">
        <f t="shared" si="36"/>
        <v>5.1415088848006238</v>
      </c>
      <c r="P102" s="62"/>
      <c r="Q102" s="50"/>
      <c r="R102" s="50"/>
      <c r="S102" s="50"/>
      <c r="T102" s="50"/>
      <c r="U102" s="50"/>
      <c r="V102" s="50"/>
      <c r="W102" s="50"/>
      <c r="X102" s="50"/>
      <c r="Y102" s="50"/>
      <c r="Z102" s="50"/>
      <c r="AA102" s="50"/>
      <c r="AB102" s="50"/>
    </row>
    <row r="103" spans="1:28" x14ac:dyDescent="0.3">
      <c r="A103" s="57">
        <v>14642</v>
      </c>
      <c r="B103" s="72">
        <v>99.784689999999998</v>
      </c>
      <c r="C103" s="62">
        <v>5.99</v>
      </c>
      <c r="D103" s="62">
        <v>16.658545909849749</v>
      </c>
      <c r="E103" s="63">
        <f t="shared" si="47"/>
        <v>9.3842023534689123E-2</v>
      </c>
      <c r="F103" s="63">
        <f t="shared" si="48"/>
        <v>-1.6625905490064266</v>
      </c>
      <c r="G103" s="62">
        <f t="shared" si="34"/>
        <v>14.995955360843324</v>
      </c>
      <c r="H103" s="62"/>
      <c r="I103" s="62">
        <v>66.322000000000003</v>
      </c>
      <c r="J103" s="62">
        <f t="shared" si="41"/>
        <v>5.99</v>
      </c>
      <c r="K103" s="62">
        <f t="shared" si="44"/>
        <v>11.07212020033389</v>
      </c>
      <c r="L103" s="63">
        <f t="shared" si="49"/>
        <v>8.9250296102376295E-2</v>
      </c>
      <c r="M103" s="63">
        <f t="shared" si="50"/>
        <v>0.74461900362073252</v>
      </c>
      <c r="N103" s="62">
        <f t="shared" si="35"/>
        <v>11.816739203954622</v>
      </c>
      <c r="O103" s="62">
        <f t="shared" si="36"/>
        <v>3.1792161568887014</v>
      </c>
      <c r="P103" s="62"/>
      <c r="Q103" s="50"/>
      <c r="R103" s="50"/>
      <c r="S103" s="50"/>
      <c r="T103" s="50"/>
      <c r="U103" s="50"/>
      <c r="V103" s="50"/>
      <c r="W103" s="50"/>
      <c r="X103" s="50"/>
      <c r="Y103" s="50"/>
      <c r="Z103" s="50"/>
      <c r="AA103" s="50"/>
      <c r="AB103" s="50"/>
    </row>
    <row r="104" spans="1:28" x14ac:dyDescent="0.3">
      <c r="A104" s="57">
        <v>14671</v>
      </c>
      <c r="B104" s="72">
        <v>69.182300000000012</v>
      </c>
      <c r="C104" s="62">
        <v>5.99</v>
      </c>
      <c r="D104" s="62">
        <v>11.549632721202006</v>
      </c>
      <c r="E104" s="63">
        <f t="shared" si="47"/>
        <v>6.5062155575007802E-2</v>
      </c>
      <c r="F104" s="63">
        <f t="shared" si="48"/>
        <v>-1.1527002603157592</v>
      </c>
      <c r="G104" s="62">
        <f t="shared" si="34"/>
        <v>10.396932460886246</v>
      </c>
      <c r="H104" s="62"/>
      <c r="I104" s="62">
        <v>57.844000000000001</v>
      </c>
      <c r="J104" s="62">
        <f t="shared" si="41"/>
        <v>5.99</v>
      </c>
      <c r="K104" s="62">
        <f t="shared" si="44"/>
        <v>9.6567612687813025</v>
      </c>
      <c r="L104" s="63">
        <f t="shared" si="49"/>
        <v>7.7841351704500086E-2</v>
      </c>
      <c r="M104" s="63">
        <f t="shared" si="50"/>
        <v>0.64943369689450947</v>
      </c>
      <c r="N104" s="62">
        <f t="shared" si="35"/>
        <v>10.306194965675813</v>
      </c>
      <c r="O104" s="62">
        <f t="shared" si="36"/>
        <v>9.0737495210433394E-2</v>
      </c>
      <c r="P104" s="62"/>
      <c r="Q104" s="50"/>
      <c r="R104" s="50"/>
      <c r="S104" s="50"/>
      <c r="T104" s="50"/>
      <c r="U104" s="50"/>
      <c r="V104" s="50"/>
      <c r="W104" s="50"/>
      <c r="X104" s="50"/>
      <c r="Y104" s="50"/>
      <c r="Z104" s="50"/>
      <c r="AA104" s="50"/>
      <c r="AB104" s="50"/>
    </row>
    <row r="105" spans="1:28" x14ac:dyDescent="0.3">
      <c r="A105" s="57">
        <v>14702</v>
      </c>
      <c r="B105" s="72">
        <v>88.133380000000017</v>
      </c>
      <c r="C105" s="62">
        <v>5.99</v>
      </c>
      <c r="D105" s="62">
        <v>14.713419031719535</v>
      </c>
      <c r="E105" s="63">
        <f t="shared" si="47"/>
        <v>8.2884606046796372E-2</v>
      </c>
      <c r="F105" s="63">
        <f t="shared" si="48"/>
        <v>-1.4684589854414745</v>
      </c>
      <c r="G105" s="62">
        <f t="shared" si="34"/>
        <v>13.244960046278061</v>
      </c>
      <c r="H105" s="62"/>
      <c r="I105" s="62">
        <v>68.313999999999993</v>
      </c>
      <c r="J105" s="62">
        <f t="shared" si="41"/>
        <v>5.99</v>
      </c>
      <c r="K105" s="62">
        <f t="shared" si="44"/>
        <v>11.404674457429048</v>
      </c>
      <c r="L105" s="63">
        <f t="shared" si="49"/>
        <v>9.1930953950992642E-2</v>
      </c>
      <c r="M105" s="63">
        <f t="shared" si="50"/>
        <v>0.76698384568237876</v>
      </c>
      <c r="N105" s="62">
        <f t="shared" si="35"/>
        <v>12.171658303111426</v>
      </c>
      <c r="O105" s="62">
        <f t="shared" si="36"/>
        <v>1.0733017431666347</v>
      </c>
      <c r="P105" s="62"/>
      <c r="Q105" s="50"/>
      <c r="R105" s="50"/>
      <c r="S105" s="50"/>
      <c r="T105" s="50"/>
      <c r="U105" s="50"/>
      <c r="V105" s="50"/>
      <c r="W105" s="50"/>
      <c r="X105" s="50"/>
      <c r="Y105" s="50"/>
      <c r="Z105" s="50"/>
      <c r="AA105" s="50"/>
      <c r="AB105" s="50"/>
    </row>
    <row r="106" spans="1:28" x14ac:dyDescent="0.3">
      <c r="A106" s="57">
        <v>14732</v>
      </c>
      <c r="B106" s="72">
        <v>88.832860000000011</v>
      </c>
      <c r="C106" s="62">
        <v>5.99</v>
      </c>
      <c r="D106" s="62">
        <v>14.83019365609349</v>
      </c>
      <c r="E106" s="63">
        <f t="shared" si="47"/>
        <v>8.3542428590736156E-2</v>
      </c>
      <c r="F106" s="63">
        <f t="shared" si="48"/>
        <v>-1.4801135672938508</v>
      </c>
      <c r="G106" s="62">
        <f t="shared" si="34"/>
        <v>13.35008008879964</v>
      </c>
      <c r="H106" s="62"/>
      <c r="I106" s="62">
        <v>46.655999999999999</v>
      </c>
      <c r="J106" s="62">
        <f t="shared" si="41"/>
        <v>5.99</v>
      </c>
      <c r="K106" s="62">
        <f t="shared" si="44"/>
        <v>7.7889816360600994</v>
      </c>
      <c r="L106" s="63">
        <f t="shared" si="49"/>
        <v>6.2785528406146804E-2</v>
      </c>
      <c r="M106" s="63">
        <f t="shared" si="50"/>
        <v>0.52382232491373748</v>
      </c>
      <c r="N106" s="62">
        <f t="shared" si="35"/>
        <v>8.3128039609738362</v>
      </c>
      <c r="O106" s="62">
        <f t="shared" si="36"/>
        <v>5.0372761278258036</v>
      </c>
      <c r="P106" s="62"/>
      <c r="Q106" s="50"/>
      <c r="R106" s="50"/>
      <c r="S106" s="50"/>
      <c r="T106" s="50"/>
      <c r="U106" s="50"/>
      <c r="V106" s="50"/>
      <c r="W106" s="50"/>
      <c r="X106" s="50"/>
      <c r="Y106" s="50"/>
      <c r="Z106" s="50"/>
      <c r="AA106" s="50"/>
      <c r="AB106" s="50"/>
    </row>
    <row r="107" spans="1:28" x14ac:dyDescent="0.3">
      <c r="A107" s="57">
        <v>14763</v>
      </c>
      <c r="B107" s="72">
        <v>51.614220000000003</v>
      </c>
      <c r="C107" s="62">
        <v>5.41</v>
      </c>
      <c r="D107" s="62">
        <v>9.5405212569316085</v>
      </c>
      <c r="E107" s="63">
        <f t="shared" si="47"/>
        <v>5.3744295880999431E-2</v>
      </c>
      <c r="F107" s="63">
        <f t="shared" si="48"/>
        <v>-0.95218277514789829</v>
      </c>
      <c r="G107" s="62">
        <f t="shared" si="34"/>
        <v>8.5883384817837101</v>
      </c>
      <c r="H107" s="62"/>
      <c r="I107" s="62">
        <v>39.463999999999999</v>
      </c>
      <c r="J107" s="62">
        <f t="shared" si="41"/>
        <v>5.41</v>
      </c>
      <c r="K107" s="62">
        <f t="shared" si="44"/>
        <v>7.2946395563770787</v>
      </c>
      <c r="L107" s="63">
        <f t="shared" si="49"/>
        <v>5.8800729091355801E-2</v>
      </c>
      <c r="M107" s="63">
        <f t="shared" si="50"/>
        <v>0.49057697531842948</v>
      </c>
      <c r="N107" s="62">
        <f t="shared" si="35"/>
        <v>7.7852165316955082</v>
      </c>
      <c r="O107" s="62">
        <f t="shared" si="36"/>
        <v>0.80312195008820186</v>
      </c>
      <c r="P107" s="62"/>
      <c r="Q107" s="50"/>
      <c r="R107" s="50"/>
      <c r="S107" s="50"/>
      <c r="T107" s="50"/>
      <c r="U107" s="50"/>
      <c r="V107" s="50"/>
      <c r="W107" s="50"/>
      <c r="X107" s="50"/>
      <c r="Y107" s="50"/>
      <c r="Z107" s="50"/>
      <c r="AA107" s="50"/>
      <c r="AB107" s="50"/>
    </row>
    <row r="108" spans="1:28" x14ac:dyDescent="0.3">
      <c r="A108" s="57">
        <v>14793</v>
      </c>
      <c r="B108" s="72">
        <v>81.141860000000023</v>
      </c>
      <c r="C108" s="62">
        <v>4.9800000000000004</v>
      </c>
      <c r="D108" s="62">
        <v>16.293546184738958</v>
      </c>
      <c r="E108" s="63">
        <f t="shared" si="47"/>
        <v>9.1785882921975162E-2</v>
      </c>
      <c r="F108" s="63">
        <f t="shared" si="48"/>
        <v>-1.6261620938073245</v>
      </c>
      <c r="G108" s="62">
        <f t="shared" si="34"/>
        <v>14.667384090931634</v>
      </c>
      <c r="H108" s="62"/>
      <c r="I108" s="62">
        <v>44.134</v>
      </c>
      <c r="J108" s="62">
        <f t="shared" si="41"/>
        <v>4.9800000000000004</v>
      </c>
      <c r="K108" s="62">
        <f t="shared" si="44"/>
        <v>8.8622489959839346</v>
      </c>
      <c r="L108" s="63">
        <f t="shared" si="49"/>
        <v>7.1436936441558962E-2</v>
      </c>
      <c r="M108" s="63">
        <f t="shared" si="50"/>
        <v>0.59600138887847298</v>
      </c>
      <c r="N108" s="62">
        <f t="shared" si="35"/>
        <v>9.4582503848624082</v>
      </c>
      <c r="O108" s="62">
        <f t="shared" si="36"/>
        <v>5.2091337060692258</v>
      </c>
      <c r="P108" s="62"/>
      <c r="Q108" s="50"/>
      <c r="R108" s="50"/>
      <c r="S108" s="50"/>
      <c r="T108" s="50"/>
      <c r="U108" s="50"/>
      <c r="V108" s="50"/>
      <c r="W108" s="50"/>
      <c r="X108" s="50"/>
      <c r="Y108" s="50"/>
      <c r="Z108" s="50"/>
      <c r="AA108" s="50"/>
      <c r="AB108" s="50"/>
    </row>
    <row r="109" spans="1:28" x14ac:dyDescent="0.3">
      <c r="A109" s="57">
        <v>14824</v>
      </c>
      <c r="B109" s="72">
        <v>79.318471999999986</v>
      </c>
      <c r="C109" s="62">
        <v>4.9829999999999997</v>
      </c>
      <c r="D109" s="62">
        <v>15.917814970901063</v>
      </c>
      <c r="E109" s="63">
        <f t="shared" si="47"/>
        <v>8.9669288976590947E-2</v>
      </c>
      <c r="F109" s="63">
        <f t="shared" si="48"/>
        <v>-1.5886625924418281</v>
      </c>
      <c r="G109" s="62">
        <f t="shared" si="34"/>
        <v>14.329152378459234</v>
      </c>
      <c r="H109" s="62"/>
      <c r="I109" s="62">
        <v>41.58</v>
      </c>
      <c r="J109" s="62">
        <f t="shared" si="41"/>
        <v>4.9829999999999997</v>
      </c>
      <c r="K109" s="62">
        <f t="shared" si="44"/>
        <v>8.3443708609271532</v>
      </c>
      <c r="L109" s="63">
        <f t="shared" si="49"/>
        <v>6.7262417373623776E-2</v>
      </c>
      <c r="M109" s="63">
        <f t="shared" si="50"/>
        <v>0.56117319934063581</v>
      </c>
      <c r="N109" s="62">
        <f t="shared" si="35"/>
        <v>8.9055440602677898</v>
      </c>
      <c r="O109" s="62">
        <f t="shared" si="36"/>
        <v>5.4236083181914445</v>
      </c>
      <c r="P109" s="62"/>
      <c r="Q109" s="50"/>
      <c r="R109" s="50"/>
      <c r="S109" s="50"/>
      <c r="T109" s="50"/>
      <c r="U109" s="50"/>
      <c r="V109" s="50"/>
      <c r="W109" s="50"/>
      <c r="X109" s="50"/>
      <c r="Y109" s="50"/>
      <c r="Z109" s="50"/>
      <c r="AA109" s="50"/>
      <c r="AB109" s="50"/>
    </row>
    <row r="110" spans="1:28" x14ac:dyDescent="0.3">
      <c r="A110" s="57">
        <v>14855</v>
      </c>
      <c r="B110" s="72">
        <v>102.24286699999999</v>
      </c>
      <c r="C110" s="62">
        <v>4.9610000000000003</v>
      </c>
      <c r="D110" s="62">
        <v>20.609326143922594</v>
      </c>
      <c r="E110" s="63">
        <f t="shared" si="47"/>
        <v>0.11609782027184819</v>
      </c>
      <c r="F110" s="63">
        <f t="shared" si="48"/>
        <v>-2.0568944644812528</v>
      </c>
      <c r="G110" s="62">
        <f t="shared" si="34"/>
        <v>18.552431679441341</v>
      </c>
      <c r="H110" s="62"/>
      <c r="I110" s="62">
        <v>42.463999999999999</v>
      </c>
      <c r="J110" s="62">
        <f t="shared" si="41"/>
        <v>4.9610000000000003</v>
      </c>
      <c r="K110" s="62">
        <f t="shared" si="44"/>
        <v>8.559564603910502</v>
      </c>
      <c r="L110" s="63">
        <f t="shared" si="49"/>
        <v>6.8997054004470995E-2</v>
      </c>
      <c r="M110" s="63">
        <f t="shared" si="50"/>
        <v>0.57564534628145803</v>
      </c>
      <c r="N110" s="62">
        <f t="shared" si="35"/>
        <v>9.1352099501919604</v>
      </c>
      <c r="O110" s="62">
        <f t="shared" si="36"/>
        <v>9.4172217292493805</v>
      </c>
      <c r="P110" s="62"/>
      <c r="Q110" s="50"/>
      <c r="R110" s="50"/>
      <c r="S110" s="50"/>
      <c r="T110" s="50"/>
      <c r="U110" s="50"/>
      <c r="V110" s="50"/>
      <c r="W110" s="50"/>
      <c r="X110" s="50"/>
      <c r="Y110" s="50"/>
      <c r="Z110" s="50"/>
      <c r="AA110" s="50"/>
      <c r="AB110" s="50"/>
    </row>
    <row r="111" spans="1:28" x14ac:dyDescent="0.3">
      <c r="A111" s="57">
        <v>14885</v>
      </c>
      <c r="B111" s="72">
        <v>43.712825000000002</v>
      </c>
      <c r="C111" s="62">
        <v>4.8650000000000002</v>
      </c>
      <c r="D111" s="62">
        <v>8.9851644398766695</v>
      </c>
      <c r="E111" s="63">
        <f t="shared" si="47"/>
        <v>5.0615823097225135E-2</v>
      </c>
      <c r="F111" s="63">
        <f t="shared" si="48"/>
        <v>-0.89675590894009261</v>
      </c>
      <c r="G111" s="62">
        <f t="shared" si="34"/>
        <v>8.0884085309365776</v>
      </c>
      <c r="H111" s="62"/>
      <c r="I111" s="62">
        <v>53.192</v>
      </c>
      <c r="J111" s="62">
        <f t="shared" si="41"/>
        <v>4.8650000000000002</v>
      </c>
      <c r="K111" s="62">
        <f t="shared" si="44"/>
        <v>10.93360739979445</v>
      </c>
      <c r="L111" s="63">
        <f t="shared" si="49"/>
        <v>8.8133770248390211E-2</v>
      </c>
      <c r="M111" s="63">
        <f t="shared" si="50"/>
        <v>0.73530378109241457</v>
      </c>
      <c r="N111" s="62">
        <f t="shared" si="35"/>
        <v>11.668911180886864</v>
      </c>
      <c r="O111" s="62">
        <f t="shared" si="36"/>
        <v>-3.5805026499502866</v>
      </c>
      <c r="P111" s="62"/>
      <c r="Q111" s="50"/>
      <c r="R111" s="50"/>
      <c r="S111" s="50"/>
      <c r="T111" s="50"/>
      <c r="U111" s="50"/>
      <c r="V111" s="50"/>
      <c r="W111" s="50"/>
      <c r="X111" s="50"/>
      <c r="Y111" s="50"/>
      <c r="Z111" s="50"/>
      <c r="AA111" s="50"/>
      <c r="AB111" s="50"/>
    </row>
    <row r="112" spans="1:28" x14ac:dyDescent="0.3">
      <c r="A112" s="57">
        <v>14916</v>
      </c>
      <c r="B112" s="72">
        <v>58.853815000000004</v>
      </c>
      <c r="C112" s="62">
        <v>4.851</v>
      </c>
      <c r="D112" s="62">
        <v>12.132305710162854</v>
      </c>
      <c r="E112" s="63">
        <f t="shared" si="47"/>
        <v>6.8344507626561177E-2</v>
      </c>
      <c r="F112" s="63">
        <f t="shared" si="48"/>
        <v>-1.2108533914383763</v>
      </c>
      <c r="G112" s="62">
        <f t="shared" si="34"/>
        <v>10.921452318724477</v>
      </c>
      <c r="H112" s="62"/>
      <c r="I112" s="62">
        <v>50.384</v>
      </c>
      <c r="J112" s="62">
        <f t="shared" si="41"/>
        <v>4.851</v>
      </c>
      <c r="K112" s="62">
        <f t="shared" si="44"/>
        <v>10.386312100597815</v>
      </c>
      <c r="L112" s="63">
        <f t="shared" si="49"/>
        <v>8.3722124906311521E-2</v>
      </c>
      <c r="M112" s="63">
        <f t="shared" si="50"/>
        <v>0.69849723699783184</v>
      </c>
      <c r="N112" s="62">
        <f t="shared" si="35"/>
        <v>11.084809337595647</v>
      </c>
      <c r="O112" s="62">
        <f t="shared" si="36"/>
        <v>-0.16335701887117082</v>
      </c>
      <c r="P112" s="62"/>
      <c r="Q112" s="50"/>
      <c r="R112" s="50"/>
      <c r="S112" s="50"/>
      <c r="T112" s="50"/>
      <c r="U112" s="50"/>
      <c r="V112" s="50"/>
      <c r="W112" s="50"/>
      <c r="X112" s="50"/>
      <c r="Y112" s="50"/>
      <c r="Z112" s="50"/>
      <c r="AA112" s="50"/>
      <c r="AB112" s="50"/>
    </row>
    <row r="113" spans="1:28" x14ac:dyDescent="0.3">
      <c r="A113" s="57">
        <v>14946</v>
      </c>
      <c r="B113" s="73">
        <v>76.692070000000001</v>
      </c>
      <c r="C113" s="67">
        <v>4.851</v>
      </c>
      <c r="D113" s="67">
        <v>15.80953823953824</v>
      </c>
      <c r="E113" s="63">
        <f t="shared" si="47"/>
        <v>8.9059337326080956E-2</v>
      </c>
      <c r="F113" s="63">
        <f t="shared" si="48"/>
        <v>-1.5778561348305009</v>
      </c>
      <c r="G113" s="62">
        <f t="shared" si="34"/>
        <v>14.231682104707739</v>
      </c>
      <c r="H113" s="62"/>
      <c r="I113" s="67">
        <v>83.92</v>
      </c>
      <c r="J113" s="62">
        <f t="shared" si="41"/>
        <v>4.851</v>
      </c>
      <c r="K113" s="62">
        <f>I113/J113</f>
        <v>17.299525870954444</v>
      </c>
      <c r="L113" s="63">
        <f t="shared" si="49"/>
        <v>0.13944825186840393</v>
      </c>
      <c r="M113" s="63">
        <f t="shared" si="50"/>
        <v>1.1634226764222382</v>
      </c>
      <c r="N113" s="62">
        <f t="shared" si="35"/>
        <v>18.462948547376683</v>
      </c>
      <c r="O113" s="62">
        <f t="shared" si="36"/>
        <v>-4.2312664426689448</v>
      </c>
      <c r="P113" s="62"/>
      <c r="Q113" s="50"/>
      <c r="R113" s="50"/>
      <c r="S113" s="50"/>
      <c r="T113" s="50"/>
      <c r="U113" s="50"/>
      <c r="V113" s="50"/>
      <c r="W113" s="50"/>
      <c r="X113" s="50"/>
      <c r="Y113" s="50"/>
      <c r="Z113" s="50"/>
      <c r="AA113" s="50"/>
      <c r="AB113" s="50"/>
    </row>
    <row r="114" spans="1:28" x14ac:dyDescent="0.3">
      <c r="A114" s="57">
        <v>14977</v>
      </c>
      <c r="B114" s="72">
        <f>C114*D114</f>
        <v>49.892535000000002</v>
      </c>
      <c r="C114" s="67">
        <v>4.851</v>
      </c>
      <c r="D114" s="72">
        <v>10.285</v>
      </c>
      <c r="E114" s="63">
        <f t="shared" ref="E114:E125" si="51">D114/Q$15</f>
        <v>6.8430717640953306E-2</v>
      </c>
      <c r="F114" s="63">
        <f t="shared" ref="F114:F125" si="52">E114*T$15</f>
        <v>1.7930216636282583</v>
      </c>
      <c r="G114" s="62">
        <f t="shared" si="34"/>
        <v>12.078021663628258</v>
      </c>
      <c r="H114" s="62"/>
      <c r="I114" s="62">
        <f>J114*K114</f>
        <v>53.412420599999997</v>
      </c>
      <c r="J114" s="62">
        <f t="shared" si="41"/>
        <v>4.851</v>
      </c>
      <c r="K114" s="62">
        <v>11.0106</v>
      </c>
      <c r="L114" s="63">
        <f t="shared" ref="L114:L125" si="53">K114/V$15</f>
        <v>5.8492474484646166E-2</v>
      </c>
      <c r="M114" s="63">
        <f t="shared" ref="M114:M125" si="54">L114*Y$15</f>
        <v>0.65864865968690989</v>
      </c>
      <c r="N114" s="62">
        <f t="shared" si="35"/>
        <v>11.669248659686911</v>
      </c>
      <c r="O114" s="62">
        <f t="shared" si="36"/>
        <v>0.40877300394134686</v>
      </c>
      <c r="P114" s="62"/>
      <c r="Q114" s="62"/>
      <c r="R114" s="62"/>
      <c r="S114" s="50"/>
      <c r="T114" s="50"/>
      <c r="U114" s="50"/>
      <c r="V114" s="50"/>
      <c r="W114" s="50"/>
      <c r="X114" s="50"/>
      <c r="Y114" s="50"/>
      <c r="Z114" s="50"/>
      <c r="AA114" s="50"/>
      <c r="AB114" s="50"/>
    </row>
    <row r="115" spans="1:28" x14ac:dyDescent="0.3">
      <c r="A115" s="57">
        <v>15008</v>
      </c>
      <c r="B115" s="72">
        <f t="shared" ref="B115:B173" si="55">C115*D115</f>
        <v>51.638894999999998</v>
      </c>
      <c r="C115" s="67">
        <v>4.851</v>
      </c>
      <c r="D115" s="72">
        <v>10.645</v>
      </c>
      <c r="E115" s="63">
        <f t="shared" si="51"/>
        <v>7.0825959094598726E-2</v>
      </c>
      <c r="F115" s="63">
        <f t="shared" si="52"/>
        <v>1.8557817801966756</v>
      </c>
      <c r="G115" s="62">
        <f t="shared" si="34"/>
        <v>12.500781780196675</v>
      </c>
      <c r="H115" s="62"/>
      <c r="I115" s="62">
        <f t="shared" ref="I115:I178" si="56">J115*K115</f>
        <v>55.912625999999996</v>
      </c>
      <c r="J115" s="62">
        <f t="shared" si="41"/>
        <v>4.851</v>
      </c>
      <c r="K115" s="62">
        <v>11.526</v>
      </c>
      <c r="L115" s="63">
        <f t="shared" si="53"/>
        <v>6.1230474352899175E-2</v>
      </c>
      <c r="M115" s="63">
        <f t="shared" si="54"/>
        <v>0.68947963340338614</v>
      </c>
      <c r="N115" s="62">
        <f t="shared" si="35"/>
        <v>12.215479633403387</v>
      </c>
      <c r="O115" s="62">
        <f t="shared" si="36"/>
        <v>0.28530214679328836</v>
      </c>
      <c r="P115" s="62"/>
      <c r="Q115" s="62"/>
      <c r="R115" s="62"/>
      <c r="S115" s="50"/>
      <c r="T115" s="50"/>
      <c r="U115" s="50"/>
      <c r="V115" s="50"/>
      <c r="W115" s="50"/>
      <c r="X115" s="50"/>
      <c r="Y115" s="50"/>
      <c r="Z115" s="50"/>
      <c r="AA115" s="50"/>
      <c r="AB115" s="50"/>
    </row>
    <row r="116" spans="1:28" x14ac:dyDescent="0.3">
      <c r="A116" s="57">
        <v>15036</v>
      </c>
      <c r="B116" s="72">
        <f t="shared" si="55"/>
        <v>57.319415999999997</v>
      </c>
      <c r="C116" s="67">
        <v>4.851</v>
      </c>
      <c r="D116" s="72">
        <v>11.815999999999999</v>
      </c>
      <c r="E116" s="63">
        <f t="shared" si="51"/>
        <v>7.8617147267428703E-2</v>
      </c>
      <c r="F116" s="63">
        <f t="shared" si="52"/>
        <v>2.0599264927011669</v>
      </c>
      <c r="G116" s="62">
        <f t="shared" si="34"/>
        <v>13.875926492701165</v>
      </c>
      <c r="H116" s="62"/>
      <c r="I116" s="62">
        <f t="shared" si="56"/>
        <v>78.513434999999987</v>
      </c>
      <c r="J116" s="62">
        <f t="shared" si="41"/>
        <v>4.851</v>
      </c>
      <c r="K116" s="62">
        <v>16.184999999999999</v>
      </c>
      <c r="L116" s="63">
        <f t="shared" si="53"/>
        <v>8.598084568815488E-2</v>
      </c>
      <c r="M116" s="63">
        <f t="shared" si="54"/>
        <v>0.96817871478689954</v>
      </c>
      <c r="N116" s="62">
        <f t="shared" si="35"/>
        <v>17.153178714786897</v>
      </c>
      <c r="O116" s="62">
        <f t="shared" si="36"/>
        <v>-3.2772522220857319</v>
      </c>
      <c r="P116" s="62"/>
      <c r="Q116" s="62"/>
      <c r="R116" s="62"/>
      <c r="S116" s="50"/>
      <c r="T116" s="50"/>
      <c r="U116" s="50"/>
      <c r="V116" s="50"/>
      <c r="W116" s="50"/>
      <c r="X116" s="50"/>
      <c r="Y116" s="50"/>
      <c r="Z116" s="50"/>
      <c r="AA116" s="50"/>
      <c r="AB116" s="50"/>
    </row>
    <row r="117" spans="1:28" x14ac:dyDescent="0.3">
      <c r="A117" s="57">
        <v>15067</v>
      </c>
      <c r="B117" s="72">
        <f t="shared" si="55"/>
        <v>58.735908000000002</v>
      </c>
      <c r="C117" s="67">
        <v>4.851</v>
      </c>
      <c r="D117" s="72">
        <v>12.108000000000001</v>
      </c>
      <c r="E117" s="63">
        <f t="shared" si="51"/>
        <v>8.0559954224274449E-2</v>
      </c>
      <c r="F117" s="63">
        <f t="shared" si="52"/>
        <v>2.110831920584439</v>
      </c>
      <c r="G117" s="62">
        <f t="shared" si="34"/>
        <v>14.218831920584439</v>
      </c>
      <c r="H117" s="62"/>
      <c r="I117" s="62">
        <f t="shared" si="56"/>
        <v>69.932016000000004</v>
      </c>
      <c r="J117" s="62">
        <f t="shared" si="41"/>
        <v>4.851</v>
      </c>
      <c r="K117" s="62">
        <v>14.416</v>
      </c>
      <c r="L117" s="63">
        <f t="shared" si="53"/>
        <v>7.6583248158198391E-2</v>
      </c>
      <c r="M117" s="63">
        <f t="shared" si="54"/>
        <v>0.86235800756057746</v>
      </c>
      <c r="N117" s="62">
        <f t="shared" si="35"/>
        <v>15.278358007560577</v>
      </c>
      <c r="O117" s="62">
        <f t="shared" si="36"/>
        <v>-1.0595260869761383</v>
      </c>
      <c r="P117" s="62"/>
      <c r="Q117" s="62"/>
      <c r="R117" s="62"/>
      <c r="S117" s="50"/>
      <c r="T117" s="50"/>
      <c r="U117" s="50"/>
      <c r="V117" s="50"/>
      <c r="W117" s="50"/>
      <c r="X117" s="50"/>
      <c r="Y117" s="50"/>
      <c r="Z117" s="50"/>
      <c r="AA117" s="50"/>
      <c r="AB117" s="50"/>
    </row>
    <row r="118" spans="1:28" x14ac:dyDescent="0.3">
      <c r="A118" s="57">
        <v>15097</v>
      </c>
      <c r="B118" s="72">
        <f t="shared" si="55"/>
        <v>56.388024000000001</v>
      </c>
      <c r="C118" s="67">
        <v>4.851</v>
      </c>
      <c r="D118" s="72">
        <v>11.624000000000001</v>
      </c>
      <c r="E118" s="63">
        <f t="shared" si="51"/>
        <v>7.7339685158817811E-2</v>
      </c>
      <c r="F118" s="63">
        <f t="shared" si="52"/>
        <v>2.0264544305313441</v>
      </c>
      <c r="G118" s="62">
        <f t="shared" si="34"/>
        <v>13.650454430531344</v>
      </c>
      <c r="H118" s="62"/>
      <c r="I118" s="62">
        <f t="shared" si="56"/>
        <v>72.008243999999991</v>
      </c>
      <c r="J118" s="62">
        <f t="shared" si="41"/>
        <v>4.851</v>
      </c>
      <c r="K118" s="62">
        <v>14.843999999999999</v>
      </c>
      <c r="L118" s="63">
        <f t="shared" si="53"/>
        <v>7.8856946147356874E-2</v>
      </c>
      <c r="M118" s="63">
        <f t="shared" si="54"/>
        <v>0.88796075639769767</v>
      </c>
      <c r="N118" s="62">
        <f t="shared" si="35"/>
        <v>15.731960756397697</v>
      </c>
      <c r="O118" s="62">
        <f t="shared" si="36"/>
        <v>-2.0815063258663535</v>
      </c>
      <c r="P118" s="62"/>
      <c r="Q118" s="62"/>
      <c r="R118" s="62"/>
      <c r="S118" s="50"/>
      <c r="T118" s="50"/>
      <c r="U118" s="50"/>
      <c r="V118" s="50"/>
      <c r="W118" s="50"/>
      <c r="X118" s="50"/>
      <c r="Y118" s="50"/>
      <c r="Z118" s="50"/>
      <c r="AA118" s="50"/>
      <c r="AB118" s="50"/>
    </row>
    <row r="119" spans="1:28" x14ac:dyDescent="0.3">
      <c r="A119" s="57">
        <v>15128</v>
      </c>
      <c r="B119" s="72">
        <f t="shared" si="55"/>
        <v>53.191215</v>
      </c>
      <c r="C119" s="67">
        <v>4.851</v>
      </c>
      <c r="D119" s="72">
        <v>10.965</v>
      </c>
      <c r="E119" s="63">
        <f t="shared" si="51"/>
        <v>7.2955062608950211E-2</v>
      </c>
      <c r="F119" s="63">
        <f t="shared" si="52"/>
        <v>1.9115685504797133</v>
      </c>
      <c r="G119" s="62">
        <f t="shared" si="34"/>
        <v>12.876568550479714</v>
      </c>
      <c r="H119" s="62"/>
      <c r="I119" s="62">
        <f t="shared" si="56"/>
        <v>73.085166000000001</v>
      </c>
      <c r="J119" s="62">
        <f t="shared" si="41"/>
        <v>4.851</v>
      </c>
      <c r="K119" s="62">
        <v>15.066000000000001</v>
      </c>
      <c r="L119" s="63">
        <f t="shared" si="53"/>
        <v>8.0036294169770872E-2</v>
      </c>
      <c r="M119" s="63">
        <f t="shared" si="54"/>
        <v>0.90124068686928827</v>
      </c>
      <c r="N119" s="62">
        <f t="shared" si="35"/>
        <v>15.967240686869289</v>
      </c>
      <c r="O119" s="62">
        <f t="shared" si="36"/>
        <v>-3.0906721363895748</v>
      </c>
      <c r="P119" s="62"/>
      <c r="Q119" s="62"/>
      <c r="R119" s="62"/>
      <c r="S119" s="50"/>
      <c r="T119" s="50"/>
      <c r="U119" s="50"/>
      <c r="V119" s="50"/>
      <c r="W119" s="50"/>
      <c r="X119" s="50"/>
      <c r="Y119" s="50"/>
      <c r="Z119" s="50"/>
      <c r="AA119" s="50"/>
      <c r="AB119" s="50"/>
    </row>
    <row r="120" spans="1:28" x14ac:dyDescent="0.3">
      <c r="A120" s="57">
        <v>15158</v>
      </c>
      <c r="B120" s="72">
        <f t="shared" si="55"/>
        <v>63.698481000000001</v>
      </c>
      <c r="C120" s="67">
        <v>4.851</v>
      </c>
      <c r="D120" s="72">
        <v>13.131</v>
      </c>
      <c r="E120" s="63">
        <f t="shared" si="51"/>
        <v>8.7366432021716858E-2</v>
      </c>
      <c r="F120" s="63">
        <f t="shared" si="52"/>
        <v>2.2891752518330248</v>
      </c>
      <c r="G120" s="62">
        <f t="shared" si="34"/>
        <v>15.420175251833026</v>
      </c>
      <c r="H120" s="62"/>
      <c r="I120" s="62">
        <f t="shared" si="56"/>
        <v>81.802413000000001</v>
      </c>
      <c r="J120" s="62">
        <f t="shared" si="41"/>
        <v>4.851</v>
      </c>
      <c r="K120" s="62">
        <v>16.863</v>
      </c>
      <c r="L120" s="63">
        <f t="shared" si="53"/>
        <v>8.958263829714895E-2</v>
      </c>
      <c r="M120" s="63">
        <f t="shared" si="54"/>
        <v>1.0087363402812164</v>
      </c>
      <c r="N120" s="62">
        <f t="shared" si="35"/>
        <v>17.871736340281217</v>
      </c>
      <c r="O120" s="62">
        <f t="shared" si="36"/>
        <v>-2.4515610884481909</v>
      </c>
      <c r="P120" s="62"/>
      <c r="Q120" s="62"/>
      <c r="R120" s="62"/>
      <c r="S120" s="50"/>
      <c r="T120" s="50"/>
      <c r="U120" s="50"/>
      <c r="V120" s="50"/>
      <c r="W120" s="50"/>
      <c r="X120" s="50"/>
      <c r="Y120" s="50"/>
      <c r="Z120" s="50"/>
      <c r="AA120" s="50"/>
      <c r="AB120" s="50"/>
    </row>
    <row r="121" spans="1:28" x14ac:dyDescent="0.3">
      <c r="A121" s="57">
        <v>15189</v>
      </c>
      <c r="B121" s="72">
        <f t="shared" si="55"/>
        <v>57.639581999999997</v>
      </c>
      <c r="C121" s="67">
        <v>4.851</v>
      </c>
      <c r="D121" s="72">
        <v>11.882</v>
      </c>
      <c r="E121" s="63">
        <f t="shared" si="51"/>
        <v>7.9056274867263701E-2</v>
      </c>
      <c r="F121" s="63">
        <f t="shared" si="52"/>
        <v>2.0714325140720433</v>
      </c>
      <c r="G121" s="62">
        <f t="shared" si="34"/>
        <v>13.953432514072043</v>
      </c>
      <c r="H121" s="62"/>
      <c r="I121" s="62">
        <f t="shared" si="56"/>
        <v>86.095548000000008</v>
      </c>
      <c r="J121" s="62">
        <f t="shared" si="41"/>
        <v>4.851</v>
      </c>
      <c r="K121" s="62">
        <v>17.748000000000001</v>
      </c>
      <c r="L121" s="63">
        <f t="shared" si="53"/>
        <v>9.4284093251366885E-2</v>
      </c>
      <c r="M121" s="63">
        <f t="shared" si="54"/>
        <v>1.0616766036476921</v>
      </c>
      <c r="N121" s="62">
        <f t="shared" si="35"/>
        <v>18.809676603647695</v>
      </c>
      <c r="O121" s="62">
        <f t="shared" si="36"/>
        <v>-4.856244089575652</v>
      </c>
      <c r="P121" s="62"/>
      <c r="Q121" s="62"/>
      <c r="R121" s="62"/>
      <c r="S121" s="50"/>
      <c r="T121" s="50"/>
      <c r="U121" s="50"/>
      <c r="V121" s="50"/>
      <c r="W121" s="50"/>
      <c r="X121" s="50"/>
      <c r="Y121" s="50"/>
      <c r="Z121" s="50"/>
      <c r="AA121" s="50"/>
      <c r="AB121" s="50"/>
    </row>
    <row r="122" spans="1:28" x14ac:dyDescent="0.3">
      <c r="A122" s="57">
        <v>15220</v>
      </c>
      <c r="B122" s="72">
        <f t="shared" si="55"/>
        <v>53.196066000000002</v>
      </c>
      <c r="C122" s="67">
        <v>4.851</v>
      </c>
      <c r="D122" s="72">
        <v>10.966000000000001</v>
      </c>
      <c r="E122" s="63">
        <f t="shared" si="51"/>
        <v>7.2961716057432568E-2</v>
      </c>
      <c r="F122" s="63">
        <f t="shared" si="52"/>
        <v>1.911742884136848</v>
      </c>
      <c r="G122" s="62">
        <f t="shared" si="34"/>
        <v>12.877742884136849</v>
      </c>
      <c r="H122" s="62"/>
      <c r="I122" s="62">
        <f t="shared" si="56"/>
        <v>76.223762999999991</v>
      </c>
      <c r="J122" s="62">
        <f t="shared" si="41"/>
        <v>4.851</v>
      </c>
      <c r="K122" s="62">
        <v>15.712999999999999</v>
      </c>
      <c r="L122" s="63">
        <f t="shared" si="53"/>
        <v>8.3473403045905323E-2</v>
      </c>
      <c r="M122" s="63">
        <f t="shared" si="54"/>
        <v>0.93994390765811264</v>
      </c>
      <c r="N122" s="62">
        <f t="shared" si="35"/>
        <v>16.652943907658113</v>
      </c>
      <c r="O122" s="62">
        <f t="shared" si="36"/>
        <v>-3.7752010235212641</v>
      </c>
      <c r="P122" s="62"/>
      <c r="Q122" s="62"/>
      <c r="R122" s="62"/>
      <c r="S122" s="50"/>
      <c r="T122" s="50"/>
      <c r="U122" s="50"/>
      <c r="V122" s="50"/>
      <c r="W122" s="50"/>
      <c r="X122" s="50"/>
      <c r="Y122" s="50"/>
      <c r="Z122" s="50"/>
      <c r="AA122" s="50"/>
      <c r="AB122" s="50"/>
    </row>
    <row r="123" spans="1:28" x14ac:dyDescent="0.3">
      <c r="A123" s="57">
        <v>15250</v>
      </c>
      <c r="B123" s="72">
        <f t="shared" si="55"/>
        <v>53.870355000000004</v>
      </c>
      <c r="C123" s="67">
        <v>4.851</v>
      </c>
      <c r="D123" s="72">
        <v>11.105</v>
      </c>
      <c r="E123" s="63">
        <f t="shared" si="51"/>
        <v>7.3886545396479E-2</v>
      </c>
      <c r="F123" s="63">
        <f t="shared" si="52"/>
        <v>1.9359752624785427</v>
      </c>
      <c r="G123" s="62">
        <f t="shared" si="34"/>
        <v>13.040975262478543</v>
      </c>
      <c r="H123" s="62"/>
      <c r="I123" s="62">
        <f t="shared" si="56"/>
        <v>85.814190000000011</v>
      </c>
      <c r="J123" s="62">
        <f t="shared" si="41"/>
        <v>4.851</v>
      </c>
      <c r="K123" s="62">
        <v>17.690000000000001</v>
      </c>
      <c r="L123" s="63">
        <f t="shared" si="53"/>
        <v>9.3975975299565029E-2</v>
      </c>
      <c r="M123" s="63">
        <f t="shared" si="54"/>
        <v>1.0582070722632224</v>
      </c>
      <c r="N123" s="62">
        <f t="shared" si="35"/>
        <v>18.748207072263224</v>
      </c>
      <c r="O123" s="62">
        <f t="shared" si="36"/>
        <v>-5.7072318097846804</v>
      </c>
      <c r="P123" s="62"/>
      <c r="Q123" s="62"/>
      <c r="R123" s="62"/>
      <c r="S123" s="50"/>
      <c r="T123" s="50"/>
      <c r="U123" s="50"/>
      <c r="V123" s="50"/>
      <c r="W123" s="50"/>
      <c r="X123" s="50"/>
      <c r="Y123" s="50"/>
      <c r="Z123" s="50"/>
      <c r="AA123" s="50"/>
      <c r="AB123" s="50"/>
    </row>
    <row r="124" spans="1:28" x14ac:dyDescent="0.3">
      <c r="A124" s="57">
        <v>15281</v>
      </c>
      <c r="B124" s="72">
        <f t="shared" si="55"/>
        <v>69.893208000000001</v>
      </c>
      <c r="C124" s="67">
        <v>4.851</v>
      </c>
      <c r="D124" s="72">
        <v>14.407999999999999</v>
      </c>
      <c r="E124" s="63">
        <f t="shared" si="51"/>
        <v>9.5862885733675754E-2</v>
      </c>
      <c r="F124" s="63">
        <f t="shared" si="52"/>
        <v>2.5117993319937719</v>
      </c>
      <c r="G124" s="62">
        <f t="shared" si="34"/>
        <v>16.919799331993772</v>
      </c>
      <c r="H124" s="62"/>
      <c r="I124" s="62">
        <f t="shared" si="56"/>
        <v>77.824592999999993</v>
      </c>
      <c r="J124" s="62">
        <f t="shared" si="41"/>
        <v>4.851</v>
      </c>
      <c r="K124" s="62">
        <v>16.042999999999999</v>
      </c>
      <c r="L124" s="63">
        <f t="shared" si="53"/>
        <v>8.5226487944088283E-2</v>
      </c>
      <c r="M124" s="63">
        <f t="shared" si="54"/>
        <v>0.95968434484561205</v>
      </c>
      <c r="N124" s="62">
        <f t="shared" si="35"/>
        <v>17.002684344845612</v>
      </c>
      <c r="O124" s="62">
        <f t="shared" si="36"/>
        <v>-8.288501285183969E-2</v>
      </c>
      <c r="P124" s="62"/>
      <c r="Q124" s="62"/>
      <c r="R124" s="62"/>
      <c r="S124" s="50"/>
      <c r="T124" s="50"/>
      <c r="U124" s="50"/>
      <c r="V124" s="50"/>
      <c r="W124" s="50"/>
      <c r="X124" s="50"/>
      <c r="Y124" s="50"/>
      <c r="Z124" s="50"/>
      <c r="AA124" s="50"/>
      <c r="AB124" s="50"/>
    </row>
    <row r="125" spans="1:28" x14ac:dyDescent="0.3">
      <c r="A125" s="57">
        <v>15311</v>
      </c>
      <c r="B125" s="72">
        <f t="shared" si="55"/>
        <v>103.631913</v>
      </c>
      <c r="C125" s="67">
        <v>4.851</v>
      </c>
      <c r="D125" s="72">
        <v>21.363</v>
      </c>
      <c r="E125" s="63">
        <f t="shared" si="51"/>
        <v>0.1421376199284089</v>
      </c>
      <c r="F125" s="63">
        <f t="shared" si="52"/>
        <v>3.7242899173641697</v>
      </c>
      <c r="G125" s="62">
        <f t="shared" si="34"/>
        <v>25.087289917364171</v>
      </c>
      <c r="H125" s="62"/>
      <c r="I125" s="62">
        <f t="shared" si="56"/>
        <v>102.525885</v>
      </c>
      <c r="J125" s="62">
        <f t="shared" si="41"/>
        <v>4.851</v>
      </c>
      <c r="K125" s="62">
        <v>21.135000000000002</v>
      </c>
      <c r="L125" s="63">
        <f t="shared" si="53"/>
        <v>0.11227711916089921</v>
      </c>
      <c r="M125" s="63">
        <f t="shared" si="54"/>
        <v>1.2642852725993898</v>
      </c>
      <c r="N125" s="62">
        <f t="shared" si="35"/>
        <v>22.399285272599393</v>
      </c>
      <c r="O125" s="62">
        <f t="shared" si="36"/>
        <v>2.6880046447647779</v>
      </c>
      <c r="P125" s="62"/>
      <c r="Q125" s="62"/>
      <c r="R125" s="62"/>
      <c r="S125" s="50"/>
      <c r="T125" s="50"/>
      <c r="U125" s="50"/>
      <c r="V125" s="50"/>
      <c r="W125" s="50"/>
      <c r="X125" s="50"/>
      <c r="Y125" s="50"/>
      <c r="Z125" s="50"/>
      <c r="AA125" s="50"/>
      <c r="AB125" s="50"/>
    </row>
    <row r="126" spans="1:28" x14ac:dyDescent="0.3">
      <c r="A126" s="57">
        <v>15342</v>
      </c>
      <c r="B126" s="72">
        <f t="shared" si="55"/>
        <v>91.407392999999999</v>
      </c>
      <c r="C126" s="67">
        <v>4.851</v>
      </c>
      <c r="D126" s="72">
        <v>18.843</v>
      </c>
      <c r="E126" s="63">
        <f t="shared" ref="E126:E137" si="57">D126/Q$16</f>
        <v>9.7235122917827738E-2</v>
      </c>
      <c r="F126" s="63">
        <f t="shared" ref="F126:F137" si="58">E126*T$16</f>
        <v>1.3332880054492557</v>
      </c>
      <c r="G126" s="62">
        <f t="shared" si="34"/>
        <v>20.176288005449255</v>
      </c>
      <c r="H126" s="62"/>
      <c r="I126" s="62">
        <f t="shared" si="56"/>
        <v>76.965965999999995</v>
      </c>
      <c r="J126" s="62">
        <f t="shared" si="41"/>
        <v>4.851</v>
      </c>
      <c r="K126" s="62">
        <v>15.866</v>
      </c>
      <c r="L126" s="63">
        <f t="shared" ref="L126:L137" si="59">K126/V$16</f>
        <v>0.10238639150243282</v>
      </c>
      <c r="M126" s="63">
        <f t="shared" ref="M126:M137" si="60">L126*Y$16</f>
        <v>1.7649366167189311</v>
      </c>
      <c r="N126" s="62">
        <f t="shared" si="35"/>
        <v>17.63093661671893</v>
      </c>
      <c r="O126" s="62">
        <f t="shared" si="36"/>
        <v>2.5453513887303245</v>
      </c>
      <c r="P126" s="62"/>
      <c r="Q126" s="62"/>
      <c r="R126" s="62"/>
      <c r="S126" s="50"/>
      <c r="T126" s="50"/>
      <c r="U126" s="50"/>
      <c r="V126" s="50"/>
      <c r="W126" s="50"/>
      <c r="X126" s="50"/>
      <c r="Y126" s="50"/>
      <c r="Z126" s="50"/>
      <c r="AA126" s="50"/>
      <c r="AB126" s="50"/>
    </row>
    <row r="127" spans="1:28" x14ac:dyDescent="0.3">
      <c r="A127" s="57">
        <v>15373</v>
      </c>
      <c r="B127" s="72">
        <f t="shared" si="55"/>
        <v>120.06225000000001</v>
      </c>
      <c r="C127" s="67">
        <v>4.851</v>
      </c>
      <c r="D127" s="72">
        <v>24.75</v>
      </c>
      <c r="E127" s="63">
        <f t="shared" si="57"/>
        <v>0.12771688649451979</v>
      </c>
      <c r="F127" s="63">
        <f t="shared" si="58"/>
        <v>1.7512539476128575</v>
      </c>
      <c r="G127" s="62">
        <f t="shared" si="34"/>
        <v>26.501253947612856</v>
      </c>
      <c r="H127" s="62"/>
      <c r="I127" s="62">
        <f t="shared" si="56"/>
        <v>68.869647000000001</v>
      </c>
      <c r="J127" s="62">
        <f t="shared" si="41"/>
        <v>4.851</v>
      </c>
      <c r="K127" s="62">
        <v>14.196999999999999</v>
      </c>
      <c r="L127" s="63">
        <f t="shared" si="59"/>
        <v>9.1616009086098502E-2</v>
      </c>
      <c r="M127" s="63">
        <f t="shared" si="60"/>
        <v>1.5792767646261607</v>
      </c>
      <c r="N127" s="62">
        <f t="shared" si="35"/>
        <v>15.776276764626161</v>
      </c>
      <c r="O127" s="62">
        <f t="shared" si="36"/>
        <v>10.724977182986695</v>
      </c>
      <c r="P127" s="62"/>
      <c r="Q127" s="62"/>
      <c r="R127" s="62"/>
      <c r="S127" s="50"/>
      <c r="T127" s="50"/>
      <c r="U127" s="50"/>
      <c r="V127" s="50"/>
      <c r="W127" s="50"/>
      <c r="X127" s="50"/>
      <c r="Y127" s="50"/>
      <c r="Z127" s="50"/>
      <c r="AA127" s="50"/>
      <c r="AB127" s="50"/>
    </row>
    <row r="128" spans="1:28" x14ac:dyDescent="0.3">
      <c r="A128" s="57">
        <v>15401</v>
      </c>
      <c r="B128" s="72">
        <f t="shared" si="55"/>
        <v>99.071973000000014</v>
      </c>
      <c r="C128" s="67">
        <v>4.851</v>
      </c>
      <c r="D128" s="72">
        <v>20.423000000000002</v>
      </c>
      <c r="E128" s="63">
        <f t="shared" si="57"/>
        <v>0.10538836254050821</v>
      </c>
      <c r="F128" s="63">
        <f t="shared" si="58"/>
        <v>1.4450852271554504</v>
      </c>
      <c r="G128" s="62">
        <f t="shared" si="34"/>
        <v>21.868085227155451</v>
      </c>
      <c r="H128" s="62"/>
      <c r="I128" s="62">
        <f t="shared" si="56"/>
        <v>72.721340999999995</v>
      </c>
      <c r="J128" s="62">
        <f t="shared" si="41"/>
        <v>4.851</v>
      </c>
      <c r="K128" s="62">
        <v>14.991</v>
      </c>
      <c r="L128" s="63">
        <f t="shared" si="59"/>
        <v>9.6739845897703916E-2</v>
      </c>
      <c r="M128" s="63">
        <f t="shared" si="60"/>
        <v>1.6676014635846146</v>
      </c>
      <c r="N128" s="62">
        <f t="shared" si="35"/>
        <v>16.658601463584613</v>
      </c>
      <c r="O128" s="62">
        <f t="shared" si="36"/>
        <v>5.2094837635708373</v>
      </c>
      <c r="P128" s="62"/>
      <c r="Q128" s="62"/>
      <c r="R128" s="62"/>
      <c r="S128" s="50"/>
      <c r="T128" s="50"/>
      <c r="U128" s="50"/>
      <c r="V128" s="50"/>
      <c r="W128" s="50"/>
      <c r="X128" s="50"/>
      <c r="Y128" s="50"/>
      <c r="Z128" s="50"/>
      <c r="AA128" s="50"/>
      <c r="AB128" s="50"/>
    </row>
    <row r="129" spans="1:28" x14ac:dyDescent="0.3">
      <c r="A129" s="57">
        <v>15432</v>
      </c>
      <c r="B129" s="72">
        <f t="shared" si="55"/>
        <v>57.692943</v>
      </c>
      <c r="C129" s="67">
        <v>4.851</v>
      </c>
      <c r="D129" s="72">
        <v>11.893000000000001</v>
      </c>
      <c r="E129" s="63">
        <f t="shared" si="57"/>
        <v>6.1371189134518139E-2</v>
      </c>
      <c r="F129" s="63">
        <f t="shared" si="58"/>
        <v>0.84152174541251379</v>
      </c>
      <c r="G129" s="62">
        <f t="shared" si="34"/>
        <v>12.734521745412515</v>
      </c>
      <c r="H129" s="62"/>
      <c r="I129" s="62">
        <f t="shared" si="56"/>
        <v>73.361672999999996</v>
      </c>
      <c r="J129" s="62">
        <f t="shared" si="41"/>
        <v>4.851</v>
      </c>
      <c r="K129" s="62">
        <v>15.122999999999999</v>
      </c>
      <c r="L129" s="63">
        <f t="shared" si="59"/>
        <v>9.7591667634645884E-2</v>
      </c>
      <c r="M129" s="63">
        <f t="shared" si="60"/>
        <v>1.6822851666860201</v>
      </c>
      <c r="N129" s="62">
        <f t="shared" si="35"/>
        <v>16.805285166686019</v>
      </c>
      <c r="O129" s="62">
        <f t="shared" si="36"/>
        <v>-4.0707634212735044</v>
      </c>
      <c r="P129" s="62"/>
      <c r="Q129" s="62"/>
      <c r="R129" s="62"/>
      <c r="S129" s="50"/>
      <c r="T129" s="50"/>
      <c r="U129" s="50"/>
      <c r="V129" s="50"/>
      <c r="W129" s="50"/>
      <c r="X129" s="50"/>
      <c r="Y129" s="50"/>
      <c r="Z129" s="50"/>
      <c r="AA129" s="50"/>
      <c r="AB129" s="50"/>
    </row>
    <row r="130" spans="1:28" x14ac:dyDescent="0.3">
      <c r="A130" s="57">
        <v>15462</v>
      </c>
      <c r="B130" s="72">
        <f t="shared" si="55"/>
        <v>81.836369999999988</v>
      </c>
      <c r="C130" s="67">
        <v>4.851</v>
      </c>
      <c r="D130" s="72">
        <v>16.869999999999997</v>
      </c>
      <c r="E130" s="63">
        <f t="shared" si="57"/>
        <v>8.7053893945961566E-2</v>
      </c>
      <c r="F130" s="63">
        <f t="shared" si="58"/>
        <v>1.1936829937870266</v>
      </c>
      <c r="G130" s="62">
        <f t="shared" si="34"/>
        <v>18.063682993787022</v>
      </c>
      <c r="H130" s="62"/>
      <c r="I130" s="62">
        <f t="shared" si="56"/>
        <v>57.542562000000004</v>
      </c>
      <c r="J130" s="62">
        <f t="shared" si="41"/>
        <v>4.851</v>
      </c>
      <c r="K130" s="62">
        <v>11.862</v>
      </c>
      <c r="L130" s="63">
        <f t="shared" si="59"/>
        <v>7.6547798815193385E-2</v>
      </c>
      <c r="M130" s="63">
        <f t="shared" si="60"/>
        <v>1.3195309559762991</v>
      </c>
      <c r="N130" s="62">
        <f t="shared" si="35"/>
        <v>13.181530955976299</v>
      </c>
      <c r="O130" s="62">
        <f t="shared" si="36"/>
        <v>4.882152037810723</v>
      </c>
      <c r="P130" s="62"/>
      <c r="Q130" s="62"/>
      <c r="R130" s="62"/>
      <c r="S130" s="50"/>
      <c r="T130" s="50"/>
      <c r="U130" s="50"/>
      <c r="V130" s="50"/>
      <c r="W130" s="50"/>
      <c r="X130" s="50"/>
      <c r="Y130" s="50"/>
      <c r="Z130" s="50"/>
      <c r="AA130" s="50"/>
      <c r="AB130" s="50"/>
    </row>
    <row r="131" spans="1:28" x14ac:dyDescent="0.3">
      <c r="A131" s="57">
        <v>15493</v>
      </c>
      <c r="B131" s="72">
        <f t="shared" si="55"/>
        <v>65.279906999999994</v>
      </c>
      <c r="C131" s="67">
        <v>4.851</v>
      </c>
      <c r="D131" s="72">
        <v>13.456999999999999</v>
      </c>
      <c r="E131" s="63">
        <f t="shared" si="57"/>
        <v>6.9441864305323342E-2</v>
      </c>
      <c r="F131" s="63">
        <f t="shared" si="58"/>
        <v>0.95218684335459491</v>
      </c>
      <c r="G131" s="62">
        <f t="shared" si="34"/>
        <v>14.409186843354593</v>
      </c>
      <c r="H131" s="62"/>
      <c r="I131" s="62">
        <f t="shared" si="56"/>
        <v>58.89114</v>
      </c>
      <c r="J131" s="62">
        <f t="shared" si="41"/>
        <v>4.851</v>
      </c>
      <c r="K131" s="62">
        <v>12.14</v>
      </c>
      <c r="L131" s="63">
        <f t="shared" si="59"/>
        <v>7.8341787018752967E-2</v>
      </c>
      <c r="M131" s="63">
        <f t="shared" si="60"/>
        <v>1.3504557246292592</v>
      </c>
      <c r="N131" s="62">
        <f t="shared" si="35"/>
        <v>13.49045572462926</v>
      </c>
      <c r="O131" s="62">
        <f t="shared" si="36"/>
        <v>0.91873111872533286</v>
      </c>
      <c r="P131" s="62"/>
      <c r="Q131" s="62"/>
      <c r="R131" s="62"/>
      <c r="S131" s="50"/>
      <c r="T131" s="50"/>
      <c r="U131" s="50"/>
      <c r="V131" s="50"/>
      <c r="W131" s="50"/>
      <c r="X131" s="50"/>
      <c r="Y131" s="50"/>
      <c r="Z131" s="50"/>
      <c r="AA131" s="50"/>
      <c r="AB131" s="50"/>
    </row>
    <row r="132" spans="1:28" x14ac:dyDescent="0.3">
      <c r="A132" s="57">
        <v>15523</v>
      </c>
      <c r="B132" s="72">
        <f t="shared" si="55"/>
        <v>71.261189999999999</v>
      </c>
      <c r="C132" s="67">
        <v>4.851</v>
      </c>
      <c r="D132" s="72">
        <v>14.69</v>
      </c>
      <c r="E132" s="63">
        <f t="shared" si="57"/>
        <v>7.5804487377959417E-2</v>
      </c>
      <c r="F132" s="63">
        <f t="shared" si="58"/>
        <v>1.0394311309265809</v>
      </c>
      <c r="G132" s="62">
        <f t="shared" si="34"/>
        <v>15.72943113092658</v>
      </c>
      <c r="H132" s="62"/>
      <c r="I132" s="62">
        <f t="shared" si="56"/>
        <v>62.704025999999999</v>
      </c>
      <c r="J132" s="62">
        <f t="shared" si="41"/>
        <v>4.851</v>
      </c>
      <c r="K132" s="62">
        <v>12.926</v>
      </c>
      <c r="L132" s="63">
        <f t="shared" si="59"/>
        <v>8.3413998270543729E-2</v>
      </c>
      <c r="M132" s="63">
        <f t="shared" si="60"/>
        <v>1.437890502187628</v>
      </c>
      <c r="N132" s="62">
        <f t="shared" si="35"/>
        <v>14.363890502187628</v>
      </c>
      <c r="O132" s="62">
        <f t="shared" si="36"/>
        <v>1.3655406287389518</v>
      </c>
      <c r="P132" s="62"/>
      <c r="Q132" s="62"/>
      <c r="R132" s="62"/>
      <c r="S132" s="50"/>
      <c r="T132" s="50"/>
      <c r="U132" s="50"/>
      <c r="V132" s="50"/>
      <c r="W132" s="50"/>
      <c r="X132" s="50"/>
      <c r="Y132" s="50"/>
      <c r="Z132" s="50"/>
      <c r="AA132" s="50"/>
      <c r="AB132" s="50"/>
    </row>
    <row r="133" spans="1:28" x14ac:dyDescent="0.3">
      <c r="A133" s="57">
        <v>15554</v>
      </c>
      <c r="B133" s="72">
        <f t="shared" si="55"/>
        <v>51.032519999999998</v>
      </c>
      <c r="C133" s="67">
        <v>4.851</v>
      </c>
      <c r="D133" s="72">
        <v>10.52</v>
      </c>
      <c r="E133" s="63">
        <f t="shared" si="57"/>
        <v>5.4286127107973661E-2</v>
      </c>
      <c r="F133" s="63">
        <f t="shared" si="58"/>
        <v>0.74437137490453575</v>
      </c>
      <c r="G133" s="62">
        <f t="shared" si="34"/>
        <v>11.264371374904535</v>
      </c>
      <c r="H133" s="62"/>
      <c r="I133" s="62">
        <f t="shared" si="56"/>
        <v>55.403270999999997</v>
      </c>
      <c r="J133" s="62">
        <f t="shared" si="41"/>
        <v>4.851</v>
      </c>
      <c r="K133" s="62">
        <v>11.420999999999999</v>
      </c>
      <c r="L133" s="63">
        <f t="shared" si="59"/>
        <v>7.3701939830410013E-2</v>
      </c>
      <c r="M133" s="63">
        <f t="shared" si="60"/>
        <v>1.2704740387966036</v>
      </c>
      <c r="N133" s="62">
        <f t="shared" si="35"/>
        <v>12.691474038796603</v>
      </c>
      <c r="O133" s="62">
        <f t="shared" si="36"/>
        <v>-1.4271026638920681</v>
      </c>
      <c r="P133" s="62"/>
      <c r="Q133" s="62"/>
      <c r="R133" s="62"/>
      <c r="S133" s="50"/>
      <c r="T133" s="50"/>
      <c r="U133" s="50"/>
      <c r="V133" s="50"/>
      <c r="W133" s="50"/>
      <c r="X133" s="50"/>
      <c r="Y133" s="50"/>
      <c r="Z133" s="50"/>
      <c r="AA133" s="50"/>
      <c r="AB133" s="50"/>
    </row>
    <row r="134" spans="1:28" x14ac:dyDescent="0.3">
      <c r="A134" s="57">
        <v>15585</v>
      </c>
      <c r="B134" s="72">
        <f t="shared" si="55"/>
        <v>58.895991000000009</v>
      </c>
      <c r="C134" s="67">
        <v>4.851</v>
      </c>
      <c r="D134" s="72">
        <v>12.141000000000002</v>
      </c>
      <c r="E134" s="63">
        <f t="shared" si="57"/>
        <v>6.2650938138584453E-2</v>
      </c>
      <c r="F134" s="63">
        <f t="shared" si="58"/>
        <v>0.85906966375627114</v>
      </c>
      <c r="G134" s="62">
        <f t="shared" si="34"/>
        <v>13.000069663756273</v>
      </c>
      <c r="H134" s="62"/>
      <c r="I134" s="62">
        <f t="shared" si="56"/>
        <v>49.523858999999995</v>
      </c>
      <c r="J134" s="62">
        <f t="shared" si="41"/>
        <v>4.851</v>
      </c>
      <c r="K134" s="62">
        <v>10.209</v>
      </c>
      <c r="L134" s="63">
        <f t="shared" si="59"/>
        <v>6.5880667518488381E-2</v>
      </c>
      <c r="M134" s="63">
        <f t="shared" si="60"/>
        <v>1.135650946683699</v>
      </c>
      <c r="N134" s="62">
        <f t="shared" si="35"/>
        <v>11.344650946683698</v>
      </c>
      <c r="O134" s="62">
        <f t="shared" si="36"/>
        <v>1.6554187170725747</v>
      </c>
      <c r="P134" s="62"/>
      <c r="Q134" s="62"/>
      <c r="R134" s="62"/>
      <c r="S134" s="50"/>
      <c r="T134" s="50"/>
      <c r="U134" s="50"/>
      <c r="V134" s="50"/>
      <c r="W134" s="50"/>
      <c r="X134" s="50"/>
      <c r="Y134" s="50"/>
      <c r="Z134" s="50"/>
      <c r="AA134" s="50"/>
      <c r="AB134" s="50"/>
    </row>
    <row r="135" spans="1:28" x14ac:dyDescent="0.3">
      <c r="A135" s="57">
        <v>15615</v>
      </c>
      <c r="B135" s="72">
        <f t="shared" si="55"/>
        <v>74.035961999999998</v>
      </c>
      <c r="C135" s="67">
        <v>4.851</v>
      </c>
      <c r="D135" s="72">
        <v>15.262</v>
      </c>
      <c r="E135" s="63">
        <f t="shared" si="57"/>
        <v>7.8756166532499436E-2</v>
      </c>
      <c r="F135" s="63">
        <f t="shared" si="58"/>
        <v>1.0799045554936337</v>
      </c>
      <c r="G135" s="62">
        <f t="shared" ref="G135:G198" si="61">D135+F135</f>
        <v>16.341904555493635</v>
      </c>
      <c r="H135" s="62"/>
      <c r="I135" s="62">
        <f t="shared" si="56"/>
        <v>60.588990000000003</v>
      </c>
      <c r="J135" s="62">
        <f t="shared" si="41"/>
        <v>4.851</v>
      </c>
      <c r="K135" s="62">
        <v>12.49</v>
      </c>
      <c r="L135" s="63">
        <f t="shared" si="59"/>
        <v>8.060040526064452E-2</v>
      </c>
      <c r="M135" s="63">
        <f t="shared" si="60"/>
        <v>1.3893897858829856</v>
      </c>
      <c r="N135" s="62">
        <f t="shared" ref="N135:N198" si="62">K135+M135</f>
        <v>13.879389785882985</v>
      </c>
      <c r="O135" s="62">
        <f t="shared" ref="O135:O198" si="63">G135-N135</f>
        <v>2.4625147696106495</v>
      </c>
      <c r="P135" s="62"/>
      <c r="Q135" s="62"/>
      <c r="R135" s="62"/>
      <c r="S135" s="50"/>
      <c r="T135" s="50"/>
      <c r="U135" s="50"/>
      <c r="V135" s="50"/>
      <c r="W135" s="50"/>
      <c r="X135" s="50"/>
      <c r="Y135" s="50"/>
      <c r="Z135" s="50"/>
      <c r="AA135" s="50"/>
      <c r="AB135" s="50"/>
    </row>
    <row r="136" spans="1:28" x14ac:dyDescent="0.3">
      <c r="A136" s="57">
        <v>15646</v>
      </c>
      <c r="B136" s="72">
        <f t="shared" si="55"/>
        <v>75.699854999999999</v>
      </c>
      <c r="C136" s="67">
        <v>4.851</v>
      </c>
      <c r="D136" s="72">
        <v>15.605</v>
      </c>
      <c r="E136" s="63">
        <f t="shared" si="57"/>
        <v>8.0526141969575013E-2</v>
      </c>
      <c r="F136" s="63">
        <f t="shared" si="58"/>
        <v>1.1041744586868141</v>
      </c>
      <c r="G136" s="62">
        <f t="shared" si="61"/>
        <v>16.709174458686814</v>
      </c>
      <c r="H136" s="62"/>
      <c r="I136" s="62">
        <f t="shared" si="56"/>
        <v>63.106659000000001</v>
      </c>
      <c r="J136" s="62">
        <f t="shared" si="41"/>
        <v>4.851</v>
      </c>
      <c r="K136" s="62">
        <v>13.009</v>
      </c>
      <c r="L136" s="63">
        <f t="shared" si="59"/>
        <v>8.3949613453620869E-2</v>
      </c>
      <c r="M136" s="63">
        <f t="shared" si="60"/>
        <v>1.4471234367135117</v>
      </c>
      <c r="N136" s="62">
        <f t="shared" si="62"/>
        <v>14.456123436713511</v>
      </c>
      <c r="O136" s="62">
        <f t="shared" si="63"/>
        <v>2.2530510219733024</v>
      </c>
      <c r="P136" s="62"/>
      <c r="Q136" s="62"/>
      <c r="R136" s="62"/>
      <c r="S136" s="50"/>
      <c r="T136" s="50"/>
      <c r="U136" s="50"/>
      <c r="V136" s="50"/>
      <c r="W136" s="50"/>
      <c r="X136" s="50"/>
      <c r="Y136" s="50"/>
      <c r="Z136" s="50"/>
      <c r="AA136" s="50"/>
      <c r="AB136" s="50"/>
    </row>
    <row r="137" spans="1:28" x14ac:dyDescent="0.3">
      <c r="A137" s="57">
        <v>15676</v>
      </c>
      <c r="B137" s="72">
        <f t="shared" si="55"/>
        <v>93.789234000000022</v>
      </c>
      <c r="C137" s="67">
        <v>4.851</v>
      </c>
      <c r="D137" s="72">
        <v>19.334000000000003</v>
      </c>
      <c r="E137" s="63">
        <f t="shared" si="57"/>
        <v>9.9768819534749337E-2</v>
      </c>
      <c r="F137" s="63">
        <f t="shared" si="58"/>
        <v>1.3680300534604846</v>
      </c>
      <c r="G137" s="62">
        <f t="shared" si="61"/>
        <v>20.702030053460486</v>
      </c>
      <c r="H137" s="62"/>
      <c r="I137" s="62">
        <f t="shared" si="56"/>
        <v>52.041528</v>
      </c>
      <c r="J137" s="62">
        <f t="shared" si="41"/>
        <v>4.851</v>
      </c>
      <c r="K137" s="62">
        <v>10.728</v>
      </c>
      <c r="L137" s="63">
        <f t="shared" si="59"/>
        <v>6.9229875711464731E-2</v>
      </c>
      <c r="M137" s="63">
        <f t="shared" si="60"/>
        <v>1.193384597514225</v>
      </c>
      <c r="N137" s="62">
        <f t="shared" si="62"/>
        <v>11.921384597514225</v>
      </c>
      <c r="O137" s="62">
        <f t="shared" si="63"/>
        <v>8.7806454559462619</v>
      </c>
      <c r="P137" s="62"/>
      <c r="Q137" s="62"/>
      <c r="R137" s="62"/>
      <c r="S137" s="50"/>
      <c r="T137" s="50"/>
      <c r="U137" s="50"/>
      <c r="V137" s="50"/>
      <c r="W137" s="50"/>
      <c r="X137" s="50"/>
      <c r="Y137" s="50"/>
      <c r="Z137" s="50"/>
      <c r="AA137" s="50"/>
      <c r="AB137" s="50"/>
    </row>
    <row r="138" spans="1:28" x14ac:dyDescent="0.3">
      <c r="A138" s="57">
        <v>15707</v>
      </c>
      <c r="B138" s="72">
        <f t="shared" si="55"/>
        <v>84.281273999999996</v>
      </c>
      <c r="C138" s="67">
        <v>4.851</v>
      </c>
      <c r="D138" s="72">
        <v>17.373999999999999</v>
      </c>
      <c r="E138" s="63">
        <f t="shared" ref="E138:E149" si="64">D138/Q$17</f>
        <v>7.8076620604426467E-2</v>
      </c>
      <c r="F138" s="63">
        <f t="shared" ref="F138:F149" si="65">E138*T$17</f>
        <v>5.3931425682507577</v>
      </c>
      <c r="G138" s="62">
        <f t="shared" si="61"/>
        <v>22.767142568250755</v>
      </c>
      <c r="H138" s="62"/>
      <c r="I138" s="62">
        <f t="shared" si="56"/>
        <v>48.990248999999999</v>
      </c>
      <c r="J138" s="62">
        <f t="shared" si="41"/>
        <v>4.851</v>
      </c>
      <c r="K138" s="62">
        <v>10.099</v>
      </c>
      <c r="L138" s="63">
        <f t="shared" ref="L138:L149" si="66">K138/V$17</f>
        <v>5.692207104126977E-2</v>
      </c>
      <c r="M138" s="63">
        <f t="shared" ref="M138:M149" si="67">L138*Y$17</f>
        <v>1.9798634749574442</v>
      </c>
      <c r="N138" s="62">
        <f t="shared" si="62"/>
        <v>12.078863474957444</v>
      </c>
      <c r="O138" s="62">
        <f t="shared" si="63"/>
        <v>10.68827909329331</v>
      </c>
      <c r="P138" s="62"/>
      <c r="Q138" s="62"/>
      <c r="R138" s="62"/>
      <c r="S138" s="50"/>
      <c r="T138" s="50"/>
      <c r="U138" s="50"/>
      <c r="V138" s="50"/>
      <c r="W138" s="50"/>
      <c r="X138" s="50"/>
      <c r="Y138" s="50"/>
      <c r="Z138" s="50"/>
      <c r="AA138" s="50"/>
      <c r="AB138" s="50"/>
    </row>
    <row r="139" spans="1:28" x14ac:dyDescent="0.3">
      <c r="A139" s="57">
        <v>15738</v>
      </c>
      <c r="B139" s="72">
        <f t="shared" si="55"/>
        <v>100.94445899999998</v>
      </c>
      <c r="C139" s="67">
        <v>4.851</v>
      </c>
      <c r="D139" s="72">
        <v>20.808999999999997</v>
      </c>
      <c r="E139" s="63">
        <f t="shared" si="64"/>
        <v>9.3513088417031792E-2</v>
      </c>
      <c r="F139" s="63">
        <f t="shared" si="65"/>
        <v>6.4594165824064698</v>
      </c>
      <c r="G139" s="62">
        <f t="shared" si="61"/>
        <v>27.268416582406466</v>
      </c>
      <c r="H139" s="62"/>
      <c r="I139" s="62">
        <f t="shared" si="56"/>
        <v>52.977770999999997</v>
      </c>
      <c r="J139" s="62">
        <f t="shared" si="41"/>
        <v>4.851</v>
      </c>
      <c r="K139" s="62">
        <v>10.920999999999999</v>
      </c>
      <c r="L139" s="63">
        <f t="shared" si="66"/>
        <v>6.1555197330597791E-2</v>
      </c>
      <c r="M139" s="63">
        <f t="shared" si="67"/>
        <v>2.1410128735528513</v>
      </c>
      <c r="N139" s="62">
        <f t="shared" si="62"/>
        <v>13.062012873552851</v>
      </c>
      <c r="O139" s="62">
        <f t="shared" si="63"/>
        <v>14.206403708853616</v>
      </c>
      <c r="P139" s="62"/>
      <c r="Q139" s="62"/>
      <c r="R139" s="62"/>
      <c r="S139" s="50"/>
      <c r="T139" s="50"/>
      <c r="U139" s="50"/>
      <c r="V139" s="50"/>
      <c r="W139" s="50"/>
      <c r="X139" s="50"/>
      <c r="Y139" s="50"/>
      <c r="Z139" s="50"/>
      <c r="AA139" s="50"/>
      <c r="AB139" s="50"/>
    </row>
    <row r="140" spans="1:28" x14ac:dyDescent="0.3">
      <c r="A140" s="57">
        <v>15766</v>
      </c>
      <c r="B140" s="72">
        <f t="shared" si="55"/>
        <v>108.579933</v>
      </c>
      <c r="C140" s="67">
        <v>4.851</v>
      </c>
      <c r="D140" s="72">
        <v>22.382999999999999</v>
      </c>
      <c r="E140" s="63">
        <f t="shared" si="64"/>
        <v>0.10058645096056623</v>
      </c>
      <c r="F140" s="63">
        <f t="shared" si="65"/>
        <v>6.9480091001011113</v>
      </c>
      <c r="G140" s="62">
        <f t="shared" si="61"/>
        <v>29.33100910010111</v>
      </c>
      <c r="H140" s="62"/>
      <c r="I140" s="62">
        <f t="shared" si="56"/>
        <v>68.457312000000002</v>
      </c>
      <c r="J140" s="62">
        <f t="shared" si="41"/>
        <v>4.851</v>
      </c>
      <c r="K140" s="62">
        <v>14.112</v>
      </c>
      <c r="L140" s="63">
        <f t="shared" si="66"/>
        <v>7.9540971040142489E-2</v>
      </c>
      <c r="M140" s="63">
        <f t="shared" si="67"/>
        <v>2.7665940547182348</v>
      </c>
      <c r="N140" s="62">
        <f t="shared" si="62"/>
        <v>16.878594054718235</v>
      </c>
      <c r="O140" s="62">
        <f t="shared" si="63"/>
        <v>12.452415045382875</v>
      </c>
      <c r="P140" s="62"/>
      <c r="Q140" s="62"/>
      <c r="R140" s="62"/>
      <c r="S140" s="50"/>
      <c r="T140" s="50"/>
      <c r="U140" s="50"/>
      <c r="V140" s="50"/>
      <c r="W140" s="50"/>
      <c r="X140" s="50"/>
      <c r="Y140" s="50"/>
      <c r="Z140" s="50"/>
      <c r="AA140" s="50"/>
      <c r="AB140" s="50"/>
    </row>
    <row r="141" spans="1:28" x14ac:dyDescent="0.3">
      <c r="A141" s="57">
        <v>15797</v>
      </c>
      <c r="B141" s="72">
        <f t="shared" si="55"/>
        <v>75.772620000000003</v>
      </c>
      <c r="C141" s="67">
        <v>4.851</v>
      </c>
      <c r="D141" s="72">
        <v>15.620000000000001</v>
      </c>
      <c r="E141" s="63">
        <f t="shared" si="64"/>
        <v>7.0194360184248974E-2</v>
      </c>
      <c r="F141" s="63">
        <f t="shared" si="65"/>
        <v>4.8486754297269972</v>
      </c>
      <c r="G141" s="62">
        <f t="shared" si="61"/>
        <v>20.468675429727</v>
      </c>
      <c r="H141" s="62"/>
      <c r="I141" s="62">
        <f t="shared" si="56"/>
        <v>64.755999000000003</v>
      </c>
      <c r="J141" s="62">
        <f t="shared" si="41"/>
        <v>4.851</v>
      </c>
      <c r="K141" s="62">
        <v>13.349</v>
      </c>
      <c r="L141" s="63">
        <f t="shared" si="66"/>
        <v>7.5240392744817322E-2</v>
      </c>
      <c r="M141" s="63">
        <f t="shared" si="67"/>
        <v>2.6170113404502349</v>
      </c>
      <c r="N141" s="62">
        <f t="shared" si="62"/>
        <v>15.966011340450235</v>
      </c>
      <c r="O141" s="62">
        <f t="shared" si="63"/>
        <v>4.5026640892767649</v>
      </c>
      <c r="P141" s="62"/>
      <c r="Q141" s="62"/>
      <c r="R141" s="62"/>
      <c r="S141" s="50"/>
      <c r="T141" s="50"/>
      <c r="U141" s="50"/>
      <c r="V141" s="50"/>
      <c r="W141" s="50"/>
      <c r="X141" s="50"/>
      <c r="Y141" s="50"/>
      <c r="Z141" s="50"/>
      <c r="AA141" s="50"/>
      <c r="AB141" s="50"/>
    </row>
    <row r="142" spans="1:28" x14ac:dyDescent="0.3">
      <c r="A142" s="57">
        <v>15827</v>
      </c>
      <c r="B142" s="72">
        <f t="shared" si="55"/>
        <v>100.15859699999999</v>
      </c>
      <c r="C142" s="67">
        <v>4.851</v>
      </c>
      <c r="D142" s="72">
        <v>20.646999999999998</v>
      </c>
      <c r="E142" s="63">
        <f t="shared" si="64"/>
        <v>9.2785080328053035E-2</v>
      </c>
      <c r="F142" s="63">
        <f t="shared" si="65"/>
        <v>6.4091294236602625</v>
      </c>
      <c r="G142" s="62">
        <f t="shared" si="61"/>
        <v>27.056129423660259</v>
      </c>
      <c r="H142" s="62"/>
      <c r="I142" s="62">
        <f t="shared" si="56"/>
        <v>65.968749000000003</v>
      </c>
      <c r="J142" s="62">
        <f t="shared" si="41"/>
        <v>4.851</v>
      </c>
      <c r="K142" s="62">
        <v>13.599</v>
      </c>
      <c r="L142" s="63">
        <f t="shared" si="66"/>
        <v>7.6649494414320979E-2</v>
      </c>
      <c r="M142" s="63">
        <f t="shared" si="67"/>
        <v>2.6660227147189111</v>
      </c>
      <c r="N142" s="62">
        <f t="shared" si="62"/>
        <v>16.26502271471891</v>
      </c>
      <c r="O142" s="62">
        <f t="shared" si="63"/>
        <v>10.791106708941349</v>
      </c>
      <c r="P142" s="62"/>
      <c r="Q142" s="62"/>
      <c r="R142" s="62"/>
      <c r="S142" s="50"/>
      <c r="T142" s="50"/>
      <c r="U142" s="50"/>
      <c r="V142" s="50"/>
      <c r="W142" s="50"/>
      <c r="X142" s="50"/>
      <c r="Y142" s="50"/>
      <c r="Z142" s="50"/>
      <c r="AA142" s="50"/>
      <c r="AB142" s="50"/>
    </row>
    <row r="143" spans="1:28" x14ac:dyDescent="0.3">
      <c r="A143" s="57">
        <v>15858</v>
      </c>
      <c r="B143" s="72">
        <f t="shared" si="55"/>
        <v>102.778137</v>
      </c>
      <c r="C143" s="67">
        <v>4.851</v>
      </c>
      <c r="D143" s="72">
        <v>21.187000000000001</v>
      </c>
      <c r="E143" s="63">
        <f t="shared" si="64"/>
        <v>9.5211773957982263E-2</v>
      </c>
      <c r="F143" s="63">
        <f t="shared" si="65"/>
        <v>6.5767532861476239</v>
      </c>
      <c r="G143" s="62">
        <f t="shared" si="61"/>
        <v>27.763753286147626</v>
      </c>
      <c r="H143" s="62"/>
      <c r="I143" s="62">
        <f t="shared" si="56"/>
        <v>72.74074499999999</v>
      </c>
      <c r="J143" s="62">
        <f t="shared" si="41"/>
        <v>4.851</v>
      </c>
      <c r="K143" s="62">
        <v>14.994999999999999</v>
      </c>
      <c r="L143" s="63">
        <f t="shared" si="66"/>
        <v>8.4517918136829406E-2</v>
      </c>
      <c r="M143" s="63">
        <f t="shared" si="67"/>
        <v>2.9397022286351988</v>
      </c>
      <c r="N143" s="62">
        <f t="shared" si="62"/>
        <v>17.934702228635199</v>
      </c>
      <c r="O143" s="62">
        <f t="shared" si="63"/>
        <v>9.8290510575124266</v>
      </c>
      <c r="P143" s="62"/>
      <c r="Q143" s="62"/>
      <c r="R143" s="62"/>
      <c r="S143" s="50"/>
      <c r="T143" s="50"/>
      <c r="U143" s="50"/>
      <c r="V143" s="50"/>
      <c r="W143" s="50"/>
      <c r="X143" s="50"/>
      <c r="Y143" s="50"/>
      <c r="Z143" s="50"/>
      <c r="AA143" s="50"/>
      <c r="AB143" s="50"/>
    </row>
    <row r="144" spans="1:28" x14ac:dyDescent="0.3">
      <c r="A144" s="57">
        <v>15888</v>
      </c>
      <c r="B144" s="72">
        <f t="shared" si="55"/>
        <v>84.237615000000005</v>
      </c>
      <c r="C144" s="67">
        <v>4.851</v>
      </c>
      <c r="D144" s="72">
        <v>17.365000000000002</v>
      </c>
      <c r="E144" s="63">
        <f t="shared" si="64"/>
        <v>7.8036175710594333E-2</v>
      </c>
      <c r="F144" s="63">
        <f t="shared" si="65"/>
        <v>5.3903488372093022</v>
      </c>
      <c r="G144" s="62">
        <f t="shared" si="61"/>
        <v>22.755348837209304</v>
      </c>
      <c r="H144" s="62"/>
      <c r="I144" s="62">
        <f t="shared" si="56"/>
        <v>80.419877999999997</v>
      </c>
      <c r="J144" s="62">
        <f t="shared" si="41"/>
        <v>4.851</v>
      </c>
      <c r="K144" s="62">
        <v>16.577999999999999</v>
      </c>
      <c r="L144" s="63">
        <f t="shared" si="66"/>
        <v>9.3440349908126566E-2</v>
      </c>
      <c r="M144" s="63">
        <f t="shared" si="67"/>
        <v>3.2500422505044564</v>
      </c>
      <c r="N144" s="62">
        <f t="shared" si="62"/>
        <v>19.828042250504456</v>
      </c>
      <c r="O144" s="62">
        <f t="shared" si="63"/>
        <v>2.927306586704848</v>
      </c>
      <c r="P144" s="62"/>
      <c r="Q144" s="62"/>
      <c r="R144" s="62"/>
      <c r="S144" s="50"/>
      <c r="T144" s="50"/>
      <c r="U144" s="50"/>
      <c r="V144" s="50"/>
      <c r="W144" s="50"/>
      <c r="X144" s="50"/>
      <c r="Y144" s="50"/>
      <c r="Z144" s="50"/>
      <c r="AA144" s="50"/>
      <c r="AB144" s="50"/>
    </row>
    <row r="145" spans="1:28" x14ac:dyDescent="0.3">
      <c r="A145" s="57">
        <v>15919</v>
      </c>
      <c r="B145" s="72">
        <f t="shared" si="55"/>
        <v>76.912604999999999</v>
      </c>
      <c r="C145" s="67">
        <v>4.851</v>
      </c>
      <c r="D145" s="72">
        <v>15.855</v>
      </c>
      <c r="E145" s="63">
        <f t="shared" si="64"/>
        <v>7.1250421300977432E-2</v>
      </c>
      <c r="F145" s="63">
        <f t="shared" si="65"/>
        <v>4.9216228513650151</v>
      </c>
      <c r="G145" s="62">
        <f t="shared" si="61"/>
        <v>20.776622851365016</v>
      </c>
      <c r="H145" s="62"/>
      <c r="I145" s="62">
        <f t="shared" si="56"/>
        <v>74.967354</v>
      </c>
      <c r="J145" s="62">
        <f t="shared" si="41"/>
        <v>4.851</v>
      </c>
      <c r="K145" s="62">
        <v>15.454000000000001</v>
      </c>
      <c r="L145" s="63">
        <f t="shared" si="66"/>
        <v>8.7105028802038131E-2</v>
      </c>
      <c r="M145" s="63">
        <f t="shared" si="67"/>
        <v>3.0296871117924886</v>
      </c>
      <c r="N145" s="62">
        <f t="shared" si="62"/>
        <v>18.483687111792488</v>
      </c>
      <c r="O145" s="62">
        <f t="shared" si="63"/>
        <v>2.2929357395725276</v>
      </c>
      <c r="P145" s="62"/>
      <c r="Q145" s="62"/>
      <c r="R145" s="62"/>
      <c r="S145" s="50"/>
      <c r="T145" s="50"/>
      <c r="U145" s="50"/>
      <c r="V145" s="50"/>
      <c r="W145" s="50"/>
      <c r="X145" s="50"/>
      <c r="Y145" s="50"/>
      <c r="Z145" s="50"/>
      <c r="AA145" s="50"/>
      <c r="AB145" s="50"/>
    </row>
    <row r="146" spans="1:28" x14ac:dyDescent="0.3">
      <c r="A146" s="57">
        <v>15950</v>
      </c>
      <c r="B146" s="72">
        <f t="shared" si="55"/>
        <v>82.151685000000001</v>
      </c>
      <c r="C146" s="67">
        <v>4.851</v>
      </c>
      <c r="D146" s="72">
        <v>16.934999999999999</v>
      </c>
      <c r="E146" s="63">
        <f t="shared" si="64"/>
        <v>7.6103808560835859E-2</v>
      </c>
      <c r="F146" s="63">
        <f t="shared" si="65"/>
        <v>5.2568705763397361</v>
      </c>
      <c r="G146" s="62">
        <f t="shared" si="61"/>
        <v>22.191870576339735</v>
      </c>
      <c r="H146" s="62"/>
      <c r="I146" s="62">
        <f t="shared" si="56"/>
        <v>74.880036000000004</v>
      </c>
      <c r="J146" s="62">
        <f t="shared" ref="J146:J185" si="68">C146</f>
        <v>4.851</v>
      </c>
      <c r="K146" s="62">
        <v>15.436</v>
      </c>
      <c r="L146" s="63">
        <f t="shared" si="66"/>
        <v>8.7003573481833851E-2</v>
      </c>
      <c r="M146" s="63">
        <f t="shared" si="67"/>
        <v>3.0261582928451434</v>
      </c>
      <c r="N146" s="62">
        <f t="shared" si="62"/>
        <v>18.462158292845142</v>
      </c>
      <c r="O146" s="62">
        <f t="shared" si="63"/>
        <v>3.7297122834945924</v>
      </c>
      <c r="P146" s="62"/>
      <c r="Q146" s="62"/>
      <c r="R146" s="62"/>
      <c r="S146" s="50"/>
      <c r="T146" s="50"/>
      <c r="U146" s="50"/>
      <c r="V146" s="50"/>
      <c r="W146" s="50"/>
      <c r="X146" s="50"/>
      <c r="Y146" s="50"/>
      <c r="Z146" s="50"/>
      <c r="AA146" s="50"/>
      <c r="AB146" s="50"/>
    </row>
    <row r="147" spans="1:28" x14ac:dyDescent="0.3">
      <c r="A147" s="57">
        <v>15980</v>
      </c>
      <c r="B147" s="72">
        <f t="shared" si="55"/>
        <v>73.070612999999994</v>
      </c>
      <c r="C147" s="67">
        <v>4.851</v>
      </c>
      <c r="D147" s="72">
        <v>15.062999999999999</v>
      </c>
      <c r="E147" s="63">
        <f t="shared" si="64"/>
        <v>6.76912706437479E-2</v>
      </c>
      <c r="F147" s="63">
        <f t="shared" si="65"/>
        <v>4.6757745197168852</v>
      </c>
      <c r="G147" s="62">
        <f t="shared" si="61"/>
        <v>19.738774519716884</v>
      </c>
      <c r="H147" s="62"/>
      <c r="I147" s="62">
        <f t="shared" si="56"/>
        <v>73.114272</v>
      </c>
      <c r="J147" s="62">
        <f t="shared" si="68"/>
        <v>4.851</v>
      </c>
      <c r="K147" s="62">
        <v>15.071999999999999</v>
      </c>
      <c r="L147" s="63">
        <f t="shared" si="66"/>
        <v>8.4951921451036527E-2</v>
      </c>
      <c r="M147" s="63">
        <f t="shared" si="67"/>
        <v>2.954797731909951</v>
      </c>
      <c r="N147" s="62">
        <f t="shared" si="62"/>
        <v>18.026797731909951</v>
      </c>
      <c r="O147" s="62">
        <f t="shared" si="63"/>
        <v>1.7119767878069325</v>
      </c>
      <c r="P147" s="62"/>
      <c r="Q147" s="62"/>
      <c r="R147" s="62"/>
      <c r="S147" s="50"/>
      <c r="T147" s="50"/>
      <c r="U147" s="50"/>
      <c r="V147" s="50"/>
      <c r="W147" s="50"/>
      <c r="X147" s="50"/>
      <c r="Y147" s="50"/>
      <c r="Z147" s="50"/>
      <c r="AA147" s="50"/>
      <c r="AB147" s="50"/>
    </row>
    <row r="148" spans="1:28" x14ac:dyDescent="0.3">
      <c r="A148" s="57">
        <v>16011</v>
      </c>
      <c r="B148" s="72">
        <f t="shared" si="55"/>
        <v>79.139213999999996</v>
      </c>
      <c r="C148" s="67">
        <v>4.851</v>
      </c>
      <c r="D148" s="72">
        <v>16.314</v>
      </c>
      <c r="E148" s="63">
        <f t="shared" si="64"/>
        <v>7.331311088641726E-2</v>
      </c>
      <c r="F148" s="63">
        <f t="shared" si="65"/>
        <v>5.0641031344792715</v>
      </c>
      <c r="G148" s="62">
        <f t="shared" si="61"/>
        <v>21.378103134479272</v>
      </c>
      <c r="H148" s="62"/>
      <c r="I148" s="72">
        <f t="shared" si="56"/>
        <v>89.801711999999995</v>
      </c>
      <c r="J148" s="72">
        <f t="shared" si="68"/>
        <v>4.851</v>
      </c>
      <c r="K148" s="72">
        <v>18.512</v>
      </c>
      <c r="L148" s="63">
        <f t="shared" si="66"/>
        <v>0.10434116042340687</v>
      </c>
      <c r="M148" s="63">
        <f t="shared" si="67"/>
        <v>3.6291942418469358</v>
      </c>
      <c r="N148" s="62">
        <f t="shared" si="62"/>
        <v>22.141194241846936</v>
      </c>
      <c r="O148" s="62">
        <f t="shared" si="63"/>
        <v>-0.76309110736766428</v>
      </c>
      <c r="P148" s="62"/>
      <c r="Q148" s="62"/>
      <c r="R148" s="62"/>
      <c r="S148" s="50"/>
      <c r="T148" s="50"/>
      <c r="U148" s="50"/>
      <c r="V148" s="50"/>
      <c r="W148" s="50"/>
      <c r="X148" s="50"/>
      <c r="Y148" s="50"/>
      <c r="Z148" s="50"/>
      <c r="AA148" s="50"/>
      <c r="AB148" s="50"/>
    </row>
    <row r="149" spans="1:28" x14ac:dyDescent="0.3">
      <c r="A149" s="57">
        <v>16041</v>
      </c>
      <c r="B149" s="72">
        <f t="shared" si="55"/>
        <v>111.44202300000001</v>
      </c>
      <c r="C149" s="67">
        <v>4.851</v>
      </c>
      <c r="D149" s="72">
        <v>22.973000000000003</v>
      </c>
      <c r="E149" s="63">
        <f t="shared" si="64"/>
        <v>0.10323783844511855</v>
      </c>
      <c r="F149" s="63">
        <f t="shared" si="65"/>
        <v>7.1311536905965625</v>
      </c>
      <c r="G149" s="62">
        <f t="shared" si="61"/>
        <v>30.104153690596565</v>
      </c>
      <c r="H149" s="62"/>
      <c r="I149" s="72">
        <f t="shared" si="56"/>
        <v>93.580641</v>
      </c>
      <c r="J149" s="72">
        <f t="shared" si="68"/>
        <v>4.851</v>
      </c>
      <c r="K149" s="72">
        <v>19.291</v>
      </c>
      <c r="L149" s="63">
        <f t="shared" si="66"/>
        <v>0.10873192122558027</v>
      </c>
      <c r="M149" s="63">
        <f t="shared" si="67"/>
        <v>3.7819136840681309</v>
      </c>
      <c r="N149" s="62">
        <f t="shared" si="62"/>
        <v>23.07291368406813</v>
      </c>
      <c r="O149" s="62">
        <f t="shared" si="63"/>
        <v>7.0312400065284351</v>
      </c>
      <c r="P149" s="62"/>
      <c r="Q149" s="62"/>
      <c r="R149" s="62"/>
      <c r="S149" s="50"/>
      <c r="T149" s="50"/>
      <c r="U149" s="50"/>
      <c r="V149" s="50"/>
      <c r="W149" s="50"/>
      <c r="X149" s="50"/>
      <c r="Y149" s="50"/>
      <c r="Z149" s="50"/>
      <c r="AA149" s="50"/>
      <c r="AB149" s="50"/>
    </row>
    <row r="150" spans="1:28" x14ac:dyDescent="0.3">
      <c r="A150" s="57">
        <v>16072</v>
      </c>
      <c r="B150" s="72">
        <f t="shared" si="55"/>
        <v>76.849542</v>
      </c>
      <c r="C150" s="67">
        <v>4.851</v>
      </c>
      <c r="D150" s="72">
        <v>15.842000000000001</v>
      </c>
      <c r="E150" s="63">
        <f t="shared" ref="E150:E161" si="69">D150/Q$18</f>
        <v>7.384411722205908E-2</v>
      </c>
      <c r="F150" s="63">
        <f t="shared" ref="F150:F161" si="70">E150*T$18</f>
        <v>5.1075760558981607</v>
      </c>
      <c r="G150" s="62">
        <f t="shared" si="61"/>
        <v>20.949576055898163</v>
      </c>
      <c r="H150" s="62"/>
      <c r="I150" s="72">
        <f t="shared" si="56"/>
        <v>82.069217999999992</v>
      </c>
      <c r="J150" s="72">
        <f t="shared" si="68"/>
        <v>4.851</v>
      </c>
      <c r="K150" s="72">
        <v>16.917999999999999</v>
      </c>
      <c r="L150" s="63">
        <f t="shared" ref="L150:L161" si="71">K150/V$18</f>
        <v>6.0901462599849528E-2</v>
      </c>
      <c r="M150" s="63">
        <f t="shared" ref="M150:M161" si="72">L150*Y$18</f>
        <v>2.0223548685532027</v>
      </c>
      <c r="N150" s="62">
        <f t="shared" si="62"/>
        <v>18.9403548685532</v>
      </c>
      <c r="O150" s="62">
        <f t="shared" si="63"/>
        <v>2.0092211873449628</v>
      </c>
      <c r="P150" s="62"/>
      <c r="Q150" s="62"/>
      <c r="R150" s="62"/>
      <c r="S150" s="50"/>
      <c r="T150" s="50"/>
      <c r="U150" s="50"/>
      <c r="V150" s="50"/>
      <c r="W150" s="50"/>
      <c r="X150" s="50"/>
      <c r="Y150" s="50"/>
      <c r="Z150" s="50"/>
      <c r="AA150" s="50"/>
      <c r="AB150" s="50"/>
    </row>
    <row r="151" spans="1:28" x14ac:dyDescent="0.3">
      <c r="A151" s="57">
        <v>16103</v>
      </c>
      <c r="B151" s="72">
        <f t="shared" si="55"/>
        <v>98.829422999999991</v>
      </c>
      <c r="C151" s="67">
        <v>4.851</v>
      </c>
      <c r="D151" s="72">
        <v>20.372999999999998</v>
      </c>
      <c r="E151" s="63">
        <f t="shared" si="69"/>
        <v>9.4964411069625651E-2</v>
      </c>
      <c r="F151" s="63">
        <f t="shared" si="70"/>
        <v>6.5684034204527979</v>
      </c>
      <c r="G151" s="62">
        <f t="shared" si="61"/>
        <v>26.941403420452794</v>
      </c>
      <c r="H151" s="62"/>
      <c r="I151" s="72">
        <f t="shared" si="56"/>
        <v>101.793384</v>
      </c>
      <c r="J151" s="72">
        <f t="shared" si="68"/>
        <v>4.851</v>
      </c>
      <c r="K151" s="72">
        <v>20.984000000000002</v>
      </c>
      <c r="L151" s="63">
        <f t="shared" si="71"/>
        <v>7.553826050332442E-2</v>
      </c>
      <c r="M151" s="63">
        <f t="shared" si="72"/>
        <v>2.5083990165338936</v>
      </c>
      <c r="N151" s="62">
        <f t="shared" si="62"/>
        <v>23.492399016533895</v>
      </c>
      <c r="O151" s="62">
        <f t="shared" si="63"/>
        <v>3.4490044039188987</v>
      </c>
      <c r="P151" s="62"/>
      <c r="Q151" s="62"/>
      <c r="R151" s="62"/>
      <c r="S151" s="50"/>
      <c r="T151" s="50"/>
      <c r="U151" s="50"/>
      <c r="V151" s="50"/>
      <c r="W151" s="50"/>
      <c r="X151" s="50"/>
      <c r="Y151" s="50"/>
      <c r="Z151" s="50"/>
      <c r="AA151" s="50"/>
      <c r="AB151" s="50"/>
    </row>
    <row r="152" spans="1:28" x14ac:dyDescent="0.3">
      <c r="A152" s="57">
        <v>16132</v>
      </c>
      <c r="B152" s="72">
        <f t="shared" si="55"/>
        <v>106.79961599999999</v>
      </c>
      <c r="C152" s="67">
        <v>4.851</v>
      </c>
      <c r="D152" s="72">
        <v>22.015999999999998</v>
      </c>
      <c r="E152" s="63">
        <f t="shared" si="69"/>
        <v>0.10262290649923321</v>
      </c>
      <c r="F152" s="63">
        <f t="shared" si="70"/>
        <v>7.0981185738324637</v>
      </c>
      <c r="G152" s="62">
        <f t="shared" si="61"/>
        <v>29.114118573832464</v>
      </c>
      <c r="H152" s="62"/>
      <c r="I152" s="72">
        <f t="shared" si="56"/>
        <v>117.597942</v>
      </c>
      <c r="J152" s="72">
        <f t="shared" si="68"/>
        <v>4.851</v>
      </c>
      <c r="K152" s="72">
        <v>24.242000000000001</v>
      </c>
      <c r="L152" s="63">
        <f t="shared" si="71"/>
        <v>8.7266417800304544E-2</v>
      </c>
      <c r="M152" s="63">
        <f t="shared" si="72"/>
        <v>2.8978559358947122</v>
      </c>
      <c r="N152" s="62">
        <f t="shared" si="62"/>
        <v>27.139855935894712</v>
      </c>
      <c r="O152" s="62">
        <f t="shared" si="63"/>
        <v>1.9742626379377519</v>
      </c>
      <c r="P152" s="62"/>
      <c r="Q152" s="62"/>
      <c r="R152" s="62"/>
      <c r="S152" s="50"/>
      <c r="T152" s="50"/>
      <c r="U152" s="50"/>
      <c r="V152" s="50"/>
      <c r="W152" s="50"/>
      <c r="X152" s="50"/>
      <c r="Y152" s="50"/>
      <c r="Z152" s="50"/>
      <c r="AA152" s="50"/>
      <c r="AB152" s="50"/>
    </row>
    <row r="153" spans="1:28" x14ac:dyDescent="0.3">
      <c r="A153" s="57">
        <v>16163</v>
      </c>
      <c r="B153" s="72">
        <f t="shared" si="55"/>
        <v>91.106630999999993</v>
      </c>
      <c r="C153" s="67">
        <v>4.851</v>
      </c>
      <c r="D153" s="72">
        <v>18.780999999999999</v>
      </c>
      <c r="E153" s="63">
        <f t="shared" si="69"/>
        <v>8.7543641304601155E-2</v>
      </c>
      <c r="F153" s="63">
        <f t="shared" si="70"/>
        <v>6.0551310381153485</v>
      </c>
      <c r="G153" s="62">
        <f t="shared" si="61"/>
        <v>24.836131038115347</v>
      </c>
      <c r="H153" s="62"/>
      <c r="I153" s="62">
        <f t="shared" si="56"/>
        <v>110.559141</v>
      </c>
      <c r="J153" s="62">
        <f t="shared" si="68"/>
        <v>4.851</v>
      </c>
      <c r="K153" s="62">
        <v>22.791</v>
      </c>
      <c r="L153" s="63">
        <f t="shared" si="71"/>
        <v>8.2043104037898718E-2</v>
      </c>
      <c r="M153" s="63">
        <f t="shared" si="72"/>
        <v>2.724405355786502</v>
      </c>
      <c r="N153" s="62">
        <f t="shared" si="62"/>
        <v>25.515405355786502</v>
      </c>
      <c r="O153" s="62">
        <f t="shared" si="63"/>
        <v>-0.67927431767115465</v>
      </c>
      <c r="P153" s="62"/>
      <c r="Q153" s="62"/>
      <c r="R153" s="62"/>
      <c r="S153" s="50"/>
      <c r="T153" s="50"/>
      <c r="U153" s="50"/>
      <c r="V153" s="50"/>
      <c r="W153" s="50"/>
      <c r="X153" s="50"/>
      <c r="Y153" s="50"/>
      <c r="Z153" s="50"/>
      <c r="AA153" s="50"/>
      <c r="AB153" s="50"/>
    </row>
    <row r="154" spans="1:28" x14ac:dyDescent="0.3">
      <c r="A154" s="57">
        <v>16193</v>
      </c>
      <c r="B154" s="72">
        <f t="shared" si="55"/>
        <v>95.773292999999995</v>
      </c>
      <c r="C154" s="67">
        <v>4.851</v>
      </c>
      <c r="D154" s="72">
        <v>19.742999999999999</v>
      </c>
      <c r="E154" s="63">
        <f t="shared" si="69"/>
        <v>9.2027799918893594E-2</v>
      </c>
      <c r="F154" s="63">
        <f t="shared" si="70"/>
        <v>6.365286836990113</v>
      </c>
      <c r="G154" s="62">
        <f t="shared" si="61"/>
        <v>26.108286836990111</v>
      </c>
      <c r="H154" s="62"/>
      <c r="I154" s="62">
        <f t="shared" si="56"/>
        <v>120.217482</v>
      </c>
      <c r="J154" s="62">
        <f t="shared" si="68"/>
        <v>4.851</v>
      </c>
      <c r="K154" s="62">
        <v>24.782</v>
      </c>
      <c r="L154" s="63">
        <f t="shared" si="71"/>
        <v>8.9210311274942125E-2</v>
      </c>
      <c r="M154" s="63">
        <f t="shared" si="72"/>
        <v>2.9624068065070026</v>
      </c>
      <c r="N154" s="62">
        <f t="shared" si="62"/>
        <v>27.744406806507001</v>
      </c>
      <c r="O154" s="62">
        <f t="shared" si="63"/>
        <v>-1.6361199695168906</v>
      </c>
      <c r="P154" s="62"/>
      <c r="Q154" s="62"/>
      <c r="R154" s="62"/>
      <c r="S154" s="50"/>
      <c r="T154" s="50"/>
      <c r="U154" s="50"/>
      <c r="V154" s="50"/>
      <c r="W154" s="50"/>
      <c r="X154" s="50"/>
      <c r="Y154" s="50"/>
      <c r="Z154" s="50"/>
      <c r="AA154" s="50"/>
      <c r="AB154" s="50"/>
    </row>
    <row r="155" spans="1:28" x14ac:dyDescent="0.3">
      <c r="A155" s="57">
        <v>16224</v>
      </c>
      <c r="B155" s="72">
        <f t="shared" si="55"/>
        <v>86.988131999999993</v>
      </c>
      <c r="C155" s="67">
        <v>4.851</v>
      </c>
      <c r="D155" s="72">
        <v>17.931999999999999</v>
      </c>
      <c r="E155" s="63">
        <f t="shared" si="69"/>
        <v>8.3586208182424154E-2</v>
      </c>
      <c r="F155" s="63">
        <f t="shared" si="70"/>
        <v>5.7814072613537313</v>
      </c>
      <c r="G155" s="62">
        <f t="shared" si="61"/>
        <v>23.71340726135373</v>
      </c>
      <c r="H155" s="62"/>
      <c r="I155" s="62">
        <f t="shared" si="56"/>
        <v>132.77187000000001</v>
      </c>
      <c r="J155" s="62">
        <f t="shared" si="68"/>
        <v>4.851</v>
      </c>
      <c r="K155" s="62">
        <v>27.37</v>
      </c>
      <c r="L155" s="63">
        <f t="shared" si="71"/>
        <v>9.8526600742279327E-2</v>
      </c>
      <c r="M155" s="63">
        <f t="shared" si="72"/>
        <v>3.2717728308488692</v>
      </c>
      <c r="N155" s="62">
        <f t="shared" si="62"/>
        <v>30.641772830848872</v>
      </c>
      <c r="O155" s="62">
        <f t="shared" si="63"/>
        <v>-6.928365569495142</v>
      </c>
      <c r="P155" s="62"/>
      <c r="Q155" s="62"/>
      <c r="R155" s="62"/>
      <c r="S155" s="50"/>
      <c r="T155" s="50"/>
      <c r="U155" s="50"/>
      <c r="V155" s="50"/>
      <c r="W155" s="50"/>
      <c r="X155" s="50"/>
      <c r="Y155" s="50"/>
      <c r="Z155" s="50"/>
      <c r="AA155" s="50"/>
      <c r="AB155" s="50"/>
    </row>
    <row r="156" spans="1:28" x14ac:dyDescent="0.3">
      <c r="A156" s="57">
        <v>16254</v>
      </c>
      <c r="B156" s="72">
        <f t="shared" si="55"/>
        <v>75.641643000000002</v>
      </c>
      <c r="C156" s="67">
        <v>4.851</v>
      </c>
      <c r="D156" s="72">
        <v>15.593</v>
      </c>
      <c r="E156" s="63">
        <f t="shared" si="69"/>
        <v>7.2683456624388798E-2</v>
      </c>
      <c r="F156" s="63">
        <f t="shared" si="70"/>
        <v>5.0272966443391001</v>
      </c>
      <c r="G156" s="62">
        <f t="shared" si="61"/>
        <v>20.620296644339099</v>
      </c>
      <c r="H156" s="62"/>
      <c r="I156" s="62">
        <f t="shared" si="56"/>
        <v>122.565366</v>
      </c>
      <c r="J156" s="62">
        <f t="shared" si="68"/>
        <v>4.851</v>
      </c>
      <c r="K156" s="62">
        <v>25.265999999999998</v>
      </c>
      <c r="L156" s="63">
        <f t="shared" si="71"/>
        <v>9.095261579665434E-2</v>
      </c>
      <c r="M156" s="63">
        <f t="shared" si="72"/>
        <v>3.0202635127595001</v>
      </c>
      <c r="N156" s="62">
        <f t="shared" si="62"/>
        <v>28.286263512759497</v>
      </c>
      <c r="O156" s="62">
        <f t="shared" si="63"/>
        <v>-7.6659668684203979</v>
      </c>
      <c r="P156" s="62"/>
      <c r="Q156" s="62"/>
      <c r="R156" s="62"/>
      <c r="S156" s="50"/>
      <c r="T156" s="50"/>
      <c r="U156" s="50"/>
      <c r="V156" s="50"/>
      <c r="W156" s="50"/>
      <c r="X156" s="50"/>
      <c r="Y156" s="50"/>
      <c r="Z156" s="50"/>
      <c r="AA156" s="50"/>
      <c r="AB156" s="50"/>
    </row>
    <row r="157" spans="1:28" x14ac:dyDescent="0.3">
      <c r="A157" s="57">
        <v>16285</v>
      </c>
      <c r="B157" s="72">
        <f t="shared" si="55"/>
        <v>87.075449999999989</v>
      </c>
      <c r="C157" s="67">
        <v>4.851</v>
      </c>
      <c r="D157" s="72">
        <v>17.95</v>
      </c>
      <c r="E157" s="63">
        <f t="shared" si="69"/>
        <v>8.3670111358159355E-2</v>
      </c>
      <c r="F157" s="63">
        <f t="shared" si="70"/>
        <v>5.7872105923098083</v>
      </c>
      <c r="G157" s="62">
        <f t="shared" si="61"/>
        <v>23.737210592309808</v>
      </c>
      <c r="H157" s="62"/>
      <c r="I157" s="62">
        <f t="shared" si="56"/>
        <v>115.84673100000001</v>
      </c>
      <c r="J157" s="62">
        <f t="shared" si="68"/>
        <v>4.851</v>
      </c>
      <c r="K157" s="62">
        <v>23.881</v>
      </c>
      <c r="L157" s="63">
        <f t="shared" si="71"/>
        <v>8.5966889014482004E-2</v>
      </c>
      <c r="M157" s="63">
        <f t="shared" si="72"/>
        <v>2.8547024835039032</v>
      </c>
      <c r="N157" s="62">
        <f t="shared" si="62"/>
        <v>26.735702483503903</v>
      </c>
      <c r="O157" s="62">
        <f t="shared" si="63"/>
        <v>-2.9984918911940959</v>
      </c>
      <c r="P157" s="62"/>
      <c r="Q157" s="62"/>
      <c r="R157" s="62"/>
      <c r="S157" s="50"/>
      <c r="T157" s="50"/>
      <c r="U157" s="50"/>
      <c r="V157" s="50"/>
      <c r="W157" s="50"/>
      <c r="X157" s="50"/>
      <c r="Y157" s="50"/>
      <c r="Z157" s="50"/>
      <c r="AA157" s="50"/>
      <c r="AB157" s="50"/>
    </row>
    <row r="158" spans="1:28" x14ac:dyDescent="0.3">
      <c r="A158" s="57">
        <v>16316</v>
      </c>
      <c r="B158" s="72">
        <f t="shared" si="55"/>
        <v>80.492643000000001</v>
      </c>
      <c r="C158" s="67">
        <v>4.851</v>
      </c>
      <c r="D158" s="72">
        <v>16.593</v>
      </c>
      <c r="E158" s="63">
        <f t="shared" si="69"/>
        <v>7.734474416523332E-2</v>
      </c>
      <c r="F158" s="63">
        <f t="shared" si="70"/>
        <v>5.3497039196766929</v>
      </c>
      <c r="G158" s="62">
        <f t="shared" si="61"/>
        <v>21.942703919676692</v>
      </c>
      <c r="H158" s="62"/>
      <c r="I158" s="62">
        <f t="shared" si="56"/>
        <v>102.21542100000001</v>
      </c>
      <c r="J158" s="62">
        <f t="shared" si="68"/>
        <v>4.851</v>
      </c>
      <c r="K158" s="62">
        <v>21.071000000000002</v>
      </c>
      <c r="L158" s="63">
        <f t="shared" si="71"/>
        <v>7.585144334090492E-2</v>
      </c>
      <c r="M158" s="63">
        <f t="shared" si="72"/>
        <v>2.5187988790214293</v>
      </c>
      <c r="N158" s="62">
        <f t="shared" si="62"/>
        <v>23.58979887902143</v>
      </c>
      <c r="O158" s="62">
        <f t="shared" si="63"/>
        <v>-1.6470949593447379</v>
      </c>
      <c r="P158" s="62"/>
      <c r="Q158" s="62"/>
      <c r="R158" s="62"/>
      <c r="S158" s="50"/>
      <c r="T158" s="50"/>
      <c r="U158" s="50"/>
      <c r="V158" s="50"/>
      <c r="W158" s="50"/>
      <c r="X158" s="50"/>
      <c r="Y158" s="50"/>
      <c r="Z158" s="50"/>
      <c r="AA158" s="50"/>
      <c r="AB158" s="50"/>
    </row>
    <row r="159" spans="1:28" x14ac:dyDescent="0.3">
      <c r="A159" s="57">
        <v>16346</v>
      </c>
      <c r="B159" s="72">
        <f t="shared" si="55"/>
        <v>82.175940000000011</v>
      </c>
      <c r="C159" s="67">
        <v>4.851</v>
      </c>
      <c r="D159" s="72">
        <v>16.940000000000001</v>
      </c>
      <c r="E159" s="63">
        <f t="shared" si="69"/>
        <v>7.8962210941906377E-2</v>
      </c>
      <c r="F159" s="63">
        <f t="shared" si="70"/>
        <v>5.4615792442188384</v>
      </c>
      <c r="G159" s="62">
        <f t="shared" si="61"/>
        <v>22.401579244218841</v>
      </c>
      <c r="H159" s="62"/>
      <c r="I159" s="62">
        <f t="shared" si="56"/>
        <v>115.18699500000001</v>
      </c>
      <c r="J159" s="62">
        <f t="shared" si="68"/>
        <v>4.851</v>
      </c>
      <c r="K159" s="62">
        <v>23.745000000000001</v>
      </c>
      <c r="L159" s="63">
        <f t="shared" si="71"/>
        <v>8.5477315843091803E-2</v>
      </c>
      <c r="M159" s="63">
        <f t="shared" si="72"/>
        <v>2.8384452272015488</v>
      </c>
      <c r="N159" s="62">
        <f t="shared" si="62"/>
        <v>26.583445227201551</v>
      </c>
      <c r="O159" s="62">
        <f t="shared" si="63"/>
        <v>-4.1818659829827105</v>
      </c>
      <c r="P159" s="62"/>
      <c r="Q159" s="62"/>
      <c r="R159" s="62"/>
      <c r="S159" s="50"/>
      <c r="T159" s="50"/>
      <c r="U159" s="50"/>
      <c r="V159" s="50"/>
      <c r="W159" s="50"/>
      <c r="X159" s="50"/>
      <c r="Y159" s="50"/>
      <c r="Z159" s="50"/>
      <c r="AA159" s="50"/>
      <c r="AB159" s="50"/>
    </row>
    <row r="160" spans="1:28" x14ac:dyDescent="0.3">
      <c r="A160" s="57">
        <v>16377</v>
      </c>
      <c r="B160" s="72">
        <f t="shared" si="55"/>
        <v>79.852310999999986</v>
      </c>
      <c r="C160" s="67">
        <v>4.851</v>
      </c>
      <c r="D160" s="72">
        <v>16.460999999999999</v>
      </c>
      <c r="E160" s="63">
        <f t="shared" si="69"/>
        <v>7.6729454209841841E-2</v>
      </c>
      <c r="F160" s="63">
        <f t="shared" si="70"/>
        <v>5.307146159332131</v>
      </c>
      <c r="G160" s="62">
        <f t="shared" si="61"/>
        <v>21.768146159332129</v>
      </c>
      <c r="H160" s="62"/>
      <c r="I160" s="62">
        <f t="shared" si="56"/>
        <v>115.94375099999999</v>
      </c>
      <c r="J160" s="62">
        <f t="shared" si="68"/>
        <v>4.851</v>
      </c>
      <c r="K160" s="62">
        <v>23.901</v>
      </c>
      <c r="L160" s="63">
        <f t="shared" si="71"/>
        <v>8.6038885069098209E-2</v>
      </c>
      <c r="M160" s="63">
        <f t="shared" si="72"/>
        <v>2.8570932564895437</v>
      </c>
      <c r="N160" s="62">
        <f t="shared" si="62"/>
        <v>26.758093256489545</v>
      </c>
      <c r="O160" s="62">
        <f t="shared" si="63"/>
        <v>-4.9899470971574154</v>
      </c>
      <c r="P160" s="62"/>
      <c r="Q160" s="62"/>
      <c r="R160" s="62"/>
      <c r="S160" s="50"/>
      <c r="T160" s="50"/>
      <c r="U160" s="50"/>
      <c r="V160" s="50"/>
      <c r="W160" s="50"/>
      <c r="X160" s="50"/>
      <c r="Y160" s="50"/>
      <c r="Z160" s="50"/>
      <c r="AA160" s="50"/>
      <c r="AB160" s="50"/>
    </row>
    <row r="161" spans="1:28" x14ac:dyDescent="0.3">
      <c r="A161" s="57">
        <v>16407</v>
      </c>
      <c r="B161" s="72">
        <f t="shared" si="55"/>
        <v>79.114958999999999</v>
      </c>
      <c r="C161" s="67">
        <v>4.851</v>
      </c>
      <c r="D161" s="72">
        <v>16.309000000000001</v>
      </c>
      <c r="E161" s="63">
        <f t="shared" si="69"/>
        <v>7.6020938503633478E-2</v>
      </c>
      <c r="F161" s="63">
        <f t="shared" si="70"/>
        <v>5.2581402534808168</v>
      </c>
      <c r="G161" s="62">
        <f t="shared" si="61"/>
        <v>21.567140253480819</v>
      </c>
      <c r="H161" s="62"/>
      <c r="I161" s="62">
        <f t="shared" si="56"/>
        <v>110.80654199999999</v>
      </c>
      <c r="J161" s="62">
        <f t="shared" si="68"/>
        <v>4.851</v>
      </c>
      <c r="K161" s="62">
        <v>22.841999999999999</v>
      </c>
      <c r="L161" s="63">
        <f t="shared" si="71"/>
        <v>8.2226693977170043E-2</v>
      </c>
      <c r="M161" s="63">
        <f t="shared" si="72"/>
        <v>2.7305018268998853</v>
      </c>
      <c r="N161" s="62">
        <f t="shared" si="62"/>
        <v>25.572501826899884</v>
      </c>
      <c r="O161" s="62">
        <f t="shared" si="63"/>
        <v>-4.0053615734190657</v>
      </c>
      <c r="P161" s="62"/>
      <c r="Q161" s="62"/>
      <c r="R161" s="62"/>
      <c r="S161" s="50"/>
      <c r="T161" s="50"/>
      <c r="U161" s="50"/>
      <c r="V161" s="50"/>
      <c r="W161" s="50"/>
      <c r="X161" s="50"/>
      <c r="Y161" s="50"/>
      <c r="Z161" s="50"/>
      <c r="AA161" s="50"/>
      <c r="AB161" s="50"/>
    </row>
    <row r="162" spans="1:28" x14ac:dyDescent="0.3">
      <c r="A162" s="57">
        <v>16438</v>
      </c>
      <c r="B162" s="72">
        <f t="shared" si="55"/>
        <v>102.89456100000001</v>
      </c>
      <c r="C162" s="67">
        <v>4.851</v>
      </c>
      <c r="D162" s="72">
        <v>21.211000000000002</v>
      </c>
      <c r="E162" s="63">
        <f t="shared" ref="E162:E173" si="73">D162/Q$19</f>
        <v>8.1210947071796144E-2</v>
      </c>
      <c r="F162" s="63">
        <f t="shared" ref="F162:F173" si="74">E162*T$19</f>
        <v>4.8414718206322025</v>
      </c>
      <c r="G162" s="62">
        <f t="shared" si="61"/>
        <v>26.052471820632206</v>
      </c>
      <c r="H162" s="62"/>
      <c r="I162" s="62">
        <f t="shared" si="56"/>
        <v>122.070564</v>
      </c>
      <c r="J162" s="62">
        <f t="shared" si="68"/>
        <v>4.851</v>
      </c>
      <c r="K162" s="62">
        <v>25.164000000000001</v>
      </c>
      <c r="L162" s="63">
        <f t="shared" ref="L162:L173" si="75">K162/V$19</f>
        <v>7.617698343504796E-2</v>
      </c>
      <c r="M162" s="63">
        <f t="shared" ref="M162:M173" si="76">L162*Y$19</f>
        <v>3.2119263295553657</v>
      </c>
      <c r="N162" s="62">
        <f t="shared" si="62"/>
        <v>28.375926329555366</v>
      </c>
      <c r="O162" s="62">
        <f t="shared" si="63"/>
        <v>-2.3234545089231595</v>
      </c>
      <c r="P162" s="62"/>
      <c r="Q162" s="62"/>
      <c r="R162" s="62"/>
      <c r="S162" s="50"/>
      <c r="T162" s="50"/>
      <c r="U162" s="50"/>
      <c r="V162" s="50"/>
      <c r="W162" s="50"/>
      <c r="X162" s="50"/>
      <c r="Y162" s="50"/>
      <c r="Z162" s="50"/>
      <c r="AA162" s="50"/>
      <c r="AB162" s="50"/>
    </row>
    <row r="163" spans="1:28" x14ac:dyDescent="0.3">
      <c r="A163" s="57">
        <v>16469</v>
      </c>
      <c r="B163" s="72">
        <f t="shared" si="55"/>
        <v>82.714400999999995</v>
      </c>
      <c r="C163" s="67">
        <v>4.851</v>
      </c>
      <c r="D163" s="72">
        <v>17.050999999999998</v>
      </c>
      <c r="E163" s="63">
        <f t="shared" si="73"/>
        <v>6.5283478314138693E-2</v>
      </c>
      <c r="F163" s="63">
        <f t="shared" si="74"/>
        <v>3.8919398431756953</v>
      </c>
      <c r="G163" s="62">
        <f t="shared" si="61"/>
        <v>20.942939843175694</v>
      </c>
      <c r="H163" s="62"/>
      <c r="I163" s="72">
        <f t="shared" si="56"/>
        <v>96.161372999999998</v>
      </c>
      <c r="J163" s="72">
        <f t="shared" si="68"/>
        <v>4.851</v>
      </c>
      <c r="K163" s="72">
        <v>19.823</v>
      </c>
      <c r="L163" s="63">
        <f t="shared" si="75"/>
        <v>6.0008597306984414E-2</v>
      </c>
      <c r="M163" s="63">
        <f t="shared" si="76"/>
        <v>2.5302024968516936</v>
      </c>
      <c r="N163" s="62">
        <f t="shared" si="62"/>
        <v>22.353202496851694</v>
      </c>
      <c r="O163" s="62">
        <f t="shared" si="63"/>
        <v>-1.4102626536759999</v>
      </c>
      <c r="P163" s="62"/>
      <c r="Q163" s="62"/>
      <c r="R163" s="62"/>
      <c r="S163" s="50"/>
      <c r="T163" s="50"/>
      <c r="U163" s="50"/>
      <c r="V163" s="50"/>
      <c r="W163" s="50"/>
      <c r="X163" s="50"/>
      <c r="Y163" s="50"/>
      <c r="Z163" s="50"/>
      <c r="AA163" s="50"/>
      <c r="AB163" s="50"/>
    </row>
    <row r="164" spans="1:28" x14ac:dyDescent="0.3">
      <c r="A164" s="57">
        <v>16497</v>
      </c>
      <c r="B164" s="72">
        <f t="shared" si="55"/>
        <v>91.911896999999996</v>
      </c>
      <c r="C164" s="67">
        <v>4.851</v>
      </c>
      <c r="D164" s="72">
        <v>18.946999999999999</v>
      </c>
      <c r="E164" s="63">
        <f t="shared" si="73"/>
        <v>7.254272849791718E-2</v>
      </c>
      <c r="F164" s="63">
        <f t="shared" si="74"/>
        <v>4.3247073021318334</v>
      </c>
      <c r="G164" s="62">
        <f t="shared" si="61"/>
        <v>23.271707302131833</v>
      </c>
      <c r="H164" s="62"/>
      <c r="I164" s="62">
        <f t="shared" si="56"/>
        <v>111.05879399999999</v>
      </c>
      <c r="J164" s="62">
        <f t="shared" si="68"/>
        <v>4.851</v>
      </c>
      <c r="K164" s="62">
        <v>22.893999999999998</v>
      </c>
      <c r="L164" s="63">
        <f t="shared" si="75"/>
        <v>6.9305192289063261E-2</v>
      </c>
      <c r="M164" s="63">
        <f t="shared" si="76"/>
        <v>2.9221841276760663</v>
      </c>
      <c r="N164" s="62">
        <f t="shared" si="62"/>
        <v>25.816184127676063</v>
      </c>
      <c r="O164" s="62">
        <f t="shared" si="63"/>
        <v>-2.5444768255442298</v>
      </c>
      <c r="P164" s="62"/>
      <c r="Q164" s="62"/>
      <c r="R164" s="62"/>
      <c r="S164" s="50"/>
      <c r="T164" s="50"/>
      <c r="U164" s="50"/>
      <c r="V164" s="50"/>
      <c r="W164" s="50"/>
      <c r="X164" s="50"/>
      <c r="Y164" s="50"/>
      <c r="Z164" s="50"/>
      <c r="AA164" s="50"/>
      <c r="AB164" s="50"/>
    </row>
    <row r="165" spans="1:28" x14ac:dyDescent="0.3">
      <c r="A165" s="57">
        <v>16528</v>
      </c>
      <c r="B165" s="72">
        <f t="shared" si="55"/>
        <v>113.988798</v>
      </c>
      <c r="C165" s="67">
        <v>4.851</v>
      </c>
      <c r="D165" s="72">
        <v>23.498000000000001</v>
      </c>
      <c r="E165" s="63">
        <f t="shared" si="73"/>
        <v>8.9967226170056369E-2</v>
      </c>
      <c r="F165" s="63">
        <f t="shared" si="74"/>
        <v>5.3634861553540842</v>
      </c>
      <c r="G165" s="62">
        <f t="shared" si="61"/>
        <v>28.861486155354086</v>
      </c>
      <c r="H165" s="62"/>
      <c r="I165" s="62">
        <f t="shared" si="56"/>
        <v>129.313107</v>
      </c>
      <c r="J165" s="62">
        <f t="shared" si="68"/>
        <v>4.851</v>
      </c>
      <c r="K165" s="62">
        <v>26.657</v>
      </c>
      <c r="L165" s="63">
        <f t="shared" si="75"/>
        <v>8.0696624043398252E-2</v>
      </c>
      <c r="M165" s="63">
        <f t="shared" si="76"/>
        <v>3.4024924561658474</v>
      </c>
      <c r="N165" s="62">
        <f t="shared" si="62"/>
        <v>30.059492456165849</v>
      </c>
      <c r="O165" s="62">
        <f t="shared" si="63"/>
        <v>-1.1980063008117625</v>
      </c>
      <c r="P165" s="62"/>
      <c r="Q165" s="62"/>
      <c r="R165" s="62"/>
      <c r="S165" s="50"/>
      <c r="T165" s="50"/>
      <c r="U165" s="50"/>
      <c r="V165" s="50"/>
      <c r="W165" s="50"/>
      <c r="X165" s="50"/>
      <c r="Y165" s="50"/>
      <c r="Z165" s="50"/>
      <c r="AA165" s="50"/>
      <c r="AB165" s="50"/>
    </row>
    <row r="166" spans="1:28" x14ac:dyDescent="0.3">
      <c r="A166" s="57">
        <v>16558</v>
      </c>
      <c r="B166" s="72">
        <f t="shared" si="55"/>
        <v>108.22095899999999</v>
      </c>
      <c r="C166" s="67">
        <v>4.851</v>
      </c>
      <c r="D166" s="72">
        <v>22.308999999999997</v>
      </c>
      <c r="E166" s="63">
        <f t="shared" si="73"/>
        <v>8.5414879931389368E-2</v>
      </c>
      <c r="F166" s="63">
        <f t="shared" si="74"/>
        <v>5.0920934819897123</v>
      </c>
      <c r="G166" s="62">
        <f t="shared" si="61"/>
        <v>27.401093481989712</v>
      </c>
      <c r="H166" s="62"/>
      <c r="I166" s="62">
        <f t="shared" si="56"/>
        <v>126.90701100000001</v>
      </c>
      <c r="J166" s="62">
        <f t="shared" si="68"/>
        <v>4.851</v>
      </c>
      <c r="K166" s="62">
        <v>26.161000000000001</v>
      </c>
      <c r="L166" s="63">
        <f t="shared" si="75"/>
        <v>7.9195122541896756E-2</v>
      </c>
      <c r="M166" s="63">
        <f t="shared" si="76"/>
        <v>3.3391831468565383</v>
      </c>
      <c r="N166" s="62">
        <f t="shared" si="62"/>
        <v>29.500183146856539</v>
      </c>
      <c r="O166" s="62">
        <f t="shared" si="63"/>
        <v>-2.0990896648668276</v>
      </c>
      <c r="P166" s="62"/>
      <c r="Q166" s="62"/>
      <c r="R166" s="62"/>
      <c r="S166" s="50"/>
      <c r="T166" s="50"/>
      <c r="U166" s="50"/>
      <c r="V166" s="50"/>
      <c r="W166" s="50"/>
      <c r="X166" s="50"/>
      <c r="Y166" s="50"/>
      <c r="Z166" s="50"/>
      <c r="AA166" s="50"/>
      <c r="AB166" s="50"/>
    </row>
    <row r="167" spans="1:28" x14ac:dyDescent="0.3">
      <c r="A167" s="57">
        <v>16589</v>
      </c>
      <c r="B167" s="72">
        <f t="shared" si="55"/>
        <v>94.555692000000008</v>
      </c>
      <c r="C167" s="67">
        <v>4.851</v>
      </c>
      <c r="D167" s="72">
        <v>19.492000000000001</v>
      </c>
      <c r="E167" s="63">
        <f t="shared" si="73"/>
        <v>7.4629380053908373E-2</v>
      </c>
      <c r="F167" s="63">
        <f t="shared" si="74"/>
        <v>4.4491051212938046</v>
      </c>
      <c r="G167" s="62">
        <f t="shared" si="61"/>
        <v>23.941105121293806</v>
      </c>
      <c r="H167" s="62"/>
      <c r="I167" s="62">
        <f t="shared" si="56"/>
        <v>122.51200499999999</v>
      </c>
      <c r="J167" s="62">
        <f t="shared" si="68"/>
        <v>4.851</v>
      </c>
      <c r="K167" s="62">
        <v>25.254999999999999</v>
      </c>
      <c r="L167" s="63">
        <f t="shared" si="75"/>
        <v>7.6452460525041177E-2</v>
      </c>
      <c r="M167" s="63">
        <f t="shared" si="76"/>
        <v>3.2235415455778398</v>
      </c>
      <c r="N167" s="62">
        <f t="shared" si="62"/>
        <v>28.478541545577841</v>
      </c>
      <c r="O167" s="62">
        <f t="shared" si="63"/>
        <v>-4.537436424284035</v>
      </c>
      <c r="P167" s="62"/>
      <c r="Q167" s="62"/>
      <c r="R167" s="62"/>
      <c r="S167" s="50"/>
      <c r="T167" s="50"/>
      <c r="U167" s="50"/>
      <c r="V167" s="50"/>
      <c r="W167" s="50"/>
      <c r="X167" s="50"/>
      <c r="Y167" s="50"/>
      <c r="Z167" s="50"/>
      <c r="AA167" s="50"/>
      <c r="AB167" s="50"/>
    </row>
    <row r="168" spans="1:28" x14ac:dyDescent="0.3">
      <c r="A168" s="57">
        <v>16619</v>
      </c>
      <c r="B168" s="72">
        <f t="shared" si="55"/>
        <v>89.796860999999993</v>
      </c>
      <c r="C168" s="67">
        <v>4.851</v>
      </c>
      <c r="D168" s="72">
        <v>18.510999999999999</v>
      </c>
      <c r="E168" s="63">
        <f t="shared" si="73"/>
        <v>7.0873407253124243E-2</v>
      </c>
      <c r="F168" s="63">
        <f t="shared" si="74"/>
        <v>4.2251890468022575</v>
      </c>
      <c r="G168" s="62">
        <f t="shared" si="61"/>
        <v>22.736189046802256</v>
      </c>
      <c r="H168" s="62"/>
      <c r="I168" s="62">
        <f t="shared" si="56"/>
        <v>148.23200699999998</v>
      </c>
      <c r="J168" s="62">
        <f t="shared" si="68"/>
        <v>4.851</v>
      </c>
      <c r="K168" s="62">
        <v>30.556999999999999</v>
      </c>
      <c r="L168" s="63">
        <f t="shared" si="75"/>
        <v>9.2502785043107633E-2</v>
      </c>
      <c r="M168" s="63">
        <f t="shared" si="76"/>
        <v>3.9002874285575944</v>
      </c>
      <c r="N168" s="62">
        <f t="shared" si="62"/>
        <v>34.457287428557592</v>
      </c>
      <c r="O168" s="62">
        <f t="shared" si="63"/>
        <v>-11.721098381755336</v>
      </c>
      <c r="P168" s="62"/>
      <c r="Q168" s="62"/>
      <c r="R168" s="62"/>
      <c r="S168" s="50"/>
      <c r="T168" s="50"/>
      <c r="U168" s="50"/>
      <c r="V168" s="50"/>
      <c r="W168" s="50"/>
      <c r="X168" s="50"/>
      <c r="Y168" s="50"/>
      <c r="Z168" s="50"/>
      <c r="AA168" s="50"/>
      <c r="AB168" s="50"/>
    </row>
    <row r="169" spans="1:28" x14ac:dyDescent="0.3">
      <c r="A169" s="57">
        <v>16650</v>
      </c>
      <c r="B169" s="72">
        <f t="shared" si="55"/>
        <v>106.31936700000001</v>
      </c>
      <c r="C169" s="67">
        <v>4.851</v>
      </c>
      <c r="D169" s="72">
        <v>21.917000000000002</v>
      </c>
      <c r="E169" s="63">
        <f t="shared" si="73"/>
        <v>8.3914022298456278E-2</v>
      </c>
      <c r="F169" s="63">
        <f t="shared" si="74"/>
        <v>5.002618353344773</v>
      </c>
      <c r="G169" s="62">
        <f t="shared" si="61"/>
        <v>26.919618353344774</v>
      </c>
      <c r="H169" s="62"/>
      <c r="I169" s="62">
        <f t="shared" si="56"/>
        <v>136.82730599999999</v>
      </c>
      <c r="J169" s="62">
        <f t="shared" si="68"/>
        <v>4.851</v>
      </c>
      <c r="K169" s="62">
        <v>28.206</v>
      </c>
      <c r="L169" s="63">
        <f t="shared" si="75"/>
        <v>8.5385789014821287E-2</v>
      </c>
      <c r="M169" s="63">
        <f t="shared" si="76"/>
        <v>3.6002064080209286</v>
      </c>
      <c r="N169" s="62">
        <f t="shared" si="62"/>
        <v>31.806206408020927</v>
      </c>
      <c r="O169" s="62">
        <f t="shared" si="63"/>
        <v>-4.8865880546761531</v>
      </c>
      <c r="P169" s="62"/>
      <c r="Q169" s="62"/>
      <c r="R169" s="62"/>
      <c r="S169" s="50"/>
      <c r="T169" s="50"/>
      <c r="U169" s="50"/>
      <c r="V169" s="50"/>
      <c r="W169" s="50"/>
      <c r="X169" s="50"/>
      <c r="Y169" s="50"/>
      <c r="Z169" s="50"/>
      <c r="AA169" s="50"/>
      <c r="AB169" s="50"/>
    </row>
    <row r="170" spans="1:28" x14ac:dyDescent="0.3">
      <c r="A170" s="57">
        <v>16681</v>
      </c>
      <c r="B170" s="72">
        <f t="shared" si="55"/>
        <v>109.62289799999999</v>
      </c>
      <c r="C170" s="67">
        <v>4.851</v>
      </c>
      <c r="D170" s="72">
        <v>22.597999999999999</v>
      </c>
      <c r="E170" s="63">
        <f t="shared" si="73"/>
        <v>8.6521379563832407E-2</v>
      </c>
      <c r="F170" s="63">
        <f t="shared" si="74"/>
        <v>5.1580585640774368</v>
      </c>
      <c r="G170" s="62">
        <f t="shared" si="61"/>
        <v>27.756058564077435</v>
      </c>
      <c r="H170" s="62"/>
      <c r="I170" s="62">
        <f t="shared" si="56"/>
        <v>132.38864100000001</v>
      </c>
      <c r="J170" s="62">
        <f t="shared" si="68"/>
        <v>4.851</v>
      </c>
      <c r="K170" s="62">
        <v>27.291</v>
      </c>
      <c r="L170" s="63">
        <f t="shared" si="75"/>
        <v>8.2615882011043307E-2</v>
      </c>
      <c r="M170" s="63">
        <f t="shared" si="76"/>
        <v>3.4834160491136337</v>
      </c>
      <c r="N170" s="62">
        <f t="shared" si="62"/>
        <v>30.774416049113633</v>
      </c>
      <c r="O170" s="62">
        <f t="shared" si="63"/>
        <v>-3.0183574850361978</v>
      </c>
      <c r="P170" s="62"/>
      <c r="Q170" s="62"/>
      <c r="R170" s="62"/>
      <c r="S170" s="50"/>
      <c r="T170" s="50"/>
      <c r="U170" s="50"/>
      <c r="V170" s="50"/>
      <c r="W170" s="50"/>
      <c r="X170" s="50"/>
      <c r="Y170" s="50"/>
      <c r="Z170" s="50"/>
      <c r="AA170" s="50"/>
      <c r="AB170" s="50"/>
    </row>
    <row r="171" spans="1:28" x14ac:dyDescent="0.3">
      <c r="A171" s="57">
        <v>16711</v>
      </c>
      <c r="B171" s="72">
        <f t="shared" si="55"/>
        <v>121.92018299999999</v>
      </c>
      <c r="C171" s="67">
        <v>4.851</v>
      </c>
      <c r="D171" s="72">
        <v>25.132999999999999</v>
      </c>
      <c r="E171" s="63">
        <f t="shared" si="73"/>
        <v>9.6227180838029905E-2</v>
      </c>
      <c r="F171" s="63">
        <f t="shared" si="74"/>
        <v>5.7366796128399953</v>
      </c>
      <c r="G171" s="62">
        <f t="shared" si="61"/>
        <v>30.869679612839995</v>
      </c>
      <c r="H171" s="62"/>
      <c r="I171" s="62">
        <f t="shared" si="56"/>
        <v>152.59790699999999</v>
      </c>
      <c r="J171" s="62">
        <f t="shared" si="68"/>
        <v>4.851</v>
      </c>
      <c r="K171" s="62">
        <v>31.457000000000001</v>
      </c>
      <c r="L171" s="63">
        <f t="shared" si="75"/>
        <v>9.5227283735348264E-2</v>
      </c>
      <c r="M171" s="63">
        <f t="shared" si="76"/>
        <v>4.0151631914172281</v>
      </c>
      <c r="N171" s="62">
        <f t="shared" si="62"/>
        <v>35.472163191417231</v>
      </c>
      <c r="O171" s="62">
        <f t="shared" si="63"/>
        <v>-4.6024835785772353</v>
      </c>
      <c r="P171" s="62"/>
      <c r="Q171" s="62"/>
      <c r="R171" s="62"/>
      <c r="S171" s="50"/>
      <c r="T171" s="50"/>
      <c r="U171" s="50"/>
      <c r="V171" s="50"/>
      <c r="W171" s="50"/>
      <c r="X171" s="50"/>
      <c r="Y171" s="50"/>
      <c r="Z171" s="50"/>
      <c r="AA171" s="50"/>
      <c r="AB171" s="50"/>
    </row>
    <row r="172" spans="1:28" x14ac:dyDescent="0.3">
      <c r="A172" s="57">
        <v>16742</v>
      </c>
      <c r="B172" s="72">
        <f t="shared" si="55"/>
        <v>127.76078699999999</v>
      </c>
      <c r="C172" s="67">
        <v>4.851</v>
      </c>
      <c r="D172" s="72">
        <v>26.337</v>
      </c>
      <c r="E172" s="63">
        <f t="shared" si="73"/>
        <v>0.1008369578534673</v>
      </c>
      <c r="F172" s="63">
        <f t="shared" si="74"/>
        <v>6.0114960793923107</v>
      </c>
      <c r="G172" s="62">
        <f t="shared" si="61"/>
        <v>32.348496079392312</v>
      </c>
      <c r="H172" s="62"/>
      <c r="I172" s="62">
        <f t="shared" si="56"/>
        <v>164.09477699999999</v>
      </c>
      <c r="J172" s="62">
        <f t="shared" si="68"/>
        <v>4.851</v>
      </c>
      <c r="K172" s="62">
        <v>33.826999999999998</v>
      </c>
      <c r="L172" s="63">
        <f t="shared" si="75"/>
        <v>0.10240179695824858</v>
      </c>
      <c r="M172" s="63">
        <f t="shared" si="76"/>
        <v>4.3176693669475981</v>
      </c>
      <c r="N172" s="62">
        <f t="shared" si="62"/>
        <v>38.144669366947596</v>
      </c>
      <c r="O172" s="62">
        <f t="shared" si="63"/>
        <v>-5.796173287555284</v>
      </c>
      <c r="P172" s="62"/>
      <c r="Q172" s="62"/>
      <c r="R172" s="62"/>
      <c r="S172" s="50"/>
      <c r="T172" s="50"/>
      <c r="U172" s="50"/>
      <c r="V172" s="50"/>
      <c r="W172" s="50"/>
      <c r="X172" s="50"/>
      <c r="Y172" s="50"/>
      <c r="Z172" s="50"/>
      <c r="AA172" s="50"/>
      <c r="AB172" s="50"/>
    </row>
    <row r="173" spans="1:28" x14ac:dyDescent="0.3">
      <c r="A173" s="57">
        <v>16772</v>
      </c>
      <c r="B173" s="72">
        <f t="shared" si="55"/>
        <v>117.29718</v>
      </c>
      <c r="C173" s="67">
        <v>4.851</v>
      </c>
      <c r="D173" s="72">
        <v>24.18</v>
      </c>
      <c r="E173" s="63">
        <f t="shared" si="73"/>
        <v>9.2578412153883863E-2</v>
      </c>
      <c r="F173" s="63">
        <f t="shared" si="74"/>
        <v>5.5191546189659446</v>
      </c>
      <c r="G173" s="62">
        <f t="shared" si="61"/>
        <v>29.699154618965945</v>
      </c>
      <c r="H173" s="62"/>
      <c r="I173" s="62">
        <f t="shared" si="56"/>
        <v>160.29644399999998</v>
      </c>
      <c r="J173" s="62">
        <f t="shared" si="68"/>
        <v>4.851</v>
      </c>
      <c r="K173" s="62">
        <v>33.043999999999997</v>
      </c>
      <c r="L173" s="63">
        <f t="shared" si="75"/>
        <v>0.10003148309599923</v>
      </c>
      <c r="M173" s="63">
        <f t="shared" si="76"/>
        <v>4.217727453259716</v>
      </c>
      <c r="N173" s="62">
        <f t="shared" si="62"/>
        <v>37.261727453259709</v>
      </c>
      <c r="O173" s="62">
        <f t="shared" si="63"/>
        <v>-7.5625728342937641</v>
      </c>
      <c r="P173" s="62"/>
      <c r="Q173" s="62"/>
      <c r="R173" s="62"/>
      <c r="S173" s="50"/>
      <c r="T173" s="50"/>
      <c r="U173" s="50"/>
      <c r="V173" s="50"/>
      <c r="W173" s="50"/>
      <c r="X173" s="50"/>
      <c r="Y173" s="50"/>
      <c r="Z173" s="50"/>
      <c r="AA173" s="50"/>
      <c r="AB173" s="50"/>
    </row>
    <row r="174" spans="1:28" x14ac:dyDescent="0.3">
      <c r="A174" s="57">
        <v>16803</v>
      </c>
      <c r="B174" s="72">
        <v>176.61500000000001</v>
      </c>
      <c r="C174" s="67">
        <v>4.851</v>
      </c>
      <c r="D174" s="62">
        <f>B174/C174</f>
        <v>36.407957122242841</v>
      </c>
      <c r="E174" s="63">
        <f t="shared" ref="E174:E185" si="77">D174/Q$20</f>
        <v>0.10561683123792032</v>
      </c>
      <c r="F174" s="63">
        <f t="shared" ref="F174:F185" si="78">E174*T$20</f>
        <v>2.5118451889307947</v>
      </c>
      <c r="G174" s="62">
        <f t="shared" si="61"/>
        <v>38.919802311173633</v>
      </c>
      <c r="H174" s="62"/>
      <c r="I174" s="62">
        <f t="shared" si="56"/>
        <v>183.47452200000001</v>
      </c>
      <c r="J174" s="62">
        <f t="shared" si="68"/>
        <v>4.851</v>
      </c>
      <c r="K174" s="62">
        <v>37.822000000000003</v>
      </c>
      <c r="L174" s="63">
        <f t="shared" ref="L174:L184" si="79">K174/V$20</f>
        <v>6.9653518771569917E-2</v>
      </c>
      <c r="M174" s="63">
        <f t="shared" ref="M174:M185" si="80">L174*Y$20</f>
        <v>4.0119033742048886</v>
      </c>
      <c r="N174" s="62">
        <f t="shared" si="62"/>
        <v>41.833903374204894</v>
      </c>
      <c r="O174" s="62">
        <f t="shared" si="63"/>
        <v>-2.9141010630312607</v>
      </c>
      <c r="P174" s="62"/>
      <c r="Q174" s="62"/>
      <c r="R174" s="62"/>
      <c r="S174" s="50"/>
      <c r="T174" s="62"/>
      <c r="U174" s="62"/>
      <c r="V174" s="50"/>
      <c r="W174" s="50"/>
      <c r="X174" s="50"/>
      <c r="Y174" s="50"/>
      <c r="Z174" s="50"/>
      <c r="AA174" s="50"/>
      <c r="AB174" s="50"/>
    </row>
    <row r="175" spans="1:28" x14ac:dyDescent="0.3">
      <c r="A175" s="57">
        <v>16834</v>
      </c>
      <c r="B175" s="72">
        <v>193.05599999999998</v>
      </c>
      <c r="C175" s="67">
        <v>4.851</v>
      </c>
      <c r="D175" s="62">
        <f t="shared" ref="D175:D197" si="81">B175/C175</f>
        <v>39.797155225726648</v>
      </c>
      <c r="E175" s="63">
        <f t="shared" si="77"/>
        <v>0.1154486480280154</v>
      </c>
      <c r="F175" s="63">
        <f t="shared" si="78"/>
        <v>2.7456715725970238</v>
      </c>
      <c r="G175" s="62">
        <f t="shared" si="61"/>
        <v>42.542826798323674</v>
      </c>
      <c r="H175" s="62"/>
      <c r="I175" s="62">
        <f t="shared" si="56"/>
        <v>181.340082</v>
      </c>
      <c r="J175" s="62">
        <f t="shared" si="68"/>
        <v>4.851</v>
      </c>
      <c r="K175" s="62">
        <v>37.381999999999998</v>
      </c>
      <c r="L175" s="63">
        <f t="shared" si="79"/>
        <v>6.8843208680631013E-2</v>
      </c>
      <c r="M175" s="63">
        <f t="shared" si="80"/>
        <v>3.9652311335869901</v>
      </c>
      <c r="N175" s="62">
        <f t="shared" si="62"/>
        <v>41.347231133586988</v>
      </c>
      <c r="O175" s="62">
        <f t="shared" si="63"/>
        <v>1.1955956647366861</v>
      </c>
      <c r="P175" s="62"/>
      <c r="Q175" s="62"/>
      <c r="R175" s="62"/>
      <c r="S175" s="50"/>
      <c r="T175" s="62"/>
      <c r="U175" s="62"/>
      <c r="V175" s="50"/>
      <c r="W175" s="50"/>
      <c r="X175" s="50"/>
      <c r="Y175" s="50"/>
      <c r="Z175" s="50"/>
      <c r="AA175" s="50"/>
      <c r="AB175" s="50"/>
    </row>
    <row r="176" spans="1:28" x14ac:dyDescent="0.3">
      <c r="A176" s="57">
        <v>16862</v>
      </c>
      <c r="B176" s="72">
        <v>143.93099999999998</v>
      </c>
      <c r="C176" s="67">
        <v>4.851</v>
      </c>
      <c r="D176" s="62">
        <f t="shared" si="81"/>
        <v>29.670377241805809</v>
      </c>
      <c r="E176" s="63">
        <f t="shared" si="77"/>
        <v>8.6071602847465414E-2</v>
      </c>
      <c r="F176" s="63">
        <f t="shared" si="78"/>
        <v>2.0470084074851971</v>
      </c>
      <c r="G176" s="62">
        <f t="shared" si="61"/>
        <v>31.717385649291007</v>
      </c>
      <c r="H176" s="62"/>
      <c r="I176" s="62">
        <f t="shared" si="56"/>
        <v>191.22642000000002</v>
      </c>
      <c r="J176" s="62">
        <f t="shared" si="68"/>
        <v>4.851</v>
      </c>
      <c r="K176" s="62">
        <v>39.42</v>
      </c>
      <c r="L176" s="63">
        <f t="shared" si="79"/>
        <v>7.2596417692752518E-2</v>
      </c>
      <c r="M176" s="63">
        <f t="shared" si="80"/>
        <v>4.1814084662671647</v>
      </c>
      <c r="N176" s="62">
        <f t="shared" si="62"/>
        <v>43.601408466267166</v>
      </c>
      <c r="O176" s="62">
        <f t="shared" si="63"/>
        <v>-11.884022816976159</v>
      </c>
      <c r="P176" s="62"/>
      <c r="Q176" s="62"/>
      <c r="R176" s="62"/>
      <c r="S176" s="50"/>
      <c r="T176" s="62"/>
      <c r="U176" s="62"/>
      <c r="V176" s="50"/>
      <c r="W176" s="50"/>
      <c r="X176" s="50"/>
      <c r="Y176" s="50"/>
      <c r="Z176" s="50"/>
      <c r="AA176" s="50"/>
      <c r="AB176" s="50"/>
    </row>
    <row r="177" spans="1:28" x14ac:dyDescent="0.3">
      <c r="A177" s="57">
        <v>16893</v>
      </c>
      <c r="B177" s="72">
        <v>127.898</v>
      </c>
      <c r="C177" s="67">
        <v>4.851</v>
      </c>
      <c r="D177" s="62">
        <f t="shared" si="81"/>
        <v>26.365285508142652</v>
      </c>
      <c r="E177" s="63">
        <f t="shared" si="77"/>
        <v>7.6483772508946182E-2</v>
      </c>
      <c r="F177" s="63">
        <f t="shared" si="78"/>
        <v>1.8189846614040182</v>
      </c>
      <c r="G177" s="62">
        <f t="shared" si="61"/>
        <v>28.184270169546672</v>
      </c>
      <c r="H177" s="62"/>
      <c r="I177" s="62">
        <f t="shared" si="56"/>
        <v>172.225053</v>
      </c>
      <c r="J177" s="62">
        <f t="shared" si="68"/>
        <v>4.851</v>
      </c>
      <c r="K177" s="62">
        <v>35.503</v>
      </c>
      <c r="L177" s="63">
        <f t="shared" si="79"/>
        <v>6.5382816269553334E-2</v>
      </c>
      <c r="M177" s="63">
        <f t="shared" si="80"/>
        <v>3.7659194514937377</v>
      </c>
      <c r="N177" s="62">
        <f t="shared" si="62"/>
        <v>39.268919451493737</v>
      </c>
      <c r="O177" s="62">
        <f t="shared" si="63"/>
        <v>-11.084649281947065</v>
      </c>
      <c r="P177" s="62"/>
      <c r="Q177" s="62"/>
      <c r="R177" s="62"/>
      <c r="S177" s="50"/>
      <c r="T177" s="62"/>
      <c r="U177" s="62"/>
      <c r="V177" s="50"/>
      <c r="W177" s="50"/>
      <c r="X177" s="50"/>
      <c r="Y177" s="50"/>
      <c r="Z177" s="50"/>
      <c r="AA177" s="50"/>
      <c r="AB177" s="50"/>
    </row>
    <row r="178" spans="1:28" x14ac:dyDescent="0.3">
      <c r="A178" s="57">
        <v>16923</v>
      </c>
      <c r="B178" s="72">
        <v>132.988</v>
      </c>
      <c r="C178" s="67">
        <v>4.851</v>
      </c>
      <c r="D178" s="62">
        <f t="shared" si="81"/>
        <v>27.414553700267987</v>
      </c>
      <c r="E178" s="63">
        <f t="shared" si="77"/>
        <v>7.9527623093556862E-2</v>
      </c>
      <c r="F178" s="63">
        <f t="shared" si="78"/>
        <v>1.8913754097077171</v>
      </c>
      <c r="G178" s="62">
        <f t="shared" si="61"/>
        <v>29.305929109975704</v>
      </c>
      <c r="H178" s="62"/>
      <c r="I178" s="62">
        <f t="shared" si="56"/>
        <v>204.16403700000001</v>
      </c>
      <c r="J178" s="62">
        <f t="shared" si="68"/>
        <v>4.851</v>
      </c>
      <c r="K178" s="62">
        <v>42.087000000000003</v>
      </c>
      <c r="L178" s="63">
        <f t="shared" si="79"/>
        <v>7.7508001812148036E-2</v>
      </c>
      <c r="M178" s="63">
        <f t="shared" si="80"/>
        <v>4.4643058883761082</v>
      </c>
      <c r="N178" s="62">
        <f t="shared" si="62"/>
        <v>46.551305888376113</v>
      </c>
      <c r="O178" s="62">
        <f t="shared" si="63"/>
        <v>-17.245376778400409</v>
      </c>
      <c r="P178" s="62"/>
      <c r="Q178" s="62"/>
      <c r="R178" s="62"/>
      <c r="S178" s="50"/>
      <c r="T178" s="62"/>
      <c r="U178" s="62"/>
      <c r="V178" s="50"/>
      <c r="W178" s="50"/>
      <c r="X178" s="50"/>
      <c r="Y178" s="50"/>
      <c r="Z178" s="50"/>
      <c r="AA178" s="50"/>
      <c r="AB178" s="50"/>
    </row>
    <row r="179" spans="1:28" x14ac:dyDescent="0.3">
      <c r="A179" s="57">
        <v>16954</v>
      </c>
      <c r="B179" s="72">
        <v>122.31099999999999</v>
      </c>
      <c r="C179" s="67">
        <v>4.851</v>
      </c>
      <c r="D179" s="62">
        <f t="shared" si="81"/>
        <v>25.213564213564212</v>
      </c>
      <c r="E179" s="63">
        <f t="shared" si="77"/>
        <v>7.3142712937979609E-2</v>
      </c>
      <c r="F179" s="63">
        <f t="shared" si="78"/>
        <v>1.7395255040812747</v>
      </c>
      <c r="G179" s="62">
        <f t="shared" si="61"/>
        <v>26.953089717645486</v>
      </c>
      <c r="H179" s="62"/>
      <c r="I179" s="62">
        <f t="shared" ref="I179:I197" si="82">J179*K179</f>
        <v>201.11760900000002</v>
      </c>
      <c r="J179" s="62">
        <f t="shared" si="68"/>
        <v>4.851</v>
      </c>
      <c r="K179" s="62">
        <v>41.459000000000003</v>
      </c>
      <c r="L179" s="63">
        <f t="shared" si="79"/>
        <v>7.6351468318717072E-2</v>
      </c>
      <c r="M179" s="63">
        <f t="shared" si="80"/>
        <v>4.3976918722214711</v>
      </c>
      <c r="N179" s="62">
        <f t="shared" si="62"/>
        <v>45.856691872221475</v>
      </c>
      <c r="O179" s="62">
        <f t="shared" si="63"/>
        <v>-18.903602154575989</v>
      </c>
      <c r="P179" s="62"/>
      <c r="Q179" s="62"/>
      <c r="R179" s="62"/>
      <c r="S179" s="50"/>
      <c r="T179" s="62"/>
      <c r="U179" s="62"/>
      <c r="V179" s="50"/>
      <c r="W179" s="50"/>
      <c r="X179" s="50"/>
      <c r="Y179" s="50"/>
      <c r="Z179" s="50"/>
      <c r="AA179" s="50"/>
      <c r="AB179" s="50"/>
    </row>
    <row r="180" spans="1:28" x14ac:dyDescent="0.3">
      <c r="A180" s="57">
        <v>16984</v>
      </c>
      <c r="B180" s="72">
        <v>129.61600000000001</v>
      </c>
      <c r="C180" s="67">
        <v>4.851</v>
      </c>
      <c r="D180" s="62">
        <f t="shared" si="81"/>
        <v>26.719439290867864</v>
      </c>
      <c r="E180" s="63">
        <f t="shared" si="77"/>
        <v>7.7511146832003386E-2</v>
      </c>
      <c r="F180" s="63">
        <f t="shared" si="78"/>
        <v>1.8434183167253846</v>
      </c>
      <c r="G180" s="62">
        <f t="shared" si="61"/>
        <v>28.562857607593248</v>
      </c>
      <c r="H180" s="62"/>
      <c r="I180" s="62">
        <f t="shared" si="82"/>
        <v>243.59781599999999</v>
      </c>
      <c r="J180" s="62">
        <f t="shared" si="68"/>
        <v>4.851</v>
      </c>
      <c r="K180" s="62">
        <v>50.216000000000001</v>
      </c>
      <c r="L180" s="63">
        <f t="shared" si="79"/>
        <v>9.247848074224406E-2</v>
      </c>
      <c r="M180" s="63">
        <f t="shared" si="80"/>
        <v>5.3265755337917797</v>
      </c>
      <c r="N180" s="62">
        <f t="shared" si="62"/>
        <v>55.542575533791783</v>
      </c>
      <c r="O180" s="62">
        <f t="shared" si="63"/>
        <v>-26.979717926198536</v>
      </c>
      <c r="P180" s="62"/>
      <c r="Q180" s="62"/>
      <c r="R180" s="62"/>
      <c r="S180" s="50"/>
      <c r="T180" s="62"/>
      <c r="U180" s="62"/>
      <c r="V180" s="50"/>
      <c r="W180" s="50"/>
      <c r="X180" s="50"/>
      <c r="Y180" s="50"/>
      <c r="Z180" s="50"/>
      <c r="AA180" s="50"/>
      <c r="AB180" s="50"/>
    </row>
    <row r="181" spans="1:28" x14ac:dyDescent="0.3">
      <c r="A181" s="57">
        <v>17015</v>
      </c>
      <c r="B181" s="72">
        <v>100.56099999999999</v>
      </c>
      <c r="C181" s="67">
        <v>4.851</v>
      </c>
      <c r="D181" s="62">
        <f t="shared" si="81"/>
        <v>20.729952587095443</v>
      </c>
      <c r="E181" s="63">
        <f t="shared" si="77"/>
        <v>6.0136082247354429E-2</v>
      </c>
      <c r="F181" s="63">
        <f t="shared" si="78"/>
        <v>1.4301937210546645</v>
      </c>
      <c r="G181" s="62">
        <f t="shared" si="61"/>
        <v>22.160146308150107</v>
      </c>
      <c r="H181" s="62"/>
      <c r="I181" s="62">
        <f t="shared" si="82"/>
        <v>252.101619</v>
      </c>
      <c r="J181" s="62">
        <f t="shared" si="68"/>
        <v>4.851</v>
      </c>
      <c r="K181" s="62">
        <v>51.969000000000001</v>
      </c>
      <c r="L181" s="63">
        <f t="shared" si="79"/>
        <v>9.5706829809098323E-2</v>
      </c>
      <c r="M181" s="63">
        <f t="shared" si="80"/>
        <v>5.5125219833444516</v>
      </c>
      <c r="N181" s="62">
        <f t="shared" si="62"/>
        <v>57.48152198334445</v>
      </c>
      <c r="O181" s="62">
        <f t="shared" si="63"/>
        <v>-35.321375675194346</v>
      </c>
      <c r="P181" s="62"/>
      <c r="Q181" s="62"/>
      <c r="R181" s="62"/>
      <c r="S181" s="50"/>
      <c r="T181" s="62"/>
      <c r="U181" s="62"/>
      <c r="V181" s="50"/>
      <c r="W181" s="50"/>
      <c r="X181" s="50"/>
      <c r="Y181" s="50"/>
      <c r="Z181" s="50"/>
      <c r="AA181" s="50"/>
      <c r="AB181" s="50"/>
    </row>
    <row r="182" spans="1:28" x14ac:dyDescent="0.3">
      <c r="A182" s="57">
        <v>17046</v>
      </c>
      <c r="B182" s="72">
        <v>90.475999999999999</v>
      </c>
      <c r="C182" s="67">
        <v>4.851</v>
      </c>
      <c r="D182" s="62">
        <f t="shared" si="81"/>
        <v>18.650999793856936</v>
      </c>
      <c r="E182" s="63">
        <f t="shared" si="77"/>
        <v>5.4105191648965698E-2</v>
      </c>
      <c r="F182" s="63">
        <f t="shared" si="78"/>
        <v>1.2867633287869236</v>
      </c>
      <c r="G182" s="62">
        <f t="shared" si="61"/>
        <v>19.937763122643858</v>
      </c>
      <c r="H182" s="62"/>
      <c r="I182" s="62">
        <f t="shared" si="82"/>
        <v>217.40726699999999</v>
      </c>
      <c r="J182" s="62">
        <f t="shared" si="68"/>
        <v>4.851</v>
      </c>
      <c r="K182" s="62">
        <v>44.817</v>
      </c>
      <c r="L182" s="63">
        <f t="shared" si="79"/>
        <v>8.2535607603655248E-2</v>
      </c>
      <c r="M182" s="63">
        <f t="shared" si="80"/>
        <v>4.7538859267553404</v>
      </c>
      <c r="N182" s="62">
        <f t="shared" si="62"/>
        <v>49.570885926755338</v>
      </c>
      <c r="O182" s="62">
        <f t="shared" si="63"/>
        <v>-29.63312280411148</v>
      </c>
      <c r="P182" s="62"/>
      <c r="Q182" s="62"/>
      <c r="R182" s="62"/>
      <c r="S182" s="50"/>
      <c r="T182" s="62"/>
      <c r="U182" s="62"/>
      <c r="V182" s="50"/>
      <c r="W182" s="50"/>
      <c r="X182" s="50"/>
      <c r="Y182" s="50"/>
      <c r="Z182" s="50"/>
      <c r="AA182" s="50"/>
      <c r="AB182" s="50"/>
    </row>
    <row r="183" spans="1:28" x14ac:dyDescent="0.3">
      <c r="A183" s="57">
        <v>17076</v>
      </c>
      <c r="B183" s="72">
        <v>115.827</v>
      </c>
      <c r="C183" s="67">
        <v>4.851</v>
      </c>
      <c r="D183" s="62">
        <f t="shared" si="81"/>
        <v>23.876932591218306</v>
      </c>
      <c r="E183" s="63">
        <f t="shared" si="77"/>
        <v>6.9265241977151407E-2</v>
      </c>
      <c r="F183" s="63">
        <f t="shared" si="78"/>
        <v>1.6473090773619856</v>
      </c>
      <c r="G183" s="62">
        <f t="shared" si="61"/>
        <v>25.524241668580292</v>
      </c>
      <c r="H183" s="62"/>
      <c r="I183" s="62">
        <f t="shared" si="82"/>
        <v>243.869472</v>
      </c>
      <c r="J183" s="62">
        <f t="shared" si="68"/>
        <v>4.851</v>
      </c>
      <c r="K183" s="62">
        <v>50.271999999999998</v>
      </c>
      <c r="L183" s="63">
        <f t="shared" si="79"/>
        <v>9.2581611117454457E-2</v>
      </c>
      <c r="M183" s="63">
        <f t="shared" si="80"/>
        <v>5.3325156371431479</v>
      </c>
      <c r="N183" s="62">
        <f t="shared" si="62"/>
        <v>55.604515637143145</v>
      </c>
      <c r="O183" s="62">
        <f t="shared" si="63"/>
        <v>-30.080273968562853</v>
      </c>
      <c r="P183" s="62"/>
      <c r="Q183" s="62"/>
      <c r="R183" s="62"/>
      <c r="S183" s="50"/>
      <c r="T183" s="62"/>
      <c r="U183" s="62"/>
      <c r="V183" s="50"/>
      <c r="W183" s="50"/>
      <c r="X183" s="50"/>
      <c r="Y183" s="50"/>
      <c r="Z183" s="50"/>
      <c r="AA183" s="50"/>
      <c r="AB183" s="50"/>
    </row>
    <row r="184" spans="1:28" x14ac:dyDescent="0.3">
      <c r="A184" s="57">
        <v>17107</v>
      </c>
      <c r="B184" s="72">
        <v>178.53100000000001</v>
      </c>
      <c r="C184" s="67">
        <v>4.851</v>
      </c>
      <c r="D184" s="62">
        <f t="shared" si="81"/>
        <v>36.802927231498664</v>
      </c>
      <c r="E184" s="63">
        <f t="shared" si="77"/>
        <v>0.10676261075071286</v>
      </c>
      <c r="F184" s="63">
        <f t="shared" si="78"/>
        <v>2.5390948301390237</v>
      </c>
      <c r="G184" s="62">
        <f t="shared" si="61"/>
        <v>39.342022061637685</v>
      </c>
      <c r="H184" s="62"/>
      <c r="I184" s="62">
        <f t="shared" si="82"/>
        <v>258.60195899999997</v>
      </c>
      <c r="J184" s="62">
        <f t="shared" si="68"/>
        <v>4.851</v>
      </c>
      <c r="K184" s="62">
        <v>53.308999999999997</v>
      </c>
      <c r="L184" s="63">
        <f t="shared" si="79"/>
        <v>9.8174592358775847E-2</v>
      </c>
      <c r="M184" s="63">
        <f t="shared" si="80"/>
        <v>5.6546601706807778</v>
      </c>
      <c r="N184" s="62">
        <f t="shared" si="62"/>
        <v>58.963660170680775</v>
      </c>
      <c r="O184" s="62">
        <f t="shared" si="63"/>
        <v>-19.62163810904309</v>
      </c>
      <c r="P184" s="62"/>
      <c r="Q184" s="62"/>
      <c r="R184" s="62"/>
      <c r="S184" s="50"/>
      <c r="T184" s="62"/>
      <c r="U184" s="62"/>
      <c r="V184" s="50"/>
      <c r="W184" s="50"/>
      <c r="X184" s="50"/>
      <c r="Y184" s="50"/>
      <c r="Z184" s="50"/>
      <c r="AA184" s="50"/>
      <c r="AB184" s="50"/>
    </row>
    <row r="185" spans="1:28" x14ac:dyDescent="0.3">
      <c r="A185" s="57">
        <v>17137</v>
      </c>
      <c r="B185" s="72">
        <v>160.41400000000002</v>
      </c>
      <c r="C185" s="67">
        <v>4.851</v>
      </c>
      <c r="D185" s="62">
        <f t="shared" si="81"/>
        <v>33.06823335394764</v>
      </c>
      <c r="E185" s="63">
        <f t="shared" si="77"/>
        <v>9.592853588992864E-2</v>
      </c>
      <c r="F185" s="63">
        <f t="shared" si="78"/>
        <v>2.2814321214910649</v>
      </c>
      <c r="G185" s="62">
        <f t="shared" si="61"/>
        <v>35.349665475438705</v>
      </c>
      <c r="H185" s="62"/>
      <c r="I185" s="62">
        <f t="shared" si="82"/>
        <v>284.97684600000002</v>
      </c>
      <c r="J185" s="62">
        <f t="shared" si="68"/>
        <v>4.851</v>
      </c>
      <c r="K185" s="62">
        <v>58.746000000000002</v>
      </c>
      <c r="L185" s="63">
        <f t="shared" ref="L185:L197" si="83">K185/V$21</f>
        <v>8.8973151148339175E-2</v>
      </c>
      <c r="M185" s="63">
        <f t="shared" si="80"/>
        <v>5.1246755598420464</v>
      </c>
      <c r="N185" s="62">
        <f t="shared" si="62"/>
        <v>63.870675559842049</v>
      </c>
      <c r="O185" s="62">
        <f t="shared" si="63"/>
        <v>-28.521010084403343</v>
      </c>
      <c r="P185" s="62"/>
      <c r="Q185" s="62"/>
      <c r="R185" s="62"/>
      <c r="S185" s="50"/>
      <c r="T185" s="62"/>
      <c r="U185" s="62"/>
      <c r="V185" s="50"/>
      <c r="W185" s="50"/>
      <c r="X185" s="50"/>
      <c r="Y185" s="50"/>
      <c r="Z185" s="50"/>
      <c r="AA185" s="50"/>
      <c r="AB185" s="50"/>
    </row>
    <row r="186" spans="1:28" x14ac:dyDescent="0.3">
      <c r="A186" s="57">
        <v>17168</v>
      </c>
      <c r="B186" s="72">
        <v>158.48099999999999</v>
      </c>
      <c r="C186" s="67">
        <v>4.851</v>
      </c>
      <c r="D186" s="62">
        <f t="shared" si="81"/>
        <v>32.669758812615953</v>
      </c>
      <c r="E186" s="63">
        <f t="shared" ref="E186:E197" si="84">D186/Q$21</f>
        <v>8.7009633697682942E-2</v>
      </c>
      <c r="F186" s="63">
        <f t="shared" ref="F186:F197" si="85">E186*T$21</f>
        <v>9.3558942633649096</v>
      </c>
      <c r="G186" s="62">
        <f t="shared" si="61"/>
        <v>42.025653075980863</v>
      </c>
      <c r="H186" s="62"/>
      <c r="I186" s="62">
        <f t="shared" si="82"/>
        <v>289.86012000000005</v>
      </c>
      <c r="J186" s="62">
        <v>4.8600000000000003</v>
      </c>
      <c r="K186" s="62">
        <v>59.642000000000003</v>
      </c>
      <c r="L186" s="63">
        <f t="shared" si="83"/>
        <v>9.0330178749008352E-2</v>
      </c>
      <c r="M186" s="63">
        <f t="shared" ref="M186:M197" si="86">L186*Y$21</f>
        <v>5.4228277529107105</v>
      </c>
      <c r="N186" s="62">
        <f t="shared" si="62"/>
        <v>65.064827752910716</v>
      </c>
      <c r="O186" s="62">
        <f t="shared" si="63"/>
        <v>-23.039174676929854</v>
      </c>
      <c r="P186" s="50"/>
      <c r="Q186" s="50"/>
      <c r="R186" s="50"/>
      <c r="S186" s="50"/>
      <c r="T186" s="62"/>
      <c r="U186" s="50"/>
      <c r="V186" s="50"/>
      <c r="W186" s="50"/>
      <c r="X186" s="50"/>
      <c r="Y186" s="50"/>
      <c r="Z186" s="50"/>
      <c r="AA186" s="50"/>
      <c r="AB186" s="50"/>
    </row>
    <row r="187" spans="1:28" x14ac:dyDescent="0.3">
      <c r="A187" s="57">
        <v>17199</v>
      </c>
      <c r="B187" s="72">
        <v>143.87200000000001</v>
      </c>
      <c r="C187" s="67">
        <v>4.851</v>
      </c>
      <c r="D187" s="62">
        <f t="shared" si="81"/>
        <v>29.658214801071946</v>
      </c>
      <c r="E187" s="63">
        <f t="shared" si="84"/>
        <v>7.8988964098870171E-2</v>
      </c>
      <c r="F187" s="63">
        <f t="shared" si="85"/>
        <v>8.4934548586823446</v>
      </c>
      <c r="G187" s="62">
        <f t="shared" si="61"/>
        <v>38.15166965975429</v>
      </c>
      <c r="H187" s="62"/>
      <c r="I187" s="62">
        <f t="shared" si="82"/>
        <v>257.78898000000004</v>
      </c>
      <c r="J187" s="62">
        <v>4.8600000000000003</v>
      </c>
      <c r="K187" s="62">
        <v>53.042999999999999</v>
      </c>
      <c r="L187" s="63">
        <f t="shared" si="83"/>
        <v>8.0335731051669121E-2</v>
      </c>
      <c r="M187" s="63">
        <f t="shared" si="86"/>
        <v>4.8228270765172665</v>
      </c>
      <c r="N187" s="62">
        <f t="shared" si="62"/>
        <v>57.865827076517263</v>
      </c>
      <c r="O187" s="62">
        <f t="shared" si="63"/>
        <v>-19.714157416762973</v>
      </c>
      <c r="P187" s="50"/>
      <c r="Q187" s="50"/>
      <c r="R187" s="50"/>
      <c r="S187" s="50"/>
      <c r="T187" s="62"/>
      <c r="U187" s="50"/>
      <c r="V187" s="50"/>
      <c r="W187" s="50"/>
      <c r="X187" s="50"/>
      <c r="Y187" s="50"/>
      <c r="Z187" s="50"/>
      <c r="AA187" s="50"/>
      <c r="AB187" s="50"/>
    </row>
    <row r="188" spans="1:28" x14ac:dyDescent="0.3">
      <c r="A188" s="57">
        <v>17227</v>
      </c>
      <c r="B188" s="72">
        <v>161.26499999999999</v>
      </c>
      <c r="C188" s="67">
        <v>4.851</v>
      </c>
      <c r="D188" s="62">
        <f t="shared" si="81"/>
        <v>33.243661100803955</v>
      </c>
      <c r="E188" s="63">
        <f t="shared" si="84"/>
        <v>8.8538112317923537E-2</v>
      </c>
      <c r="F188" s="63">
        <f t="shared" si="85"/>
        <v>9.5202471487531142</v>
      </c>
      <c r="G188" s="62">
        <f t="shared" si="61"/>
        <v>42.763908249557069</v>
      </c>
      <c r="H188" s="62"/>
      <c r="I188" s="62">
        <f t="shared" si="82"/>
        <v>298.01034000000004</v>
      </c>
      <c r="J188" s="62">
        <v>4.8600000000000003</v>
      </c>
      <c r="K188" s="62">
        <v>61.319000000000003</v>
      </c>
      <c r="L188" s="63">
        <f t="shared" si="83"/>
        <v>9.2870061881064406E-2</v>
      </c>
      <c r="M188" s="63">
        <f t="shared" si="86"/>
        <v>5.5753055729306844</v>
      </c>
      <c r="N188" s="62">
        <f t="shared" si="62"/>
        <v>66.894305572930691</v>
      </c>
      <c r="O188" s="62">
        <f t="shared" si="63"/>
        <v>-24.130397323373622</v>
      </c>
      <c r="P188" s="50"/>
      <c r="Q188" s="50"/>
      <c r="R188" s="50"/>
      <c r="S188" s="50"/>
      <c r="T188" s="62"/>
      <c r="U188" s="50"/>
      <c r="V188" s="50"/>
      <c r="W188" s="50"/>
      <c r="X188" s="50"/>
      <c r="Y188" s="50"/>
      <c r="Z188" s="50"/>
      <c r="AA188" s="50"/>
      <c r="AB188" s="50"/>
    </row>
    <row r="189" spans="1:28" x14ac:dyDescent="0.3">
      <c r="A189" s="57">
        <v>17258</v>
      </c>
      <c r="B189" s="72">
        <v>117.099</v>
      </c>
      <c r="C189" s="67">
        <v>4.851</v>
      </c>
      <c r="D189" s="62">
        <f t="shared" si="81"/>
        <v>24.139146567717997</v>
      </c>
      <c r="E189" s="63">
        <f t="shared" si="84"/>
        <v>6.428998489639122E-2</v>
      </c>
      <c r="F189" s="63">
        <f t="shared" si="85"/>
        <v>6.9129161372389607</v>
      </c>
      <c r="G189" s="62">
        <f t="shared" si="61"/>
        <v>31.05206270495696</v>
      </c>
      <c r="H189" s="62"/>
      <c r="I189" s="62">
        <f t="shared" si="82"/>
        <v>301.7088</v>
      </c>
      <c r="J189" s="62">
        <v>4.8600000000000003</v>
      </c>
      <c r="K189" s="62">
        <v>62.08</v>
      </c>
      <c r="L189" s="63">
        <f t="shared" si="83"/>
        <v>9.4022626617793467E-2</v>
      </c>
      <c r="M189" s="63">
        <f t="shared" si="86"/>
        <v>5.6444979527966339</v>
      </c>
      <c r="N189" s="62">
        <f t="shared" si="62"/>
        <v>67.724497952796639</v>
      </c>
      <c r="O189" s="62">
        <f t="shared" si="63"/>
        <v>-36.67243524783968</v>
      </c>
      <c r="P189" s="50"/>
      <c r="Q189" s="50"/>
      <c r="R189" s="50"/>
      <c r="S189" s="50"/>
      <c r="T189" s="62"/>
      <c r="U189" s="50"/>
      <c r="V189" s="50"/>
      <c r="W189" s="50"/>
      <c r="X189" s="50"/>
      <c r="Y189" s="50"/>
      <c r="Z189" s="50"/>
      <c r="AA189" s="50"/>
      <c r="AB189" s="50"/>
    </row>
    <row r="190" spans="1:28" x14ac:dyDescent="0.3">
      <c r="A190" s="57">
        <v>17288</v>
      </c>
      <c r="B190" s="72">
        <v>124.414</v>
      </c>
      <c r="C190" s="67">
        <v>4.851</v>
      </c>
      <c r="D190" s="62">
        <f t="shared" si="81"/>
        <v>25.647083075654503</v>
      </c>
      <c r="E190" s="63">
        <f t="shared" si="84"/>
        <v>6.8306084431973085E-2</v>
      </c>
      <c r="F190" s="63">
        <f t="shared" si="85"/>
        <v>7.3447557049884971</v>
      </c>
      <c r="G190" s="62">
        <f t="shared" si="61"/>
        <v>32.991838780643</v>
      </c>
      <c r="H190" s="62"/>
      <c r="I190" s="62">
        <f t="shared" si="82"/>
        <v>294.89022</v>
      </c>
      <c r="J190" s="62">
        <v>4.8600000000000003</v>
      </c>
      <c r="K190" s="62">
        <v>60.677</v>
      </c>
      <c r="L190" s="63">
        <f t="shared" si="83"/>
        <v>9.1897727372549198E-2</v>
      </c>
      <c r="M190" s="63">
        <f t="shared" si="86"/>
        <v>5.5169330264471874</v>
      </c>
      <c r="N190" s="62">
        <f t="shared" si="62"/>
        <v>66.193933026447183</v>
      </c>
      <c r="O190" s="62">
        <f t="shared" si="63"/>
        <v>-33.202094245804183</v>
      </c>
      <c r="P190" s="50"/>
      <c r="Q190" s="50"/>
      <c r="R190" s="50"/>
      <c r="S190" s="50"/>
      <c r="T190" s="62"/>
      <c r="U190" s="50"/>
      <c r="V190" s="50"/>
      <c r="W190" s="50"/>
      <c r="X190" s="50"/>
      <c r="Y190" s="50"/>
      <c r="Z190" s="50"/>
      <c r="AA190" s="50"/>
      <c r="AB190" s="50"/>
    </row>
    <row r="191" spans="1:28" x14ac:dyDescent="0.3">
      <c r="A191" s="57">
        <v>17319</v>
      </c>
      <c r="B191" s="72">
        <v>130.512</v>
      </c>
      <c r="C191" s="67">
        <v>4.851</v>
      </c>
      <c r="D191" s="62">
        <f t="shared" si="81"/>
        <v>26.904143475572049</v>
      </c>
      <c r="E191" s="63">
        <f t="shared" si="84"/>
        <v>7.1654023593692606E-2</v>
      </c>
      <c r="F191" s="63">
        <f t="shared" si="85"/>
        <v>7.7047499201814809</v>
      </c>
      <c r="G191" s="62">
        <f t="shared" si="61"/>
        <v>34.608893395753526</v>
      </c>
      <c r="H191" s="62"/>
      <c r="I191" s="62">
        <f t="shared" si="82"/>
        <v>267.59646000000004</v>
      </c>
      <c r="J191" s="62">
        <v>4.8600000000000003</v>
      </c>
      <c r="K191" s="62">
        <v>55.061</v>
      </c>
      <c r="L191" s="63">
        <f t="shared" si="83"/>
        <v>8.3392072232640571E-2</v>
      </c>
      <c r="M191" s="63">
        <f t="shared" si="86"/>
        <v>5.006309629170997</v>
      </c>
      <c r="N191" s="62">
        <f t="shared" si="62"/>
        <v>60.067309629171</v>
      </c>
      <c r="O191" s="62">
        <f t="shared" si="63"/>
        <v>-25.458416233417474</v>
      </c>
      <c r="P191" s="50"/>
      <c r="Q191" s="50"/>
      <c r="R191" s="50"/>
      <c r="S191" s="50"/>
      <c r="T191" s="62"/>
      <c r="U191" s="50"/>
      <c r="V191" s="50"/>
      <c r="W191" s="50"/>
      <c r="X191" s="50"/>
      <c r="Y191" s="50"/>
      <c r="Z191" s="50"/>
      <c r="AA191" s="50"/>
      <c r="AB191" s="50"/>
    </row>
    <row r="192" spans="1:28" x14ac:dyDescent="0.3">
      <c r="A192" s="57">
        <v>17349</v>
      </c>
      <c r="B192" s="72">
        <v>142.935</v>
      </c>
      <c r="C192" s="67">
        <v>4.851</v>
      </c>
      <c r="D192" s="62">
        <f t="shared" si="81"/>
        <v>29.465058750773036</v>
      </c>
      <c r="E192" s="63">
        <f t="shared" si="84"/>
        <v>7.8474530023020503E-2</v>
      </c>
      <c r="F192" s="63">
        <f t="shared" si="85"/>
        <v>8.4381392503458681</v>
      </c>
      <c r="G192" s="62">
        <f t="shared" si="61"/>
        <v>37.903198001118902</v>
      </c>
      <c r="H192" s="62"/>
      <c r="I192" s="62">
        <f t="shared" si="82"/>
        <v>250.07130000000001</v>
      </c>
      <c r="J192" s="62">
        <v>4.8600000000000003</v>
      </c>
      <c r="K192" s="62">
        <v>51.454999999999998</v>
      </c>
      <c r="L192" s="63">
        <f t="shared" si="83"/>
        <v>7.7930641955840249E-2</v>
      </c>
      <c r="M192" s="63">
        <f t="shared" si="86"/>
        <v>4.6784414007917334</v>
      </c>
      <c r="N192" s="62">
        <f t="shared" si="62"/>
        <v>56.133441400791732</v>
      </c>
      <c r="O192" s="62">
        <f t="shared" si="63"/>
        <v>-18.23024339967283</v>
      </c>
      <c r="P192" s="50"/>
      <c r="Q192" s="50"/>
      <c r="R192" s="50"/>
      <c r="S192" s="50"/>
      <c r="T192" s="62"/>
      <c r="U192" s="50"/>
      <c r="V192" s="50"/>
      <c r="W192" s="50"/>
      <c r="X192" s="50"/>
      <c r="Y192" s="50"/>
      <c r="Z192" s="50"/>
      <c r="AA192" s="50"/>
      <c r="AB192" s="50"/>
    </row>
    <row r="193" spans="1:28" x14ac:dyDescent="0.3">
      <c r="A193" s="57">
        <v>17380</v>
      </c>
      <c r="B193" s="72">
        <v>167.72200000000001</v>
      </c>
      <c r="C193" s="67">
        <v>4.851</v>
      </c>
      <c r="D193" s="62">
        <f t="shared" si="81"/>
        <v>34.574726860441146</v>
      </c>
      <c r="E193" s="63">
        <f t="shared" si="84"/>
        <v>9.2083150554595067E-2</v>
      </c>
      <c r="F193" s="63">
        <f t="shared" si="85"/>
        <v>9.9014348574282707</v>
      </c>
      <c r="G193" s="62">
        <f t="shared" si="61"/>
        <v>44.476161717869417</v>
      </c>
      <c r="H193" s="62"/>
      <c r="I193" s="62">
        <f t="shared" si="82"/>
        <v>233.61534000000003</v>
      </c>
      <c r="J193" s="62">
        <v>4.8600000000000003</v>
      </c>
      <c r="K193" s="62">
        <v>48.069000000000003</v>
      </c>
      <c r="L193" s="63">
        <f t="shared" si="83"/>
        <v>7.2802410420275687E-2</v>
      </c>
      <c r="M193" s="63">
        <f t="shared" si="86"/>
        <v>4.3705762257245722</v>
      </c>
      <c r="N193" s="62">
        <f t="shared" si="62"/>
        <v>52.439576225724572</v>
      </c>
      <c r="O193" s="62">
        <f t="shared" si="63"/>
        <v>-7.9634145078551555</v>
      </c>
      <c r="P193" s="50"/>
      <c r="Q193" s="50"/>
      <c r="R193" s="50"/>
      <c r="S193" s="50"/>
      <c r="T193" s="62"/>
      <c r="U193" s="50"/>
      <c r="V193" s="50"/>
      <c r="W193" s="50"/>
      <c r="X193" s="50"/>
      <c r="Y193" s="50"/>
      <c r="Z193" s="50"/>
      <c r="AA193" s="50"/>
      <c r="AB193" s="50"/>
    </row>
    <row r="194" spans="1:28" x14ac:dyDescent="0.3">
      <c r="A194" s="57">
        <v>17411</v>
      </c>
      <c r="B194" s="72">
        <v>181.3</v>
      </c>
      <c r="C194" s="67">
        <v>4.851</v>
      </c>
      <c r="D194" s="62">
        <f t="shared" si="81"/>
        <v>37.373737373737377</v>
      </c>
      <c r="E194" s="63">
        <f t="shared" si="84"/>
        <v>9.9537777963225382E-2</v>
      </c>
      <c r="F194" s="63">
        <f t="shared" si="85"/>
        <v>10.703009382500481</v>
      </c>
      <c r="G194" s="62">
        <f t="shared" si="61"/>
        <v>48.07674675623786</v>
      </c>
      <c r="H194" s="62"/>
      <c r="I194" s="62">
        <f t="shared" si="82"/>
        <v>213.89346000000003</v>
      </c>
      <c r="J194" s="62">
        <v>4.8600000000000003</v>
      </c>
      <c r="K194" s="62">
        <v>44.011000000000003</v>
      </c>
      <c r="L194" s="63">
        <f t="shared" si="83"/>
        <v>6.6656408184209232E-2</v>
      </c>
      <c r="M194" s="63">
        <f t="shared" si="86"/>
        <v>4.0016108150859004</v>
      </c>
      <c r="N194" s="62">
        <f t="shared" si="62"/>
        <v>48.012610815085907</v>
      </c>
      <c r="O194" s="62">
        <f t="shared" si="63"/>
        <v>6.4135941151953091E-2</v>
      </c>
      <c r="P194" s="50"/>
      <c r="Q194" s="50"/>
      <c r="R194" s="50"/>
      <c r="S194" s="50"/>
      <c r="T194" s="62"/>
      <c r="U194" s="50"/>
      <c r="V194" s="50"/>
      <c r="W194" s="50"/>
      <c r="X194" s="50"/>
      <c r="Y194" s="50"/>
      <c r="Z194" s="50"/>
      <c r="AA194" s="50"/>
      <c r="AB194" s="50"/>
    </row>
    <row r="195" spans="1:28" x14ac:dyDescent="0.3">
      <c r="A195" s="57">
        <v>17441</v>
      </c>
      <c r="B195" s="72">
        <v>152.71700000000001</v>
      </c>
      <c r="C195" s="67">
        <v>4.851</v>
      </c>
      <c r="D195" s="62">
        <f t="shared" si="81"/>
        <v>31.481550195835911</v>
      </c>
      <c r="E195" s="63">
        <f t="shared" si="84"/>
        <v>8.3845068048592875E-2</v>
      </c>
      <c r="F195" s="63">
        <f t="shared" si="85"/>
        <v>9.0156176716344483</v>
      </c>
      <c r="G195" s="62">
        <f t="shared" si="61"/>
        <v>40.49716786747036</v>
      </c>
      <c r="H195" s="62"/>
      <c r="I195" s="62">
        <f t="shared" si="82"/>
        <v>272.02392000000003</v>
      </c>
      <c r="J195" s="62">
        <v>4.8600000000000003</v>
      </c>
      <c r="K195" s="62">
        <v>55.972000000000001</v>
      </c>
      <c r="L195" s="63">
        <f t="shared" si="83"/>
        <v>8.4771817929303106E-2</v>
      </c>
      <c r="M195" s="63">
        <f t="shared" si="86"/>
        <v>5.0891404544770182</v>
      </c>
      <c r="N195" s="62">
        <f t="shared" si="62"/>
        <v>61.06114045447702</v>
      </c>
      <c r="O195" s="62">
        <f t="shared" si="63"/>
        <v>-20.56397258700666</v>
      </c>
      <c r="P195" s="50"/>
      <c r="Q195" s="50"/>
      <c r="R195" s="50"/>
      <c r="S195" s="50"/>
      <c r="T195" s="62"/>
      <c r="U195" s="50"/>
      <c r="V195" s="50"/>
      <c r="W195" s="50"/>
      <c r="X195" s="50"/>
      <c r="Y195" s="50"/>
      <c r="Z195" s="50"/>
      <c r="AA195" s="50"/>
      <c r="AB195" s="50"/>
    </row>
    <row r="196" spans="1:28" x14ac:dyDescent="0.3">
      <c r="A196" s="57">
        <v>17472</v>
      </c>
      <c r="B196" s="72">
        <v>159.959</v>
      </c>
      <c r="C196" s="67">
        <v>4.851</v>
      </c>
      <c r="D196" s="62">
        <f t="shared" si="81"/>
        <v>32.974438260152546</v>
      </c>
      <c r="E196" s="63">
        <f t="shared" si="84"/>
        <v>8.7821088942192871E-2</v>
      </c>
      <c r="F196" s="63">
        <f t="shared" si="85"/>
        <v>9.4431476989266088</v>
      </c>
      <c r="G196" s="62">
        <f t="shared" si="61"/>
        <v>42.417585959079155</v>
      </c>
      <c r="H196" s="62"/>
      <c r="I196" s="62">
        <f t="shared" si="82"/>
        <v>243.25757999999999</v>
      </c>
      <c r="J196" s="62">
        <v>4.8600000000000003</v>
      </c>
      <c r="K196" s="62">
        <v>50.052999999999997</v>
      </c>
      <c r="L196" s="63">
        <f t="shared" si="83"/>
        <v>7.5807257250328872E-2</v>
      </c>
      <c r="M196" s="63">
        <f t="shared" si="86"/>
        <v>4.5509673974118865</v>
      </c>
      <c r="N196" s="62">
        <f t="shared" si="62"/>
        <v>54.603967397411886</v>
      </c>
      <c r="O196" s="62">
        <f t="shared" si="63"/>
        <v>-12.186381438332731</v>
      </c>
      <c r="P196" s="50"/>
      <c r="Q196" s="50"/>
      <c r="R196" s="50"/>
      <c r="S196" s="50"/>
      <c r="T196" s="62"/>
      <c r="U196" s="50"/>
      <c r="V196" s="50"/>
      <c r="W196" s="50"/>
      <c r="X196" s="50"/>
      <c r="Y196" s="50"/>
      <c r="Z196" s="50"/>
      <c r="AA196" s="50"/>
      <c r="AB196" s="50"/>
    </row>
    <row r="197" spans="1:28" x14ac:dyDescent="0.3">
      <c r="A197" s="57">
        <v>17502</v>
      </c>
      <c r="B197" s="72">
        <v>181.143</v>
      </c>
      <c r="C197" s="67">
        <v>4.851</v>
      </c>
      <c r="D197" s="62">
        <f t="shared" si="81"/>
        <v>37.341372912801482</v>
      </c>
      <c r="E197" s="63">
        <f t="shared" si="84"/>
        <v>9.9451581431839672E-2</v>
      </c>
      <c r="F197" s="63">
        <f t="shared" si="85"/>
        <v>10.693740918777078</v>
      </c>
      <c r="G197" s="62">
        <f t="shared" si="61"/>
        <v>48.035113831578556</v>
      </c>
      <c r="H197" s="62"/>
      <c r="I197" s="62">
        <f t="shared" si="82"/>
        <v>286.17915600000003</v>
      </c>
      <c r="J197" s="62">
        <v>4.8600000000000003</v>
      </c>
      <c r="K197" s="62">
        <v>58.884599999999999</v>
      </c>
      <c r="L197" s="63">
        <f t="shared" si="83"/>
        <v>8.9183066355317683E-2</v>
      </c>
      <c r="M197" s="63">
        <f t="shared" si="86"/>
        <v>5.353962695735321</v>
      </c>
      <c r="N197" s="62">
        <f t="shared" si="62"/>
        <v>64.238562695735325</v>
      </c>
      <c r="O197" s="62">
        <f t="shared" si="63"/>
        <v>-16.203448864156769</v>
      </c>
      <c r="P197" s="50"/>
      <c r="Q197" s="50"/>
      <c r="R197" s="50"/>
      <c r="S197" s="50"/>
      <c r="T197" s="62"/>
      <c r="U197" s="50"/>
      <c r="V197" s="50"/>
      <c r="W197" s="50"/>
      <c r="X197" s="50"/>
      <c r="Y197" s="50"/>
      <c r="Z197" s="50"/>
      <c r="AA197" s="50"/>
      <c r="AB197" s="50"/>
    </row>
    <row r="198" spans="1:28" x14ac:dyDescent="0.3">
      <c r="A198" s="57">
        <v>17533</v>
      </c>
      <c r="B198" s="72">
        <f>C198*D198</f>
        <v>154.00854000000001</v>
      </c>
      <c r="C198" s="50">
        <v>4.8600000000000003</v>
      </c>
      <c r="D198" s="62">
        <v>31.689</v>
      </c>
      <c r="E198" s="63">
        <f t="shared" ref="E198:E209" si="87">D198/Q$22</f>
        <v>7.413446624541177E-2</v>
      </c>
      <c r="F198" s="63">
        <f t="shared" ref="F198:F209" si="88">E198*T$22</f>
        <v>3.3840159807043104</v>
      </c>
      <c r="G198" s="62">
        <f t="shared" si="61"/>
        <v>35.073015980704312</v>
      </c>
      <c r="H198" s="62"/>
      <c r="I198" s="62">
        <f>J198*K198</f>
        <v>229.98006000000001</v>
      </c>
      <c r="J198" s="62">
        <v>4.8600000000000003</v>
      </c>
      <c r="K198" s="62">
        <v>47.320999999999998</v>
      </c>
      <c r="L198" s="63">
        <f t="shared" ref="L198:L209" si="89">K198/V$22</f>
        <v>9.1032401425169454E-2</v>
      </c>
      <c r="M198" s="63">
        <f t="shared" ref="M198:M209" si="90">L198*Y$22</f>
        <v>6.5155622028452145</v>
      </c>
      <c r="N198" s="62">
        <f t="shared" si="62"/>
        <v>53.836562202845215</v>
      </c>
      <c r="O198" s="62">
        <f t="shared" si="63"/>
        <v>-18.763546222140903</v>
      </c>
      <c r="P198" s="50"/>
      <c r="Q198" s="50"/>
      <c r="R198" s="50"/>
      <c r="S198" s="50"/>
      <c r="T198" s="50"/>
      <c r="U198" s="50"/>
      <c r="V198" s="50"/>
      <c r="W198" s="50"/>
      <c r="X198" s="50"/>
      <c r="Y198" s="50"/>
      <c r="Z198" s="50"/>
      <c r="AA198" s="50"/>
      <c r="AB198" s="50"/>
    </row>
    <row r="199" spans="1:28" x14ac:dyDescent="0.3">
      <c r="A199" s="57">
        <v>17564</v>
      </c>
      <c r="B199" s="72">
        <f t="shared" ref="B199:B221" si="91">C199*D199</f>
        <v>246.63042000000002</v>
      </c>
      <c r="C199" s="50">
        <v>4.8600000000000003</v>
      </c>
      <c r="D199" s="62">
        <v>50.747</v>
      </c>
      <c r="E199" s="63">
        <f t="shared" si="87"/>
        <v>0.11871948494922248</v>
      </c>
      <c r="F199" s="63">
        <f t="shared" si="88"/>
        <v>5.4191883294771577</v>
      </c>
      <c r="G199" s="62">
        <f t="shared" ref="G199:G262" si="92">D199+F199</f>
        <v>56.166188329477158</v>
      </c>
      <c r="H199" s="62"/>
      <c r="I199" s="62">
        <f t="shared" ref="I199:I221" si="93">J199*K199</f>
        <v>197.35002</v>
      </c>
      <c r="J199" s="62">
        <v>4.8600000000000003</v>
      </c>
      <c r="K199" s="62">
        <v>40.606999999999999</v>
      </c>
      <c r="L199" s="63">
        <f t="shared" si="89"/>
        <v>7.8116538633415528E-2</v>
      </c>
      <c r="M199" s="63">
        <f t="shared" si="90"/>
        <v>5.591120947801941</v>
      </c>
      <c r="N199" s="62">
        <f t="shared" ref="N199:N262" si="94">K199+M199</f>
        <v>46.198120947801939</v>
      </c>
      <c r="O199" s="62">
        <f t="shared" ref="O199:O262" si="95">G199-N199</f>
        <v>9.968067381675219</v>
      </c>
      <c r="P199" s="50"/>
      <c r="Q199" s="50"/>
      <c r="R199" s="50"/>
      <c r="S199" s="50"/>
      <c r="T199" s="50"/>
      <c r="U199" s="50"/>
      <c r="V199" s="50"/>
      <c r="W199" s="50"/>
      <c r="X199" s="50"/>
      <c r="Y199" s="50"/>
      <c r="Z199" s="50"/>
      <c r="AA199" s="50"/>
      <c r="AB199" s="50"/>
    </row>
    <row r="200" spans="1:28" x14ac:dyDescent="0.3">
      <c r="A200" s="57">
        <v>17593</v>
      </c>
      <c r="B200" s="72">
        <f t="shared" si="91"/>
        <v>209.57292000000001</v>
      </c>
      <c r="C200" s="50">
        <v>4.8600000000000003</v>
      </c>
      <c r="D200" s="62">
        <v>43.122</v>
      </c>
      <c r="E200" s="63">
        <f t="shared" si="87"/>
        <v>0.10088126647841984</v>
      </c>
      <c r="F200" s="63">
        <f t="shared" si="88"/>
        <v>4.6049271709404298</v>
      </c>
      <c r="G200" s="62">
        <f t="shared" si="92"/>
        <v>47.726927170940428</v>
      </c>
      <c r="H200" s="62"/>
      <c r="I200" s="62">
        <f t="shared" si="93"/>
        <v>213.36858000000001</v>
      </c>
      <c r="J200" s="62">
        <v>4.8600000000000003</v>
      </c>
      <c r="K200" s="62">
        <v>43.902999999999999</v>
      </c>
      <c r="L200" s="63">
        <f t="shared" si="89"/>
        <v>8.445712304831289E-2</v>
      </c>
      <c r="M200" s="63">
        <f t="shared" si="90"/>
        <v>6.0449425707722462</v>
      </c>
      <c r="N200" s="62">
        <f t="shared" si="94"/>
        <v>49.947942570772241</v>
      </c>
      <c r="O200" s="62">
        <f t="shared" si="95"/>
        <v>-2.2210153998318134</v>
      </c>
      <c r="P200" s="50"/>
      <c r="Q200" s="50"/>
      <c r="R200" s="50"/>
      <c r="S200" s="50"/>
      <c r="T200" s="50"/>
      <c r="U200" s="50"/>
      <c r="V200" s="50"/>
      <c r="W200" s="50"/>
      <c r="X200" s="50"/>
      <c r="Y200" s="50"/>
      <c r="Z200" s="50"/>
      <c r="AA200" s="50"/>
      <c r="AB200" s="50"/>
    </row>
    <row r="201" spans="1:28" x14ac:dyDescent="0.3">
      <c r="A201" s="57">
        <v>17624</v>
      </c>
      <c r="B201" s="72">
        <f t="shared" si="91"/>
        <v>165.59478000000001</v>
      </c>
      <c r="C201" s="50">
        <v>4.8600000000000003</v>
      </c>
      <c r="D201" s="62">
        <v>34.073</v>
      </c>
      <c r="E201" s="63">
        <f t="shared" si="87"/>
        <v>7.971168760074207E-2</v>
      </c>
      <c r="F201" s="63">
        <f t="shared" si="88"/>
        <v>3.6385994039110727</v>
      </c>
      <c r="G201" s="62">
        <f t="shared" si="92"/>
        <v>37.711599403911073</v>
      </c>
      <c r="H201" s="62"/>
      <c r="I201" s="62">
        <f t="shared" si="93"/>
        <v>248.67648000000003</v>
      </c>
      <c r="J201" s="62">
        <v>4.8600000000000003</v>
      </c>
      <c r="K201" s="62">
        <v>51.167999999999999</v>
      </c>
      <c r="L201" s="63">
        <f t="shared" si="89"/>
        <v>9.84329561108825E-2</v>
      </c>
      <c r="M201" s="63">
        <f t="shared" si="90"/>
        <v>7.0452502439759082</v>
      </c>
      <c r="N201" s="62">
        <f t="shared" si="94"/>
        <v>58.213250243975907</v>
      </c>
      <c r="O201" s="62">
        <f t="shared" si="95"/>
        <v>-20.501650840064833</v>
      </c>
      <c r="P201" s="50"/>
      <c r="Q201" s="50"/>
      <c r="R201" s="50"/>
      <c r="S201" s="50"/>
      <c r="T201" s="50"/>
      <c r="U201" s="50"/>
      <c r="V201" s="50"/>
      <c r="W201" s="50"/>
      <c r="X201" s="50"/>
      <c r="Y201" s="50"/>
      <c r="Z201" s="50"/>
      <c r="AA201" s="50"/>
      <c r="AB201" s="50"/>
    </row>
    <row r="202" spans="1:28" x14ac:dyDescent="0.3">
      <c r="A202" s="57">
        <v>17654</v>
      </c>
      <c r="B202" s="72">
        <f t="shared" si="91"/>
        <v>196.50438000000003</v>
      </c>
      <c r="C202" s="50">
        <v>4.8600000000000003</v>
      </c>
      <c r="D202" s="62">
        <v>40.433</v>
      </c>
      <c r="E202" s="63">
        <f t="shared" si="87"/>
        <v>9.4590516384257445E-2</v>
      </c>
      <c r="F202" s="63">
        <f t="shared" si="88"/>
        <v>4.3177733013921991</v>
      </c>
      <c r="G202" s="62">
        <f t="shared" si="92"/>
        <v>44.750773301392201</v>
      </c>
      <c r="H202" s="62"/>
      <c r="I202" s="62">
        <f t="shared" si="93"/>
        <v>225.20268000000002</v>
      </c>
      <c r="J202" s="62">
        <v>4.8600000000000003</v>
      </c>
      <c r="K202" s="62">
        <v>46.338000000000001</v>
      </c>
      <c r="L202" s="63">
        <f t="shared" si="89"/>
        <v>8.9141383682498312E-2</v>
      </c>
      <c r="M202" s="63">
        <f t="shared" si="90"/>
        <v>6.3802143098294959</v>
      </c>
      <c r="N202" s="62">
        <f t="shared" si="94"/>
        <v>52.718214309829499</v>
      </c>
      <c r="O202" s="62">
        <f t="shared" si="95"/>
        <v>-7.967441008437298</v>
      </c>
      <c r="P202" s="50"/>
      <c r="Q202" s="50"/>
      <c r="R202" s="50"/>
      <c r="S202" s="50"/>
      <c r="T202" s="50"/>
      <c r="U202" s="50"/>
      <c r="V202" s="50"/>
      <c r="W202" s="50"/>
      <c r="X202" s="50"/>
      <c r="Y202" s="50"/>
      <c r="Z202" s="50"/>
      <c r="AA202" s="50"/>
      <c r="AB202" s="50"/>
    </row>
    <row r="203" spans="1:28" x14ac:dyDescent="0.3">
      <c r="A203" s="57">
        <v>17685</v>
      </c>
      <c r="B203" s="72">
        <f t="shared" si="91"/>
        <v>167.00418000000002</v>
      </c>
      <c r="C203" s="50">
        <v>4.8600000000000003</v>
      </c>
      <c r="D203" s="62">
        <v>34.363</v>
      </c>
      <c r="E203" s="63">
        <f t="shared" si="87"/>
        <v>8.0390124762254558E-2</v>
      </c>
      <c r="F203" s="63">
        <f t="shared" si="88"/>
        <v>3.6695680250226332</v>
      </c>
      <c r="G203" s="62">
        <f t="shared" si="92"/>
        <v>38.032568025022634</v>
      </c>
      <c r="H203" s="62"/>
      <c r="I203" s="62">
        <f t="shared" si="93"/>
        <v>214.78284000000002</v>
      </c>
      <c r="J203" s="62">
        <v>4.8600000000000003</v>
      </c>
      <c r="K203" s="62">
        <v>44.194000000000003</v>
      </c>
      <c r="L203" s="63">
        <f t="shared" si="89"/>
        <v>8.5016925859215553E-2</v>
      </c>
      <c r="M203" s="63">
        <f t="shared" si="90"/>
        <v>6.0850099531400739</v>
      </c>
      <c r="N203" s="62">
        <f t="shared" si="94"/>
        <v>50.279009953140076</v>
      </c>
      <c r="O203" s="62">
        <f t="shared" si="95"/>
        <v>-12.246441928117441</v>
      </c>
      <c r="P203" s="50"/>
      <c r="Q203" s="50"/>
      <c r="R203" s="50"/>
      <c r="S203" s="50"/>
      <c r="T203" s="50"/>
      <c r="U203" s="50"/>
      <c r="V203" s="50"/>
      <c r="W203" s="50"/>
      <c r="X203" s="50"/>
      <c r="Y203" s="50"/>
      <c r="Z203" s="50"/>
      <c r="AA203" s="50"/>
      <c r="AB203" s="50"/>
    </row>
    <row r="204" spans="1:28" x14ac:dyDescent="0.3">
      <c r="A204" s="57">
        <v>17715</v>
      </c>
      <c r="B204" s="72">
        <f t="shared" si="91"/>
        <v>138.08718000000002</v>
      </c>
      <c r="C204" s="50">
        <v>4.8600000000000003</v>
      </c>
      <c r="D204" s="62">
        <v>28.413</v>
      </c>
      <c r="E204" s="63">
        <f t="shared" si="87"/>
        <v>6.6470465758808564E-2</v>
      </c>
      <c r="F204" s="63">
        <f t="shared" si="88"/>
        <v>3.0341773504923339</v>
      </c>
      <c r="G204" s="62">
        <f t="shared" si="92"/>
        <v>31.447177350492336</v>
      </c>
      <c r="H204" s="62"/>
      <c r="I204" s="62">
        <f t="shared" si="93"/>
        <v>216.0513</v>
      </c>
      <c r="J204" s="62">
        <v>4.8600000000000003</v>
      </c>
      <c r="K204" s="62">
        <v>44.454999999999998</v>
      </c>
      <c r="L204" s="63">
        <f t="shared" si="89"/>
        <v>8.5519017040128237E-2</v>
      </c>
      <c r="M204" s="63">
        <f t="shared" si="90"/>
        <v>6.1209466775318369</v>
      </c>
      <c r="N204" s="62">
        <f t="shared" si="94"/>
        <v>50.575946677531832</v>
      </c>
      <c r="O204" s="62">
        <f t="shared" si="95"/>
        <v>-19.128769327039496</v>
      </c>
      <c r="P204" s="50"/>
      <c r="Q204" s="50"/>
      <c r="R204" s="50"/>
      <c r="S204" s="50"/>
      <c r="T204" s="50"/>
      <c r="U204" s="50"/>
      <c r="V204" s="50"/>
      <c r="W204" s="50"/>
      <c r="X204" s="50"/>
      <c r="Y204" s="50"/>
      <c r="Z204" s="50"/>
      <c r="AA204" s="50"/>
      <c r="AB204" s="50"/>
    </row>
    <row r="205" spans="1:28" x14ac:dyDescent="0.3">
      <c r="A205" s="57">
        <v>17746</v>
      </c>
      <c r="B205" s="72">
        <f t="shared" si="91"/>
        <v>216.36525</v>
      </c>
      <c r="C205" s="50">
        <v>6.45</v>
      </c>
      <c r="D205" s="62">
        <v>33.545000000000002</v>
      </c>
      <c r="E205" s="63">
        <f t="shared" si="87"/>
        <v>7.8476464079091729E-2</v>
      </c>
      <c r="F205" s="63">
        <f t="shared" si="88"/>
        <v>3.5822151558182993</v>
      </c>
      <c r="G205" s="62">
        <f t="shared" si="92"/>
        <v>37.127215155818298</v>
      </c>
      <c r="H205" s="62"/>
      <c r="I205" s="62">
        <f t="shared" si="93"/>
        <v>249.71175000000002</v>
      </c>
      <c r="J205" s="62">
        <v>6.45</v>
      </c>
      <c r="K205" s="62">
        <v>38.715000000000003</v>
      </c>
      <c r="L205" s="63">
        <f t="shared" si="89"/>
        <v>7.4476858502048479E-2</v>
      </c>
      <c r="M205" s="63">
        <f t="shared" si="90"/>
        <v>5.3306141181114626</v>
      </c>
      <c r="N205" s="62">
        <f t="shared" si="94"/>
        <v>44.045614118111466</v>
      </c>
      <c r="O205" s="62">
        <f t="shared" si="95"/>
        <v>-6.9183989622931676</v>
      </c>
      <c r="P205" s="50"/>
      <c r="Q205" s="50"/>
      <c r="R205" s="50"/>
      <c r="S205" s="50"/>
      <c r="T205" s="50"/>
      <c r="U205" s="50"/>
      <c r="V205" s="50"/>
      <c r="W205" s="50"/>
      <c r="X205" s="50"/>
      <c r="Y205" s="50"/>
      <c r="Z205" s="50"/>
      <c r="AA205" s="50"/>
      <c r="AB205" s="50"/>
    </row>
    <row r="206" spans="1:28" x14ac:dyDescent="0.3">
      <c r="A206" s="57">
        <v>17777</v>
      </c>
      <c r="B206" s="72">
        <f t="shared" si="91"/>
        <v>205.59672</v>
      </c>
      <c r="C206" s="50">
        <v>6.84</v>
      </c>
      <c r="D206" s="62">
        <v>30.058</v>
      </c>
      <c r="E206" s="63">
        <f t="shared" si="87"/>
        <v>7.0318842071525986E-2</v>
      </c>
      <c r="F206" s="63">
        <f t="shared" si="88"/>
        <v>3.2098441840389462</v>
      </c>
      <c r="G206" s="62">
        <f t="shared" si="92"/>
        <v>33.26784418403895</v>
      </c>
      <c r="H206" s="62"/>
      <c r="I206" s="62">
        <f t="shared" si="93"/>
        <v>244.87199999999999</v>
      </c>
      <c r="J206" s="62">
        <v>6.84</v>
      </c>
      <c r="K206" s="62">
        <v>35.799999999999997</v>
      </c>
      <c r="L206" s="63">
        <f t="shared" si="89"/>
        <v>6.8869211788023632E-2</v>
      </c>
      <c r="M206" s="63">
        <f t="shared" si="90"/>
        <v>4.9292518514371775</v>
      </c>
      <c r="N206" s="62">
        <f t="shared" si="94"/>
        <v>40.729251851437176</v>
      </c>
      <c r="O206" s="62">
        <f t="shared" si="95"/>
        <v>-7.4614076673982268</v>
      </c>
      <c r="P206" s="50"/>
      <c r="Q206" s="50"/>
      <c r="R206" s="50"/>
      <c r="S206" s="50"/>
      <c r="T206" s="50"/>
      <c r="U206" s="50"/>
      <c r="V206" s="50"/>
      <c r="W206" s="50"/>
      <c r="X206" s="50"/>
      <c r="Y206" s="50"/>
      <c r="Z206" s="50"/>
      <c r="AA206" s="50"/>
      <c r="AB206" s="50"/>
    </row>
    <row r="207" spans="1:28" x14ac:dyDescent="0.3">
      <c r="A207" s="57">
        <v>17807</v>
      </c>
      <c r="B207" s="72">
        <f t="shared" si="91"/>
        <v>206.26593000000003</v>
      </c>
      <c r="C207" s="50">
        <v>6.8900000000000006</v>
      </c>
      <c r="D207" s="62">
        <v>29.937000000000001</v>
      </c>
      <c r="E207" s="63">
        <f t="shared" si="87"/>
        <v>7.0035770014481122E-2</v>
      </c>
      <c r="F207" s="63">
        <f t="shared" si="88"/>
        <v>3.196922793851019</v>
      </c>
      <c r="G207" s="62">
        <f t="shared" si="92"/>
        <v>33.133922793851021</v>
      </c>
      <c r="H207" s="62"/>
      <c r="I207" s="62">
        <f t="shared" si="93"/>
        <v>271.73471000000001</v>
      </c>
      <c r="J207" s="62">
        <v>6.8900000000000006</v>
      </c>
      <c r="K207" s="62">
        <v>39.439</v>
      </c>
      <c r="L207" s="63">
        <f t="shared" si="89"/>
        <v>7.5869632505806264E-2</v>
      </c>
      <c r="M207" s="63">
        <f t="shared" si="90"/>
        <v>5.4303006639338225</v>
      </c>
      <c r="N207" s="62">
        <f t="shared" si="94"/>
        <v>44.869300663933821</v>
      </c>
      <c r="O207" s="62">
        <f t="shared" si="95"/>
        <v>-11.7353778700828</v>
      </c>
      <c r="P207" s="50"/>
      <c r="Q207" s="50"/>
      <c r="R207" s="50"/>
      <c r="S207" s="50"/>
      <c r="T207" s="50"/>
      <c r="U207" s="50"/>
      <c r="V207" s="50"/>
      <c r="W207" s="50"/>
      <c r="X207" s="50"/>
      <c r="Y207" s="50"/>
      <c r="Z207" s="50"/>
      <c r="AA207" s="50"/>
      <c r="AB207" s="50"/>
    </row>
    <row r="208" spans="1:28" x14ac:dyDescent="0.3">
      <c r="A208" s="57">
        <v>17838</v>
      </c>
      <c r="B208" s="72">
        <f t="shared" si="91"/>
        <v>242.12148999999999</v>
      </c>
      <c r="C208" s="50">
        <v>6.8900000000000006</v>
      </c>
      <c r="D208" s="62">
        <v>35.140999999999998</v>
      </c>
      <c r="E208" s="63">
        <f t="shared" si="87"/>
        <v>8.2210207905898419E-2</v>
      </c>
      <c r="F208" s="63">
        <f t="shared" si="88"/>
        <v>3.7526493602805444</v>
      </c>
      <c r="G208" s="62">
        <f t="shared" si="92"/>
        <v>38.893649360280541</v>
      </c>
      <c r="H208" s="62"/>
      <c r="I208" s="62">
        <f t="shared" si="93"/>
        <v>297.130561</v>
      </c>
      <c r="J208" s="62">
        <v>6.8900000000000006</v>
      </c>
      <c r="K208" s="62">
        <v>43.124899999999997</v>
      </c>
      <c r="L208" s="63">
        <f t="shared" si="89"/>
        <v>8.2960275738473199E-2</v>
      </c>
      <c r="M208" s="63">
        <f t="shared" si="90"/>
        <v>5.9378070717330491</v>
      </c>
      <c r="N208" s="62">
        <f t="shared" si="94"/>
        <v>49.062707071733044</v>
      </c>
      <c r="O208" s="62">
        <f t="shared" si="95"/>
        <v>-10.169057711452503</v>
      </c>
      <c r="P208" s="50"/>
      <c r="Q208" s="50"/>
      <c r="R208" s="50"/>
      <c r="S208" s="50"/>
      <c r="T208" s="50"/>
      <c r="U208" s="50"/>
      <c r="V208" s="50"/>
      <c r="W208" s="50"/>
      <c r="X208" s="50"/>
      <c r="Y208" s="50"/>
      <c r="Z208" s="50"/>
      <c r="AA208" s="50"/>
      <c r="AB208" s="50"/>
    </row>
    <row r="209" spans="1:28" x14ac:dyDescent="0.3">
      <c r="A209" s="57">
        <v>17868</v>
      </c>
      <c r="B209" s="72">
        <f t="shared" si="91"/>
        <v>247.21216000000001</v>
      </c>
      <c r="C209" s="50">
        <v>6.88</v>
      </c>
      <c r="D209" s="62">
        <v>35.932000000000002</v>
      </c>
      <c r="E209" s="63">
        <f t="shared" si="87"/>
        <v>8.4060703749885946E-2</v>
      </c>
      <c r="F209" s="63">
        <f t="shared" si="88"/>
        <v>3.8371189440710429</v>
      </c>
      <c r="G209" s="62">
        <f t="shared" si="92"/>
        <v>39.769118944071046</v>
      </c>
      <c r="H209" s="62"/>
      <c r="I209" s="62">
        <f t="shared" si="93"/>
        <v>307.95568000000003</v>
      </c>
      <c r="J209" s="62">
        <v>6.88</v>
      </c>
      <c r="K209" s="62">
        <v>44.761000000000003</v>
      </c>
      <c r="L209" s="63">
        <f t="shared" si="89"/>
        <v>8.6107675666025868E-2</v>
      </c>
      <c r="M209" s="63">
        <f t="shared" si="90"/>
        <v>6.163079388887696</v>
      </c>
      <c r="N209" s="62">
        <f t="shared" si="94"/>
        <v>50.924079388887698</v>
      </c>
      <c r="O209" s="62">
        <f t="shared" si="95"/>
        <v>-11.154960444816652</v>
      </c>
      <c r="P209" s="50"/>
      <c r="Q209" s="50"/>
      <c r="R209" s="50"/>
      <c r="S209" s="50"/>
      <c r="T209" s="50"/>
      <c r="U209" s="50"/>
      <c r="V209" s="50"/>
      <c r="W209" s="50"/>
      <c r="X209" s="50"/>
      <c r="Y209" s="50"/>
      <c r="Z209" s="50"/>
      <c r="AA209" s="50"/>
      <c r="AB209" s="50"/>
    </row>
    <row r="210" spans="1:28" x14ac:dyDescent="0.3">
      <c r="A210" s="57">
        <v>17899</v>
      </c>
      <c r="B210" s="72">
        <f t="shared" si="91"/>
        <v>290.97584000000001</v>
      </c>
      <c r="C210" s="50">
        <v>6.88</v>
      </c>
      <c r="D210" s="62">
        <v>42.292999999999999</v>
      </c>
      <c r="E210" s="63">
        <f t="shared" ref="E210:E221" si="96">D210/Q$23</f>
        <v>0.11436753479592969</v>
      </c>
      <c r="F210" s="63">
        <f t="shared" ref="F210:F221" si="97">E210*T$23</f>
        <v>9.8471591134643415</v>
      </c>
      <c r="G210" s="62">
        <f t="shared" si="92"/>
        <v>52.140159113464343</v>
      </c>
      <c r="H210" s="62"/>
      <c r="I210" s="62">
        <f t="shared" si="93"/>
        <v>305.96047999999996</v>
      </c>
      <c r="J210" s="62">
        <v>6.88</v>
      </c>
      <c r="K210" s="62">
        <v>44.470999999999997</v>
      </c>
      <c r="L210" s="63">
        <f t="shared" ref="L210:L221" si="98">K210/V$23</f>
        <v>9.9796014083780082E-2</v>
      </c>
      <c r="M210" s="63">
        <f t="shared" ref="M210:M221" si="99">L210*Y$23</f>
        <v>6.8640696446964728</v>
      </c>
      <c r="N210" s="62">
        <f t="shared" si="94"/>
        <v>51.335069644696468</v>
      </c>
      <c r="O210" s="62">
        <f t="shared" si="95"/>
        <v>0.80508946876787491</v>
      </c>
      <c r="P210" s="50"/>
      <c r="Q210" s="50"/>
      <c r="R210" s="50"/>
      <c r="S210" s="50"/>
      <c r="T210" s="50"/>
      <c r="U210" s="50"/>
      <c r="V210" s="50"/>
      <c r="W210" s="50"/>
      <c r="X210" s="50"/>
      <c r="Y210" s="50"/>
      <c r="Z210" s="50"/>
      <c r="AA210" s="50"/>
      <c r="AB210" s="50"/>
    </row>
    <row r="211" spans="1:28" x14ac:dyDescent="0.3">
      <c r="A211" s="57">
        <v>17930</v>
      </c>
      <c r="B211" s="72">
        <f t="shared" si="91"/>
        <v>230.10060999999999</v>
      </c>
      <c r="C211" s="50">
        <v>6.97</v>
      </c>
      <c r="D211" s="62">
        <v>33.012999999999998</v>
      </c>
      <c r="E211" s="63">
        <f t="shared" si="96"/>
        <v>8.9272821181236292E-2</v>
      </c>
      <c r="F211" s="63">
        <f t="shared" si="97"/>
        <v>7.6864791765256255</v>
      </c>
      <c r="G211" s="62">
        <f t="shared" si="92"/>
        <v>40.699479176525621</v>
      </c>
      <c r="H211" s="62"/>
      <c r="I211" s="62">
        <f t="shared" si="93"/>
        <v>273.26582000000002</v>
      </c>
      <c r="J211" s="62">
        <v>6.97</v>
      </c>
      <c r="K211" s="62">
        <v>39.206000000000003</v>
      </c>
      <c r="L211" s="63">
        <f t="shared" si="98"/>
        <v>8.7980988243319971E-2</v>
      </c>
      <c r="M211" s="63">
        <f t="shared" si="99"/>
        <v>6.0514203523637864</v>
      </c>
      <c r="N211" s="62">
        <f t="shared" si="94"/>
        <v>45.257420352363788</v>
      </c>
      <c r="O211" s="62">
        <f t="shared" si="95"/>
        <v>-4.5579411758381667</v>
      </c>
      <c r="P211" s="50"/>
      <c r="Q211" s="50"/>
      <c r="R211" s="50"/>
      <c r="S211" s="50"/>
      <c r="T211" s="50"/>
      <c r="U211" s="50"/>
      <c r="V211" s="50"/>
      <c r="W211" s="50"/>
      <c r="X211" s="50"/>
      <c r="Y211" s="50"/>
      <c r="Z211" s="50"/>
      <c r="AA211" s="50"/>
      <c r="AB211" s="50"/>
    </row>
    <row r="212" spans="1:28" x14ac:dyDescent="0.3">
      <c r="A212" s="57">
        <v>17958</v>
      </c>
      <c r="B212" s="72">
        <f t="shared" si="91"/>
        <v>225.95345999999998</v>
      </c>
      <c r="C212" s="50">
        <v>6.97</v>
      </c>
      <c r="D212" s="62">
        <v>32.417999999999999</v>
      </c>
      <c r="E212" s="63">
        <f t="shared" si="96"/>
        <v>8.7663839004432142E-2</v>
      </c>
      <c r="F212" s="63">
        <f t="shared" si="97"/>
        <v>7.547944202120612</v>
      </c>
      <c r="G212" s="62">
        <f t="shared" si="92"/>
        <v>39.96594420212061</v>
      </c>
      <c r="H212" s="62"/>
      <c r="I212" s="62">
        <f t="shared" si="93"/>
        <v>313.20391999999998</v>
      </c>
      <c r="J212" s="62">
        <v>6.97</v>
      </c>
      <c r="K212" s="62">
        <v>44.936</v>
      </c>
      <c r="L212" s="63">
        <f t="shared" si="98"/>
        <v>0.10083950639447599</v>
      </c>
      <c r="M212" s="63">
        <f t="shared" si="99"/>
        <v>6.9358420893184478</v>
      </c>
      <c r="N212" s="62">
        <f t="shared" si="94"/>
        <v>51.871842089318449</v>
      </c>
      <c r="O212" s="62">
        <f t="shared" si="95"/>
        <v>-11.905897887197838</v>
      </c>
      <c r="P212" s="50"/>
      <c r="Q212" s="50"/>
      <c r="R212" s="50"/>
      <c r="S212" s="50"/>
      <c r="T212" s="50"/>
      <c r="U212" s="50"/>
      <c r="V212" s="50"/>
      <c r="W212" s="50"/>
      <c r="X212" s="50"/>
      <c r="Y212" s="50"/>
      <c r="Z212" s="50"/>
      <c r="AA212" s="50"/>
      <c r="AB212" s="50"/>
    </row>
    <row r="213" spans="1:28" x14ac:dyDescent="0.3">
      <c r="A213" s="57">
        <v>17989</v>
      </c>
      <c r="B213" s="72">
        <f t="shared" si="91"/>
        <v>207.31200000000001</v>
      </c>
      <c r="C213" s="63">
        <v>7</v>
      </c>
      <c r="D213" s="62">
        <v>29.616</v>
      </c>
      <c r="E213" s="63">
        <f t="shared" si="96"/>
        <v>8.0086749828961148E-2</v>
      </c>
      <c r="F213" s="63">
        <f t="shared" si="97"/>
        <v>6.8955492470233839</v>
      </c>
      <c r="G213" s="62">
        <f t="shared" si="92"/>
        <v>36.511549247023382</v>
      </c>
      <c r="H213" s="62"/>
      <c r="I213" s="62">
        <f t="shared" si="93"/>
        <v>312.64099999999996</v>
      </c>
      <c r="J213" s="62">
        <v>7</v>
      </c>
      <c r="K213" s="62">
        <v>44.662999999999997</v>
      </c>
      <c r="L213" s="63">
        <f t="shared" si="98"/>
        <v>0.10022687542497065</v>
      </c>
      <c r="M213" s="63">
        <f t="shared" si="99"/>
        <v>6.8937047186049014</v>
      </c>
      <c r="N213" s="62">
        <f t="shared" si="94"/>
        <v>51.556704718604898</v>
      </c>
      <c r="O213" s="62">
        <f t="shared" si="95"/>
        <v>-15.045155471581516</v>
      </c>
      <c r="P213" s="50"/>
      <c r="Q213" s="50"/>
      <c r="R213" s="50"/>
      <c r="S213" s="50"/>
      <c r="T213" s="50"/>
      <c r="U213" s="50"/>
      <c r="V213" s="50"/>
      <c r="W213" s="50"/>
      <c r="X213" s="50"/>
      <c r="Y213" s="50"/>
      <c r="Z213" s="50"/>
      <c r="AA213" s="50"/>
      <c r="AB213" s="50"/>
    </row>
    <row r="214" spans="1:28" x14ac:dyDescent="0.3">
      <c r="A214" s="57">
        <v>18019</v>
      </c>
      <c r="B214" s="72">
        <f t="shared" si="91"/>
        <v>234.04792199999997</v>
      </c>
      <c r="C214" s="63">
        <v>8.0619999999999994</v>
      </c>
      <c r="D214" s="62">
        <v>29.030999999999999</v>
      </c>
      <c r="E214" s="63">
        <f t="shared" si="96"/>
        <v>7.8504809369414202E-2</v>
      </c>
      <c r="F214" s="63">
        <f t="shared" si="97"/>
        <v>6.7593425915159324</v>
      </c>
      <c r="G214" s="62">
        <f t="shared" si="92"/>
        <v>35.79034259151593</v>
      </c>
      <c r="H214" s="62"/>
      <c r="I214" s="62">
        <f t="shared" si="93"/>
        <v>314.04714799999999</v>
      </c>
      <c r="J214" s="62">
        <v>8.0619999999999994</v>
      </c>
      <c r="K214" s="62">
        <v>38.954000000000001</v>
      </c>
      <c r="L214" s="63">
        <f t="shared" si="98"/>
        <v>8.7415482733007338E-2</v>
      </c>
      <c r="M214" s="63">
        <f t="shared" si="99"/>
        <v>6.0125243178589729</v>
      </c>
      <c r="N214" s="62">
        <f t="shared" si="94"/>
        <v>44.966524317858976</v>
      </c>
      <c r="O214" s="62">
        <f t="shared" si="95"/>
        <v>-9.1761817263430459</v>
      </c>
      <c r="P214" s="50"/>
      <c r="Q214" s="50"/>
      <c r="R214" s="50"/>
      <c r="S214" s="50"/>
      <c r="T214" s="50"/>
      <c r="U214" s="50"/>
      <c r="V214" s="50"/>
      <c r="W214" s="50"/>
      <c r="X214" s="50"/>
      <c r="Y214" s="50"/>
      <c r="Z214" s="50"/>
      <c r="AA214" s="50"/>
      <c r="AB214" s="50"/>
    </row>
    <row r="215" spans="1:28" x14ac:dyDescent="0.3">
      <c r="A215" s="57">
        <v>18050</v>
      </c>
      <c r="B215" s="72">
        <f t="shared" si="91"/>
        <v>214.87902</v>
      </c>
      <c r="C215" s="50">
        <v>8.2200000000000006</v>
      </c>
      <c r="D215" s="62">
        <v>26.140999999999998</v>
      </c>
      <c r="E215" s="63">
        <f t="shared" si="96"/>
        <v>7.0689753082079726E-2</v>
      </c>
      <c r="F215" s="63">
        <f t="shared" si="97"/>
        <v>6.0864584301201461</v>
      </c>
      <c r="G215" s="62">
        <f t="shared" si="92"/>
        <v>32.227458430120144</v>
      </c>
      <c r="H215" s="62"/>
      <c r="I215" s="62">
        <f t="shared" si="93"/>
        <v>275.2056</v>
      </c>
      <c r="J215" s="62">
        <v>8.2200000000000006</v>
      </c>
      <c r="K215" s="62">
        <v>33.479999999999997</v>
      </c>
      <c r="L215" s="63">
        <f t="shared" si="98"/>
        <v>7.5131446370105395E-2</v>
      </c>
      <c r="M215" s="63">
        <f t="shared" si="99"/>
        <v>5.1676160127822151</v>
      </c>
      <c r="N215" s="62">
        <f t="shared" si="94"/>
        <v>38.647616012782208</v>
      </c>
      <c r="O215" s="62">
        <f t="shared" si="95"/>
        <v>-6.420157582662064</v>
      </c>
      <c r="P215" s="50"/>
      <c r="Q215" s="50"/>
      <c r="R215" s="50"/>
      <c r="S215" s="50"/>
      <c r="T215" s="50"/>
      <c r="U215" s="50"/>
      <c r="V215" s="50"/>
      <c r="W215" s="50"/>
      <c r="X215" s="50"/>
      <c r="Y215" s="50"/>
      <c r="Z215" s="50"/>
      <c r="AA215" s="50"/>
      <c r="AB215" s="50"/>
    </row>
    <row r="216" spans="1:28" x14ac:dyDescent="0.3">
      <c r="A216" s="57">
        <v>18080</v>
      </c>
      <c r="B216" s="72">
        <f t="shared" si="91"/>
        <v>221.62199999999999</v>
      </c>
      <c r="C216" s="63">
        <v>8.6</v>
      </c>
      <c r="D216" s="62">
        <v>25.77</v>
      </c>
      <c r="E216" s="63">
        <f t="shared" si="96"/>
        <v>6.968650537183714E-2</v>
      </c>
      <c r="F216" s="63">
        <f t="shared" si="97"/>
        <v>6.0000777990205494</v>
      </c>
      <c r="G216" s="62">
        <f t="shared" si="92"/>
        <v>31.770077799020548</v>
      </c>
      <c r="H216" s="62"/>
      <c r="I216" s="62">
        <f t="shared" si="93"/>
        <v>285.21039999999999</v>
      </c>
      <c r="J216" s="62">
        <v>8.6</v>
      </c>
      <c r="K216" s="62">
        <v>33.164000000000001</v>
      </c>
      <c r="L216" s="63">
        <f t="shared" si="98"/>
        <v>7.4422320412729254E-2</v>
      </c>
      <c r="M216" s="63">
        <f t="shared" si="99"/>
        <v>5.1188416203079274</v>
      </c>
      <c r="N216" s="62">
        <f t="shared" si="94"/>
        <v>38.282841620307927</v>
      </c>
      <c r="O216" s="62">
        <f t="shared" si="95"/>
        <v>-6.5127638212873791</v>
      </c>
      <c r="P216" s="50"/>
      <c r="Q216" s="50"/>
      <c r="R216" s="50"/>
      <c r="S216" s="50"/>
      <c r="T216" s="50"/>
      <c r="U216" s="50"/>
      <c r="V216" s="50"/>
      <c r="W216" s="50"/>
      <c r="X216" s="50"/>
      <c r="Y216" s="50"/>
      <c r="Z216" s="50"/>
      <c r="AA216" s="50"/>
      <c r="AB216" s="50"/>
    </row>
    <row r="217" spans="1:28" x14ac:dyDescent="0.3">
      <c r="A217" s="57">
        <v>18111</v>
      </c>
      <c r="B217" s="72">
        <f t="shared" si="91"/>
        <v>221.84928000000002</v>
      </c>
      <c r="C217" s="50">
        <v>8.64</v>
      </c>
      <c r="D217" s="62">
        <v>25.677</v>
      </c>
      <c r="E217" s="63">
        <f t="shared" si="96"/>
        <v>6.9435017401345056E-2</v>
      </c>
      <c r="F217" s="63">
        <f t="shared" si="97"/>
        <v>5.9784244332732106</v>
      </c>
      <c r="G217" s="62">
        <f t="shared" si="92"/>
        <v>31.655424433273211</v>
      </c>
      <c r="H217" s="62"/>
      <c r="I217" s="62">
        <f t="shared" si="93"/>
        <v>277.58592000000004</v>
      </c>
      <c r="J217" s="62">
        <v>8.64</v>
      </c>
      <c r="K217" s="62">
        <v>32.128</v>
      </c>
      <c r="L217" s="63">
        <f t="shared" si="98"/>
        <v>7.2097464425888477E-2</v>
      </c>
      <c r="M217" s="63">
        <f t="shared" si="99"/>
        <v>4.9589357006770314</v>
      </c>
      <c r="N217" s="62">
        <f t="shared" si="94"/>
        <v>37.086935700677031</v>
      </c>
      <c r="O217" s="62">
        <f t="shared" si="95"/>
        <v>-5.4315112674038204</v>
      </c>
      <c r="P217" s="50"/>
      <c r="Q217" s="50"/>
      <c r="R217" s="50"/>
      <c r="S217" s="50"/>
      <c r="T217" s="50"/>
      <c r="U217" s="50"/>
      <c r="V217" s="50"/>
      <c r="W217" s="50"/>
      <c r="X217" s="50"/>
      <c r="Y217" s="50"/>
      <c r="Z217" s="50"/>
      <c r="AA217" s="50"/>
      <c r="AB217" s="50"/>
    </row>
    <row r="218" spans="1:28" x14ac:dyDescent="0.3">
      <c r="A218" s="57">
        <v>18142</v>
      </c>
      <c r="B218" s="72">
        <f t="shared" si="91"/>
        <v>279.69408000000004</v>
      </c>
      <c r="C218" s="50">
        <v>8.64</v>
      </c>
      <c r="D218" s="62">
        <v>32.372</v>
      </c>
      <c r="E218" s="63">
        <f t="shared" si="96"/>
        <v>8.7539447105048962E-2</v>
      </c>
      <c r="F218" s="63">
        <f t="shared" si="97"/>
        <v>7.5372339351918205</v>
      </c>
      <c r="G218" s="62">
        <f t="shared" si="92"/>
        <v>39.909233935191821</v>
      </c>
      <c r="H218" s="62"/>
      <c r="I218" s="62">
        <f t="shared" si="93"/>
        <v>252.36576000000002</v>
      </c>
      <c r="J218" s="62">
        <v>8.64</v>
      </c>
      <c r="K218" s="62">
        <v>29.209</v>
      </c>
      <c r="L218" s="63">
        <f t="shared" si="98"/>
        <v>6.5547025598100619E-2</v>
      </c>
      <c r="M218" s="63">
        <f t="shared" si="99"/>
        <v>4.5083899676629553</v>
      </c>
      <c r="N218" s="62">
        <f t="shared" si="94"/>
        <v>33.717389967662953</v>
      </c>
      <c r="O218" s="62">
        <f t="shared" si="95"/>
        <v>6.1918439675288681</v>
      </c>
      <c r="P218" s="50"/>
      <c r="Q218" s="50"/>
      <c r="R218" s="50"/>
      <c r="S218" s="50"/>
      <c r="T218" s="50"/>
      <c r="U218" s="50"/>
      <c r="V218" s="50"/>
      <c r="W218" s="50"/>
      <c r="X218" s="50"/>
      <c r="Y218" s="50"/>
      <c r="Z218" s="50"/>
      <c r="AA218" s="50"/>
      <c r="AB218" s="50"/>
    </row>
    <row r="219" spans="1:28" x14ac:dyDescent="0.3">
      <c r="A219" s="57">
        <v>18172</v>
      </c>
      <c r="B219" s="72">
        <f t="shared" si="91"/>
        <v>245.54880000000003</v>
      </c>
      <c r="C219" s="50">
        <v>8.64</v>
      </c>
      <c r="D219" s="62">
        <v>28.42</v>
      </c>
      <c r="E219" s="63">
        <f t="shared" si="96"/>
        <v>7.6852560444998511E-2</v>
      </c>
      <c r="F219" s="63">
        <f t="shared" si="97"/>
        <v>6.617082306874817</v>
      </c>
      <c r="G219" s="62">
        <f t="shared" si="92"/>
        <v>35.037082306874822</v>
      </c>
      <c r="H219" s="62"/>
      <c r="I219" s="62">
        <f t="shared" si="93"/>
        <v>287.93664000000001</v>
      </c>
      <c r="J219" s="62">
        <v>8.64</v>
      </c>
      <c r="K219" s="62">
        <v>33.326000000000001</v>
      </c>
      <c r="L219" s="63">
        <f t="shared" si="98"/>
        <v>7.4785859669358801E-2</v>
      </c>
      <c r="M219" s="63">
        <f t="shared" si="99"/>
        <v>5.143846213918164</v>
      </c>
      <c r="N219" s="62">
        <f t="shared" si="94"/>
        <v>38.469846213918167</v>
      </c>
      <c r="O219" s="62">
        <f t="shared" si="95"/>
        <v>-3.4327639070433449</v>
      </c>
      <c r="P219" s="50"/>
      <c r="Q219" s="50"/>
      <c r="R219" s="50"/>
      <c r="S219" s="50"/>
      <c r="T219" s="50"/>
      <c r="U219" s="50"/>
      <c r="V219" s="50"/>
      <c r="W219" s="50"/>
      <c r="X219" s="50"/>
      <c r="Y219" s="50"/>
      <c r="Z219" s="50"/>
      <c r="AA219" s="50"/>
      <c r="AB219" s="50"/>
    </row>
    <row r="220" spans="1:28" x14ac:dyDescent="0.3">
      <c r="A220" s="57">
        <v>18203</v>
      </c>
      <c r="B220" s="72">
        <f t="shared" si="91"/>
        <v>303.51456000000002</v>
      </c>
      <c r="C220" s="50">
        <v>8.64</v>
      </c>
      <c r="D220" s="62">
        <v>35.128999999999998</v>
      </c>
      <c r="E220" s="63">
        <f t="shared" si="96"/>
        <v>9.4994848552862499E-2</v>
      </c>
      <c r="F220" s="63">
        <f t="shared" si="97"/>
        <v>8.1791514552500146</v>
      </c>
      <c r="G220" s="62">
        <f t="shared" si="92"/>
        <v>43.308151455250012</v>
      </c>
      <c r="H220" s="62"/>
      <c r="I220" s="62">
        <f t="shared" si="93"/>
        <v>303.52320000000003</v>
      </c>
      <c r="J220" s="62">
        <v>8.64</v>
      </c>
      <c r="K220" s="62">
        <v>35.130000000000003</v>
      </c>
      <c r="L220" s="63">
        <f t="shared" si="98"/>
        <v>7.8834161020961857E-2</v>
      </c>
      <c r="M220" s="63">
        <f t="shared" si="99"/>
        <v>5.4222924291827734</v>
      </c>
      <c r="N220" s="62">
        <f t="shared" si="94"/>
        <v>40.552292429182778</v>
      </c>
      <c r="O220" s="62">
        <f t="shared" si="95"/>
        <v>2.7558590260672347</v>
      </c>
      <c r="P220" s="50"/>
      <c r="Q220" s="50"/>
      <c r="R220" s="50"/>
      <c r="S220" s="50"/>
      <c r="T220" s="50"/>
      <c r="U220" s="50"/>
      <c r="V220" s="50"/>
      <c r="W220" s="50"/>
      <c r="X220" s="50"/>
      <c r="Y220" s="50"/>
      <c r="Z220" s="50"/>
      <c r="AA220" s="50"/>
      <c r="AB220" s="50"/>
    </row>
    <row r="221" spans="1:28" x14ac:dyDescent="0.3">
      <c r="A221" s="57">
        <v>18233</v>
      </c>
      <c r="B221" s="72">
        <f t="shared" si="91"/>
        <v>258.50015999999999</v>
      </c>
      <c r="C221" s="50">
        <v>8.64</v>
      </c>
      <c r="D221" s="62">
        <v>29.919</v>
      </c>
      <c r="E221" s="63">
        <f t="shared" si="96"/>
        <v>8.0906113861854687E-2</v>
      </c>
      <c r="F221" s="63">
        <f t="shared" si="97"/>
        <v>6.96609730961955</v>
      </c>
      <c r="G221" s="62">
        <f t="shared" si="92"/>
        <v>36.885097309619553</v>
      </c>
      <c r="H221" s="62"/>
      <c r="I221" s="62">
        <f t="shared" si="93"/>
        <v>319.26528000000002</v>
      </c>
      <c r="J221" s="62">
        <v>8.64</v>
      </c>
      <c r="K221" s="62">
        <v>36.951999999999998</v>
      </c>
      <c r="L221" s="63">
        <f t="shared" si="98"/>
        <v>8.2922855623301511E-2</v>
      </c>
      <c r="M221" s="63">
        <f t="shared" si="99"/>
        <v>5.7035169326262967</v>
      </c>
      <c r="N221" s="62">
        <f t="shared" si="94"/>
        <v>42.655516932626298</v>
      </c>
      <c r="O221" s="62">
        <f t="shared" si="95"/>
        <v>-5.7704196230067453</v>
      </c>
      <c r="P221" s="50"/>
      <c r="Q221" s="50"/>
      <c r="R221" s="50"/>
      <c r="S221" s="50"/>
      <c r="T221" s="50"/>
      <c r="U221" s="50"/>
      <c r="V221" s="50"/>
      <c r="W221" s="50"/>
      <c r="X221" s="50"/>
      <c r="Y221" s="50"/>
      <c r="Z221" s="50"/>
      <c r="AA221" s="50"/>
      <c r="AB221" s="50"/>
    </row>
    <row r="222" spans="1:28" x14ac:dyDescent="0.3">
      <c r="A222" s="57">
        <v>18264</v>
      </c>
      <c r="B222" s="72">
        <v>241.47800000000001</v>
      </c>
      <c r="C222" s="50">
        <v>8.64</v>
      </c>
      <c r="D222" s="62">
        <f>B222/C222</f>
        <v>27.948842592592591</v>
      </c>
      <c r="E222" s="63">
        <f>D222/Q$24</f>
        <v>6.5401135591768134E-2</v>
      </c>
      <c r="F222" s="63">
        <f t="shared" ref="F222:F233" si="100">E222*T$24</f>
        <v>17.792711640290037</v>
      </c>
      <c r="G222" s="62">
        <f t="shared" si="92"/>
        <v>45.741554232882628</v>
      </c>
      <c r="H222" s="62"/>
      <c r="I222" s="62">
        <v>312.63</v>
      </c>
      <c r="J222" s="62">
        <v>8.64</v>
      </c>
      <c r="K222" s="62">
        <f>I222/J222</f>
        <v>36.184027777777771</v>
      </c>
      <c r="L222" s="63">
        <f t="shared" ref="L222:L233" si="101">K222/V$24</f>
        <v>7.1040212279337198E-2</v>
      </c>
      <c r="M222" s="63">
        <f t="shared" ref="M222:M233" si="102">L222*Y$24</f>
        <v>3.34274633444545</v>
      </c>
      <c r="N222" s="62">
        <f t="shared" si="94"/>
        <v>39.526774112223222</v>
      </c>
      <c r="O222" s="62">
        <f t="shared" si="95"/>
        <v>6.2147801206594053</v>
      </c>
      <c r="P222" s="50"/>
      <c r="Q222" s="50"/>
      <c r="R222" s="50"/>
      <c r="S222" s="50"/>
      <c r="T222" s="50"/>
      <c r="U222" s="50"/>
      <c r="V222" s="50"/>
      <c r="W222" s="50"/>
      <c r="X222" s="50"/>
      <c r="Y222" s="50"/>
      <c r="Z222" s="50"/>
      <c r="AA222" s="50"/>
      <c r="AB222" s="50"/>
    </row>
    <row r="223" spans="1:28" x14ac:dyDescent="0.3">
      <c r="A223" s="57">
        <v>18295</v>
      </c>
      <c r="B223" s="72">
        <v>195.381</v>
      </c>
      <c r="C223" s="50">
        <v>8.64</v>
      </c>
      <c r="D223" s="62">
        <f t="shared" ref="D223:D233" si="103">B223/C223</f>
        <v>22.613541666666666</v>
      </c>
      <c r="E223" s="63">
        <f t="shared" ref="E223:E233" si="104">D223/Q$24</f>
        <v>5.2916370323819351E-2</v>
      </c>
      <c r="F223" s="63">
        <f t="shared" si="100"/>
        <v>14.396167737812586</v>
      </c>
      <c r="G223" s="62">
        <f t="shared" si="92"/>
        <v>37.009709404479253</v>
      </c>
      <c r="H223" s="62"/>
      <c r="I223" s="62">
        <v>310.46199999999999</v>
      </c>
      <c r="J223" s="62">
        <v>8.64</v>
      </c>
      <c r="K223" s="62">
        <f t="shared" ref="K223:K233" si="105">I223/J223</f>
        <v>35.933101851851845</v>
      </c>
      <c r="L223" s="63">
        <f t="shared" si="101"/>
        <v>7.0547568642381042E-2</v>
      </c>
      <c r="M223" s="63">
        <f t="shared" si="102"/>
        <v>3.3195653407689707</v>
      </c>
      <c r="N223" s="62">
        <f t="shared" si="94"/>
        <v>39.252667192620812</v>
      </c>
      <c r="O223" s="62">
        <f t="shared" si="95"/>
        <v>-2.2429577881415597</v>
      </c>
      <c r="P223" s="50"/>
      <c r="Q223" s="50"/>
      <c r="R223" s="50"/>
      <c r="S223" s="50"/>
      <c r="T223" s="50"/>
      <c r="U223" s="50"/>
      <c r="V223" s="50"/>
      <c r="W223" s="50"/>
      <c r="X223" s="50"/>
      <c r="Y223" s="50"/>
      <c r="Z223" s="50"/>
      <c r="AA223" s="50"/>
      <c r="AB223" s="50"/>
    </row>
    <row r="224" spans="1:28" x14ac:dyDescent="0.3">
      <c r="A224" s="57">
        <v>18323</v>
      </c>
      <c r="B224" s="72">
        <v>232.827</v>
      </c>
      <c r="C224" s="50">
        <v>8.64</v>
      </c>
      <c r="D224" s="62">
        <f t="shared" si="103"/>
        <v>26.947569444444444</v>
      </c>
      <c r="E224" s="63">
        <f t="shared" si="104"/>
        <v>6.3058126191307684E-2</v>
      </c>
      <c r="F224" s="63">
        <f t="shared" si="100"/>
        <v>17.155284013756152</v>
      </c>
      <c r="G224" s="62">
        <f t="shared" si="92"/>
        <v>44.102853458200599</v>
      </c>
      <c r="H224" s="62"/>
      <c r="I224" s="62">
        <v>313.23</v>
      </c>
      <c r="J224" s="62">
        <v>8.64</v>
      </c>
      <c r="K224" s="62">
        <f t="shared" si="105"/>
        <v>36.253472222222221</v>
      </c>
      <c r="L224" s="63">
        <f t="shared" si="101"/>
        <v>7.1176552769269721E-2</v>
      </c>
      <c r="M224" s="63">
        <f t="shared" si="102"/>
        <v>3.3491617385994572</v>
      </c>
      <c r="N224" s="62">
        <f t="shared" si="94"/>
        <v>39.602633960821677</v>
      </c>
      <c r="O224" s="62">
        <f t="shared" si="95"/>
        <v>4.5002194973789216</v>
      </c>
      <c r="P224" s="50"/>
      <c r="Q224" s="50"/>
      <c r="R224" s="50"/>
      <c r="S224" s="50"/>
      <c r="T224" s="50"/>
      <c r="U224" s="50"/>
      <c r="V224" s="50"/>
      <c r="W224" s="50"/>
      <c r="X224" s="50"/>
      <c r="Y224" s="50"/>
      <c r="Z224" s="50"/>
      <c r="AA224" s="50"/>
      <c r="AB224" s="50"/>
    </row>
    <row r="225" spans="1:28" x14ac:dyDescent="0.3">
      <c r="A225" s="57">
        <v>18354</v>
      </c>
      <c r="B225" s="62">
        <v>207.911</v>
      </c>
      <c r="C225" s="50">
        <v>8.64</v>
      </c>
      <c r="D225" s="62">
        <f t="shared" si="103"/>
        <v>24.063773148148147</v>
      </c>
      <c r="E225" s="63">
        <f t="shared" si="104"/>
        <v>5.6309955780734076E-2</v>
      </c>
      <c r="F225" s="63">
        <f t="shared" si="100"/>
        <v>15.319409924897265</v>
      </c>
      <c r="G225" s="62">
        <f t="shared" si="92"/>
        <v>39.383183073045416</v>
      </c>
      <c r="H225" s="62"/>
      <c r="I225" s="62">
        <v>302.38200000000001</v>
      </c>
      <c r="J225" s="62">
        <v>8.64</v>
      </c>
      <c r="K225" s="62">
        <f t="shared" si="105"/>
        <v>34.997916666666661</v>
      </c>
      <c r="L225" s="63">
        <f t="shared" si="101"/>
        <v>6.8711516711289833E-2</v>
      </c>
      <c r="M225" s="63">
        <f t="shared" si="102"/>
        <v>3.2331712314950067</v>
      </c>
      <c r="N225" s="62">
        <f t="shared" si="94"/>
        <v>38.231087898161668</v>
      </c>
      <c r="O225" s="62">
        <f t="shared" si="95"/>
        <v>1.1520951748837476</v>
      </c>
      <c r="P225" s="50"/>
      <c r="Q225" s="50"/>
      <c r="R225" s="50"/>
      <c r="S225" s="50"/>
      <c r="T225" s="50"/>
      <c r="U225" s="50"/>
      <c r="V225" s="50"/>
      <c r="W225" s="50"/>
      <c r="X225" s="50"/>
      <c r="Y225" s="50"/>
      <c r="Z225" s="50"/>
      <c r="AA225" s="50"/>
      <c r="AB225" s="50"/>
    </row>
    <row r="226" spans="1:28" x14ac:dyDescent="0.3">
      <c r="A226" s="57">
        <v>18384</v>
      </c>
      <c r="B226" s="62">
        <v>285.84300000000002</v>
      </c>
      <c r="C226" s="50">
        <v>8.64</v>
      </c>
      <c r="D226" s="62">
        <f t="shared" si="103"/>
        <v>33.083680555555553</v>
      </c>
      <c r="E226" s="63">
        <f t="shared" si="104"/>
        <v>7.7416811473334124E-2</v>
      </c>
      <c r="F226" s="63">
        <f t="shared" si="100"/>
        <v>21.061637388894329</v>
      </c>
      <c r="G226" s="62">
        <f t="shared" si="92"/>
        <v>54.145317944449886</v>
      </c>
      <c r="H226" s="62"/>
      <c r="I226" s="62">
        <v>314.02499999999998</v>
      </c>
      <c r="J226" s="62">
        <v>8.64</v>
      </c>
      <c r="K226" s="62">
        <f t="shared" si="105"/>
        <v>36.345486111111107</v>
      </c>
      <c r="L226" s="63">
        <f t="shared" si="101"/>
        <v>7.1357203918430298E-2</v>
      </c>
      <c r="M226" s="63">
        <f t="shared" si="102"/>
        <v>3.3576621491035166</v>
      </c>
      <c r="N226" s="62">
        <f t="shared" si="94"/>
        <v>39.703148260214626</v>
      </c>
      <c r="O226" s="62">
        <f t="shared" si="95"/>
        <v>14.44216968423526</v>
      </c>
      <c r="P226" s="50"/>
      <c r="Q226" s="50"/>
      <c r="R226" s="50"/>
      <c r="S226" s="50"/>
      <c r="T226" s="50"/>
      <c r="U226" s="50"/>
      <c r="V226" s="50"/>
      <c r="W226" s="50"/>
      <c r="X226" s="50"/>
      <c r="Y226" s="50"/>
      <c r="Z226" s="50"/>
      <c r="AA226" s="50"/>
      <c r="AB226" s="50"/>
    </row>
    <row r="227" spans="1:28" x14ac:dyDescent="0.3">
      <c r="A227" s="57">
        <v>18415</v>
      </c>
      <c r="B227" s="62">
        <v>226.37700000000001</v>
      </c>
      <c r="C227" s="50">
        <v>8.64</v>
      </c>
      <c r="D227" s="62">
        <f t="shared" si="103"/>
        <v>26.201041666666665</v>
      </c>
      <c r="E227" s="63">
        <f t="shared" si="104"/>
        <v>6.1311228649639692E-2</v>
      </c>
      <c r="F227" s="63">
        <f t="shared" si="100"/>
        <v>16.680031650891333</v>
      </c>
      <c r="G227" s="62">
        <f t="shared" si="92"/>
        <v>42.881073317557998</v>
      </c>
      <c r="H227" s="62"/>
      <c r="I227" s="62">
        <v>311.49299999999999</v>
      </c>
      <c r="J227" s="62">
        <v>8.64</v>
      </c>
      <c r="K227" s="62">
        <f t="shared" si="105"/>
        <v>36.052430555555553</v>
      </c>
      <c r="L227" s="63">
        <f t="shared" si="101"/>
        <v>7.0781847050915087E-2</v>
      </c>
      <c r="M227" s="63">
        <f t="shared" si="102"/>
        <v>3.3305891435736066</v>
      </c>
      <c r="N227" s="62">
        <f t="shared" si="94"/>
        <v>39.383019699129157</v>
      </c>
      <c r="O227" s="62">
        <f t="shared" si="95"/>
        <v>3.4980536184288411</v>
      </c>
      <c r="P227" s="50"/>
      <c r="Q227" s="50"/>
      <c r="R227" s="50"/>
      <c r="S227" s="50"/>
      <c r="T227" s="50"/>
      <c r="U227" s="50"/>
      <c r="V227" s="50"/>
      <c r="W227" s="50"/>
      <c r="X227" s="50"/>
      <c r="Y227" s="50"/>
      <c r="Z227" s="50"/>
      <c r="AA227" s="50"/>
      <c r="AB227" s="50"/>
    </row>
    <row r="228" spans="1:28" x14ac:dyDescent="0.3">
      <c r="A228" s="57">
        <v>18445</v>
      </c>
      <c r="B228" s="62">
        <v>366.92</v>
      </c>
      <c r="C228" s="50">
        <v>8.64</v>
      </c>
      <c r="D228" s="62">
        <f t="shared" si="103"/>
        <v>42.467592592592588</v>
      </c>
      <c r="E228" s="63">
        <f t="shared" si="104"/>
        <v>9.9375448990514911E-2</v>
      </c>
      <c r="F228" s="63">
        <f t="shared" si="100"/>
        <v>27.035596431373541</v>
      </c>
      <c r="G228" s="62">
        <f t="shared" si="92"/>
        <v>69.503189023966129</v>
      </c>
      <c r="H228" s="62"/>
      <c r="I228" s="62">
        <v>375.66879999999998</v>
      </c>
      <c r="J228" s="62">
        <v>8.64</v>
      </c>
      <c r="K228" s="62">
        <f t="shared" si="105"/>
        <v>43.480185185185178</v>
      </c>
      <c r="L228" s="63">
        <f t="shared" si="101"/>
        <v>8.5364780407266957E-2</v>
      </c>
      <c r="M228" s="63">
        <f t="shared" si="102"/>
        <v>4.0167786334181645</v>
      </c>
      <c r="N228" s="62">
        <f t="shared" si="94"/>
        <v>47.496963818603341</v>
      </c>
      <c r="O228" s="62">
        <f t="shared" si="95"/>
        <v>22.006225205362789</v>
      </c>
      <c r="P228" s="50"/>
      <c r="Q228" s="50"/>
      <c r="R228" s="50"/>
      <c r="S228" s="50"/>
      <c r="T228" s="50"/>
      <c r="U228" s="50"/>
      <c r="V228" s="50"/>
      <c r="W228" s="50"/>
      <c r="X228" s="50"/>
      <c r="Y228" s="50"/>
      <c r="Z228" s="50"/>
      <c r="AA228" s="50"/>
      <c r="AB228" s="50"/>
    </row>
    <row r="229" spans="1:28" x14ac:dyDescent="0.3">
      <c r="A229" s="57">
        <v>18476</v>
      </c>
      <c r="B229" s="62">
        <v>354.76900000000001</v>
      </c>
      <c r="C229" s="50">
        <v>8.64</v>
      </c>
      <c r="D229" s="62">
        <f t="shared" si="103"/>
        <v>41.061226851851849</v>
      </c>
      <c r="E229" s="63">
        <f t="shared" si="104"/>
        <v>9.6084510691474945E-2</v>
      </c>
      <c r="F229" s="63">
        <f t="shared" si="100"/>
        <v>26.140279925765725</v>
      </c>
      <c r="G229" s="62">
        <f t="shared" si="92"/>
        <v>67.201506777617567</v>
      </c>
      <c r="H229" s="62"/>
      <c r="I229" s="62">
        <v>346.23899999999998</v>
      </c>
      <c r="J229" s="62">
        <v>8.64</v>
      </c>
      <c r="K229" s="62">
        <f t="shared" si="105"/>
        <v>40.07395833333333</v>
      </c>
      <c r="L229" s="63">
        <f t="shared" si="101"/>
        <v>7.8677324822907055E-2</v>
      </c>
      <c r="M229" s="63">
        <f t="shared" si="102"/>
        <v>3.7021051981321631</v>
      </c>
      <c r="N229" s="62">
        <f t="shared" si="94"/>
        <v>43.776063531465496</v>
      </c>
      <c r="O229" s="62">
        <f t="shared" si="95"/>
        <v>23.425443246152071</v>
      </c>
      <c r="P229" s="50"/>
      <c r="Q229" s="50"/>
      <c r="R229" s="50"/>
      <c r="S229" s="50"/>
      <c r="T229" s="50"/>
      <c r="U229" s="50"/>
      <c r="V229" s="50"/>
      <c r="W229" s="50"/>
      <c r="X229" s="50"/>
      <c r="Y229" s="50"/>
      <c r="Z229" s="50"/>
      <c r="AA229" s="50"/>
      <c r="AB229" s="50"/>
    </row>
    <row r="230" spans="1:28" x14ac:dyDescent="0.3">
      <c r="A230" s="57">
        <v>18507</v>
      </c>
      <c r="B230" s="62">
        <v>380.11500000000001</v>
      </c>
      <c r="C230" s="50">
        <v>8.64</v>
      </c>
      <c r="D230" s="62">
        <f t="shared" si="103"/>
        <v>43.994791666666664</v>
      </c>
      <c r="E230" s="63">
        <f t="shared" si="104"/>
        <v>0.10294914093815975</v>
      </c>
      <c r="F230" s="63">
        <f t="shared" si="100"/>
        <v>28.007837505482268</v>
      </c>
      <c r="G230" s="62">
        <f t="shared" si="92"/>
        <v>72.002629172148929</v>
      </c>
      <c r="H230" s="62"/>
      <c r="I230" s="62">
        <v>378.66500000000002</v>
      </c>
      <c r="J230" s="62">
        <v>8.64</v>
      </c>
      <c r="K230" s="62">
        <f t="shared" si="105"/>
        <v>43.826967592592595</v>
      </c>
      <c r="L230" s="63">
        <f t="shared" si="101"/>
        <v>8.6045619367159987E-2</v>
      </c>
      <c r="M230" s="63">
        <f t="shared" si="102"/>
        <v>4.0488150232952265</v>
      </c>
      <c r="N230" s="62">
        <f t="shared" si="94"/>
        <v>47.875782615887822</v>
      </c>
      <c r="O230" s="62">
        <f t="shared" si="95"/>
        <v>24.126846556261107</v>
      </c>
      <c r="P230" s="50"/>
      <c r="Q230" s="50"/>
      <c r="R230" s="50"/>
      <c r="S230" s="50"/>
      <c r="T230" s="50"/>
      <c r="U230" s="50"/>
      <c r="V230" s="50"/>
      <c r="W230" s="50"/>
      <c r="X230" s="50"/>
      <c r="Y230" s="50"/>
      <c r="Z230" s="50"/>
      <c r="AA230" s="50"/>
      <c r="AB230" s="50"/>
    </row>
    <row r="231" spans="1:28" x14ac:dyDescent="0.3">
      <c r="A231" s="57">
        <v>18537</v>
      </c>
      <c r="B231" s="62">
        <v>366.05599999999998</v>
      </c>
      <c r="C231" s="50">
        <v>8.64</v>
      </c>
      <c r="D231" s="62">
        <f t="shared" si="103"/>
        <v>42.367592592592587</v>
      </c>
      <c r="E231" s="63">
        <f t="shared" si="104"/>
        <v>9.9141445970979847E-2</v>
      </c>
      <c r="F231" s="63">
        <f t="shared" si="100"/>
        <v>26.971934719510717</v>
      </c>
      <c r="G231" s="62">
        <f t="shared" si="92"/>
        <v>69.3395273121033</v>
      </c>
      <c r="H231" s="62"/>
      <c r="I231" s="62">
        <v>468.43200000000002</v>
      </c>
      <c r="J231" s="62">
        <v>8.64</v>
      </c>
      <c r="K231" s="62">
        <f t="shared" si="105"/>
        <v>54.216666666666661</v>
      </c>
      <c r="L231" s="63">
        <f t="shared" si="101"/>
        <v>0.10644374730011349</v>
      </c>
      <c r="M231" s="63">
        <f t="shared" si="102"/>
        <v>5.0086343311164985</v>
      </c>
      <c r="N231" s="62">
        <f t="shared" si="94"/>
        <v>59.225300997783158</v>
      </c>
      <c r="O231" s="62">
        <f t="shared" si="95"/>
        <v>10.114226314320142</v>
      </c>
      <c r="P231" s="50"/>
      <c r="Q231" s="50"/>
      <c r="R231" s="50"/>
      <c r="S231" s="50"/>
      <c r="T231" s="50"/>
      <c r="U231" s="50"/>
      <c r="V231" s="50"/>
      <c r="W231" s="50"/>
      <c r="X231" s="50"/>
      <c r="Y231" s="50"/>
      <c r="Z231" s="50"/>
      <c r="AA231" s="50"/>
      <c r="AB231" s="50"/>
    </row>
    <row r="232" spans="1:28" x14ac:dyDescent="0.3">
      <c r="A232" s="57">
        <v>18568</v>
      </c>
      <c r="B232" s="62">
        <v>416.95400000000001</v>
      </c>
      <c r="C232" s="50">
        <v>8.65</v>
      </c>
      <c r="D232" s="62">
        <f t="shared" si="103"/>
        <v>48.202774566473984</v>
      </c>
      <c r="E232" s="63">
        <f t="shared" si="104"/>
        <v>0.11279594798522795</v>
      </c>
      <c r="F232" s="63">
        <f t="shared" si="100"/>
        <v>30.686711454394437</v>
      </c>
      <c r="G232" s="62">
        <f t="shared" si="92"/>
        <v>78.889486020868418</v>
      </c>
      <c r="H232" s="62"/>
      <c r="I232" s="62">
        <v>447.976</v>
      </c>
      <c r="J232" s="62">
        <v>8.65</v>
      </c>
      <c r="K232" s="62">
        <f t="shared" si="105"/>
        <v>51.789132947976874</v>
      </c>
      <c r="L232" s="63">
        <f t="shared" si="101"/>
        <v>0.10167776293402582</v>
      </c>
      <c r="M232" s="63">
        <f t="shared" si="102"/>
        <v>4.7843743485150991</v>
      </c>
      <c r="N232" s="62">
        <f t="shared" si="94"/>
        <v>56.573507296491975</v>
      </c>
      <c r="O232" s="62">
        <f t="shared" si="95"/>
        <v>22.315978724376443</v>
      </c>
      <c r="P232" s="50"/>
      <c r="Q232" s="50"/>
      <c r="R232" s="50"/>
      <c r="S232" s="50"/>
      <c r="T232" s="50"/>
      <c r="U232" s="50"/>
      <c r="V232" s="50"/>
      <c r="W232" s="50"/>
      <c r="X232" s="50"/>
      <c r="Y232" s="50"/>
      <c r="Z232" s="50"/>
      <c r="AA232" s="50"/>
      <c r="AB232" s="50"/>
    </row>
    <row r="233" spans="1:28" x14ac:dyDescent="0.3">
      <c r="A233" s="57">
        <v>18598</v>
      </c>
      <c r="B233" s="62">
        <v>418.59500000000003</v>
      </c>
      <c r="C233" s="50">
        <v>8.65</v>
      </c>
      <c r="D233" s="62">
        <f t="shared" si="103"/>
        <v>48.39248554913295</v>
      </c>
      <c r="E233" s="63">
        <f t="shared" si="104"/>
        <v>0.11323987741303956</v>
      </c>
      <c r="F233" s="63">
        <f t="shared" si="100"/>
        <v>30.807484713546916</v>
      </c>
      <c r="G233" s="62">
        <f t="shared" si="92"/>
        <v>79.199970262679869</v>
      </c>
      <c r="H233" s="62"/>
      <c r="I233" s="62">
        <v>520.66399999999999</v>
      </c>
      <c r="J233" s="62">
        <v>8.65</v>
      </c>
      <c r="K233" s="62">
        <f t="shared" si="105"/>
        <v>60.192369942196528</v>
      </c>
      <c r="L233" s="63">
        <f t="shared" si="101"/>
        <v>0.11817586379690345</v>
      </c>
      <c r="M233" s="63">
        <f t="shared" si="102"/>
        <v>5.5606806744005608</v>
      </c>
      <c r="N233" s="62">
        <f t="shared" si="94"/>
        <v>65.753050616597093</v>
      </c>
      <c r="O233" s="62">
        <f t="shared" si="95"/>
        <v>13.446919646082776</v>
      </c>
      <c r="P233" s="50"/>
      <c r="Q233" s="50"/>
      <c r="R233" s="50"/>
      <c r="S233" s="50"/>
      <c r="T233" s="50"/>
      <c r="U233" s="50"/>
      <c r="V233" s="50"/>
      <c r="W233" s="50"/>
      <c r="X233" s="50"/>
      <c r="Y233" s="50"/>
      <c r="Z233" s="50"/>
      <c r="AA233" s="50"/>
      <c r="AB233" s="50"/>
    </row>
    <row r="234" spans="1:28" x14ac:dyDescent="0.3">
      <c r="A234" s="57">
        <v>18629</v>
      </c>
      <c r="B234" s="62">
        <f>D234*C234</f>
        <v>-153.64994999999999</v>
      </c>
      <c r="C234" s="50">
        <v>8.65</v>
      </c>
      <c r="D234" s="62">
        <v>-17.762999999999998</v>
      </c>
      <c r="E234" s="63">
        <f>D234/Q$25</f>
        <v>-3.1138138127609745E-2</v>
      </c>
      <c r="F234" s="63">
        <f t="shared" ref="F234:F245" si="106">E234*T$25</f>
        <v>-4.6595732656917788</v>
      </c>
      <c r="G234" s="62">
        <f t="shared" si="92"/>
        <v>-22.422573265691778</v>
      </c>
      <c r="H234" s="50"/>
      <c r="I234" s="62">
        <f>J234*K234</f>
        <v>506.2672</v>
      </c>
      <c r="J234" s="62">
        <v>8.65</v>
      </c>
      <c r="K234" s="50">
        <v>58.527999999999999</v>
      </c>
      <c r="L234" s="63">
        <f>K234/V$25</f>
        <v>7.6941582608215542E-2</v>
      </c>
      <c r="M234" s="63">
        <f>L234*Y$25</f>
        <v>13.489321321289745</v>
      </c>
      <c r="N234" s="62">
        <f t="shared" si="94"/>
        <v>72.017321321289742</v>
      </c>
      <c r="O234" s="62">
        <f t="shared" si="95"/>
        <v>-94.439894586981524</v>
      </c>
      <c r="P234" s="50"/>
      <c r="Q234" s="50"/>
      <c r="R234" s="50"/>
      <c r="S234" s="50"/>
      <c r="T234" s="50"/>
      <c r="U234" s="50"/>
      <c r="V234" s="50"/>
      <c r="W234" s="50"/>
      <c r="X234" s="50"/>
      <c r="Y234" s="50"/>
      <c r="Z234" s="50"/>
      <c r="AA234" s="50"/>
      <c r="AB234" s="50"/>
    </row>
    <row r="235" spans="1:28" x14ac:dyDescent="0.3">
      <c r="A235" s="57">
        <v>18660</v>
      </c>
      <c r="B235" s="62">
        <f t="shared" ref="B235:B269" si="107">D235*C235</f>
        <v>508.61135000000002</v>
      </c>
      <c r="C235" s="50">
        <v>8.65</v>
      </c>
      <c r="D235" s="62">
        <v>58.798999999999999</v>
      </c>
      <c r="E235" s="63">
        <f t="shared" ref="E235:E245" si="108">D235/Q$25</f>
        <v>0.10307332003407789</v>
      </c>
      <c r="F235" s="63">
        <f t="shared" si="106"/>
        <v>15.424097756539489</v>
      </c>
      <c r="G235" s="62">
        <f t="shared" si="92"/>
        <v>74.223097756539488</v>
      </c>
      <c r="H235" s="50"/>
      <c r="I235" s="62">
        <f t="shared" ref="I235:I269" si="109">J235*K235</f>
        <v>418.46970000000005</v>
      </c>
      <c r="J235" s="62">
        <v>8.65</v>
      </c>
      <c r="K235" s="50">
        <v>48.378</v>
      </c>
      <c r="L235" s="63">
        <f>K235/V$25</f>
        <v>6.3598275755540112E-2</v>
      </c>
      <c r="M235" s="63">
        <f t="shared" ref="M235:M244" si="110">L235*Y$25</f>
        <v>11.149986107185542</v>
      </c>
      <c r="N235" s="62">
        <f t="shared" si="94"/>
        <v>59.527986107185541</v>
      </c>
      <c r="O235" s="62">
        <f t="shared" si="95"/>
        <v>14.695111649353947</v>
      </c>
      <c r="P235" s="50"/>
      <c r="Q235" s="50"/>
      <c r="R235" s="50"/>
      <c r="S235" s="50"/>
      <c r="T235" s="50"/>
      <c r="U235" s="50"/>
      <c r="V235" s="50"/>
      <c r="W235" s="50"/>
      <c r="X235" s="50"/>
      <c r="Y235" s="50"/>
      <c r="Z235" s="50"/>
      <c r="AA235" s="50"/>
      <c r="AB235" s="50"/>
    </row>
    <row r="236" spans="1:28" x14ac:dyDescent="0.3">
      <c r="A236" s="57">
        <v>18688</v>
      </c>
      <c r="B236" s="62">
        <f t="shared" si="107"/>
        <v>178.15539999999999</v>
      </c>
      <c r="C236" s="50">
        <v>8.65</v>
      </c>
      <c r="D236" s="62">
        <v>20.595999999999997</v>
      </c>
      <c r="E236" s="63">
        <f t="shared" si="108"/>
        <v>3.6104323192943211E-2</v>
      </c>
      <c r="F236" s="63">
        <f t="shared" si="106"/>
        <v>5.4027231312384094</v>
      </c>
      <c r="G236" s="62">
        <f t="shared" si="92"/>
        <v>25.998723131238407</v>
      </c>
      <c r="H236" s="50"/>
      <c r="I236" s="62">
        <f t="shared" si="109"/>
        <v>504.71019999999999</v>
      </c>
      <c r="J236" s="62">
        <v>8.65</v>
      </c>
      <c r="K236" s="50">
        <v>58.347999999999999</v>
      </c>
      <c r="L236" s="63">
        <f t="shared" ref="L236:L245" si="111">K236/V$25</f>
        <v>7.6704952535951346E-2</v>
      </c>
      <c r="M236" s="63">
        <f t="shared" si="110"/>
        <v>13.44783557365046</v>
      </c>
      <c r="N236" s="62">
        <f t="shared" si="94"/>
        <v>71.795835573650464</v>
      </c>
      <c r="O236" s="62">
        <f t="shared" si="95"/>
        <v>-45.797112442412057</v>
      </c>
      <c r="P236" s="50"/>
      <c r="Q236" s="50"/>
      <c r="R236" s="50"/>
      <c r="S236" s="50"/>
      <c r="T236" s="50"/>
      <c r="U236" s="50"/>
      <c r="V236" s="50"/>
      <c r="W236" s="50"/>
      <c r="X236" s="50"/>
      <c r="Y236" s="50"/>
      <c r="Z236" s="50"/>
      <c r="AA236" s="50"/>
      <c r="AB236" s="50"/>
    </row>
    <row r="237" spans="1:28" x14ac:dyDescent="0.3">
      <c r="A237" s="57">
        <v>18719</v>
      </c>
      <c r="B237" s="62">
        <f t="shared" si="107"/>
        <v>497.71235000000001</v>
      </c>
      <c r="C237" s="50">
        <v>8.65</v>
      </c>
      <c r="D237" s="62">
        <v>57.539000000000001</v>
      </c>
      <c r="E237" s="63">
        <f t="shared" si="108"/>
        <v>0.10086456846954553</v>
      </c>
      <c r="F237" s="63">
        <f t="shared" si="106"/>
        <v>15.093575754919737</v>
      </c>
      <c r="G237" s="62">
        <f t="shared" si="92"/>
        <v>72.632575754919742</v>
      </c>
      <c r="H237" s="50"/>
      <c r="I237" s="62">
        <f t="shared" si="109"/>
        <v>631.03480000000002</v>
      </c>
      <c r="J237" s="62">
        <v>8.65</v>
      </c>
      <c r="K237" s="50">
        <v>72.951999999999998</v>
      </c>
      <c r="L237" s="63">
        <f t="shared" si="111"/>
        <v>9.5903539065653021E-2</v>
      </c>
      <c r="M237" s="63">
        <f t="shared" si="110"/>
        <v>16.81371256545123</v>
      </c>
      <c r="N237" s="62">
        <f t="shared" si="94"/>
        <v>89.765712565451224</v>
      </c>
      <c r="O237" s="62">
        <f t="shared" si="95"/>
        <v>-17.133136810531482</v>
      </c>
      <c r="P237" s="50"/>
      <c r="Q237" s="50"/>
      <c r="R237" s="50"/>
      <c r="S237" s="50"/>
      <c r="T237" s="50"/>
      <c r="U237" s="50"/>
      <c r="V237" s="50"/>
      <c r="W237" s="50"/>
      <c r="X237" s="50"/>
      <c r="Y237" s="50"/>
      <c r="Z237" s="50"/>
      <c r="AA237" s="50"/>
      <c r="AB237" s="50"/>
    </row>
    <row r="238" spans="1:28" x14ac:dyDescent="0.3">
      <c r="A238" s="57">
        <v>18749</v>
      </c>
      <c r="B238" s="62">
        <f t="shared" si="107"/>
        <v>491.34595000000002</v>
      </c>
      <c r="C238" s="50">
        <v>8.65</v>
      </c>
      <c r="D238" s="62">
        <v>56.802999999999997</v>
      </c>
      <c r="E238" s="63">
        <f t="shared" si="108"/>
        <v>9.9574377079469478E-2</v>
      </c>
      <c r="F238" s="63">
        <f t="shared" si="106"/>
        <v>14.900508934925977</v>
      </c>
      <c r="G238" s="62">
        <f t="shared" si="92"/>
        <v>71.703508934925978</v>
      </c>
      <c r="H238" s="50"/>
      <c r="I238" s="62">
        <f t="shared" si="109"/>
        <v>599.91210000000001</v>
      </c>
      <c r="J238" s="62">
        <v>8.65</v>
      </c>
      <c r="K238" s="50">
        <v>69.353999999999999</v>
      </c>
      <c r="L238" s="63">
        <f t="shared" si="111"/>
        <v>9.1173566843394283E-2</v>
      </c>
      <c r="M238" s="63">
        <f t="shared" si="110"/>
        <v>15.984458565417048</v>
      </c>
      <c r="N238" s="62">
        <f t="shared" si="94"/>
        <v>85.338458565417042</v>
      </c>
      <c r="O238" s="62">
        <f t="shared" si="95"/>
        <v>-13.634949630491064</v>
      </c>
      <c r="P238" s="50"/>
      <c r="Q238" s="50"/>
      <c r="R238" s="50"/>
      <c r="S238" s="50"/>
      <c r="T238" s="50"/>
      <c r="U238" s="50"/>
      <c r="V238" s="50"/>
      <c r="W238" s="50"/>
      <c r="X238" s="50"/>
      <c r="Y238" s="50"/>
      <c r="Z238" s="50"/>
      <c r="AA238" s="50"/>
      <c r="AB238" s="50"/>
    </row>
    <row r="239" spans="1:28" x14ac:dyDescent="0.3">
      <c r="A239" s="57">
        <v>18780</v>
      </c>
      <c r="B239" s="62">
        <f t="shared" si="107"/>
        <v>608.3891000000001</v>
      </c>
      <c r="C239" s="50">
        <v>8.65</v>
      </c>
      <c r="D239" s="62">
        <v>70.334000000000003</v>
      </c>
      <c r="E239" s="63">
        <f t="shared" si="108"/>
        <v>0.12329391471414199</v>
      </c>
      <c r="F239" s="63">
        <f t="shared" si="106"/>
        <v>18.44994798565364</v>
      </c>
      <c r="G239" s="62">
        <f t="shared" si="92"/>
        <v>88.78394798565364</v>
      </c>
      <c r="H239" s="50"/>
      <c r="I239" s="62">
        <f t="shared" si="109"/>
        <v>585.39740000000006</v>
      </c>
      <c r="J239" s="62">
        <v>8.65</v>
      </c>
      <c r="K239" s="50">
        <v>67.676000000000002</v>
      </c>
      <c r="L239" s="63">
        <f t="shared" si="111"/>
        <v>8.8967648725286952E-2</v>
      </c>
      <c r="M239" s="63">
        <f t="shared" si="110"/>
        <v>15.597719206868589</v>
      </c>
      <c r="N239" s="62">
        <f t="shared" si="94"/>
        <v>83.273719206868591</v>
      </c>
      <c r="O239" s="62">
        <f t="shared" si="95"/>
        <v>5.5102287787850486</v>
      </c>
      <c r="P239" s="50"/>
      <c r="Q239" s="50"/>
      <c r="R239" s="50"/>
      <c r="S239" s="50"/>
      <c r="T239" s="50"/>
      <c r="U239" s="50"/>
      <c r="V239" s="50"/>
      <c r="W239" s="50"/>
      <c r="X239" s="50"/>
      <c r="Y239" s="50"/>
      <c r="Z239" s="50"/>
      <c r="AA239" s="50"/>
      <c r="AB239" s="50"/>
    </row>
    <row r="240" spans="1:28" x14ac:dyDescent="0.3">
      <c r="A240" s="57">
        <v>18810</v>
      </c>
      <c r="B240" s="62">
        <f t="shared" si="107"/>
        <v>509.33795000000003</v>
      </c>
      <c r="C240" s="50">
        <v>8.65</v>
      </c>
      <c r="D240" s="62">
        <v>58.883000000000003</v>
      </c>
      <c r="E240" s="63">
        <f t="shared" si="108"/>
        <v>0.10322057013838006</v>
      </c>
      <c r="F240" s="63">
        <f t="shared" si="106"/>
        <v>15.446132556647473</v>
      </c>
      <c r="G240" s="62">
        <f t="shared" si="92"/>
        <v>74.32913255664748</v>
      </c>
      <c r="H240" s="50"/>
      <c r="I240" s="62">
        <f t="shared" si="109"/>
        <v>582.50829999999996</v>
      </c>
      <c r="J240" s="62">
        <v>8.65</v>
      </c>
      <c r="K240" s="50">
        <v>67.341999999999999</v>
      </c>
      <c r="L240" s="63">
        <f t="shared" si="111"/>
        <v>8.8528568480085612E-2</v>
      </c>
      <c r="M240" s="63">
        <f t="shared" si="110"/>
        <v>15.520740097360136</v>
      </c>
      <c r="N240" s="62">
        <f t="shared" si="94"/>
        <v>82.862740097360131</v>
      </c>
      <c r="O240" s="62">
        <f t="shared" si="95"/>
        <v>-8.5336075407126515</v>
      </c>
      <c r="P240" s="50"/>
      <c r="Q240" s="50"/>
      <c r="R240" s="50"/>
      <c r="S240" s="50"/>
      <c r="T240" s="50"/>
      <c r="U240" s="50"/>
      <c r="V240" s="50"/>
      <c r="W240" s="50"/>
      <c r="X240" s="50"/>
      <c r="Y240" s="50"/>
      <c r="Z240" s="50"/>
      <c r="AA240" s="50"/>
      <c r="AB240" s="50"/>
    </row>
    <row r="241" spans="1:28" x14ac:dyDescent="0.3">
      <c r="A241" s="57">
        <v>18841</v>
      </c>
      <c r="B241" s="62">
        <f t="shared" si="107"/>
        <v>518.84429999999998</v>
      </c>
      <c r="C241" s="50">
        <v>8.65</v>
      </c>
      <c r="D241" s="62">
        <v>59.981999999999999</v>
      </c>
      <c r="E241" s="63">
        <f t="shared" si="108"/>
        <v>0.10514709233633326</v>
      </c>
      <c r="F241" s="63">
        <f t="shared" si="106"/>
        <v>15.734421191393588</v>
      </c>
      <c r="G241" s="62">
        <f t="shared" si="92"/>
        <v>75.716421191393593</v>
      </c>
      <c r="H241" s="50"/>
      <c r="I241" s="62">
        <f t="shared" si="109"/>
        <v>580.16414999999995</v>
      </c>
      <c r="J241" s="62">
        <v>8.65</v>
      </c>
      <c r="K241" s="50">
        <v>67.070999999999998</v>
      </c>
      <c r="L241" s="63">
        <f t="shared" si="111"/>
        <v>8.8172308760176746E-2</v>
      </c>
      <c r="M241" s="63">
        <f t="shared" si="110"/>
        <v>15.458280999525433</v>
      </c>
      <c r="N241" s="62">
        <f t="shared" si="94"/>
        <v>82.529280999525426</v>
      </c>
      <c r="O241" s="62">
        <f t="shared" si="95"/>
        <v>-6.812859808131833</v>
      </c>
      <c r="P241" s="50"/>
      <c r="Q241" s="50"/>
      <c r="R241" s="50"/>
      <c r="S241" s="50"/>
      <c r="T241" s="50"/>
      <c r="U241" s="50"/>
      <c r="V241" s="50"/>
      <c r="W241" s="50"/>
      <c r="X241" s="50"/>
      <c r="Y241" s="50"/>
      <c r="Z241" s="50"/>
      <c r="AA241" s="50"/>
      <c r="AB241" s="50"/>
    </row>
    <row r="242" spans="1:28" x14ac:dyDescent="0.3">
      <c r="A242" s="57">
        <v>18872</v>
      </c>
      <c r="B242" s="62">
        <f t="shared" si="107"/>
        <v>455.26680000000005</v>
      </c>
      <c r="C242" s="50">
        <v>8.65</v>
      </c>
      <c r="D242" s="62">
        <v>52.632000000000005</v>
      </c>
      <c r="E242" s="63">
        <f t="shared" si="108"/>
        <v>9.2262708209894517E-2</v>
      </c>
      <c r="F242" s="63">
        <f t="shared" si="106"/>
        <v>13.806376181945041</v>
      </c>
      <c r="G242" s="62">
        <f t="shared" si="92"/>
        <v>66.438376181945046</v>
      </c>
      <c r="H242" s="50"/>
      <c r="I242" s="62">
        <f t="shared" si="109"/>
        <v>577.03285000000005</v>
      </c>
      <c r="J242" s="62">
        <v>8.65</v>
      </c>
      <c r="K242" s="50">
        <v>66.709000000000003</v>
      </c>
      <c r="L242" s="63">
        <f t="shared" si="111"/>
        <v>8.7696419392623196E-2</v>
      </c>
      <c r="M242" s="63">
        <f t="shared" si="110"/>
        <v>15.374848551495312</v>
      </c>
      <c r="N242" s="62">
        <f t="shared" si="94"/>
        <v>82.083848551495322</v>
      </c>
      <c r="O242" s="62">
        <f t="shared" si="95"/>
        <v>-15.645472369550276</v>
      </c>
      <c r="P242" s="50"/>
      <c r="Q242" s="50"/>
      <c r="R242" s="50"/>
      <c r="S242" s="50"/>
      <c r="T242" s="50"/>
      <c r="U242" s="50"/>
      <c r="V242" s="50"/>
      <c r="W242" s="50"/>
      <c r="X242" s="50"/>
      <c r="Y242" s="50"/>
      <c r="Z242" s="50"/>
      <c r="AA242" s="50"/>
      <c r="AB242" s="50"/>
    </row>
    <row r="243" spans="1:28" x14ac:dyDescent="0.3">
      <c r="A243" s="57">
        <v>18902</v>
      </c>
      <c r="B243" s="62">
        <f t="shared" si="107"/>
        <v>419.01464999999996</v>
      </c>
      <c r="C243" s="50">
        <v>8.65</v>
      </c>
      <c r="D243" s="62">
        <v>48.440999999999995</v>
      </c>
      <c r="E243" s="63">
        <f t="shared" si="108"/>
        <v>8.4915979791676158E-2</v>
      </c>
      <c r="F243" s="63">
        <f t="shared" si="106"/>
        <v>12.706997047986007</v>
      </c>
      <c r="G243" s="62">
        <f t="shared" si="92"/>
        <v>61.147997047986003</v>
      </c>
      <c r="H243" s="50"/>
      <c r="I243" s="62">
        <f t="shared" si="109"/>
        <v>514.2079</v>
      </c>
      <c r="J243" s="62">
        <v>8.65</v>
      </c>
      <c r="K243" s="50">
        <v>59.445999999999998</v>
      </c>
      <c r="L243" s="63">
        <f t="shared" si="111"/>
        <v>7.814839597676293E-2</v>
      </c>
      <c r="M243" s="63">
        <f t="shared" si="110"/>
        <v>13.700898634250105</v>
      </c>
      <c r="N243" s="62">
        <f t="shared" si="94"/>
        <v>73.146898634250107</v>
      </c>
      <c r="O243" s="62">
        <f t="shared" si="95"/>
        <v>-11.998901586264104</v>
      </c>
      <c r="P243" s="50"/>
      <c r="Q243" s="50"/>
      <c r="R243" s="50"/>
      <c r="S243" s="50"/>
      <c r="T243" s="50"/>
      <c r="U243" s="50"/>
      <c r="V243" s="50"/>
      <c r="W243" s="50"/>
      <c r="X243" s="50"/>
      <c r="Y243" s="50"/>
      <c r="Z243" s="50"/>
      <c r="AA243" s="50"/>
      <c r="AB243" s="50"/>
    </row>
    <row r="244" spans="1:28" x14ac:dyDescent="0.3">
      <c r="A244" s="57">
        <v>18933</v>
      </c>
      <c r="B244" s="62">
        <f t="shared" si="107"/>
        <v>493.97555</v>
      </c>
      <c r="C244" s="50">
        <v>8.65</v>
      </c>
      <c r="D244" s="62">
        <v>57.106999999999999</v>
      </c>
      <c r="E244" s="63">
        <f t="shared" si="108"/>
        <v>0.10010728221884872</v>
      </c>
      <c r="F244" s="63">
        <f t="shared" si="106"/>
        <v>14.980253925792965</v>
      </c>
      <c r="G244" s="62">
        <f t="shared" si="92"/>
        <v>72.087253925792965</v>
      </c>
      <c r="H244" s="50"/>
      <c r="I244" s="62">
        <f t="shared" si="109"/>
        <v>502.9975</v>
      </c>
      <c r="J244" s="62">
        <v>8.65</v>
      </c>
      <c r="K244" s="50">
        <v>58.15</v>
      </c>
      <c r="L244" s="63">
        <f t="shared" si="111"/>
        <v>7.6444659456460728E-2</v>
      </c>
      <c r="M244" s="63">
        <f t="shared" si="110"/>
        <v>13.402201251247243</v>
      </c>
      <c r="N244" s="62">
        <f t="shared" si="94"/>
        <v>71.55220125124724</v>
      </c>
      <c r="O244" s="62">
        <f t="shared" si="95"/>
        <v>0.53505267454572447</v>
      </c>
      <c r="P244" s="50"/>
      <c r="Q244" s="50"/>
      <c r="R244" s="50"/>
      <c r="S244" s="50"/>
      <c r="T244" s="50"/>
      <c r="U244" s="50"/>
      <c r="V244" s="50"/>
      <c r="W244" s="50"/>
      <c r="X244" s="50"/>
      <c r="Y244" s="50"/>
      <c r="Z244" s="50"/>
      <c r="AA244" s="50"/>
      <c r="AB244" s="50"/>
    </row>
    <row r="245" spans="1:28" x14ac:dyDescent="0.3">
      <c r="A245" s="57">
        <v>18963</v>
      </c>
      <c r="B245" s="62">
        <f t="shared" si="107"/>
        <v>407.45825000000008</v>
      </c>
      <c r="C245" s="50">
        <v>8.65</v>
      </c>
      <c r="D245" s="62">
        <v>47.105000000000004</v>
      </c>
      <c r="E245" s="63">
        <f t="shared" si="108"/>
        <v>8.2574001942299011E-2</v>
      </c>
      <c r="F245" s="63">
        <f t="shared" si="106"/>
        <v>12.356538798649513</v>
      </c>
      <c r="G245" s="62">
        <f t="shared" si="92"/>
        <v>59.461538798649514</v>
      </c>
      <c r="H245" s="50"/>
      <c r="I245" s="62">
        <f t="shared" si="109"/>
        <v>577.18855000000008</v>
      </c>
      <c r="J245" s="62">
        <v>8.65</v>
      </c>
      <c r="K245" s="50">
        <v>66.727000000000004</v>
      </c>
      <c r="L245" s="63">
        <f t="shared" si="111"/>
        <v>8.7720082399849617E-2</v>
      </c>
      <c r="M245" s="63">
        <f>L245*Y$25</f>
        <v>15.378997126259241</v>
      </c>
      <c r="N245" s="62">
        <f t="shared" si="94"/>
        <v>82.10599712625924</v>
      </c>
      <c r="O245" s="62">
        <f t="shared" si="95"/>
        <v>-22.644458327609726</v>
      </c>
      <c r="P245" s="50"/>
      <c r="Q245" s="50"/>
      <c r="R245" s="50"/>
      <c r="S245" s="50"/>
      <c r="T245" s="50"/>
      <c r="U245" s="50"/>
      <c r="V245" s="50"/>
      <c r="W245" s="50"/>
      <c r="X245" s="50"/>
      <c r="Y245" s="50"/>
      <c r="Z245" s="50"/>
      <c r="AA245" s="50"/>
      <c r="AB245" s="50"/>
    </row>
    <row r="246" spans="1:28" x14ac:dyDescent="0.3">
      <c r="A246" s="57">
        <v>18994</v>
      </c>
      <c r="B246" s="62">
        <f t="shared" si="107"/>
        <v>395.92780000000005</v>
      </c>
      <c r="C246" s="50">
        <v>8.65</v>
      </c>
      <c r="D246" s="62">
        <v>45.772000000000006</v>
      </c>
      <c r="E246" s="63">
        <f>D246/Q$26</f>
        <v>7.0416294883234379E-2</v>
      </c>
      <c r="F246" s="63">
        <f t="shared" ref="F246:F257" si="112">E246*T$26</f>
        <v>5.5896454878311523</v>
      </c>
      <c r="G246" s="62">
        <f t="shared" si="92"/>
        <v>51.361645487831154</v>
      </c>
      <c r="H246" s="50"/>
      <c r="I246" s="62">
        <f t="shared" si="109"/>
        <v>594.45394999999996</v>
      </c>
      <c r="J246" s="62">
        <v>8.65</v>
      </c>
      <c r="K246" s="50">
        <v>68.722999999999999</v>
      </c>
      <c r="L246" s="63">
        <f>K246/V$26</f>
        <v>9.2782280330124173E-2</v>
      </c>
      <c r="M246" s="63">
        <f>L246*Y$26</f>
        <v>19.021202508198439</v>
      </c>
      <c r="N246" s="62">
        <f t="shared" si="94"/>
        <v>87.744202508198441</v>
      </c>
      <c r="O246" s="62">
        <f t="shared" si="95"/>
        <v>-36.382557020367287</v>
      </c>
      <c r="P246" s="50"/>
      <c r="Q246" s="50"/>
      <c r="R246" s="50"/>
      <c r="S246" s="50"/>
      <c r="T246" s="50"/>
      <c r="U246" s="50"/>
      <c r="V246" s="50"/>
      <c r="W246" s="50"/>
      <c r="X246" s="50"/>
      <c r="Y246" s="50"/>
      <c r="Z246" s="50"/>
      <c r="AA246" s="50"/>
      <c r="AB246" s="50"/>
    </row>
    <row r="247" spans="1:28" x14ac:dyDescent="0.3">
      <c r="A247" s="57">
        <v>19025</v>
      </c>
      <c r="B247" s="62">
        <f t="shared" si="107"/>
        <v>409.34395000000001</v>
      </c>
      <c r="C247" s="50">
        <v>8.65</v>
      </c>
      <c r="D247" s="62">
        <v>47.323</v>
      </c>
      <c r="E247" s="63">
        <f t="shared" ref="E247:E257" si="113">D247/Q$26</f>
        <v>7.2802375311528889E-2</v>
      </c>
      <c r="F247" s="63">
        <f t="shared" si="112"/>
        <v>5.7790525522291709</v>
      </c>
      <c r="G247" s="62">
        <f t="shared" si="92"/>
        <v>53.102052552229168</v>
      </c>
      <c r="H247" s="50"/>
      <c r="I247" s="62">
        <f t="shared" si="109"/>
        <v>519.14705000000004</v>
      </c>
      <c r="J247" s="62">
        <v>8.65</v>
      </c>
      <c r="K247" s="50">
        <v>60.017000000000003</v>
      </c>
      <c r="L247" s="63">
        <f t="shared" ref="L247:L257" si="114">K247/V$26</f>
        <v>8.1028391056459453E-2</v>
      </c>
      <c r="M247" s="63">
        <f t="shared" ref="M247:M257" si="115">L247*Y$26</f>
        <v>16.611549422093706</v>
      </c>
      <c r="N247" s="62">
        <f t="shared" si="94"/>
        <v>76.628549422093712</v>
      </c>
      <c r="O247" s="62">
        <f t="shared" si="95"/>
        <v>-23.526496869864545</v>
      </c>
      <c r="P247" s="50"/>
      <c r="Q247" s="50"/>
      <c r="R247" s="50"/>
      <c r="S247" s="50"/>
      <c r="T247" s="50"/>
      <c r="U247" s="50"/>
      <c r="V247" s="50"/>
      <c r="W247" s="50"/>
      <c r="X247" s="50"/>
      <c r="Y247" s="50"/>
      <c r="Z247" s="50"/>
      <c r="AA247" s="50"/>
      <c r="AB247" s="50"/>
    </row>
    <row r="248" spans="1:28" x14ac:dyDescent="0.3">
      <c r="A248" s="57">
        <v>19054</v>
      </c>
      <c r="B248" s="62">
        <f t="shared" si="107"/>
        <v>602.9828500000001</v>
      </c>
      <c r="C248" s="50">
        <v>8.65</v>
      </c>
      <c r="D248" s="62">
        <v>69.709000000000003</v>
      </c>
      <c r="E248" s="63">
        <f t="shared" si="113"/>
        <v>0.10724131565182612</v>
      </c>
      <c r="F248" s="63">
        <f t="shared" si="112"/>
        <v>8.5128156364419691</v>
      </c>
      <c r="G248" s="62">
        <f t="shared" si="92"/>
        <v>78.221815636441974</v>
      </c>
      <c r="H248" s="50"/>
      <c r="I248" s="62">
        <f t="shared" si="109"/>
        <v>572.62135000000001</v>
      </c>
      <c r="J248" s="62">
        <v>8.65</v>
      </c>
      <c r="K248" s="50">
        <v>66.198999999999998</v>
      </c>
      <c r="L248" s="63">
        <f t="shared" si="114"/>
        <v>8.9374651507848762E-2</v>
      </c>
      <c r="M248" s="63">
        <f t="shared" si="115"/>
        <v>18.322607930972577</v>
      </c>
      <c r="N248" s="62">
        <f t="shared" si="94"/>
        <v>84.521607930972579</v>
      </c>
      <c r="O248" s="62">
        <f t="shared" si="95"/>
        <v>-6.2997922945306044</v>
      </c>
      <c r="P248" s="50"/>
      <c r="Q248" s="50"/>
      <c r="R248" s="50"/>
      <c r="S248" s="50"/>
      <c r="T248" s="50"/>
      <c r="U248" s="50"/>
      <c r="V248" s="50"/>
      <c r="W248" s="50"/>
      <c r="X248" s="50"/>
      <c r="Y248" s="50"/>
      <c r="Z248" s="50"/>
      <c r="AA248" s="50"/>
      <c r="AB248" s="50"/>
    </row>
    <row r="249" spans="1:28" x14ac:dyDescent="0.3">
      <c r="A249" s="57">
        <v>19085</v>
      </c>
      <c r="B249" s="62">
        <f t="shared" si="107"/>
        <v>383.00470000000001</v>
      </c>
      <c r="C249" s="50">
        <v>8.65</v>
      </c>
      <c r="D249" s="62">
        <v>44.277999999999999</v>
      </c>
      <c r="E249" s="63">
        <f t="shared" si="113"/>
        <v>6.8117904064490337E-2</v>
      </c>
      <c r="F249" s="63">
        <f t="shared" si="112"/>
        <v>5.4071992246392506</v>
      </c>
      <c r="G249" s="62">
        <f t="shared" si="92"/>
        <v>49.685199224639248</v>
      </c>
      <c r="H249" s="50"/>
      <c r="I249" s="62">
        <f t="shared" si="109"/>
        <v>472.06510000000003</v>
      </c>
      <c r="J249" s="62">
        <v>8.65</v>
      </c>
      <c r="K249" s="50">
        <v>54.573999999999998</v>
      </c>
      <c r="L249" s="63">
        <f t="shared" si="114"/>
        <v>7.3679847601766463E-2</v>
      </c>
      <c r="M249" s="63">
        <f t="shared" si="115"/>
        <v>15.10503187699055</v>
      </c>
      <c r="N249" s="62">
        <f t="shared" si="94"/>
        <v>69.67903187699055</v>
      </c>
      <c r="O249" s="62">
        <f t="shared" si="95"/>
        <v>-19.993832652351301</v>
      </c>
      <c r="P249" s="50"/>
      <c r="Q249" s="50"/>
      <c r="R249" s="50"/>
      <c r="S249" s="50"/>
      <c r="T249" s="50"/>
      <c r="U249" s="50"/>
      <c r="V249" s="50"/>
      <c r="W249" s="50"/>
      <c r="X249" s="50"/>
      <c r="Y249" s="50"/>
      <c r="Z249" s="50"/>
      <c r="AA249" s="50"/>
      <c r="AB249" s="50"/>
    </row>
    <row r="250" spans="1:28" x14ac:dyDescent="0.3">
      <c r="A250" s="57">
        <v>19115</v>
      </c>
      <c r="B250" s="62">
        <f t="shared" si="107"/>
        <v>1040.3787500000001</v>
      </c>
      <c r="C250" s="50">
        <v>8.65</v>
      </c>
      <c r="D250" s="62">
        <v>120.27500000000001</v>
      </c>
      <c r="E250" s="63">
        <f t="shared" si="113"/>
        <v>0.18503276822251627</v>
      </c>
      <c r="F250" s="63">
        <f t="shared" si="112"/>
        <v>14.687901141503362</v>
      </c>
      <c r="G250" s="62">
        <f t="shared" si="92"/>
        <v>134.96290114150338</v>
      </c>
      <c r="H250" s="50"/>
      <c r="I250" s="62">
        <f t="shared" si="109"/>
        <v>642.31439999999998</v>
      </c>
      <c r="J250" s="62">
        <v>8.65</v>
      </c>
      <c r="K250" s="50">
        <v>74.256</v>
      </c>
      <c r="L250" s="63">
        <f t="shared" si="114"/>
        <v>0.10025233194409006</v>
      </c>
      <c r="M250" s="63">
        <f t="shared" si="115"/>
        <v>20.552630319525971</v>
      </c>
      <c r="N250" s="62">
        <f t="shared" si="94"/>
        <v>94.808630319525975</v>
      </c>
      <c r="O250" s="62">
        <f t="shared" si="95"/>
        <v>40.154270821977406</v>
      </c>
      <c r="P250" s="50"/>
      <c r="Q250" s="50"/>
      <c r="R250" s="50"/>
      <c r="S250" s="50"/>
      <c r="T250" s="50"/>
      <c r="U250" s="50"/>
      <c r="V250" s="50"/>
      <c r="W250" s="50"/>
      <c r="X250" s="50"/>
      <c r="Y250" s="50"/>
      <c r="Z250" s="50"/>
      <c r="AA250" s="50"/>
      <c r="AB250" s="50"/>
    </row>
    <row r="251" spans="1:28" x14ac:dyDescent="0.3">
      <c r="A251" s="57">
        <v>19146</v>
      </c>
      <c r="B251" s="62">
        <f t="shared" si="107"/>
        <v>744.69580000000008</v>
      </c>
      <c r="C251" s="50">
        <v>8.65</v>
      </c>
      <c r="D251" s="62">
        <v>86.091999999999999</v>
      </c>
      <c r="E251" s="63">
        <f t="shared" si="113"/>
        <v>0.13244515553367592</v>
      </c>
      <c r="F251" s="63">
        <f t="shared" si="112"/>
        <v>10.513496446263209</v>
      </c>
      <c r="G251" s="62">
        <f t="shared" si="92"/>
        <v>96.605496446263203</v>
      </c>
      <c r="H251" s="50"/>
      <c r="I251" s="62">
        <f t="shared" si="109"/>
        <v>550.20055000000002</v>
      </c>
      <c r="J251" s="62">
        <v>8.65</v>
      </c>
      <c r="K251" s="50">
        <v>63.606999999999999</v>
      </c>
      <c r="L251" s="63">
        <f t="shared" si="114"/>
        <v>8.5875216520789374E-2</v>
      </c>
      <c r="M251" s="63">
        <f t="shared" si="115"/>
        <v>17.605192263710521</v>
      </c>
      <c r="N251" s="62">
        <f t="shared" si="94"/>
        <v>81.21219226371052</v>
      </c>
      <c r="O251" s="62">
        <f t="shared" si="95"/>
        <v>15.393304182552683</v>
      </c>
      <c r="P251" s="50"/>
      <c r="Q251" s="50"/>
      <c r="R251" s="50"/>
      <c r="S251" s="50"/>
      <c r="T251" s="50"/>
      <c r="U251" s="50"/>
      <c r="V251" s="50"/>
      <c r="W251" s="50"/>
      <c r="X251" s="50"/>
      <c r="Y251" s="50"/>
      <c r="Z251" s="50"/>
      <c r="AA251" s="50"/>
      <c r="AB251" s="50"/>
    </row>
    <row r="252" spans="1:28" x14ac:dyDescent="0.3">
      <c r="A252" s="57">
        <v>19176</v>
      </c>
      <c r="B252" s="62">
        <f t="shared" si="107"/>
        <v>403.63495</v>
      </c>
      <c r="C252" s="50">
        <v>8.65</v>
      </c>
      <c r="D252" s="62">
        <v>46.662999999999997</v>
      </c>
      <c r="E252" s="63">
        <f t="shared" si="113"/>
        <v>7.1787021937786535E-2</v>
      </c>
      <c r="F252" s="63">
        <f t="shared" si="112"/>
        <v>5.6984538014215032</v>
      </c>
      <c r="G252" s="62">
        <f t="shared" si="92"/>
        <v>52.361453801421497</v>
      </c>
      <c r="H252" s="50"/>
      <c r="I252" s="62">
        <f t="shared" si="109"/>
        <v>568.97104999999999</v>
      </c>
      <c r="J252" s="62">
        <v>8.65</v>
      </c>
      <c r="K252" s="50">
        <v>65.777000000000001</v>
      </c>
      <c r="L252" s="63">
        <f t="shared" si="114"/>
        <v>8.8804913249924747E-2</v>
      </c>
      <c r="M252" s="63">
        <f t="shared" si="115"/>
        <v>18.205806460453832</v>
      </c>
      <c r="N252" s="62">
        <f t="shared" si="94"/>
        <v>83.98280646045383</v>
      </c>
      <c r="O252" s="62">
        <f t="shared" si="95"/>
        <v>-31.621352659032333</v>
      </c>
      <c r="P252" s="50"/>
      <c r="Q252" s="50"/>
      <c r="R252" s="50"/>
      <c r="S252" s="50"/>
      <c r="T252" s="50"/>
      <c r="U252" s="50"/>
      <c r="V252" s="50"/>
      <c r="W252" s="50"/>
      <c r="X252" s="50"/>
      <c r="Y252" s="50"/>
      <c r="Z252" s="50"/>
      <c r="AA252" s="50"/>
      <c r="AB252" s="50"/>
    </row>
    <row r="253" spans="1:28" x14ac:dyDescent="0.3">
      <c r="A253" s="57">
        <v>19207</v>
      </c>
      <c r="B253" s="62">
        <f t="shared" si="107"/>
        <v>504.99565000000001</v>
      </c>
      <c r="C253" s="50">
        <v>8.65</v>
      </c>
      <c r="D253" s="62">
        <v>58.381</v>
      </c>
      <c r="E253" s="63">
        <f t="shared" si="113"/>
        <v>8.9814159564321122E-2</v>
      </c>
      <c r="F253" s="63">
        <f t="shared" si="112"/>
        <v>7.1294479862158209</v>
      </c>
      <c r="G253" s="62">
        <f t="shared" si="92"/>
        <v>65.510447986215823</v>
      </c>
      <c r="H253" s="50"/>
      <c r="I253" s="62">
        <f t="shared" si="109"/>
        <v>492.33205000000004</v>
      </c>
      <c r="J253" s="62">
        <v>8.65</v>
      </c>
      <c r="K253" s="50">
        <v>56.917000000000002</v>
      </c>
      <c r="L253" s="63">
        <f t="shared" si="114"/>
        <v>7.6843110014837512E-2</v>
      </c>
      <c r="M253" s="63">
        <f t="shared" si="115"/>
        <v>15.753529141031834</v>
      </c>
      <c r="N253" s="62">
        <f t="shared" si="94"/>
        <v>72.670529141031835</v>
      </c>
      <c r="O253" s="62">
        <f t="shared" si="95"/>
        <v>-7.1600811548160124</v>
      </c>
      <c r="P253" s="50"/>
      <c r="Q253" s="50"/>
      <c r="R253" s="50"/>
      <c r="S253" s="50"/>
      <c r="T253" s="50"/>
      <c r="U253" s="50"/>
      <c r="V253" s="50"/>
      <c r="W253" s="50"/>
      <c r="X253" s="50"/>
      <c r="Y253" s="50"/>
      <c r="Z253" s="50"/>
      <c r="AA253" s="50"/>
      <c r="AB253" s="50"/>
    </row>
    <row r="254" spans="1:28" x14ac:dyDescent="0.3">
      <c r="A254" s="57">
        <v>19238</v>
      </c>
      <c r="B254" s="62">
        <f t="shared" si="107"/>
        <v>241.91454999999999</v>
      </c>
      <c r="C254" s="50">
        <v>8.65</v>
      </c>
      <c r="D254" s="62">
        <v>27.966999999999999</v>
      </c>
      <c r="E254" s="63">
        <f t="shared" si="113"/>
        <v>4.3024830005230615E-2</v>
      </c>
      <c r="F254" s="63">
        <f t="shared" si="112"/>
        <v>3.415311005815211</v>
      </c>
      <c r="G254" s="62">
        <f t="shared" si="92"/>
        <v>31.382311005815211</v>
      </c>
      <c r="H254" s="50"/>
      <c r="I254" s="62">
        <f t="shared" si="109"/>
        <v>467.08269999999999</v>
      </c>
      <c r="J254" s="62">
        <v>8.65</v>
      </c>
      <c r="K254" s="50">
        <v>53.997999999999998</v>
      </c>
      <c r="L254" s="63">
        <f t="shared" si="114"/>
        <v>7.2902195382419932E-2</v>
      </c>
      <c r="M254" s="63">
        <f t="shared" si="115"/>
        <v>14.945606173154538</v>
      </c>
      <c r="N254" s="62">
        <f t="shared" si="94"/>
        <v>68.943606173154535</v>
      </c>
      <c r="O254" s="62">
        <f t="shared" si="95"/>
        <v>-37.561295167339324</v>
      </c>
      <c r="P254" s="50"/>
      <c r="Q254" s="50"/>
      <c r="R254" s="50"/>
      <c r="S254" s="50"/>
      <c r="T254" s="50"/>
      <c r="U254" s="50"/>
      <c r="V254" s="50"/>
      <c r="W254" s="50"/>
      <c r="X254" s="50"/>
      <c r="Y254" s="50"/>
      <c r="Z254" s="50"/>
      <c r="AA254" s="50"/>
      <c r="AB254" s="50"/>
    </row>
    <row r="255" spans="1:28" x14ac:dyDescent="0.3">
      <c r="A255" s="57">
        <v>19268</v>
      </c>
      <c r="B255" s="62">
        <f t="shared" si="107"/>
        <v>239.19845000000004</v>
      </c>
      <c r="C255" s="50">
        <v>8.65</v>
      </c>
      <c r="D255" s="62">
        <v>27.653000000000002</v>
      </c>
      <c r="E255" s="63">
        <f t="shared" si="113"/>
        <v>4.2541767945601688E-2</v>
      </c>
      <c r="F255" s="63">
        <f t="shared" si="112"/>
        <v>3.3769655395218665</v>
      </c>
      <c r="G255" s="62">
        <f t="shared" si="92"/>
        <v>31.029965539521868</v>
      </c>
      <c r="H255" s="50"/>
      <c r="I255" s="62">
        <f t="shared" si="109"/>
        <v>490.28200000000004</v>
      </c>
      <c r="J255" s="62">
        <v>8.65</v>
      </c>
      <c r="K255" s="50">
        <v>56.68</v>
      </c>
      <c r="L255" s="63">
        <f t="shared" si="114"/>
        <v>7.6523138528752213E-2</v>
      </c>
      <c r="M255" s="63">
        <f t="shared" si="115"/>
        <v>15.687932106640972</v>
      </c>
      <c r="N255" s="62">
        <f t="shared" si="94"/>
        <v>72.367932106640978</v>
      </c>
      <c r="O255" s="62">
        <f t="shared" si="95"/>
        <v>-41.337966567119111</v>
      </c>
      <c r="P255" s="50"/>
      <c r="Q255" s="50"/>
      <c r="R255" s="50"/>
      <c r="S255" s="50"/>
      <c r="T255" s="50"/>
      <c r="U255" s="50"/>
      <c r="V255" s="50"/>
      <c r="W255" s="50"/>
      <c r="X255" s="50"/>
      <c r="Y255" s="50"/>
      <c r="Z255" s="50"/>
      <c r="AA255" s="50"/>
      <c r="AB255" s="50"/>
    </row>
    <row r="256" spans="1:28" x14ac:dyDescent="0.3">
      <c r="A256" s="57">
        <v>19299</v>
      </c>
      <c r="B256" s="62">
        <f t="shared" si="107"/>
        <v>441.12405000000001</v>
      </c>
      <c r="C256" s="50">
        <v>8.65</v>
      </c>
      <c r="D256" s="62">
        <v>50.997</v>
      </c>
      <c r="E256" s="63">
        <f t="shared" si="113"/>
        <v>7.8454509092027946E-2</v>
      </c>
      <c r="F256" s="63">
        <f t="shared" si="112"/>
        <v>6.2277189317251871</v>
      </c>
      <c r="G256" s="62">
        <f t="shared" si="92"/>
        <v>57.224718931725185</v>
      </c>
      <c r="H256" s="50"/>
      <c r="I256" s="62">
        <f t="shared" si="109"/>
        <v>458.36350000000004</v>
      </c>
      <c r="J256" s="62">
        <v>8.65</v>
      </c>
      <c r="K256" s="50">
        <v>52.99</v>
      </c>
      <c r="L256" s="63">
        <f t="shared" si="114"/>
        <v>7.154130399856351E-2</v>
      </c>
      <c r="M256" s="63">
        <f t="shared" si="115"/>
        <v>14.666611191441516</v>
      </c>
      <c r="N256" s="62">
        <f t="shared" si="94"/>
        <v>67.656611191441513</v>
      </c>
      <c r="O256" s="62">
        <f t="shared" si="95"/>
        <v>-10.431892259716328</v>
      </c>
      <c r="P256" s="50"/>
      <c r="Q256" s="50"/>
      <c r="R256" s="50"/>
      <c r="S256" s="50"/>
      <c r="T256" s="50"/>
      <c r="U256" s="50"/>
      <c r="V256" s="50"/>
      <c r="W256" s="50"/>
      <c r="X256" s="50"/>
      <c r="Y256" s="50"/>
      <c r="Z256" s="50"/>
      <c r="AA256" s="50"/>
      <c r="AB256" s="50"/>
    </row>
    <row r="257" spans="1:28" x14ac:dyDescent="0.3">
      <c r="A257" s="57">
        <v>19329</v>
      </c>
      <c r="B257" s="62">
        <f t="shared" si="107"/>
        <v>215.47150000000005</v>
      </c>
      <c r="C257" s="50">
        <v>8.65</v>
      </c>
      <c r="D257" s="62">
        <v>24.910000000000004</v>
      </c>
      <c r="E257" s="63">
        <f t="shared" si="113"/>
        <v>3.8321897787760392E-2</v>
      </c>
      <c r="F257" s="63">
        <f t="shared" si="112"/>
        <v>3.0419922463924243</v>
      </c>
      <c r="G257" s="62">
        <f t="shared" si="92"/>
        <v>27.951992246392429</v>
      </c>
      <c r="H257" s="50"/>
      <c r="I257" s="62">
        <f t="shared" si="109"/>
        <v>579.14345000000003</v>
      </c>
      <c r="J257" s="62">
        <v>8.65</v>
      </c>
      <c r="K257" s="50">
        <v>66.953000000000003</v>
      </c>
      <c r="L257" s="63">
        <f t="shared" si="114"/>
        <v>9.0392619864423915E-2</v>
      </c>
      <c r="M257" s="63">
        <f t="shared" si="115"/>
        <v>18.531300605785695</v>
      </c>
      <c r="N257" s="62">
        <f t="shared" si="94"/>
        <v>85.484300605785705</v>
      </c>
      <c r="O257" s="62">
        <f t="shared" si="95"/>
        <v>-57.532308359393276</v>
      </c>
      <c r="P257" s="50"/>
      <c r="Q257" s="50"/>
      <c r="R257" s="50"/>
      <c r="S257" s="50"/>
      <c r="T257" s="50"/>
      <c r="U257" s="50"/>
      <c r="V257" s="50"/>
      <c r="W257" s="50"/>
      <c r="X257" s="50"/>
      <c r="Y257" s="50"/>
      <c r="Z257" s="50"/>
      <c r="AA257" s="50"/>
      <c r="AB257" s="50"/>
    </row>
    <row r="258" spans="1:28" x14ac:dyDescent="0.3">
      <c r="A258" s="57">
        <v>19360</v>
      </c>
      <c r="B258" s="62">
        <f t="shared" si="107"/>
        <v>393.29820000000001</v>
      </c>
      <c r="C258" s="50">
        <v>8.65</v>
      </c>
      <c r="D258" s="62">
        <v>45.467999999999996</v>
      </c>
      <c r="E258" s="63">
        <f>D258/Q$27</f>
        <v>8.4452732622068996E-2</v>
      </c>
      <c r="F258" s="63">
        <f t="shared" ref="F258:F269" si="116">E258*T$27</f>
        <v>8.4212886861422334</v>
      </c>
      <c r="G258" s="62">
        <f t="shared" si="92"/>
        <v>53.88928868614223</v>
      </c>
      <c r="H258" s="50"/>
      <c r="I258" s="62">
        <f t="shared" si="109"/>
        <v>464.01195000000001</v>
      </c>
      <c r="J258" s="62">
        <v>8.65</v>
      </c>
      <c r="K258" s="50">
        <v>53.643000000000001</v>
      </c>
      <c r="L258" s="63">
        <f>K258/V$27</f>
        <v>7.2755606913837451E-2</v>
      </c>
      <c r="M258" s="63">
        <f>L258*Y$27</f>
        <v>7.1661362585853325</v>
      </c>
      <c r="N258" s="62">
        <f t="shared" si="94"/>
        <v>60.809136258585333</v>
      </c>
      <c r="O258" s="62">
        <f t="shared" si="95"/>
        <v>-6.9198475724431034</v>
      </c>
      <c r="P258" s="50"/>
      <c r="Q258" s="50"/>
      <c r="R258" s="50"/>
      <c r="S258" s="50"/>
      <c r="T258" s="50"/>
      <c r="U258" s="50"/>
      <c r="V258" s="50"/>
      <c r="W258" s="50"/>
      <c r="X258" s="50"/>
      <c r="Y258" s="50"/>
      <c r="Z258" s="50"/>
      <c r="AA258" s="50"/>
      <c r="AB258" s="50"/>
    </row>
    <row r="259" spans="1:28" x14ac:dyDescent="0.3">
      <c r="A259" s="57">
        <v>19391</v>
      </c>
      <c r="B259" s="62">
        <f t="shared" si="107"/>
        <v>168.36359999999999</v>
      </c>
      <c r="C259" s="50">
        <v>8.65</v>
      </c>
      <c r="D259" s="62">
        <v>19.463999999999999</v>
      </c>
      <c r="E259" s="63">
        <f t="shared" ref="E259:E269" si="117">D259/Q$27</f>
        <v>3.6152634550803885E-2</v>
      </c>
      <c r="F259" s="63">
        <f t="shared" si="116"/>
        <v>3.6049961068679606</v>
      </c>
      <c r="G259" s="62">
        <f t="shared" si="92"/>
        <v>23.06899610686796</v>
      </c>
      <c r="H259" s="50"/>
      <c r="I259" s="62">
        <f t="shared" si="109"/>
        <v>419.30875000000003</v>
      </c>
      <c r="J259" s="62">
        <v>8.65</v>
      </c>
      <c r="K259" s="50">
        <v>48.475000000000001</v>
      </c>
      <c r="L259" s="63">
        <f t="shared" ref="L259:L269" si="118">K259/V$27</f>
        <v>6.5746286470709514E-2</v>
      </c>
      <c r="M259" s="63">
        <f t="shared" ref="M259:M269" si="119">L259*Y$27</f>
        <v>6.4757462322190031</v>
      </c>
      <c r="N259" s="62">
        <f t="shared" si="94"/>
        <v>54.950746232219004</v>
      </c>
      <c r="O259" s="62">
        <f t="shared" si="95"/>
        <v>-31.881750125351044</v>
      </c>
      <c r="P259" s="50"/>
      <c r="Q259" s="50"/>
      <c r="R259" s="50"/>
      <c r="S259" s="50"/>
      <c r="T259" s="50"/>
      <c r="U259" s="50"/>
      <c r="V259" s="50"/>
      <c r="W259" s="50"/>
      <c r="X259" s="50"/>
      <c r="Y259" s="50"/>
      <c r="Z259" s="50"/>
      <c r="AA259" s="50"/>
      <c r="AB259" s="50"/>
    </row>
    <row r="260" spans="1:28" x14ac:dyDescent="0.3">
      <c r="A260" s="57">
        <v>19419</v>
      </c>
      <c r="B260" s="62">
        <f t="shared" si="107"/>
        <v>473.95080000000002</v>
      </c>
      <c r="C260" s="50">
        <v>8.65</v>
      </c>
      <c r="D260" s="62">
        <v>54.792000000000002</v>
      </c>
      <c r="E260" s="63">
        <f t="shared" si="117"/>
        <v>0.1017712264851853</v>
      </c>
      <c r="F260" s="63">
        <f t="shared" si="116"/>
        <v>10.148219620196738</v>
      </c>
      <c r="G260" s="62">
        <f t="shared" si="92"/>
        <v>64.940219620196743</v>
      </c>
      <c r="H260" s="50"/>
      <c r="I260" s="62">
        <f t="shared" si="109"/>
        <v>458.90845000000002</v>
      </c>
      <c r="J260" s="62">
        <v>8.65</v>
      </c>
      <c r="K260" s="50">
        <v>53.052999999999997</v>
      </c>
      <c r="L260" s="63">
        <f t="shared" si="118"/>
        <v>7.1955394247149071E-2</v>
      </c>
      <c r="M260" s="63">
        <f t="shared" si="119"/>
        <v>7.0873185117671937</v>
      </c>
      <c r="N260" s="62">
        <f t="shared" si="94"/>
        <v>60.140318511767191</v>
      </c>
      <c r="O260" s="62">
        <f t="shared" si="95"/>
        <v>4.7999011084295518</v>
      </c>
      <c r="P260" s="50"/>
      <c r="Q260" s="50"/>
      <c r="R260" s="50"/>
      <c r="S260" s="50"/>
      <c r="T260" s="50"/>
      <c r="U260" s="50"/>
      <c r="V260" s="50"/>
      <c r="W260" s="50"/>
      <c r="X260" s="50"/>
      <c r="Y260" s="50"/>
      <c r="Z260" s="50"/>
      <c r="AA260" s="50"/>
      <c r="AB260" s="50"/>
    </row>
    <row r="261" spans="1:28" x14ac:dyDescent="0.3">
      <c r="A261" s="57">
        <v>19450</v>
      </c>
      <c r="B261" s="62">
        <f t="shared" si="107"/>
        <v>363.58544999999998</v>
      </c>
      <c r="C261" s="50">
        <v>8.65</v>
      </c>
      <c r="D261" s="62">
        <v>42.032999999999994</v>
      </c>
      <c r="E261" s="63">
        <f t="shared" si="117"/>
        <v>7.8072528158340496E-2</v>
      </c>
      <c r="F261" s="63">
        <f t="shared" si="116"/>
        <v>7.7850802178370815</v>
      </c>
      <c r="G261" s="62">
        <f t="shared" si="92"/>
        <v>49.818080217837078</v>
      </c>
      <c r="H261" s="50"/>
      <c r="I261" s="62">
        <f t="shared" si="109"/>
        <v>491.38055000000003</v>
      </c>
      <c r="J261" s="62">
        <v>8.65</v>
      </c>
      <c r="K261" s="50">
        <v>56.807000000000002</v>
      </c>
      <c r="L261" s="63">
        <f t="shared" si="118"/>
        <v>7.7046916875535748E-2</v>
      </c>
      <c r="M261" s="63">
        <f t="shared" si="119"/>
        <v>7.5888131245727672</v>
      </c>
      <c r="N261" s="62">
        <f t="shared" si="94"/>
        <v>64.395813124572769</v>
      </c>
      <c r="O261" s="62">
        <f t="shared" si="95"/>
        <v>-14.57773290673569</v>
      </c>
      <c r="P261" s="50"/>
      <c r="Q261" s="50"/>
      <c r="R261" s="50"/>
      <c r="S261" s="50"/>
      <c r="T261" s="50"/>
      <c r="U261" s="50"/>
      <c r="V261" s="50"/>
      <c r="W261" s="50"/>
      <c r="X261" s="50"/>
      <c r="Y261" s="50"/>
      <c r="Z261" s="50"/>
      <c r="AA261" s="50"/>
      <c r="AB261" s="50"/>
    </row>
    <row r="262" spans="1:28" x14ac:dyDescent="0.3">
      <c r="A262" s="57">
        <v>19480</v>
      </c>
      <c r="B262" s="62">
        <f t="shared" si="107"/>
        <v>326.60670000000005</v>
      </c>
      <c r="C262" s="50">
        <v>8.65</v>
      </c>
      <c r="D262" s="62">
        <v>37.758000000000003</v>
      </c>
      <c r="E262" s="63">
        <f t="shared" si="117"/>
        <v>7.0132099022259212E-2</v>
      </c>
      <c r="F262" s="63">
        <f t="shared" si="116"/>
        <v>6.9932923861036</v>
      </c>
      <c r="G262" s="62">
        <f t="shared" si="92"/>
        <v>44.7512923861036</v>
      </c>
      <c r="H262" s="50"/>
      <c r="I262" s="62">
        <f t="shared" si="109"/>
        <v>530.72074999999995</v>
      </c>
      <c r="J262" s="62">
        <v>8.65</v>
      </c>
      <c r="K262" s="50">
        <v>61.354999999999997</v>
      </c>
      <c r="L262" s="63">
        <f t="shared" si="118"/>
        <v>8.3215335872313181E-2</v>
      </c>
      <c r="M262" s="63">
        <f t="shared" si="119"/>
        <v>8.1963777220793581</v>
      </c>
      <c r="N262" s="62">
        <f t="shared" si="94"/>
        <v>69.551377722079351</v>
      </c>
      <c r="O262" s="62">
        <f t="shared" si="95"/>
        <v>-24.800085335975751</v>
      </c>
      <c r="P262" s="50"/>
      <c r="Q262" s="50"/>
      <c r="R262" s="50"/>
      <c r="S262" s="50"/>
      <c r="T262" s="50"/>
      <c r="U262" s="50"/>
      <c r="V262" s="50"/>
      <c r="W262" s="50"/>
      <c r="X262" s="50"/>
      <c r="Y262" s="50"/>
      <c r="Z262" s="50"/>
      <c r="AA262" s="50"/>
      <c r="AB262" s="50"/>
    </row>
    <row r="263" spans="1:28" x14ac:dyDescent="0.3">
      <c r="A263" s="57">
        <v>19511</v>
      </c>
      <c r="B263" s="62">
        <f t="shared" si="107"/>
        <v>374.19035000000002</v>
      </c>
      <c r="C263" s="50">
        <v>8.65</v>
      </c>
      <c r="D263" s="62">
        <v>43.259</v>
      </c>
      <c r="E263" s="63">
        <f t="shared" si="117"/>
        <v>8.0349713215845942E-2</v>
      </c>
      <c r="F263" s="63">
        <f t="shared" si="116"/>
        <v>8.0121520030312947</v>
      </c>
      <c r="G263" s="62">
        <f t="shared" ref="G263:G269" si="120">D263+F263</f>
        <v>51.271152003031297</v>
      </c>
      <c r="H263" s="50"/>
      <c r="I263" s="62">
        <f t="shared" si="109"/>
        <v>524.51869999999997</v>
      </c>
      <c r="J263" s="62">
        <v>8.65</v>
      </c>
      <c r="K263" s="50">
        <v>60.637999999999998</v>
      </c>
      <c r="L263" s="63">
        <f t="shared" si="118"/>
        <v>8.2242874038388508E-2</v>
      </c>
      <c r="M263" s="63">
        <f t="shared" si="119"/>
        <v>8.1005941212851127</v>
      </c>
      <c r="N263" s="62">
        <f t="shared" ref="N263:N269" si="121">K263+M263</f>
        <v>68.738594121285104</v>
      </c>
      <c r="O263" s="62">
        <f t="shared" ref="O263:O269" si="122">G263-N263</f>
        <v>-17.467442118253807</v>
      </c>
      <c r="P263" s="50"/>
      <c r="Q263" s="50"/>
      <c r="R263" s="50"/>
      <c r="S263" s="50"/>
      <c r="T263" s="50"/>
      <c r="U263" s="50"/>
      <c r="V263" s="50"/>
      <c r="W263" s="50"/>
      <c r="X263" s="50"/>
      <c r="Y263" s="50"/>
      <c r="Z263" s="50"/>
      <c r="AA263" s="50"/>
      <c r="AB263" s="50"/>
    </row>
    <row r="264" spans="1:28" x14ac:dyDescent="0.3">
      <c r="A264" s="57">
        <v>19541</v>
      </c>
      <c r="B264" s="62">
        <f t="shared" si="107"/>
        <v>330.71544999999998</v>
      </c>
      <c r="C264" s="50">
        <v>8.65</v>
      </c>
      <c r="D264" s="62">
        <v>38.232999999999997</v>
      </c>
      <c r="E264" s="63">
        <f t="shared" si="117"/>
        <v>7.1014368926268237E-2</v>
      </c>
      <c r="F264" s="63">
        <f t="shared" si="116"/>
        <v>7.0812688118517642</v>
      </c>
      <c r="G264" s="62">
        <f t="shared" si="120"/>
        <v>45.314268811851761</v>
      </c>
      <c r="H264" s="50"/>
      <c r="I264" s="62">
        <f t="shared" si="109"/>
        <v>601.09715000000006</v>
      </c>
      <c r="J264" s="62">
        <v>8.65</v>
      </c>
      <c r="K264" s="50">
        <v>69.491</v>
      </c>
      <c r="L264" s="63">
        <f t="shared" si="118"/>
        <v>9.4250132916680232E-2</v>
      </c>
      <c r="M264" s="63">
        <f t="shared" si="119"/>
        <v>9.2832610917613341</v>
      </c>
      <c r="N264" s="62">
        <f t="shared" si="121"/>
        <v>78.774261091761332</v>
      </c>
      <c r="O264" s="62">
        <f t="shared" si="122"/>
        <v>-33.459992279909571</v>
      </c>
      <c r="P264" s="50"/>
      <c r="Q264" s="50"/>
      <c r="R264" s="50"/>
      <c r="S264" s="50"/>
      <c r="T264" s="50"/>
      <c r="U264" s="50"/>
      <c r="V264" s="50"/>
      <c r="W264" s="50"/>
      <c r="X264" s="50"/>
      <c r="Y264" s="50"/>
      <c r="Z264" s="50"/>
      <c r="AA264" s="50"/>
      <c r="AB264" s="50"/>
    </row>
    <row r="265" spans="1:28" x14ac:dyDescent="0.3">
      <c r="A265" s="57">
        <v>19572</v>
      </c>
      <c r="B265" s="62">
        <f t="shared" si="107"/>
        <v>348.9237</v>
      </c>
      <c r="C265" s="50">
        <v>8.65</v>
      </c>
      <c r="D265" s="62">
        <v>40.338000000000001</v>
      </c>
      <c r="E265" s="63">
        <f t="shared" si="117"/>
        <v>7.4924217658771428E-2</v>
      </c>
      <c r="F265" s="63">
        <f t="shared" si="116"/>
        <v>7.4711432880620521</v>
      </c>
      <c r="G265" s="62">
        <f t="shared" si="120"/>
        <v>47.809143288062053</v>
      </c>
      <c r="H265" s="50"/>
      <c r="I265" s="62">
        <f t="shared" si="109"/>
        <v>555.78845000000001</v>
      </c>
      <c r="J265" s="62">
        <v>8.65</v>
      </c>
      <c r="K265" s="50">
        <v>64.253</v>
      </c>
      <c r="L265" s="63">
        <f t="shared" si="118"/>
        <v>8.7145871987674012E-2</v>
      </c>
      <c r="M265" s="63">
        <f t="shared" si="119"/>
        <v>8.5835198072979377</v>
      </c>
      <c r="N265" s="62">
        <f t="shared" si="121"/>
        <v>72.836519807297933</v>
      </c>
      <c r="O265" s="62">
        <f t="shared" si="122"/>
        <v>-25.027376519235879</v>
      </c>
      <c r="P265" s="50"/>
      <c r="Q265" s="50"/>
      <c r="R265" s="50"/>
      <c r="S265" s="50"/>
      <c r="T265" s="50"/>
      <c r="U265" s="50"/>
      <c r="V265" s="50"/>
      <c r="W265" s="50"/>
      <c r="X265" s="50"/>
      <c r="Y265" s="50"/>
      <c r="Z265" s="50"/>
      <c r="AA265" s="50"/>
      <c r="AB265" s="50"/>
    </row>
    <row r="266" spans="1:28" x14ac:dyDescent="0.3">
      <c r="A266" s="57">
        <v>19603</v>
      </c>
      <c r="B266" s="62">
        <f t="shared" si="107"/>
        <v>509.18224999999995</v>
      </c>
      <c r="C266" s="50">
        <v>8.65</v>
      </c>
      <c r="D266" s="62">
        <v>58.864999999999995</v>
      </c>
      <c r="E266" s="63">
        <f t="shared" si="117"/>
        <v>0.10933645873577222</v>
      </c>
      <c r="F266" s="63">
        <f t="shared" si="116"/>
        <v>10.902594319296263</v>
      </c>
      <c r="G266" s="62">
        <f t="shared" si="120"/>
        <v>69.767594319296251</v>
      </c>
      <c r="H266" s="50"/>
      <c r="I266" s="62">
        <f t="shared" si="109"/>
        <v>571.26330000000007</v>
      </c>
      <c r="J266" s="62">
        <v>8.65</v>
      </c>
      <c r="K266" s="50">
        <v>66.042000000000002</v>
      </c>
      <c r="L266" s="63">
        <f t="shared" si="118"/>
        <v>8.9572279548191802E-2</v>
      </c>
      <c r="M266" s="63">
        <f t="shared" si="119"/>
        <v>8.8225112463786974</v>
      </c>
      <c r="N266" s="62">
        <f t="shared" si="121"/>
        <v>74.864511246378697</v>
      </c>
      <c r="O266" s="62">
        <f t="shared" si="122"/>
        <v>-5.0969169270824466</v>
      </c>
      <c r="P266" s="50"/>
      <c r="Q266" s="50"/>
      <c r="R266" s="50"/>
      <c r="S266" s="50"/>
      <c r="T266" s="50"/>
      <c r="U266" s="50"/>
      <c r="V266" s="50"/>
      <c r="W266" s="50"/>
      <c r="X266" s="50"/>
      <c r="Y266" s="50"/>
      <c r="Z266" s="50"/>
      <c r="AA266" s="50"/>
      <c r="AB266" s="50"/>
    </row>
    <row r="267" spans="1:28" x14ac:dyDescent="0.3">
      <c r="A267" s="57">
        <v>19633</v>
      </c>
      <c r="B267" s="62">
        <f t="shared" si="107"/>
        <v>449.8</v>
      </c>
      <c r="C267" s="50">
        <v>8.65</v>
      </c>
      <c r="D267" s="62">
        <v>52</v>
      </c>
      <c r="E267" s="63">
        <f t="shared" si="117"/>
        <v>9.6585336859936394E-2</v>
      </c>
      <c r="F267" s="63">
        <f t="shared" si="116"/>
        <v>9.6311034503254174</v>
      </c>
      <c r="G267" s="62">
        <f t="shared" si="120"/>
        <v>61.631103450325419</v>
      </c>
      <c r="H267" s="50"/>
      <c r="I267" s="62">
        <f t="shared" si="109"/>
        <v>566.76530000000002</v>
      </c>
      <c r="J267" s="62">
        <v>8.65</v>
      </c>
      <c r="K267" s="50">
        <v>65.522000000000006</v>
      </c>
      <c r="L267" s="63">
        <f t="shared" si="118"/>
        <v>8.886700736738172E-2</v>
      </c>
      <c r="M267" s="63">
        <f t="shared" si="119"/>
        <v>8.7530447576576282</v>
      </c>
      <c r="N267" s="62">
        <f t="shared" si="121"/>
        <v>74.275044757657639</v>
      </c>
      <c r="O267" s="62">
        <f t="shared" si="122"/>
        <v>-12.64394130733222</v>
      </c>
      <c r="P267" s="50"/>
      <c r="Q267" s="50"/>
      <c r="R267" s="50"/>
      <c r="S267" s="50"/>
      <c r="T267" s="50"/>
      <c r="U267" s="50"/>
      <c r="V267" s="50"/>
      <c r="W267" s="50"/>
      <c r="X267" s="50"/>
      <c r="Y267" s="50"/>
      <c r="Z267" s="50"/>
      <c r="AA267" s="50"/>
      <c r="AB267" s="50"/>
    </row>
    <row r="268" spans="1:28" x14ac:dyDescent="0.3">
      <c r="A268" s="57">
        <v>19664</v>
      </c>
      <c r="B268" s="62">
        <f t="shared" si="107"/>
        <v>427.52625</v>
      </c>
      <c r="C268" s="50">
        <v>8.65</v>
      </c>
      <c r="D268" s="62">
        <v>49.424999999999997</v>
      </c>
      <c r="E268" s="63">
        <f t="shared" si="117"/>
        <v>9.1802505275045312E-2</v>
      </c>
      <c r="F268" s="63">
        <f t="shared" si="116"/>
        <v>9.1541786160064191</v>
      </c>
      <c r="G268" s="62">
        <f t="shared" si="120"/>
        <v>58.579178616006416</v>
      </c>
      <c r="H268" s="50"/>
      <c r="I268" s="62">
        <f t="shared" si="109"/>
        <v>597.68904999999995</v>
      </c>
      <c r="J268" s="62">
        <v>8.65</v>
      </c>
      <c r="K268" s="50">
        <v>69.096999999999994</v>
      </c>
      <c r="L268" s="63">
        <f t="shared" si="118"/>
        <v>9.371575361045105E-2</v>
      </c>
      <c r="M268" s="63">
        <f t="shared" si="119"/>
        <v>9.2306268676149852</v>
      </c>
      <c r="N268" s="62">
        <f t="shared" si="121"/>
        <v>78.327626867614981</v>
      </c>
      <c r="O268" s="62">
        <f t="shared" si="122"/>
        <v>-19.748448251608565</v>
      </c>
      <c r="P268" s="50"/>
      <c r="Q268" s="50"/>
      <c r="R268" s="50"/>
      <c r="S268" s="50"/>
      <c r="T268" s="50"/>
      <c r="U268" s="50"/>
      <c r="V268" s="50"/>
      <c r="W268" s="50"/>
      <c r="X268" s="50"/>
      <c r="Y268" s="50"/>
      <c r="Z268" s="50"/>
      <c r="AA268" s="50"/>
      <c r="AB268" s="50"/>
    </row>
    <row r="269" spans="1:28" x14ac:dyDescent="0.3">
      <c r="A269" s="74">
        <v>19694</v>
      </c>
      <c r="B269" s="69">
        <f t="shared" si="107"/>
        <v>490.87885000000006</v>
      </c>
      <c r="C269" s="71">
        <v>8.65</v>
      </c>
      <c r="D269" s="69">
        <v>56.749000000000002</v>
      </c>
      <c r="E269" s="75">
        <f t="shared" si="117"/>
        <v>0.10540617848970252</v>
      </c>
      <c r="F269" s="75">
        <f t="shared" si="116"/>
        <v>10.510682494279177</v>
      </c>
      <c r="G269" s="69">
        <f t="shared" si="120"/>
        <v>67.259682494279176</v>
      </c>
      <c r="H269" s="50"/>
      <c r="I269" s="69">
        <f t="shared" si="109"/>
        <v>596.22720000000004</v>
      </c>
      <c r="J269" s="69">
        <v>8.65</v>
      </c>
      <c r="K269" s="71">
        <v>68.927999999999997</v>
      </c>
      <c r="L269" s="75">
        <f t="shared" si="118"/>
        <v>9.3486540151687766E-2</v>
      </c>
      <c r="M269" s="75">
        <f t="shared" si="119"/>
        <v>9.2080502587806361</v>
      </c>
      <c r="N269" s="69">
        <f t="shared" si="121"/>
        <v>78.136050258780628</v>
      </c>
      <c r="O269" s="69">
        <f t="shared" si="122"/>
        <v>-10.876367764501452</v>
      </c>
      <c r="P269" s="50"/>
      <c r="Q269" s="50"/>
      <c r="R269" s="50"/>
      <c r="S269" s="50"/>
      <c r="T269" s="50"/>
      <c r="U269" s="50"/>
      <c r="V269" s="50"/>
      <c r="W269" s="50"/>
      <c r="X269" s="50"/>
      <c r="Y269" s="50"/>
      <c r="Z269" s="50"/>
      <c r="AA269" s="50"/>
      <c r="AB269" s="50"/>
    </row>
  </sheetData>
  <mergeCells count="25">
    <mergeCell ref="Y2:Y4"/>
    <mergeCell ref="Z2:Z4"/>
    <mergeCell ref="AA2:AA4"/>
    <mergeCell ref="R2:R4"/>
    <mergeCell ref="S2:S4"/>
    <mergeCell ref="T2:T4"/>
    <mergeCell ref="V2:V4"/>
    <mergeCell ref="W2:W4"/>
    <mergeCell ref="X2:X4"/>
    <mergeCell ref="Q2:Q4"/>
    <mergeCell ref="A1:N1"/>
    <mergeCell ref="P1:Y1"/>
    <mergeCell ref="B2:B4"/>
    <mergeCell ref="C2:C4"/>
    <mergeCell ref="D2:D4"/>
    <mergeCell ref="E2:E4"/>
    <mergeCell ref="F2:F4"/>
    <mergeCell ref="G2:G4"/>
    <mergeCell ref="I2:I4"/>
    <mergeCell ref="J2:J4"/>
    <mergeCell ref="K2:K4"/>
    <mergeCell ref="L2:L4"/>
    <mergeCell ref="M2:M4"/>
    <mergeCell ref="N2:N4"/>
    <mergeCell ref="O2:O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221"/>
  <sheetViews>
    <sheetView workbookViewId="0">
      <pane xSplit="1" ySplit="4" topLeftCell="B182" activePane="bottomRight" state="frozen"/>
      <selection pane="topRight" activeCell="B1" sqref="B1"/>
      <selection pane="bottomLeft" activeCell="A5" sqref="A5"/>
      <selection pane="bottomRight" activeCell="A5" sqref="A5"/>
    </sheetView>
  </sheetViews>
  <sheetFormatPr baseColWidth="10" defaultRowHeight="15.6" x14ac:dyDescent="0.3"/>
  <cols>
    <col min="1" max="1" width="13.5" customWidth="1"/>
    <col min="2" max="2" width="12.19921875" customWidth="1"/>
    <col min="3" max="3" width="13.296875" customWidth="1"/>
    <col min="4" max="4" width="11.3984375" customWidth="1"/>
    <col min="5" max="5" width="4.19921875" customWidth="1"/>
    <col min="6" max="6" width="14.296875" customWidth="1"/>
    <col min="13" max="13" width="12.69921875" customWidth="1"/>
    <col min="14" max="15" width="12.796875" customWidth="1"/>
  </cols>
  <sheetData>
    <row r="1" spans="1:15" x14ac:dyDescent="0.3">
      <c r="A1" s="237" t="s">
        <v>984</v>
      </c>
      <c r="B1" s="237"/>
      <c r="C1" s="237"/>
      <c r="D1" s="35"/>
      <c r="E1" s="1"/>
      <c r="F1" s="1"/>
      <c r="G1" s="237" t="s">
        <v>985</v>
      </c>
      <c r="H1" s="237"/>
      <c r="I1" s="237"/>
      <c r="J1" s="237"/>
      <c r="K1" s="237"/>
      <c r="L1" s="237"/>
      <c r="M1" s="237"/>
      <c r="N1" s="237"/>
      <c r="O1" s="190"/>
    </row>
    <row r="2" spans="1:15" ht="15.6" customHeight="1" x14ac:dyDescent="0.3">
      <c r="A2" s="36"/>
      <c r="B2" s="234" t="s">
        <v>13</v>
      </c>
      <c r="C2" s="234" t="s">
        <v>17</v>
      </c>
      <c r="D2" s="234" t="s">
        <v>31</v>
      </c>
      <c r="E2" s="1"/>
      <c r="F2" s="234" t="s">
        <v>2</v>
      </c>
      <c r="G2" s="234" t="s">
        <v>32</v>
      </c>
      <c r="H2" s="234" t="s">
        <v>33</v>
      </c>
      <c r="I2" s="234" t="s">
        <v>34</v>
      </c>
      <c r="J2" s="234" t="s">
        <v>35</v>
      </c>
      <c r="K2" s="234" t="s">
        <v>36</v>
      </c>
      <c r="L2" s="234" t="s">
        <v>37</v>
      </c>
      <c r="M2" s="234" t="s">
        <v>982</v>
      </c>
      <c r="N2" s="234" t="s">
        <v>981</v>
      </c>
      <c r="O2" s="234" t="s">
        <v>980</v>
      </c>
    </row>
    <row r="3" spans="1:15" x14ac:dyDescent="0.3">
      <c r="A3" s="37"/>
      <c r="B3" s="235"/>
      <c r="C3" s="235"/>
      <c r="D3" s="235"/>
      <c r="E3" s="1"/>
      <c r="F3" s="235"/>
      <c r="G3" s="235"/>
      <c r="H3" s="235"/>
      <c r="I3" s="235"/>
      <c r="J3" s="235"/>
      <c r="K3" s="235"/>
      <c r="L3" s="235"/>
      <c r="M3" s="235"/>
      <c r="N3" s="235"/>
      <c r="O3" s="235"/>
    </row>
    <row r="4" spans="1:15" x14ac:dyDescent="0.3">
      <c r="A4" s="38"/>
      <c r="B4" s="238"/>
      <c r="C4" s="238"/>
      <c r="D4" s="238"/>
      <c r="E4" s="1"/>
      <c r="F4" s="235"/>
      <c r="G4" s="235"/>
      <c r="H4" s="235"/>
      <c r="I4" s="235"/>
      <c r="J4" s="235"/>
      <c r="K4" s="235"/>
      <c r="L4" s="235"/>
      <c r="M4" s="235"/>
      <c r="N4" s="235"/>
      <c r="O4" s="235"/>
    </row>
    <row r="5" spans="1:15" x14ac:dyDescent="0.3">
      <c r="A5" s="80" t="s">
        <v>38</v>
      </c>
      <c r="B5" s="34">
        <v>111.79669109820261</v>
      </c>
      <c r="C5" s="34">
        <v>145.21842499999997</v>
      </c>
      <c r="D5" s="34">
        <v>-33.421733901797353</v>
      </c>
      <c r="E5" s="34"/>
      <c r="F5" s="34"/>
      <c r="G5" s="7" t="s">
        <v>3</v>
      </c>
      <c r="H5" s="199"/>
      <c r="I5" s="199"/>
      <c r="J5" s="199"/>
      <c r="K5" s="199"/>
      <c r="L5" s="199"/>
      <c r="M5" s="199"/>
      <c r="N5" s="199"/>
      <c r="O5" s="171"/>
    </row>
    <row r="6" spans="1:15" ht="15.75" customHeight="1" x14ac:dyDescent="0.3">
      <c r="A6" s="76" t="s">
        <v>39</v>
      </c>
      <c r="B6" s="34">
        <v>132.80558249211057</v>
      </c>
      <c r="C6" s="34">
        <v>145.80824999999999</v>
      </c>
      <c r="D6" s="34">
        <v>-13.002667507889413</v>
      </c>
      <c r="E6" s="34"/>
      <c r="F6" s="200"/>
      <c r="G6" s="198"/>
      <c r="H6" s="200"/>
      <c r="I6" s="200"/>
      <c r="J6" s="200"/>
      <c r="K6" s="200"/>
      <c r="L6" s="200"/>
      <c r="M6" s="200"/>
      <c r="N6" s="200"/>
      <c r="O6" s="200"/>
    </row>
    <row r="7" spans="1:15" x14ac:dyDescent="0.3">
      <c r="A7" s="78" t="s">
        <v>40</v>
      </c>
      <c r="B7" s="34">
        <v>104.52935026865947</v>
      </c>
      <c r="C7" s="34">
        <v>134.29225</v>
      </c>
      <c r="D7" s="34">
        <v>-29.762899731340525</v>
      </c>
      <c r="E7" s="34"/>
      <c r="F7" s="200"/>
      <c r="G7" s="200"/>
      <c r="H7" s="200"/>
      <c r="I7" s="200"/>
      <c r="J7" s="200"/>
      <c r="K7" s="200"/>
      <c r="L7" s="200"/>
      <c r="M7" s="200"/>
      <c r="N7" s="200"/>
      <c r="O7" s="200"/>
    </row>
    <row r="8" spans="1:15" x14ac:dyDescent="0.3">
      <c r="A8" s="79" t="s">
        <v>41</v>
      </c>
      <c r="B8" s="34">
        <v>103.33473616748557</v>
      </c>
      <c r="C8" s="34">
        <v>111.69624999999999</v>
      </c>
      <c r="D8" s="34">
        <v>-8.3615138325144187</v>
      </c>
      <c r="E8" s="34"/>
      <c r="F8" s="200"/>
      <c r="G8" s="200"/>
      <c r="H8" s="200"/>
      <c r="I8" s="200"/>
      <c r="J8" s="200"/>
      <c r="K8" s="200"/>
      <c r="L8" s="200"/>
      <c r="M8" s="200"/>
      <c r="N8" s="200"/>
      <c r="O8" s="200"/>
    </row>
    <row r="9" spans="1:15" x14ac:dyDescent="0.3">
      <c r="A9" s="80" t="s">
        <v>42</v>
      </c>
      <c r="B9" s="34">
        <v>115.23033107174439</v>
      </c>
      <c r="C9" s="34">
        <v>122.60325</v>
      </c>
      <c r="D9" s="34">
        <v>-7.3729189282556149</v>
      </c>
      <c r="E9" s="34"/>
      <c r="F9" s="80" t="s">
        <v>42</v>
      </c>
      <c r="G9" s="12" t="s">
        <v>3</v>
      </c>
      <c r="H9" s="12" t="s">
        <v>3</v>
      </c>
      <c r="I9" s="12" t="s">
        <v>3</v>
      </c>
      <c r="J9" s="12" t="s">
        <v>3</v>
      </c>
      <c r="K9" s="12" t="s">
        <v>3</v>
      </c>
      <c r="L9" s="12" t="s">
        <v>3</v>
      </c>
      <c r="M9" s="39">
        <v>164</v>
      </c>
      <c r="N9" s="39">
        <v>164</v>
      </c>
      <c r="O9" s="39">
        <v>164</v>
      </c>
    </row>
    <row r="10" spans="1:15" x14ac:dyDescent="0.3">
      <c r="A10" s="76" t="s">
        <v>43</v>
      </c>
      <c r="B10" s="34">
        <v>119.9</v>
      </c>
      <c r="C10" s="34">
        <v>118.7</v>
      </c>
      <c r="D10" s="34">
        <f>B10-C10</f>
        <v>1.2000000000000028</v>
      </c>
      <c r="E10" s="1"/>
      <c r="F10" s="76" t="s">
        <v>43</v>
      </c>
      <c r="G10" s="24">
        <v>10.199999999999999</v>
      </c>
      <c r="H10" s="24">
        <v>22.3</v>
      </c>
      <c r="I10" s="7" t="s">
        <v>3</v>
      </c>
      <c r="J10" s="24">
        <v>-28.6</v>
      </c>
      <c r="K10" s="34">
        <v>3.8</v>
      </c>
      <c r="L10" s="12" t="s">
        <v>3</v>
      </c>
      <c r="M10" s="34">
        <f t="shared" ref="M10:M73" si="0">M9+K10</f>
        <v>167.8</v>
      </c>
      <c r="N10" s="1"/>
      <c r="O10" s="1"/>
    </row>
    <row r="11" spans="1:15" x14ac:dyDescent="0.3">
      <c r="A11" s="78" t="s">
        <v>44</v>
      </c>
      <c r="B11" s="34">
        <v>105.4</v>
      </c>
      <c r="C11" s="34">
        <v>117.6</v>
      </c>
      <c r="D11" s="34">
        <f t="shared" ref="D11:D74" si="1">B11-C11</f>
        <v>-12.199999999999989</v>
      </c>
      <c r="E11" s="1"/>
      <c r="F11" s="78" t="s">
        <v>44</v>
      </c>
      <c r="G11" s="24">
        <v>-5.9</v>
      </c>
      <c r="H11" s="24">
        <v>16.8</v>
      </c>
      <c r="I11" s="7" t="s">
        <v>3</v>
      </c>
      <c r="J11" s="24">
        <v>-29</v>
      </c>
      <c r="K11" s="34">
        <v>-18</v>
      </c>
      <c r="L11" s="12" t="s">
        <v>3</v>
      </c>
      <c r="M11" s="34">
        <f t="shared" si="0"/>
        <v>149.80000000000001</v>
      </c>
      <c r="N11" s="1"/>
      <c r="O11" s="1"/>
    </row>
    <row r="12" spans="1:15" x14ac:dyDescent="0.3">
      <c r="A12" s="79" t="s">
        <v>45</v>
      </c>
      <c r="B12" s="34">
        <v>196.3</v>
      </c>
      <c r="C12" s="34">
        <v>139.80000000000001</v>
      </c>
      <c r="D12" s="34">
        <f t="shared" si="1"/>
        <v>56.5</v>
      </c>
      <c r="E12" s="1"/>
      <c r="F12" s="79" t="s">
        <v>45</v>
      </c>
      <c r="G12" s="24">
        <v>65.3</v>
      </c>
      <c r="H12" s="24">
        <v>29.2</v>
      </c>
      <c r="I12" s="7" t="s">
        <v>3</v>
      </c>
      <c r="J12" s="24">
        <v>-20.5</v>
      </c>
      <c r="K12" s="34">
        <v>74</v>
      </c>
      <c r="L12" s="12" t="s">
        <v>3</v>
      </c>
      <c r="M12" s="34">
        <f t="shared" si="0"/>
        <v>223.8</v>
      </c>
      <c r="N12" s="1"/>
      <c r="O12" s="1"/>
    </row>
    <row r="13" spans="1:15" x14ac:dyDescent="0.3">
      <c r="A13" s="80" t="s">
        <v>46</v>
      </c>
      <c r="B13" s="34">
        <v>277.8</v>
      </c>
      <c r="C13" s="34">
        <v>180.4</v>
      </c>
      <c r="D13" s="34">
        <f t="shared" si="1"/>
        <v>97.4</v>
      </c>
      <c r="E13" s="1"/>
      <c r="F13" s="80" t="s">
        <v>46</v>
      </c>
      <c r="G13" s="24">
        <v>93.4</v>
      </c>
      <c r="H13" s="24">
        <v>-15.3</v>
      </c>
      <c r="I13" s="7" t="s">
        <v>3</v>
      </c>
      <c r="J13" s="24">
        <v>34</v>
      </c>
      <c r="K13" s="34">
        <v>112.1</v>
      </c>
      <c r="L13" s="12" t="s">
        <v>3</v>
      </c>
      <c r="M13" s="39">
        <f t="shared" si="0"/>
        <v>335.9</v>
      </c>
      <c r="N13" s="39">
        <v>335.9</v>
      </c>
      <c r="O13" s="39">
        <v>335.9</v>
      </c>
    </row>
    <row r="14" spans="1:15" x14ac:dyDescent="0.3">
      <c r="A14" s="76" t="s">
        <v>47</v>
      </c>
      <c r="B14" s="34">
        <v>259.7</v>
      </c>
      <c r="C14" s="1">
        <v>182.2</v>
      </c>
      <c r="D14" s="34">
        <f t="shared" si="1"/>
        <v>77.5</v>
      </c>
      <c r="E14" s="1"/>
      <c r="F14" s="76" t="s">
        <v>47</v>
      </c>
      <c r="G14" s="24">
        <v>77.3</v>
      </c>
      <c r="H14" s="24">
        <v>67.8</v>
      </c>
      <c r="I14" s="7" t="s">
        <v>3</v>
      </c>
      <c r="J14" s="24">
        <v>-110.3</v>
      </c>
      <c r="K14" s="34">
        <v>34.799999999999997</v>
      </c>
      <c r="L14" s="12" t="s">
        <v>3</v>
      </c>
      <c r="M14" s="34">
        <f t="shared" si="0"/>
        <v>370.7</v>
      </c>
      <c r="N14" s="1"/>
      <c r="O14" s="1"/>
    </row>
    <row r="15" spans="1:15" x14ac:dyDescent="0.3">
      <c r="A15" s="78" t="s">
        <v>48</v>
      </c>
      <c r="B15" s="34">
        <v>104</v>
      </c>
      <c r="C15" s="1">
        <v>302.7</v>
      </c>
      <c r="D15" s="34">
        <f t="shared" si="1"/>
        <v>-198.7</v>
      </c>
      <c r="E15" s="1"/>
      <c r="F15" s="78" t="s">
        <v>48</v>
      </c>
      <c r="G15" s="24">
        <v>-193.1</v>
      </c>
      <c r="H15" s="24">
        <v>-3.4</v>
      </c>
      <c r="I15" s="7" t="s">
        <v>3</v>
      </c>
      <c r="J15" s="24">
        <v>112.6</v>
      </c>
      <c r="K15" s="34">
        <v>-83.9</v>
      </c>
      <c r="L15" s="12" t="s">
        <v>3</v>
      </c>
      <c r="M15" s="34">
        <f t="shared" si="0"/>
        <v>286.79999999999995</v>
      </c>
      <c r="N15" s="1"/>
      <c r="O15" s="1"/>
    </row>
    <row r="16" spans="1:15" x14ac:dyDescent="0.3">
      <c r="A16" s="79" t="s">
        <v>49</v>
      </c>
      <c r="B16" s="34">
        <v>148.19999999999999</v>
      </c>
      <c r="C16" s="1">
        <v>252.3</v>
      </c>
      <c r="D16" s="34">
        <f t="shared" si="1"/>
        <v>-104.10000000000002</v>
      </c>
      <c r="E16" s="1"/>
      <c r="F16" s="79" t="s">
        <v>49</v>
      </c>
      <c r="G16" s="24">
        <v>-91.7</v>
      </c>
      <c r="H16" s="24">
        <v>13.7</v>
      </c>
      <c r="I16" s="7" t="s">
        <v>3</v>
      </c>
      <c r="J16" s="24">
        <v>97.3</v>
      </c>
      <c r="K16" s="34">
        <v>19.399999999999999</v>
      </c>
      <c r="L16" s="12" t="s">
        <v>3</v>
      </c>
      <c r="M16" s="34">
        <f t="shared" si="0"/>
        <v>306.19999999999993</v>
      </c>
      <c r="N16" s="1"/>
      <c r="O16" s="1"/>
    </row>
    <row r="17" spans="1:15" x14ac:dyDescent="0.3">
      <c r="A17" s="80" t="s">
        <v>50</v>
      </c>
      <c r="B17" s="34">
        <v>208.2</v>
      </c>
      <c r="C17" s="1">
        <v>198.7</v>
      </c>
      <c r="D17" s="34">
        <f t="shared" si="1"/>
        <v>9.5</v>
      </c>
      <c r="E17" s="1"/>
      <c r="F17" s="80" t="s">
        <v>50</v>
      </c>
      <c r="G17" s="24">
        <v>4.2</v>
      </c>
      <c r="H17" s="24">
        <v>-23</v>
      </c>
      <c r="I17" s="7" t="s">
        <v>3</v>
      </c>
      <c r="J17" s="24">
        <v>40.9</v>
      </c>
      <c r="K17" s="34">
        <v>22.2</v>
      </c>
      <c r="L17" s="12" t="s">
        <v>3</v>
      </c>
      <c r="M17" s="39">
        <f t="shared" si="0"/>
        <v>328.39999999999992</v>
      </c>
      <c r="N17" s="39">
        <v>328.4</v>
      </c>
      <c r="O17" s="39">
        <v>328.4</v>
      </c>
    </row>
    <row r="18" spans="1:15" x14ac:dyDescent="0.3">
      <c r="A18" s="76" t="s">
        <v>51</v>
      </c>
      <c r="B18" s="34">
        <v>163.9</v>
      </c>
      <c r="C18" s="1">
        <v>235.2</v>
      </c>
      <c r="D18" s="34">
        <f t="shared" si="1"/>
        <v>-71.299999999999983</v>
      </c>
      <c r="E18" s="1"/>
      <c r="F18" s="76" t="s">
        <v>51</v>
      </c>
      <c r="G18" s="24">
        <v>-71.2</v>
      </c>
      <c r="H18" s="24">
        <v>-11.1</v>
      </c>
      <c r="I18" s="7" t="s">
        <v>3</v>
      </c>
      <c r="J18" s="24">
        <v>53.4</v>
      </c>
      <c r="K18" s="34">
        <v>-28.9</v>
      </c>
      <c r="L18" s="12" t="s">
        <v>3</v>
      </c>
      <c r="M18" s="34">
        <f t="shared" si="0"/>
        <v>299.49999999999994</v>
      </c>
      <c r="N18" s="1"/>
      <c r="O18" s="1"/>
    </row>
    <row r="19" spans="1:15" x14ac:dyDescent="0.3">
      <c r="A19" s="78" t="s">
        <v>52</v>
      </c>
      <c r="B19" s="34">
        <v>172.29999999999998</v>
      </c>
      <c r="C19" s="1">
        <v>323.10000000000002</v>
      </c>
      <c r="D19" s="34">
        <f t="shared" si="1"/>
        <v>-150.80000000000004</v>
      </c>
      <c r="E19" s="1"/>
      <c r="F19" s="78" t="s">
        <v>52</v>
      </c>
      <c r="G19" s="24">
        <v>-145.19999999999999</v>
      </c>
      <c r="H19" s="24">
        <v>-19.600000000000001</v>
      </c>
      <c r="I19" s="7" t="s">
        <v>3</v>
      </c>
      <c r="J19" s="24">
        <v>61.1</v>
      </c>
      <c r="K19" s="34">
        <v>-103.6</v>
      </c>
      <c r="L19" s="12" t="s">
        <v>3</v>
      </c>
      <c r="M19" s="34">
        <f t="shared" si="0"/>
        <v>195.89999999999995</v>
      </c>
      <c r="N19" s="1"/>
      <c r="O19" s="1"/>
    </row>
    <row r="20" spans="1:15" x14ac:dyDescent="0.3">
      <c r="A20" s="79" t="s">
        <v>53</v>
      </c>
      <c r="B20" s="34">
        <v>169.8</v>
      </c>
      <c r="C20" s="1">
        <v>192.7</v>
      </c>
      <c r="D20" s="34">
        <f t="shared" si="1"/>
        <v>-22.899999999999977</v>
      </c>
      <c r="E20" s="1"/>
      <c r="F20" s="79" t="s">
        <v>53</v>
      </c>
      <c r="G20" s="24">
        <v>-17.399999999999999</v>
      </c>
      <c r="H20" s="24">
        <v>42.3</v>
      </c>
      <c r="I20" s="7" t="s">
        <v>3</v>
      </c>
      <c r="J20" s="24">
        <v>34.700000000000003</v>
      </c>
      <c r="K20" s="34">
        <v>59.6</v>
      </c>
      <c r="L20" s="12" t="s">
        <v>3</v>
      </c>
      <c r="M20" s="34">
        <f t="shared" si="0"/>
        <v>255.49999999999994</v>
      </c>
      <c r="N20" s="1"/>
      <c r="O20" s="1"/>
    </row>
    <row r="21" spans="1:15" x14ac:dyDescent="0.3">
      <c r="A21" s="80" t="s">
        <v>54</v>
      </c>
      <c r="B21" s="34">
        <v>223.39999999999998</v>
      </c>
      <c r="C21" s="1">
        <v>194.7</v>
      </c>
      <c r="D21" s="34">
        <f t="shared" si="1"/>
        <v>28.699999999999989</v>
      </c>
      <c r="E21" s="1"/>
      <c r="F21" s="80" t="s">
        <v>54</v>
      </c>
      <c r="G21" s="24">
        <v>20.6</v>
      </c>
      <c r="H21" s="24">
        <v>23.8</v>
      </c>
      <c r="I21" s="7" t="s">
        <v>3</v>
      </c>
      <c r="J21" s="24">
        <v>7.9</v>
      </c>
      <c r="K21" s="34">
        <v>52.3</v>
      </c>
      <c r="L21" s="12" t="s">
        <v>3</v>
      </c>
      <c r="M21" s="39">
        <f t="shared" si="0"/>
        <v>307.79999999999995</v>
      </c>
      <c r="N21" s="39">
        <v>307.8</v>
      </c>
      <c r="O21" s="39">
        <v>307.8</v>
      </c>
    </row>
    <row r="22" spans="1:15" x14ac:dyDescent="0.3">
      <c r="A22" s="76" t="s">
        <v>55</v>
      </c>
      <c r="B22" s="34">
        <v>202.1</v>
      </c>
      <c r="C22" s="1">
        <v>173.2</v>
      </c>
      <c r="D22" s="34">
        <f t="shared" si="1"/>
        <v>28.900000000000006</v>
      </c>
      <c r="E22" s="1"/>
      <c r="F22" s="76" t="s">
        <v>55</v>
      </c>
      <c r="G22" s="24">
        <v>22.4</v>
      </c>
      <c r="H22" s="24">
        <v>18.600000000000001</v>
      </c>
      <c r="I22" s="7" t="s">
        <v>3</v>
      </c>
      <c r="J22" s="24">
        <v>-39</v>
      </c>
      <c r="K22" s="34">
        <v>2</v>
      </c>
      <c r="L22" s="12" t="s">
        <v>3</v>
      </c>
      <c r="M22" s="34">
        <f t="shared" si="0"/>
        <v>309.79999999999995</v>
      </c>
      <c r="N22" s="1"/>
      <c r="O22" s="1"/>
    </row>
    <row r="23" spans="1:15" x14ac:dyDescent="0.3">
      <c r="A23" s="78" t="s">
        <v>56</v>
      </c>
      <c r="B23" s="34">
        <v>127.89999999999999</v>
      </c>
      <c r="C23" s="1">
        <v>205.8</v>
      </c>
      <c r="D23" s="34">
        <f t="shared" si="1"/>
        <v>-77.90000000000002</v>
      </c>
      <c r="E23" s="1"/>
      <c r="F23" s="78" t="s">
        <v>56</v>
      </c>
      <c r="G23" s="24">
        <v>-77</v>
      </c>
      <c r="H23" s="24">
        <v>4</v>
      </c>
      <c r="I23" s="7" t="s">
        <v>3</v>
      </c>
      <c r="J23" s="24">
        <v>24.8</v>
      </c>
      <c r="K23" s="34">
        <v>-48.2</v>
      </c>
      <c r="L23" s="12" t="s">
        <v>3</v>
      </c>
      <c r="M23" s="34">
        <f t="shared" si="0"/>
        <v>261.59999999999997</v>
      </c>
      <c r="N23" s="1"/>
      <c r="O23" s="1"/>
    </row>
    <row r="24" spans="1:15" x14ac:dyDescent="0.3">
      <c r="A24" s="79" t="s">
        <v>57</v>
      </c>
      <c r="B24" s="34">
        <v>127.3</v>
      </c>
      <c r="C24" s="1">
        <v>234.7</v>
      </c>
      <c r="D24" s="34">
        <f t="shared" si="1"/>
        <v>-107.39999999999999</v>
      </c>
      <c r="E24" s="1"/>
      <c r="F24" s="79" t="s">
        <v>57</v>
      </c>
      <c r="G24" s="24">
        <v>-104.2</v>
      </c>
      <c r="H24" s="24">
        <v>-0.2</v>
      </c>
      <c r="I24" s="7" t="s">
        <v>3</v>
      </c>
      <c r="J24" s="24">
        <v>81.900000000000006</v>
      </c>
      <c r="K24" s="34">
        <v>-22.6</v>
      </c>
      <c r="L24" s="12" t="s">
        <v>3</v>
      </c>
      <c r="M24" s="34">
        <f t="shared" si="0"/>
        <v>238.99999999999997</v>
      </c>
      <c r="N24" s="1"/>
      <c r="O24" s="1"/>
    </row>
    <row r="25" spans="1:15" x14ac:dyDescent="0.3">
      <c r="A25" s="80" t="s">
        <v>58</v>
      </c>
      <c r="B25" s="34">
        <v>180.8</v>
      </c>
      <c r="C25" s="1">
        <v>222.1</v>
      </c>
      <c r="D25" s="34">
        <f t="shared" si="1"/>
        <v>-41.299999999999983</v>
      </c>
      <c r="E25" s="1"/>
      <c r="F25" s="80" t="s">
        <v>58</v>
      </c>
      <c r="G25" s="24">
        <v>-45.7</v>
      </c>
      <c r="H25" s="24">
        <v>12.8</v>
      </c>
      <c r="I25" s="7" t="s">
        <v>3</v>
      </c>
      <c r="J25" s="24">
        <v>59.8</v>
      </c>
      <c r="K25" s="34">
        <v>27</v>
      </c>
      <c r="L25" s="12" t="s">
        <v>3</v>
      </c>
      <c r="M25" s="39">
        <f t="shared" si="0"/>
        <v>266</v>
      </c>
      <c r="N25" s="39">
        <v>266</v>
      </c>
      <c r="O25" s="39">
        <v>266</v>
      </c>
    </row>
    <row r="26" spans="1:15" x14ac:dyDescent="0.3">
      <c r="A26" s="76" t="s">
        <v>59</v>
      </c>
      <c r="B26" s="34">
        <v>194.70000000000002</v>
      </c>
      <c r="C26" s="1">
        <v>204.2</v>
      </c>
      <c r="D26" s="34">
        <f t="shared" si="1"/>
        <v>-9.4999999999999716</v>
      </c>
      <c r="E26" s="1"/>
      <c r="F26" s="76" t="s">
        <v>59</v>
      </c>
      <c r="G26" s="24">
        <v>-9.9</v>
      </c>
      <c r="H26" s="24">
        <v>18.8</v>
      </c>
      <c r="I26" s="7" t="s">
        <v>3</v>
      </c>
      <c r="J26" s="24">
        <v>-20.5</v>
      </c>
      <c r="K26" s="34">
        <v>-11.6</v>
      </c>
      <c r="L26" s="12" t="s">
        <v>3</v>
      </c>
      <c r="M26" s="34">
        <f t="shared" si="0"/>
        <v>254.4</v>
      </c>
      <c r="N26" s="1"/>
      <c r="O26" s="1"/>
    </row>
    <row r="27" spans="1:15" x14ac:dyDescent="0.3">
      <c r="A27" s="78" t="s">
        <v>60</v>
      </c>
      <c r="B27" s="34">
        <v>120.3</v>
      </c>
      <c r="C27" s="1">
        <v>305.10000000000002</v>
      </c>
      <c r="D27" s="34">
        <f t="shared" si="1"/>
        <v>-184.8</v>
      </c>
      <c r="E27" s="1"/>
      <c r="F27" s="78" t="s">
        <v>60</v>
      </c>
      <c r="G27" s="24">
        <v>-183.7</v>
      </c>
      <c r="H27" s="24">
        <v>-4.3</v>
      </c>
      <c r="I27" s="7" t="s">
        <v>3</v>
      </c>
      <c r="J27" s="24">
        <v>72.099999999999994</v>
      </c>
      <c r="K27" s="34">
        <v>-116</v>
      </c>
      <c r="L27" s="12" t="s">
        <v>3</v>
      </c>
      <c r="M27" s="34">
        <f t="shared" si="0"/>
        <v>138.4</v>
      </c>
      <c r="N27" s="1"/>
      <c r="O27" s="1"/>
    </row>
    <row r="28" spans="1:15" x14ac:dyDescent="0.3">
      <c r="A28" s="79" t="s">
        <v>61</v>
      </c>
      <c r="B28" s="34">
        <v>167.5</v>
      </c>
      <c r="C28" s="1">
        <v>188.3</v>
      </c>
      <c r="D28" s="34">
        <f t="shared" si="1"/>
        <v>-20.800000000000011</v>
      </c>
      <c r="E28" s="1"/>
      <c r="F28" s="79" t="s">
        <v>61</v>
      </c>
      <c r="G28" s="24">
        <v>-18.3</v>
      </c>
      <c r="H28" s="24">
        <v>-8.9</v>
      </c>
      <c r="I28" s="7" t="s">
        <v>3</v>
      </c>
      <c r="J28" s="24">
        <v>65.099999999999994</v>
      </c>
      <c r="K28" s="34">
        <v>37.799999999999997</v>
      </c>
      <c r="L28" s="12" t="s">
        <v>3</v>
      </c>
      <c r="M28" s="34">
        <f t="shared" si="0"/>
        <v>176.2</v>
      </c>
      <c r="N28" s="1"/>
      <c r="O28" s="1"/>
    </row>
    <row r="29" spans="1:15" x14ac:dyDescent="0.3">
      <c r="A29" s="80" t="s">
        <v>62</v>
      </c>
      <c r="B29" s="34">
        <v>191.5</v>
      </c>
      <c r="C29" s="1">
        <v>196.7</v>
      </c>
      <c r="D29" s="34">
        <f t="shared" si="1"/>
        <v>-5.1999999999999886</v>
      </c>
      <c r="E29" s="1"/>
      <c r="F29" s="80" t="s">
        <v>62</v>
      </c>
      <c r="G29" s="24">
        <v>-15.5</v>
      </c>
      <c r="H29" s="24">
        <v>23.3</v>
      </c>
      <c r="I29" s="7" t="s">
        <v>3</v>
      </c>
      <c r="J29" s="24">
        <v>55.9</v>
      </c>
      <c r="K29" s="34">
        <v>63.8</v>
      </c>
      <c r="L29" s="12" t="s">
        <v>3</v>
      </c>
      <c r="M29" s="39">
        <f t="shared" si="0"/>
        <v>240</v>
      </c>
      <c r="N29" s="39">
        <v>240</v>
      </c>
      <c r="O29" s="39">
        <v>240</v>
      </c>
    </row>
    <row r="30" spans="1:15" x14ac:dyDescent="0.3">
      <c r="A30" s="76" t="s">
        <v>63</v>
      </c>
      <c r="B30" s="34">
        <v>197.9</v>
      </c>
      <c r="C30" s="34">
        <v>210.6</v>
      </c>
      <c r="D30" s="34">
        <f t="shared" si="1"/>
        <v>-12.699999999999989</v>
      </c>
      <c r="E30" s="1"/>
      <c r="F30" s="76" t="s">
        <v>63</v>
      </c>
      <c r="G30" s="24">
        <v>-15.2</v>
      </c>
      <c r="H30" s="24">
        <v>82.2</v>
      </c>
      <c r="I30" s="7" t="s">
        <v>3</v>
      </c>
      <c r="J30" s="24">
        <v>-12.2</v>
      </c>
      <c r="K30" s="34">
        <v>54.8</v>
      </c>
      <c r="L30" s="12" t="s">
        <v>3</v>
      </c>
      <c r="M30" s="34">
        <f t="shared" si="0"/>
        <v>294.8</v>
      </c>
      <c r="N30" s="1"/>
      <c r="O30" s="1"/>
    </row>
    <row r="31" spans="1:15" x14ac:dyDescent="0.3">
      <c r="A31" s="78" t="s">
        <v>64</v>
      </c>
      <c r="B31" s="34">
        <v>188.5</v>
      </c>
      <c r="C31" s="34">
        <v>215.6</v>
      </c>
      <c r="D31" s="34">
        <f t="shared" si="1"/>
        <v>-27.099999999999994</v>
      </c>
      <c r="E31" s="1"/>
      <c r="F31" s="78" t="s">
        <v>64</v>
      </c>
      <c r="G31" s="24">
        <v>-17.100000000000001</v>
      </c>
      <c r="H31" s="24">
        <v>12.8</v>
      </c>
      <c r="I31" s="7" t="s">
        <v>3</v>
      </c>
      <c r="J31" s="24">
        <v>24.4</v>
      </c>
      <c r="K31" s="34">
        <v>20</v>
      </c>
      <c r="L31" s="12" t="s">
        <v>3</v>
      </c>
      <c r="M31" s="34">
        <f t="shared" si="0"/>
        <v>314.8</v>
      </c>
      <c r="N31" s="1"/>
      <c r="O31" s="1"/>
    </row>
    <row r="32" spans="1:15" x14ac:dyDescent="0.3">
      <c r="A32" s="79" t="s">
        <v>65</v>
      </c>
      <c r="B32" s="34">
        <v>249.89999999999998</v>
      </c>
      <c r="C32" s="34">
        <v>215</v>
      </c>
      <c r="D32" s="34">
        <f t="shared" si="1"/>
        <v>34.899999999999977</v>
      </c>
      <c r="E32" s="1"/>
      <c r="F32" s="79" t="s">
        <v>65</v>
      </c>
      <c r="G32" s="24">
        <v>50.6</v>
      </c>
      <c r="H32" s="24">
        <v>48</v>
      </c>
      <c r="I32" s="7" t="s">
        <v>3</v>
      </c>
      <c r="J32" s="24">
        <v>-42.7</v>
      </c>
      <c r="K32" s="34">
        <v>55.8</v>
      </c>
      <c r="L32" s="12" t="s">
        <v>3</v>
      </c>
      <c r="M32" s="34">
        <f t="shared" si="0"/>
        <v>370.6</v>
      </c>
      <c r="N32" s="1"/>
      <c r="O32" s="1"/>
    </row>
    <row r="33" spans="1:15" x14ac:dyDescent="0.3">
      <c r="A33" s="80" t="s">
        <v>66</v>
      </c>
      <c r="B33" s="34">
        <v>223</v>
      </c>
      <c r="C33" s="34">
        <v>242.6</v>
      </c>
      <c r="D33" s="34">
        <f t="shared" si="1"/>
        <v>-19.599999999999994</v>
      </c>
      <c r="E33" s="1"/>
      <c r="F33" s="80" t="s">
        <v>66</v>
      </c>
      <c r="G33" s="24">
        <v>-16.600000000000001</v>
      </c>
      <c r="H33" s="24">
        <v>20.2</v>
      </c>
      <c r="I33" s="7" t="s">
        <v>3</v>
      </c>
      <c r="J33" s="24">
        <v>67.2</v>
      </c>
      <c r="K33" s="34">
        <v>71</v>
      </c>
      <c r="L33" s="12" t="s">
        <v>3</v>
      </c>
      <c r="M33" s="39">
        <f t="shared" si="0"/>
        <v>441.6</v>
      </c>
      <c r="N33" s="39">
        <v>441.6</v>
      </c>
      <c r="O33" s="39">
        <v>441.6</v>
      </c>
    </row>
    <row r="34" spans="1:15" x14ac:dyDescent="0.3">
      <c r="A34" s="76" t="s">
        <v>67</v>
      </c>
      <c r="B34" s="34">
        <v>274</v>
      </c>
      <c r="C34" s="1">
        <v>238.5</v>
      </c>
      <c r="D34" s="34">
        <f t="shared" si="1"/>
        <v>35.5</v>
      </c>
      <c r="E34" s="1"/>
      <c r="F34" s="76" t="s">
        <v>67</v>
      </c>
      <c r="G34" s="24">
        <v>39.700000000000003</v>
      </c>
      <c r="H34" s="24">
        <v>30.2</v>
      </c>
      <c r="I34" s="7" t="s">
        <v>3</v>
      </c>
      <c r="J34" s="24">
        <v>-57.8</v>
      </c>
      <c r="K34" s="34">
        <v>12.1</v>
      </c>
      <c r="L34" s="12" t="s">
        <v>3</v>
      </c>
      <c r="M34" s="34">
        <f t="shared" si="0"/>
        <v>453.70000000000005</v>
      </c>
      <c r="N34" s="1"/>
      <c r="O34" s="1"/>
    </row>
    <row r="35" spans="1:15" x14ac:dyDescent="0.3">
      <c r="A35" s="78" t="s">
        <v>68</v>
      </c>
      <c r="B35" s="34">
        <v>189.6</v>
      </c>
      <c r="C35" s="1">
        <v>279.5</v>
      </c>
      <c r="D35" s="34">
        <f t="shared" si="1"/>
        <v>-89.9</v>
      </c>
      <c r="E35" s="1"/>
      <c r="F35" s="78" t="s">
        <v>68</v>
      </c>
      <c r="G35" s="24">
        <v>-84.1</v>
      </c>
      <c r="H35" s="24">
        <v>24.6</v>
      </c>
      <c r="I35" s="7" t="s">
        <v>3</v>
      </c>
      <c r="J35" s="24">
        <v>22.7</v>
      </c>
      <c r="K35" s="34">
        <v>-36.799999999999997</v>
      </c>
      <c r="L35" s="12" t="s">
        <v>3</v>
      </c>
      <c r="M35" s="34">
        <f t="shared" si="0"/>
        <v>416.90000000000003</v>
      </c>
      <c r="N35" s="1"/>
      <c r="O35" s="1"/>
    </row>
    <row r="36" spans="1:15" x14ac:dyDescent="0.3">
      <c r="A36" s="79" t="s">
        <v>69</v>
      </c>
      <c r="B36" s="34">
        <v>199.1</v>
      </c>
      <c r="C36" s="1">
        <v>270.89999999999998</v>
      </c>
      <c r="D36" s="34">
        <f t="shared" si="1"/>
        <v>-71.799999999999983</v>
      </c>
      <c r="E36" s="1"/>
      <c r="F36" s="79" t="s">
        <v>69</v>
      </c>
      <c r="G36" s="24">
        <v>-56.8</v>
      </c>
      <c r="H36" s="24">
        <v>36.700000000000003</v>
      </c>
      <c r="I36" s="7" t="s">
        <v>3</v>
      </c>
      <c r="J36" s="24">
        <v>53.2</v>
      </c>
      <c r="K36" s="34">
        <v>33.1</v>
      </c>
      <c r="L36" s="12" t="s">
        <v>3</v>
      </c>
      <c r="M36" s="34">
        <f t="shared" si="0"/>
        <v>450.00000000000006</v>
      </c>
      <c r="N36" s="1"/>
      <c r="O36" s="1"/>
    </row>
    <row r="37" spans="1:15" x14ac:dyDescent="0.3">
      <c r="A37" s="80" t="s">
        <v>70</v>
      </c>
      <c r="B37" s="34">
        <v>211.79999999999998</v>
      </c>
      <c r="C37" s="1">
        <v>282.7</v>
      </c>
      <c r="D37" s="34">
        <f t="shared" si="1"/>
        <v>-70.900000000000006</v>
      </c>
      <c r="E37" s="1"/>
      <c r="F37" s="80" t="s">
        <v>70</v>
      </c>
      <c r="G37" s="24">
        <v>-81.900000000000006</v>
      </c>
      <c r="H37" s="24">
        <v>-8.9</v>
      </c>
      <c r="I37" s="7" t="s">
        <v>3</v>
      </c>
      <c r="J37" s="24">
        <v>143.6</v>
      </c>
      <c r="K37" s="34">
        <v>52.8</v>
      </c>
      <c r="L37" s="12" t="s">
        <v>3</v>
      </c>
      <c r="M37" s="39">
        <f t="shared" si="0"/>
        <v>502.80000000000007</v>
      </c>
      <c r="N37" s="39">
        <v>502.8</v>
      </c>
      <c r="O37" s="39">
        <v>502.8</v>
      </c>
    </row>
    <row r="38" spans="1:15" x14ac:dyDescent="0.3">
      <c r="A38" s="76" t="s">
        <v>71</v>
      </c>
      <c r="B38" s="34">
        <v>190.3</v>
      </c>
      <c r="C38" s="1">
        <v>271.59999999999997</v>
      </c>
      <c r="D38" s="34">
        <f t="shared" si="1"/>
        <v>-81.299999999999955</v>
      </c>
      <c r="E38" s="1"/>
      <c r="F38" s="76" t="s">
        <v>71</v>
      </c>
      <c r="G38" s="24">
        <v>-76.3</v>
      </c>
      <c r="H38" s="24">
        <v>41.1</v>
      </c>
      <c r="I38" s="7" t="s">
        <v>3</v>
      </c>
      <c r="J38" s="24">
        <v>23.8</v>
      </c>
      <c r="K38" s="34">
        <v>-11.3</v>
      </c>
      <c r="L38" s="12" t="s">
        <v>3</v>
      </c>
      <c r="M38" s="34">
        <f t="shared" si="0"/>
        <v>491.50000000000006</v>
      </c>
      <c r="N38" s="1"/>
      <c r="O38" s="1"/>
    </row>
    <row r="39" spans="1:15" x14ac:dyDescent="0.3">
      <c r="A39" s="78" t="s">
        <v>72</v>
      </c>
      <c r="B39" s="34">
        <v>155.9</v>
      </c>
      <c r="C39" s="1">
        <v>300.29999999999995</v>
      </c>
      <c r="D39" s="34">
        <f t="shared" si="1"/>
        <v>-144.39999999999995</v>
      </c>
      <c r="E39" s="1"/>
      <c r="F39" s="78" t="s">
        <v>72</v>
      </c>
      <c r="G39" s="24">
        <v>-135.5</v>
      </c>
      <c r="H39" s="24">
        <v>65.7</v>
      </c>
      <c r="I39" s="7" t="s">
        <v>3</v>
      </c>
      <c r="J39" s="24">
        <v>16.600000000000001</v>
      </c>
      <c r="K39" s="34">
        <v>-53.2</v>
      </c>
      <c r="L39" s="12" t="s">
        <v>3</v>
      </c>
      <c r="M39" s="34">
        <f t="shared" si="0"/>
        <v>438.30000000000007</v>
      </c>
      <c r="N39" s="1"/>
      <c r="O39" s="1"/>
    </row>
    <row r="40" spans="1:15" x14ac:dyDescent="0.3">
      <c r="A40" s="79" t="s">
        <v>73</v>
      </c>
      <c r="B40" s="34">
        <v>214.70000000000002</v>
      </c>
      <c r="C40" s="1">
        <v>297.8</v>
      </c>
      <c r="D40" s="34">
        <f t="shared" si="1"/>
        <v>-83.1</v>
      </c>
      <c r="E40" s="1"/>
      <c r="F40" s="79" t="s">
        <v>73</v>
      </c>
      <c r="G40" s="24">
        <v>-67.5</v>
      </c>
      <c r="H40" s="24">
        <v>24.9</v>
      </c>
      <c r="I40" s="7" t="s">
        <v>3</v>
      </c>
      <c r="J40" s="24">
        <v>64.7</v>
      </c>
      <c r="K40" s="34">
        <v>22.1</v>
      </c>
      <c r="L40" s="12" t="s">
        <v>3</v>
      </c>
      <c r="M40" s="34">
        <f t="shared" si="0"/>
        <v>460.40000000000009</v>
      </c>
      <c r="N40" s="1"/>
      <c r="O40" s="1"/>
    </row>
    <row r="41" spans="1:15" x14ac:dyDescent="0.3">
      <c r="A41" s="80" t="s">
        <v>74</v>
      </c>
      <c r="B41" s="34">
        <v>216.4</v>
      </c>
      <c r="C41" s="1">
        <v>291.8</v>
      </c>
      <c r="D41" s="34">
        <f t="shared" si="1"/>
        <v>-75.400000000000006</v>
      </c>
      <c r="E41" s="1"/>
      <c r="F41" s="80" t="s">
        <v>74</v>
      </c>
      <c r="G41" s="24">
        <v>-80.599999999999994</v>
      </c>
      <c r="H41" s="24">
        <v>32</v>
      </c>
      <c r="I41" s="7" t="s">
        <v>3</v>
      </c>
      <c r="J41" s="24">
        <v>77.400000000000006</v>
      </c>
      <c r="K41" s="34">
        <v>28.9</v>
      </c>
      <c r="L41" s="12" t="s">
        <v>3</v>
      </c>
      <c r="M41" s="39">
        <f t="shared" si="0"/>
        <v>489.30000000000007</v>
      </c>
      <c r="N41" s="39">
        <v>489.3</v>
      </c>
      <c r="O41" s="39">
        <v>489.3</v>
      </c>
    </row>
    <row r="42" spans="1:15" x14ac:dyDescent="0.3">
      <c r="A42" s="76" t="s">
        <v>75</v>
      </c>
      <c r="B42" s="34">
        <v>189.7</v>
      </c>
      <c r="C42" s="34">
        <v>310.8</v>
      </c>
      <c r="D42" s="34">
        <f t="shared" si="1"/>
        <v>-121.10000000000002</v>
      </c>
      <c r="E42" s="1"/>
      <c r="F42" s="76" t="s">
        <v>75</v>
      </c>
      <c r="G42" s="24">
        <v>-121</v>
      </c>
      <c r="H42" s="24">
        <v>25.9</v>
      </c>
      <c r="I42" s="7" t="s">
        <v>3</v>
      </c>
      <c r="J42" s="24">
        <v>41</v>
      </c>
      <c r="K42" s="34">
        <v>-54.1</v>
      </c>
      <c r="L42" s="12" t="s">
        <v>3</v>
      </c>
      <c r="M42" s="34">
        <f t="shared" si="0"/>
        <v>435.20000000000005</v>
      </c>
      <c r="N42" s="1"/>
      <c r="O42" s="1"/>
    </row>
    <row r="43" spans="1:15" x14ac:dyDescent="0.3">
      <c r="A43" s="78" t="s">
        <v>76</v>
      </c>
      <c r="B43" s="34">
        <v>173</v>
      </c>
      <c r="C43" s="34">
        <v>320.60000000000002</v>
      </c>
      <c r="D43" s="34">
        <f t="shared" si="1"/>
        <v>-147.60000000000002</v>
      </c>
      <c r="E43" s="1"/>
      <c r="F43" s="78" t="s">
        <v>76</v>
      </c>
      <c r="G43" s="24">
        <v>-143.1</v>
      </c>
      <c r="H43" s="24">
        <v>40.799999999999997</v>
      </c>
      <c r="I43" s="7" t="s">
        <v>3</v>
      </c>
      <c r="J43" s="24">
        <v>39.200000000000003</v>
      </c>
      <c r="K43" s="34">
        <v>-63.1</v>
      </c>
      <c r="L43" s="12" t="s">
        <v>3</v>
      </c>
      <c r="M43" s="34">
        <f t="shared" si="0"/>
        <v>372.1</v>
      </c>
      <c r="N43" s="1"/>
      <c r="O43" s="1"/>
    </row>
    <row r="44" spans="1:15" x14ac:dyDescent="0.3">
      <c r="A44" s="79" t="s">
        <v>77</v>
      </c>
      <c r="B44" s="34">
        <v>196.5</v>
      </c>
      <c r="C44" s="34">
        <v>278.3</v>
      </c>
      <c r="D44" s="34">
        <f t="shared" si="1"/>
        <v>-81.800000000000011</v>
      </c>
      <c r="E44" s="1"/>
      <c r="F44" s="79" t="s">
        <v>77</v>
      </c>
      <c r="G44" s="24">
        <v>-69.2</v>
      </c>
      <c r="H44" s="24">
        <v>22.9</v>
      </c>
      <c r="I44" s="7" t="s">
        <v>3</v>
      </c>
      <c r="J44" s="24">
        <v>58.3</v>
      </c>
      <c r="K44" s="34">
        <v>12</v>
      </c>
      <c r="L44" s="12" t="s">
        <v>3</v>
      </c>
      <c r="M44" s="34">
        <f t="shared" si="0"/>
        <v>384.1</v>
      </c>
      <c r="N44" s="1"/>
      <c r="O44" s="1"/>
    </row>
    <row r="45" spans="1:15" x14ac:dyDescent="0.3">
      <c r="A45" s="80" t="s">
        <v>78</v>
      </c>
      <c r="B45" s="34">
        <v>199.20000000000002</v>
      </c>
      <c r="C45" s="34">
        <v>255.20000000000002</v>
      </c>
      <c r="D45" s="34">
        <f t="shared" si="1"/>
        <v>-56</v>
      </c>
      <c r="E45" s="1"/>
      <c r="F45" s="80" t="s">
        <v>78</v>
      </c>
      <c r="G45" s="24">
        <v>-52.2</v>
      </c>
      <c r="H45" s="24">
        <v>9.1</v>
      </c>
      <c r="I45" s="7" t="s">
        <v>3</v>
      </c>
      <c r="J45" s="24">
        <v>71</v>
      </c>
      <c r="K45" s="34">
        <v>27.9</v>
      </c>
      <c r="L45" s="12" t="s">
        <v>3</v>
      </c>
      <c r="M45" s="39">
        <f t="shared" si="0"/>
        <v>412</v>
      </c>
      <c r="N45" s="40">
        <v>412</v>
      </c>
      <c r="O45" s="40">
        <v>412</v>
      </c>
    </row>
    <row r="46" spans="1:15" x14ac:dyDescent="0.3">
      <c r="A46" s="76" t="s">
        <v>79</v>
      </c>
      <c r="B46" s="34">
        <v>220.5</v>
      </c>
      <c r="C46" s="1">
        <v>228.9</v>
      </c>
      <c r="D46" s="34">
        <f t="shared" si="1"/>
        <v>-8.4000000000000057</v>
      </c>
      <c r="E46" s="1"/>
      <c r="F46" s="76" t="s">
        <v>79</v>
      </c>
      <c r="G46" s="24">
        <v>-12.2</v>
      </c>
      <c r="H46" s="24">
        <v>-45.6</v>
      </c>
      <c r="I46" s="7" t="s">
        <v>3</v>
      </c>
      <c r="J46" s="24">
        <v>42.8</v>
      </c>
      <c r="K46" s="34">
        <v>-15.1</v>
      </c>
      <c r="L46" s="12" t="s">
        <v>3</v>
      </c>
      <c r="M46" s="34">
        <f t="shared" si="0"/>
        <v>396.9</v>
      </c>
      <c r="N46" s="41"/>
      <c r="O46" s="41"/>
    </row>
    <row r="47" spans="1:15" x14ac:dyDescent="0.3">
      <c r="A47" s="78" t="s">
        <v>80</v>
      </c>
      <c r="B47" s="34">
        <v>188.9</v>
      </c>
      <c r="C47" s="1">
        <v>258.2</v>
      </c>
      <c r="D47" s="34">
        <f t="shared" si="1"/>
        <v>-69.299999999999983</v>
      </c>
      <c r="E47" s="1"/>
      <c r="F47" s="78" t="s">
        <v>80</v>
      </c>
      <c r="G47" s="24">
        <v>-74.5</v>
      </c>
      <c r="H47" s="24">
        <v>45.4</v>
      </c>
      <c r="I47" s="7" t="s">
        <v>3</v>
      </c>
      <c r="J47" s="24">
        <v>42.2</v>
      </c>
      <c r="K47" s="34">
        <v>13.1</v>
      </c>
      <c r="L47" s="12" t="s">
        <v>3</v>
      </c>
      <c r="M47" s="34">
        <f t="shared" si="0"/>
        <v>410</v>
      </c>
      <c r="N47" s="41"/>
      <c r="O47" s="41"/>
    </row>
    <row r="48" spans="1:15" x14ac:dyDescent="0.3">
      <c r="A48" s="79" t="s">
        <v>81</v>
      </c>
      <c r="B48" s="34">
        <v>193.7</v>
      </c>
      <c r="C48" s="1">
        <v>257.7</v>
      </c>
      <c r="D48" s="34">
        <f t="shared" si="1"/>
        <v>-64</v>
      </c>
      <c r="E48" s="1"/>
      <c r="F48" s="79" t="s">
        <v>81</v>
      </c>
      <c r="G48" s="24">
        <v>-49.7</v>
      </c>
      <c r="H48" s="24">
        <v>40.4</v>
      </c>
      <c r="I48" s="7" t="s">
        <v>3</v>
      </c>
      <c r="J48" s="24">
        <v>18.3</v>
      </c>
      <c r="K48" s="34">
        <v>9</v>
      </c>
      <c r="L48" s="12" t="s">
        <v>3</v>
      </c>
      <c r="M48" s="34">
        <f t="shared" si="0"/>
        <v>419</v>
      </c>
      <c r="N48" s="41"/>
      <c r="O48" s="41"/>
    </row>
    <row r="49" spans="1:15" x14ac:dyDescent="0.3">
      <c r="A49" s="80" t="s">
        <v>82</v>
      </c>
      <c r="B49" s="34">
        <v>177.79999999999998</v>
      </c>
      <c r="C49" s="1">
        <v>290.60000000000002</v>
      </c>
      <c r="D49" s="34">
        <f t="shared" si="1"/>
        <v>-112.80000000000004</v>
      </c>
      <c r="E49" s="1"/>
      <c r="F49" s="80" t="s">
        <v>82</v>
      </c>
      <c r="G49" s="24">
        <v>-95.6</v>
      </c>
      <c r="H49" s="24">
        <v>74.7</v>
      </c>
      <c r="I49" s="7" t="s">
        <v>3</v>
      </c>
      <c r="J49" s="24">
        <v>69.900000000000006</v>
      </c>
      <c r="K49" s="34">
        <v>49</v>
      </c>
      <c r="L49" s="12" t="s">
        <v>3</v>
      </c>
      <c r="M49" s="39">
        <f t="shared" si="0"/>
        <v>468</v>
      </c>
      <c r="N49" s="40">
        <v>468</v>
      </c>
      <c r="O49" s="40">
        <v>468</v>
      </c>
    </row>
    <row r="50" spans="1:15" x14ac:dyDescent="0.3">
      <c r="A50" s="76" t="s">
        <v>83</v>
      </c>
      <c r="B50" s="34">
        <v>194.9</v>
      </c>
      <c r="C50" s="1">
        <v>278.5</v>
      </c>
      <c r="D50" s="34">
        <f t="shared" si="1"/>
        <v>-83.6</v>
      </c>
      <c r="E50" s="1"/>
      <c r="F50" s="76" t="s">
        <v>83</v>
      </c>
      <c r="G50" s="24">
        <v>-80.900000000000006</v>
      </c>
      <c r="H50" s="24">
        <v>58.9</v>
      </c>
      <c r="I50" s="7" t="s">
        <v>3</v>
      </c>
      <c r="J50" s="24">
        <v>32.799999999999997</v>
      </c>
      <c r="K50" s="34">
        <v>10.8</v>
      </c>
      <c r="L50" s="12" t="s">
        <v>3</v>
      </c>
      <c r="M50" s="34">
        <f t="shared" si="0"/>
        <v>478.8</v>
      </c>
      <c r="N50" s="41"/>
      <c r="O50" s="41"/>
    </row>
    <row r="51" spans="1:15" x14ac:dyDescent="0.3">
      <c r="A51" s="78" t="s">
        <v>84</v>
      </c>
      <c r="B51" s="34">
        <v>169.3</v>
      </c>
      <c r="C51" s="1">
        <v>293.79999999999995</v>
      </c>
      <c r="D51" s="34">
        <f t="shared" si="1"/>
        <v>-124.49999999999994</v>
      </c>
      <c r="E51" s="1"/>
      <c r="F51" s="78" t="s">
        <v>84</v>
      </c>
      <c r="G51" s="24">
        <v>-127.1</v>
      </c>
      <c r="H51" s="24">
        <v>128.5</v>
      </c>
      <c r="I51" s="7" t="s">
        <v>3</v>
      </c>
      <c r="J51" s="24">
        <v>-33.4</v>
      </c>
      <c r="K51" s="34">
        <v>-32</v>
      </c>
      <c r="L51" s="12" t="s">
        <v>3</v>
      </c>
      <c r="M51" s="34">
        <f t="shared" si="0"/>
        <v>446.8</v>
      </c>
      <c r="N51" s="41"/>
      <c r="O51" s="41"/>
    </row>
    <row r="52" spans="1:15" x14ac:dyDescent="0.3">
      <c r="A52" s="79" t="s">
        <v>85</v>
      </c>
      <c r="B52" s="34">
        <v>226.4</v>
      </c>
      <c r="C52" s="1">
        <v>331.3</v>
      </c>
      <c r="D52" s="34">
        <f t="shared" si="1"/>
        <v>-104.9</v>
      </c>
      <c r="E52" s="1"/>
      <c r="F52" s="79" t="s">
        <v>85</v>
      </c>
      <c r="G52" s="24">
        <v>-108.9</v>
      </c>
      <c r="H52" s="24">
        <v>-37.9</v>
      </c>
      <c r="I52" s="7" t="s">
        <v>3</v>
      </c>
      <c r="J52" s="24">
        <v>108.6</v>
      </c>
      <c r="K52" s="34">
        <v>-38.200000000000003</v>
      </c>
      <c r="L52" s="12" t="s">
        <v>3</v>
      </c>
      <c r="M52" s="34">
        <f t="shared" si="0"/>
        <v>408.6</v>
      </c>
      <c r="N52" s="41"/>
      <c r="O52" s="41"/>
    </row>
    <row r="53" spans="1:15" x14ac:dyDescent="0.3">
      <c r="A53" s="80" t="s">
        <v>86</v>
      </c>
      <c r="B53" s="34">
        <v>215.2</v>
      </c>
      <c r="C53" s="1">
        <v>307.79999999999995</v>
      </c>
      <c r="D53" s="34">
        <f t="shared" si="1"/>
        <v>-92.599999999999966</v>
      </c>
      <c r="E53" s="1"/>
      <c r="F53" s="80" t="s">
        <v>86</v>
      </c>
      <c r="G53" s="24">
        <v>-102.9</v>
      </c>
      <c r="H53" s="24">
        <v>126.2</v>
      </c>
      <c r="I53" s="7" t="s">
        <v>3</v>
      </c>
      <c r="J53" s="24">
        <v>27.6</v>
      </c>
      <c r="K53" s="34">
        <v>50.8</v>
      </c>
      <c r="L53" s="12" t="s">
        <v>3</v>
      </c>
      <c r="M53" s="39">
        <f t="shared" si="0"/>
        <v>459.40000000000003</v>
      </c>
      <c r="N53" s="40">
        <v>459.4</v>
      </c>
      <c r="O53" s="40">
        <v>459.4</v>
      </c>
    </row>
    <row r="54" spans="1:15" x14ac:dyDescent="0.3">
      <c r="A54" s="76" t="s">
        <v>87</v>
      </c>
      <c r="B54" s="34">
        <v>208.1</v>
      </c>
      <c r="C54" s="34">
        <v>277.59999999999997</v>
      </c>
      <c r="D54" s="34">
        <f t="shared" si="1"/>
        <v>-69.499999999999972</v>
      </c>
      <c r="E54" s="1"/>
      <c r="F54" s="76" t="s">
        <v>87</v>
      </c>
      <c r="G54" s="24">
        <v>-71.900000000000006</v>
      </c>
      <c r="H54" s="24">
        <v>48.9</v>
      </c>
      <c r="I54" s="7" t="s">
        <v>3</v>
      </c>
      <c r="J54" s="24">
        <v>-60.9</v>
      </c>
      <c r="K54" s="34">
        <v>-83.9</v>
      </c>
      <c r="L54" s="12" t="s">
        <v>3</v>
      </c>
      <c r="M54" s="34">
        <f t="shared" si="0"/>
        <v>375.5</v>
      </c>
      <c r="N54" s="41"/>
      <c r="O54" s="41"/>
    </row>
    <row r="55" spans="1:15" x14ac:dyDescent="0.3">
      <c r="A55" s="78" t="s">
        <v>88</v>
      </c>
      <c r="B55" s="34">
        <v>214.5</v>
      </c>
      <c r="C55" s="34">
        <v>308.8</v>
      </c>
      <c r="D55" s="34">
        <f t="shared" si="1"/>
        <v>-94.300000000000011</v>
      </c>
      <c r="E55" s="1"/>
      <c r="F55" s="78" t="s">
        <v>88</v>
      </c>
      <c r="G55" s="24">
        <v>-104.7</v>
      </c>
      <c r="H55" s="24">
        <v>14.9</v>
      </c>
      <c r="I55" s="7" t="s">
        <v>3</v>
      </c>
      <c r="J55" s="24">
        <v>48.4</v>
      </c>
      <c r="K55" s="34">
        <v>-41.3</v>
      </c>
      <c r="L55" s="12" t="s">
        <v>3</v>
      </c>
      <c r="M55" s="34">
        <f t="shared" si="0"/>
        <v>334.2</v>
      </c>
      <c r="N55" s="41"/>
      <c r="O55" s="41"/>
    </row>
    <row r="56" spans="1:15" x14ac:dyDescent="0.3">
      <c r="A56" s="79" t="s">
        <v>89</v>
      </c>
      <c r="B56" s="34">
        <v>197.4</v>
      </c>
      <c r="C56" s="34">
        <v>280</v>
      </c>
      <c r="D56" s="34">
        <f t="shared" si="1"/>
        <v>-82.6</v>
      </c>
      <c r="E56" s="1"/>
      <c r="F56" s="79" t="s">
        <v>89</v>
      </c>
      <c r="G56" s="24">
        <v>-82.4</v>
      </c>
      <c r="H56" s="24">
        <v>102.1</v>
      </c>
      <c r="I56" s="7" t="s">
        <v>3</v>
      </c>
      <c r="J56" s="24">
        <v>21</v>
      </c>
      <c r="K56" s="34">
        <v>40.799999999999997</v>
      </c>
      <c r="L56" s="12" t="s">
        <v>3</v>
      </c>
      <c r="M56" s="34">
        <f t="shared" si="0"/>
        <v>375</v>
      </c>
      <c r="N56" s="41"/>
      <c r="O56" s="41"/>
    </row>
    <row r="57" spans="1:15" x14ac:dyDescent="0.3">
      <c r="A57" s="80" t="s">
        <v>90</v>
      </c>
      <c r="B57" s="34">
        <v>222.79999999999998</v>
      </c>
      <c r="C57" s="34">
        <v>298.7</v>
      </c>
      <c r="D57" s="34">
        <f t="shared" si="1"/>
        <v>-75.900000000000006</v>
      </c>
      <c r="E57" s="1"/>
      <c r="F57" s="80" t="s">
        <v>90</v>
      </c>
      <c r="G57" s="24">
        <v>-84.7</v>
      </c>
      <c r="H57" s="24">
        <v>51.4</v>
      </c>
      <c r="I57" s="7" t="s">
        <v>3</v>
      </c>
      <c r="J57" s="24">
        <v>96.2</v>
      </c>
      <c r="K57" s="34">
        <v>62.9</v>
      </c>
      <c r="L57" s="12" t="s">
        <v>3</v>
      </c>
      <c r="M57" s="39">
        <f t="shared" si="0"/>
        <v>437.9</v>
      </c>
      <c r="N57" s="40">
        <v>437.9</v>
      </c>
      <c r="O57" s="40">
        <v>437.9</v>
      </c>
    </row>
    <row r="58" spans="1:15" x14ac:dyDescent="0.3">
      <c r="A58" s="76" t="s">
        <v>91</v>
      </c>
      <c r="B58" s="34">
        <v>243.9</v>
      </c>
      <c r="C58" s="1">
        <v>270.20000000000005</v>
      </c>
      <c r="D58" s="34">
        <f t="shared" si="1"/>
        <v>-26.30000000000004</v>
      </c>
      <c r="E58" s="1"/>
      <c r="F58" s="76" t="s">
        <v>91</v>
      </c>
      <c r="G58" s="24">
        <v>-33.5</v>
      </c>
      <c r="H58" s="24">
        <v>105.9</v>
      </c>
      <c r="I58" s="7" t="s">
        <v>3</v>
      </c>
      <c r="J58" s="24">
        <v>-78.099999999999994</v>
      </c>
      <c r="K58" s="34">
        <v>-5.7</v>
      </c>
      <c r="L58" s="12" t="s">
        <v>3</v>
      </c>
      <c r="M58" s="34">
        <f t="shared" si="0"/>
        <v>432.2</v>
      </c>
      <c r="N58" s="41"/>
      <c r="O58" s="41"/>
    </row>
    <row r="59" spans="1:15" x14ac:dyDescent="0.3">
      <c r="A59" s="78" t="s">
        <v>92</v>
      </c>
      <c r="B59" s="34">
        <v>208.70000000000002</v>
      </c>
      <c r="C59" s="1">
        <v>292.8</v>
      </c>
      <c r="D59" s="34">
        <f t="shared" si="1"/>
        <v>-84.1</v>
      </c>
      <c r="E59" s="1"/>
      <c r="F59" s="78" t="s">
        <v>92</v>
      </c>
      <c r="G59" s="24">
        <v>-93.1</v>
      </c>
      <c r="H59" s="24">
        <v>44.7</v>
      </c>
      <c r="I59" s="7" t="s">
        <v>3</v>
      </c>
      <c r="J59" s="24">
        <v>6.8</v>
      </c>
      <c r="K59" s="34">
        <v>-41.6</v>
      </c>
      <c r="L59" s="12" t="s">
        <v>3</v>
      </c>
      <c r="M59" s="34">
        <f t="shared" si="0"/>
        <v>390.59999999999997</v>
      </c>
      <c r="N59" s="41"/>
      <c r="O59" s="41"/>
    </row>
    <row r="60" spans="1:15" x14ac:dyDescent="0.3">
      <c r="A60" s="79" t="s">
        <v>93</v>
      </c>
      <c r="B60" s="34">
        <v>220.1</v>
      </c>
      <c r="C60" s="1">
        <v>293.5</v>
      </c>
      <c r="D60" s="34">
        <f t="shared" si="1"/>
        <v>-73.400000000000006</v>
      </c>
      <c r="E60" s="1"/>
      <c r="F60" s="79" t="s">
        <v>93</v>
      </c>
      <c r="G60" s="24">
        <v>-67.400000000000006</v>
      </c>
      <c r="H60" s="24">
        <v>32.9</v>
      </c>
      <c r="I60" s="7" t="s">
        <v>3</v>
      </c>
      <c r="J60" s="24">
        <v>35.700000000000003</v>
      </c>
      <c r="K60" s="34">
        <v>1.2</v>
      </c>
      <c r="L60" s="12" t="s">
        <v>3</v>
      </c>
      <c r="M60" s="34">
        <f t="shared" si="0"/>
        <v>391.79999999999995</v>
      </c>
      <c r="N60" s="41"/>
      <c r="O60" s="41"/>
    </row>
    <row r="61" spans="1:15" x14ac:dyDescent="0.3">
      <c r="A61" s="80" t="s">
        <v>94</v>
      </c>
      <c r="B61" s="34">
        <v>261.5</v>
      </c>
      <c r="C61" s="1">
        <v>304.40000000000003</v>
      </c>
      <c r="D61" s="34">
        <f t="shared" si="1"/>
        <v>-42.900000000000034</v>
      </c>
      <c r="E61" s="1"/>
      <c r="F61" s="80" t="s">
        <v>94</v>
      </c>
      <c r="G61" s="24">
        <v>-55.5</v>
      </c>
      <c r="H61" s="24">
        <v>18.7</v>
      </c>
      <c r="I61" s="7" t="s">
        <v>3</v>
      </c>
      <c r="J61" s="24">
        <v>99.8</v>
      </c>
      <c r="K61" s="34">
        <v>63</v>
      </c>
      <c r="L61" s="12" t="s">
        <v>3</v>
      </c>
      <c r="M61" s="39">
        <f t="shared" si="0"/>
        <v>454.79999999999995</v>
      </c>
      <c r="N61" s="40">
        <v>454.8</v>
      </c>
      <c r="O61" s="40">
        <v>454.8</v>
      </c>
    </row>
    <row r="62" spans="1:15" x14ac:dyDescent="0.3">
      <c r="A62" s="76" t="s">
        <v>95</v>
      </c>
      <c r="B62" s="34">
        <v>267.8</v>
      </c>
      <c r="C62" s="1">
        <v>277.20000000000005</v>
      </c>
      <c r="D62" s="34">
        <f t="shared" si="1"/>
        <v>-9.4000000000000341</v>
      </c>
      <c r="E62" s="1"/>
      <c r="F62" s="76" t="s">
        <v>95</v>
      </c>
      <c r="G62" s="24">
        <v>-8.8000000000000007</v>
      </c>
      <c r="H62" s="24">
        <v>2.8</v>
      </c>
      <c r="I62" s="7" t="s">
        <v>3</v>
      </c>
      <c r="J62" s="24">
        <v>21.2</v>
      </c>
      <c r="K62" s="34">
        <v>15.2</v>
      </c>
      <c r="L62" s="12" t="s">
        <v>3</v>
      </c>
      <c r="M62" s="34">
        <f t="shared" si="0"/>
        <v>469.99999999999994</v>
      </c>
      <c r="N62" s="41"/>
      <c r="O62" s="41"/>
    </row>
    <row r="63" spans="1:15" x14ac:dyDescent="0.3">
      <c r="A63" s="78" t="s">
        <v>96</v>
      </c>
      <c r="B63" s="34">
        <v>221.6</v>
      </c>
      <c r="C63" s="1">
        <v>324.59999999999997</v>
      </c>
      <c r="D63" s="34">
        <f t="shared" si="1"/>
        <v>-102.99999999999997</v>
      </c>
      <c r="E63" s="1"/>
      <c r="F63" s="78" t="s">
        <v>96</v>
      </c>
      <c r="G63" s="24">
        <v>-107.4</v>
      </c>
      <c r="H63" s="24">
        <v>-16.399999999999999</v>
      </c>
      <c r="I63" s="7" t="s">
        <v>3</v>
      </c>
      <c r="J63" s="24">
        <v>118.3</v>
      </c>
      <c r="K63" s="34">
        <v>-5.6</v>
      </c>
      <c r="L63" s="12" t="s">
        <v>3</v>
      </c>
      <c r="M63" s="34">
        <f t="shared" si="0"/>
        <v>464.39999999999992</v>
      </c>
      <c r="N63" s="41"/>
      <c r="O63" s="41"/>
    </row>
    <row r="64" spans="1:15" x14ac:dyDescent="0.3">
      <c r="A64" s="79" t="s">
        <v>97</v>
      </c>
      <c r="B64" s="34">
        <v>233</v>
      </c>
      <c r="C64" s="1">
        <v>315.89999999999998</v>
      </c>
      <c r="D64" s="34">
        <f t="shared" si="1"/>
        <v>-82.899999999999977</v>
      </c>
      <c r="E64" s="1"/>
      <c r="F64" s="79" t="s">
        <v>97</v>
      </c>
      <c r="G64" s="24">
        <v>-79.5</v>
      </c>
      <c r="H64" s="24">
        <v>28</v>
      </c>
      <c r="I64" s="7" t="s">
        <v>3</v>
      </c>
      <c r="J64" s="24">
        <v>88.5</v>
      </c>
      <c r="K64" s="34">
        <v>37.1</v>
      </c>
      <c r="L64" s="12" t="s">
        <v>3</v>
      </c>
      <c r="M64" s="34">
        <f t="shared" si="0"/>
        <v>501.49999999999994</v>
      </c>
      <c r="N64" s="41"/>
      <c r="O64" s="41"/>
    </row>
    <row r="65" spans="1:15" x14ac:dyDescent="0.3">
      <c r="A65" s="80" t="s">
        <v>98</v>
      </c>
      <c r="B65" s="34">
        <v>306.39999999999998</v>
      </c>
      <c r="C65" s="1">
        <v>326.5</v>
      </c>
      <c r="D65" s="34">
        <f t="shared" si="1"/>
        <v>-20.100000000000023</v>
      </c>
      <c r="E65" s="1"/>
      <c r="F65" s="80" t="s">
        <v>98</v>
      </c>
      <c r="G65" s="24">
        <v>-30.4</v>
      </c>
      <c r="H65" s="24">
        <v>110.8</v>
      </c>
      <c r="I65" s="7" t="s">
        <v>3</v>
      </c>
      <c r="J65" s="24">
        <v>-17.5</v>
      </c>
      <c r="K65" s="34">
        <v>63</v>
      </c>
      <c r="L65" s="12" t="s">
        <v>3</v>
      </c>
      <c r="M65" s="39">
        <f t="shared" si="0"/>
        <v>564.5</v>
      </c>
      <c r="N65" s="40">
        <v>564.5</v>
      </c>
      <c r="O65" s="40">
        <v>564.5</v>
      </c>
    </row>
    <row r="66" spans="1:15" x14ac:dyDescent="0.3">
      <c r="A66" s="76" t="s">
        <v>99</v>
      </c>
      <c r="B66" s="34">
        <v>309.5</v>
      </c>
      <c r="C66" s="1">
        <v>325.60000000000002</v>
      </c>
      <c r="D66" s="34">
        <f t="shared" si="1"/>
        <v>-16.100000000000023</v>
      </c>
      <c r="E66" s="1"/>
      <c r="F66" s="76" t="s">
        <v>99</v>
      </c>
      <c r="G66" s="24">
        <v>-15.4</v>
      </c>
      <c r="H66" s="24">
        <v>137.9</v>
      </c>
      <c r="I66" s="7" t="s">
        <v>3</v>
      </c>
      <c r="J66" s="24">
        <v>-110.4</v>
      </c>
      <c r="K66" s="34">
        <v>12.1</v>
      </c>
      <c r="L66" s="12" t="s">
        <v>3</v>
      </c>
      <c r="M66" s="34">
        <f t="shared" si="0"/>
        <v>576.6</v>
      </c>
      <c r="N66" s="41"/>
      <c r="O66" s="41"/>
    </row>
    <row r="67" spans="1:15" x14ac:dyDescent="0.3">
      <c r="A67" s="78" t="s">
        <v>100</v>
      </c>
      <c r="B67" s="34">
        <v>270.28000000000003</v>
      </c>
      <c r="C67" s="1">
        <v>393.4</v>
      </c>
      <c r="D67" s="34">
        <f t="shared" si="1"/>
        <v>-123.11999999999995</v>
      </c>
      <c r="E67" s="1"/>
      <c r="F67" s="78" t="s">
        <v>100</v>
      </c>
      <c r="G67" s="24">
        <v>-141.6</v>
      </c>
      <c r="H67" s="24">
        <v>140.4</v>
      </c>
      <c r="I67" s="7" t="s">
        <v>3</v>
      </c>
      <c r="J67" s="24">
        <v>-50.6</v>
      </c>
      <c r="K67" s="34">
        <v>-51.9</v>
      </c>
      <c r="L67" s="12" t="s">
        <v>3</v>
      </c>
      <c r="M67" s="34">
        <f t="shared" si="0"/>
        <v>524.70000000000005</v>
      </c>
      <c r="N67" s="41"/>
      <c r="O67" s="41"/>
    </row>
    <row r="68" spans="1:15" x14ac:dyDescent="0.3">
      <c r="A68" s="79" t="s">
        <v>101</v>
      </c>
      <c r="B68" s="34">
        <v>208.6</v>
      </c>
      <c r="C68" s="1">
        <v>384.29999999999995</v>
      </c>
      <c r="D68" s="34">
        <f t="shared" si="1"/>
        <v>-175.69999999999996</v>
      </c>
      <c r="E68" s="1"/>
      <c r="F68" s="79" t="s">
        <v>101</v>
      </c>
      <c r="G68" s="24">
        <v>-180.2</v>
      </c>
      <c r="H68" s="24">
        <v>182.8</v>
      </c>
      <c r="I68" s="7" t="s">
        <v>3</v>
      </c>
      <c r="J68" s="24">
        <v>-7.7</v>
      </c>
      <c r="K68" s="34">
        <v>-5.0999999999999996</v>
      </c>
      <c r="L68" s="12" t="s">
        <v>3</v>
      </c>
      <c r="M68" s="34">
        <f t="shared" si="0"/>
        <v>519.6</v>
      </c>
      <c r="N68" s="41"/>
      <c r="O68" s="41"/>
    </row>
    <row r="69" spans="1:15" x14ac:dyDescent="0.3">
      <c r="A69" s="80" t="s">
        <v>102</v>
      </c>
      <c r="B69" s="34">
        <v>300.2</v>
      </c>
      <c r="C69" s="1">
        <v>398.40000000000003</v>
      </c>
      <c r="D69" s="34">
        <f t="shared" si="1"/>
        <v>-98.200000000000045</v>
      </c>
      <c r="E69" s="1"/>
      <c r="F69" s="80" t="s">
        <v>102</v>
      </c>
      <c r="G69" s="24">
        <v>-107.5</v>
      </c>
      <c r="H69" s="24">
        <v>121</v>
      </c>
      <c r="I69" s="7" t="s">
        <v>3</v>
      </c>
      <c r="J69" s="24">
        <v>62.9</v>
      </c>
      <c r="K69" s="34">
        <v>76.5</v>
      </c>
      <c r="L69" s="12" t="s">
        <v>3</v>
      </c>
      <c r="M69" s="39">
        <f t="shared" si="0"/>
        <v>596.1</v>
      </c>
      <c r="N69" s="40">
        <v>596.1</v>
      </c>
      <c r="O69" s="40">
        <v>596.1</v>
      </c>
    </row>
    <row r="70" spans="1:15" x14ac:dyDescent="0.3">
      <c r="A70" s="76" t="s">
        <v>103</v>
      </c>
      <c r="B70" s="34">
        <v>277.8</v>
      </c>
      <c r="C70" s="1">
        <v>356.90000000000003</v>
      </c>
      <c r="D70" s="34">
        <f t="shared" si="1"/>
        <v>-79.100000000000023</v>
      </c>
      <c r="E70" s="1"/>
      <c r="F70" s="76" t="s">
        <v>103</v>
      </c>
      <c r="G70" s="24">
        <v>-73.400000000000006</v>
      </c>
      <c r="H70" s="24">
        <v>-19.899999999999999</v>
      </c>
      <c r="I70" s="7" t="s">
        <v>3</v>
      </c>
      <c r="J70" s="24">
        <v>84.5</v>
      </c>
      <c r="K70" s="34">
        <v>-8.8000000000000007</v>
      </c>
      <c r="L70" s="12" t="s">
        <v>3</v>
      </c>
      <c r="M70" s="34">
        <f t="shared" si="0"/>
        <v>587.30000000000007</v>
      </c>
      <c r="N70" s="41"/>
      <c r="O70" s="41"/>
    </row>
    <row r="71" spans="1:15" x14ac:dyDescent="0.3">
      <c r="A71" s="78" t="s">
        <v>104</v>
      </c>
      <c r="B71" s="34">
        <v>281.79999999999995</v>
      </c>
      <c r="C71" s="1">
        <v>393.8</v>
      </c>
      <c r="D71" s="34">
        <f t="shared" si="1"/>
        <v>-112.00000000000006</v>
      </c>
      <c r="E71" s="1"/>
      <c r="F71" s="78" t="s">
        <v>104</v>
      </c>
      <c r="G71" s="24">
        <v>-112.1</v>
      </c>
      <c r="H71" s="24">
        <v>129.4</v>
      </c>
      <c r="I71" s="7" t="s">
        <v>3</v>
      </c>
      <c r="J71" s="24">
        <v>-105.8</v>
      </c>
      <c r="K71" s="34">
        <v>-88.6</v>
      </c>
      <c r="L71" s="12" t="s">
        <v>3</v>
      </c>
      <c r="M71" s="34">
        <f t="shared" si="0"/>
        <v>498.70000000000005</v>
      </c>
      <c r="N71" s="41"/>
      <c r="O71" s="41"/>
    </row>
    <row r="72" spans="1:15" x14ac:dyDescent="0.3">
      <c r="A72" s="79" t="s">
        <v>105</v>
      </c>
      <c r="B72" s="34">
        <v>239.7</v>
      </c>
      <c r="C72" s="1">
        <v>423.40000000000003</v>
      </c>
      <c r="D72" s="34">
        <f t="shared" si="1"/>
        <v>-183.70000000000005</v>
      </c>
      <c r="E72" s="1"/>
      <c r="F72" s="79" t="s">
        <v>105</v>
      </c>
      <c r="G72" s="24">
        <v>-180.3</v>
      </c>
      <c r="H72" s="24">
        <v>201</v>
      </c>
      <c r="I72" s="7" t="s">
        <v>3</v>
      </c>
      <c r="J72" s="24">
        <v>20.100000000000001</v>
      </c>
      <c r="K72" s="34">
        <v>40.799999999999997</v>
      </c>
      <c r="L72" s="12" t="s">
        <v>3</v>
      </c>
      <c r="M72" s="34">
        <f t="shared" si="0"/>
        <v>539.5</v>
      </c>
      <c r="N72" s="41"/>
      <c r="O72" s="41"/>
    </row>
    <row r="73" spans="1:15" x14ac:dyDescent="0.3">
      <c r="A73" s="80" t="s">
        <v>106</v>
      </c>
      <c r="B73" s="34">
        <v>354.2</v>
      </c>
      <c r="C73" s="1">
        <v>404.7</v>
      </c>
      <c r="D73" s="34">
        <f t="shared" si="1"/>
        <v>-50.5</v>
      </c>
      <c r="E73" s="1"/>
      <c r="F73" s="80" t="s">
        <v>106</v>
      </c>
      <c r="G73" s="24">
        <v>-77.099999999999994</v>
      </c>
      <c r="H73" s="24">
        <v>31.8</v>
      </c>
      <c r="I73" s="7" t="s">
        <v>3</v>
      </c>
      <c r="J73" s="24">
        <v>80.900000000000006</v>
      </c>
      <c r="K73" s="34">
        <v>35.700000000000003</v>
      </c>
      <c r="L73" s="12" t="s">
        <v>3</v>
      </c>
      <c r="M73" s="39">
        <f t="shared" si="0"/>
        <v>575.20000000000005</v>
      </c>
      <c r="N73" s="40">
        <v>575.20000000000005</v>
      </c>
      <c r="O73" s="40">
        <v>575.20000000000005</v>
      </c>
    </row>
    <row r="74" spans="1:15" x14ac:dyDescent="0.3">
      <c r="A74" s="76" t="s">
        <v>107</v>
      </c>
      <c r="B74" s="34">
        <v>338.2</v>
      </c>
      <c r="C74" s="1">
        <v>399.2</v>
      </c>
      <c r="D74" s="34">
        <f t="shared" si="1"/>
        <v>-61</v>
      </c>
      <c r="E74" s="1"/>
      <c r="F74" s="76" t="s">
        <v>107</v>
      </c>
      <c r="G74" s="24">
        <v>-48</v>
      </c>
      <c r="H74" s="24">
        <v>-25.2</v>
      </c>
      <c r="I74" s="7" t="s">
        <v>3</v>
      </c>
      <c r="J74" s="24">
        <v>84.3</v>
      </c>
      <c r="K74" s="34">
        <v>11.1</v>
      </c>
      <c r="L74" s="12" t="s">
        <v>3</v>
      </c>
      <c r="M74" s="34">
        <f t="shared" ref="M74:M129" si="2">M73+K74</f>
        <v>586.30000000000007</v>
      </c>
      <c r="N74" s="41"/>
      <c r="O74" s="41"/>
    </row>
    <row r="75" spans="1:15" x14ac:dyDescent="0.3">
      <c r="A75" s="78" t="s">
        <v>108</v>
      </c>
      <c r="B75" s="34">
        <v>311.59999999999997</v>
      </c>
      <c r="C75" s="1">
        <v>401.3</v>
      </c>
      <c r="D75" s="34">
        <f t="shared" ref="D75:D89" si="3">B75-C75</f>
        <v>-89.700000000000045</v>
      </c>
      <c r="E75" s="1"/>
      <c r="F75" s="78" t="s">
        <v>108</v>
      </c>
      <c r="G75" s="24">
        <v>-123</v>
      </c>
      <c r="H75" s="24">
        <v>294.7</v>
      </c>
      <c r="I75" s="7" t="s">
        <v>3</v>
      </c>
      <c r="J75" s="24">
        <v>-196.8</v>
      </c>
      <c r="K75" s="34">
        <v>-25.2</v>
      </c>
      <c r="L75" s="12" t="s">
        <v>3</v>
      </c>
      <c r="M75" s="34">
        <f t="shared" si="2"/>
        <v>561.1</v>
      </c>
      <c r="N75" s="41"/>
      <c r="O75" s="41"/>
    </row>
    <row r="76" spans="1:15" x14ac:dyDescent="0.3">
      <c r="A76" s="79" t="s">
        <v>109</v>
      </c>
      <c r="B76" s="34">
        <v>257.8</v>
      </c>
      <c r="C76" s="1">
        <v>408.8</v>
      </c>
      <c r="D76" s="34">
        <f t="shared" si="3"/>
        <v>-151</v>
      </c>
      <c r="E76" s="1"/>
      <c r="F76" s="79" t="s">
        <v>109</v>
      </c>
      <c r="G76" s="24">
        <v>-154.69999999999999</v>
      </c>
      <c r="H76" s="24">
        <v>30.2</v>
      </c>
      <c r="I76" s="7" t="s">
        <v>3</v>
      </c>
      <c r="J76" s="24">
        <v>91.6</v>
      </c>
      <c r="K76" s="34">
        <v>-32.9</v>
      </c>
      <c r="L76" s="12" t="s">
        <v>3</v>
      </c>
      <c r="M76" s="34">
        <f t="shared" si="2"/>
        <v>528.20000000000005</v>
      </c>
      <c r="N76" s="41"/>
      <c r="O76" s="41"/>
    </row>
    <row r="77" spans="1:15" x14ac:dyDescent="0.3">
      <c r="A77" s="80" t="s">
        <v>110</v>
      </c>
      <c r="B77" s="34">
        <v>327.60000000000002</v>
      </c>
      <c r="C77" s="1">
        <v>459.5</v>
      </c>
      <c r="D77" s="34">
        <f t="shared" si="3"/>
        <v>-131.89999999999998</v>
      </c>
      <c r="E77" s="1"/>
      <c r="F77" s="80" t="s">
        <v>110</v>
      </c>
      <c r="G77" s="24">
        <v>-152.19999999999999</v>
      </c>
      <c r="H77" s="24">
        <v>227.3</v>
      </c>
      <c r="I77" s="7" t="s">
        <v>3</v>
      </c>
      <c r="J77" s="24">
        <v>-22.1</v>
      </c>
      <c r="K77" s="34">
        <v>53</v>
      </c>
      <c r="L77" s="12" t="s">
        <v>3</v>
      </c>
      <c r="M77" s="39">
        <f t="shared" si="2"/>
        <v>581.20000000000005</v>
      </c>
      <c r="N77" s="40">
        <v>581.20000000000005</v>
      </c>
      <c r="O77" s="40">
        <v>581.20000000000005</v>
      </c>
    </row>
    <row r="78" spans="1:15" x14ac:dyDescent="0.3">
      <c r="A78" s="76" t="s">
        <v>111</v>
      </c>
      <c r="B78" s="34">
        <v>318.39999999999998</v>
      </c>
      <c r="C78" s="34">
        <v>405.59999999999997</v>
      </c>
      <c r="D78" s="34">
        <f t="shared" si="3"/>
        <v>-87.199999999999989</v>
      </c>
      <c r="E78" s="1"/>
      <c r="F78" s="76" t="s">
        <v>111</v>
      </c>
      <c r="G78" s="24">
        <v>-79.900000000000006</v>
      </c>
      <c r="H78" s="24">
        <v>101.4</v>
      </c>
      <c r="I78" s="7" t="s">
        <v>3</v>
      </c>
      <c r="J78" s="24">
        <v>-2.4</v>
      </c>
      <c r="K78" s="34">
        <v>19.2</v>
      </c>
      <c r="L78" s="12" t="s">
        <v>3</v>
      </c>
      <c r="M78" s="34">
        <f t="shared" si="2"/>
        <v>600.40000000000009</v>
      </c>
      <c r="N78" s="41"/>
      <c r="O78" s="41"/>
    </row>
    <row r="79" spans="1:15" x14ac:dyDescent="0.3">
      <c r="A79" s="78" t="s">
        <v>112</v>
      </c>
      <c r="B79" s="34">
        <v>325.8</v>
      </c>
      <c r="C79" s="34">
        <v>446.90000000000003</v>
      </c>
      <c r="D79" s="34">
        <f t="shared" si="3"/>
        <v>-121.10000000000002</v>
      </c>
      <c r="E79" s="1"/>
      <c r="F79" s="78" t="s">
        <v>112</v>
      </c>
      <c r="G79" s="24">
        <v>-147</v>
      </c>
      <c r="H79" s="24">
        <v>217.6</v>
      </c>
      <c r="I79" s="7" t="s">
        <v>3</v>
      </c>
      <c r="J79" s="24">
        <v>-39</v>
      </c>
      <c r="K79" s="34">
        <v>31.6</v>
      </c>
      <c r="L79" s="12" t="s">
        <v>3</v>
      </c>
      <c r="M79" s="34">
        <f t="shared" si="2"/>
        <v>632.00000000000011</v>
      </c>
      <c r="N79" s="41"/>
      <c r="O79" s="41"/>
    </row>
    <row r="80" spans="1:15" x14ac:dyDescent="0.3">
      <c r="A80" s="79" t="s">
        <v>113</v>
      </c>
      <c r="B80" s="34">
        <v>262.8</v>
      </c>
      <c r="C80" s="34">
        <v>453</v>
      </c>
      <c r="D80" s="34">
        <f t="shared" si="3"/>
        <v>-190.2</v>
      </c>
      <c r="E80" s="1"/>
      <c r="F80" s="79" t="s">
        <v>113</v>
      </c>
      <c r="G80" s="24">
        <v>-209.7</v>
      </c>
      <c r="H80" s="24">
        <v>86.2</v>
      </c>
      <c r="I80" s="7" t="s">
        <v>3</v>
      </c>
      <c r="J80" s="24">
        <v>115.7</v>
      </c>
      <c r="K80" s="34">
        <v>-7.8</v>
      </c>
      <c r="L80" s="12" t="s">
        <v>3</v>
      </c>
      <c r="M80" s="34">
        <f t="shared" si="2"/>
        <v>624.20000000000016</v>
      </c>
      <c r="N80" s="41"/>
      <c r="O80" s="41"/>
    </row>
    <row r="81" spans="1:15" x14ac:dyDescent="0.3">
      <c r="A81" s="80" t="s">
        <v>114</v>
      </c>
      <c r="B81" s="34">
        <v>321.59999999999997</v>
      </c>
      <c r="C81" s="34">
        <v>449.6</v>
      </c>
      <c r="D81" s="34">
        <f t="shared" si="3"/>
        <v>-128.00000000000006</v>
      </c>
      <c r="E81" s="1"/>
      <c r="F81" s="80" t="s">
        <v>114</v>
      </c>
      <c r="G81" s="24">
        <v>-166.4</v>
      </c>
      <c r="H81" s="24">
        <v>242</v>
      </c>
      <c r="I81" s="7" t="s">
        <v>3</v>
      </c>
      <c r="J81" s="24">
        <v>-78.7</v>
      </c>
      <c r="K81" s="34">
        <v>-3.2</v>
      </c>
      <c r="L81" s="12" t="s">
        <v>3</v>
      </c>
      <c r="M81" s="39">
        <f t="shared" si="2"/>
        <v>621.00000000000011</v>
      </c>
      <c r="N81" s="40">
        <v>621</v>
      </c>
      <c r="O81" s="40">
        <v>621</v>
      </c>
    </row>
    <row r="82" spans="1:15" x14ac:dyDescent="0.3">
      <c r="A82" s="76" t="s">
        <v>115</v>
      </c>
      <c r="B82" s="34">
        <v>315.3</v>
      </c>
      <c r="C82" s="1">
        <v>462.40000000000003</v>
      </c>
      <c r="D82" s="34">
        <f t="shared" si="3"/>
        <v>-147.10000000000002</v>
      </c>
      <c r="E82" s="1"/>
      <c r="F82" s="76" t="s">
        <v>115</v>
      </c>
      <c r="G82" s="24">
        <v>-139.30000000000001</v>
      </c>
      <c r="H82" s="24">
        <v>161.4</v>
      </c>
      <c r="I82" s="7" t="s">
        <v>3</v>
      </c>
      <c r="J82" s="24">
        <v>-29.5</v>
      </c>
      <c r="K82" s="34">
        <v>-7.4</v>
      </c>
      <c r="L82" s="12" t="s">
        <v>3</v>
      </c>
      <c r="M82" s="34">
        <f t="shared" si="2"/>
        <v>613.60000000000014</v>
      </c>
      <c r="N82" s="41"/>
      <c r="O82" s="41"/>
    </row>
    <row r="83" spans="1:15" x14ac:dyDescent="0.3">
      <c r="A83" s="78" t="s">
        <v>116</v>
      </c>
      <c r="B83" s="34">
        <v>330.1</v>
      </c>
      <c r="C83" s="1">
        <v>498.8</v>
      </c>
      <c r="D83" s="34">
        <f t="shared" si="3"/>
        <v>-168.7</v>
      </c>
      <c r="E83" s="1"/>
      <c r="F83" s="78" t="s">
        <v>116</v>
      </c>
      <c r="G83" s="24">
        <v>-228.2</v>
      </c>
      <c r="H83" s="24">
        <v>88.8</v>
      </c>
      <c r="I83" s="7" t="s">
        <v>3</v>
      </c>
      <c r="J83" s="24">
        <v>140.30000000000001</v>
      </c>
      <c r="K83" s="34">
        <v>0.9</v>
      </c>
      <c r="L83" s="12" t="s">
        <v>3</v>
      </c>
      <c r="M83" s="34">
        <f t="shared" si="2"/>
        <v>614.50000000000011</v>
      </c>
      <c r="N83" s="41"/>
      <c r="O83" s="41"/>
    </row>
    <row r="84" spans="1:15" x14ac:dyDescent="0.3">
      <c r="A84" s="79" t="s">
        <v>117</v>
      </c>
      <c r="B84" s="34">
        <v>278.2</v>
      </c>
      <c r="C84" s="1">
        <v>495.5</v>
      </c>
      <c r="D84" s="34">
        <f t="shared" si="3"/>
        <v>-217.3</v>
      </c>
      <c r="E84" s="1"/>
      <c r="F84" s="79" t="s">
        <v>117</v>
      </c>
      <c r="G84" s="24">
        <v>-233.4</v>
      </c>
      <c r="H84" s="24">
        <v>155</v>
      </c>
      <c r="I84" s="7" t="s">
        <v>3</v>
      </c>
      <c r="J84" s="24">
        <v>65.400000000000006</v>
      </c>
      <c r="K84" s="34">
        <v>-13</v>
      </c>
      <c r="L84" s="12" t="s">
        <v>3</v>
      </c>
      <c r="M84" s="34">
        <f t="shared" si="2"/>
        <v>601.50000000000011</v>
      </c>
      <c r="N84" s="41"/>
      <c r="O84" s="41"/>
    </row>
    <row r="85" spans="1:15" x14ac:dyDescent="0.3">
      <c r="A85" s="80" t="s">
        <v>118</v>
      </c>
      <c r="B85" s="34">
        <v>352.90000000000003</v>
      </c>
      <c r="C85" s="1">
        <v>479.9</v>
      </c>
      <c r="D85" s="34">
        <f t="shared" si="3"/>
        <v>-126.99999999999994</v>
      </c>
      <c r="E85" s="1"/>
      <c r="F85" s="80" t="s">
        <v>118</v>
      </c>
      <c r="G85" s="24">
        <v>-174.5</v>
      </c>
      <c r="H85" s="24">
        <v>108.6</v>
      </c>
      <c r="I85" s="7" t="s">
        <v>3</v>
      </c>
      <c r="J85" s="24">
        <v>134.4</v>
      </c>
      <c r="K85" s="34">
        <v>68.5</v>
      </c>
      <c r="L85" s="12" t="s">
        <v>3</v>
      </c>
      <c r="M85" s="39">
        <f t="shared" si="2"/>
        <v>670.00000000000011</v>
      </c>
      <c r="N85" s="40">
        <v>670</v>
      </c>
      <c r="O85" s="40">
        <v>670</v>
      </c>
    </row>
    <row r="86" spans="1:15" x14ac:dyDescent="0.3">
      <c r="A86" s="76" t="s">
        <v>119</v>
      </c>
      <c r="B86" s="34">
        <v>350.4</v>
      </c>
      <c r="C86" s="1">
        <v>464.29999999999995</v>
      </c>
      <c r="D86" s="34">
        <f t="shared" si="3"/>
        <v>-113.89999999999998</v>
      </c>
      <c r="E86" s="1"/>
      <c r="F86" s="76" t="s">
        <v>119</v>
      </c>
      <c r="G86" s="24">
        <v>-99.8</v>
      </c>
      <c r="H86" s="24">
        <v>168.3</v>
      </c>
      <c r="I86" s="7" t="s">
        <v>3</v>
      </c>
      <c r="J86" s="24">
        <v>-65.099999999999994</v>
      </c>
      <c r="K86" s="34">
        <v>3.4</v>
      </c>
      <c r="L86" s="12" t="s">
        <v>3</v>
      </c>
      <c r="M86" s="34">
        <f t="shared" si="2"/>
        <v>673.40000000000009</v>
      </c>
      <c r="N86" s="41"/>
      <c r="O86" s="41"/>
    </row>
    <row r="87" spans="1:15" x14ac:dyDescent="0.3">
      <c r="A87" s="78" t="s">
        <v>120</v>
      </c>
      <c r="B87" s="34">
        <v>363.6</v>
      </c>
      <c r="C87" s="1">
        <v>506.1</v>
      </c>
      <c r="D87" s="34">
        <f t="shared" si="3"/>
        <v>-142.5</v>
      </c>
      <c r="E87" s="1"/>
      <c r="F87" s="78" t="s">
        <v>120</v>
      </c>
      <c r="G87" s="24">
        <v>-187.2</v>
      </c>
      <c r="H87" s="24">
        <v>288.89999999999998</v>
      </c>
      <c r="I87" s="7" t="s">
        <v>3</v>
      </c>
      <c r="J87" s="24">
        <v>-74.099999999999994</v>
      </c>
      <c r="K87" s="34">
        <v>27.6</v>
      </c>
      <c r="L87" s="12" t="s">
        <v>3</v>
      </c>
      <c r="M87" s="34">
        <f t="shared" si="2"/>
        <v>701.00000000000011</v>
      </c>
      <c r="N87" s="41"/>
      <c r="O87" s="41"/>
    </row>
    <row r="88" spans="1:15" x14ac:dyDescent="0.3">
      <c r="A88" s="79" t="s">
        <v>121</v>
      </c>
      <c r="B88" s="34">
        <v>362.4</v>
      </c>
      <c r="C88" s="1">
        <v>499.9</v>
      </c>
      <c r="D88" s="34">
        <f t="shared" si="3"/>
        <v>-137.5</v>
      </c>
      <c r="E88" s="1"/>
      <c r="F88" s="79" t="s">
        <v>121</v>
      </c>
      <c r="G88" s="24">
        <v>-217.9</v>
      </c>
      <c r="H88" s="24">
        <v>159.4</v>
      </c>
      <c r="I88" s="7" t="s">
        <v>3</v>
      </c>
      <c r="J88" s="24">
        <v>27.9</v>
      </c>
      <c r="K88" s="34">
        <v>-30.6</v>
      </c>
      <c r="L88" s="12" t="s">
        <v>3</v>
      </c>
      <c r="M88" s="34">
        <f t="shared" si="2"/>
        <v>670.40000000000009</v>
      </c>
      <c r="N88" s="41"/>
      <c r="O88" s="41"/>
    </row>
    <row r="89" spans="1:15" x14ac:dyDescent="0.3">
      <c r="A89" s="80" t="s">
        <v>122</v>
      </c>
      <c r="B89" s="34">
        <v>394.09999999999997</v>
      </c>
      <c r="C89" s="1">
        <v>531.5</v>
      </c>
      <c r="D89" s="34">
        <f t="shared" si="3"/>
        <v>-137.40000000000003</v>
      </c>
      <c r="E89" s="1"/>
      <c r="F89" s="80" t="s">
        <v>122</v>
      </c>
      <c r="G89" s="24">
        <v>-203.2</v>
      </c>
      <c r="H89" s="24">
        <v>49</v>
      </c>
      <c r="I89" s="7" t="s">
        <v>3</v>
      </c>
      <c r="J89" s="24">
        <v>202</v>
      </c>
      <c r="K89" s="34">
        <v>47.6</v>
      </c>
      <c r="L89" s="12" t="s">
        <v>3</v>
      </c>
      <c r="M89" s="39">
        <f t="shared" si="2"/>
        <v>718.00000000000011</v>
      </c>
      <c r="N89" s="40">
        <v>718</v>
      </c>
      <c r="O89" s="40">
        <v>718</v>
      </c>
    </row>
    <row r="90" spans="1:15" x14ac:dyDescent="0.3">
      <c r="A90" s="76" t="s">
        <v>123</v>
      </c>
      <c r="B90" s="42"/>
      <c r="C90" s="42"/>
      <c r="D90" s="42"/>
      <c r="E90" s="1"/>
      <c r="F90" s="76" t="s">
        <v>123</v>
      </c>
      <c r="G90" s="24">
        <v>-130.19999999999999</v>
      </c>
      <c r="H90" s="24">
        <v>127.5</v>
      </c>
      <c r="I90" s="1">
        <v>45.4</v>
      </c>
      <c r="J90" s="24">
        <v>9.1999999999999993</v>
      </c>
      <c r="K90" s="1">
        <v>51.9</v>
      </c>
      <c r="L90" s="12" t="s">
        <v>3</v>
      </c>
      <c r="M90" s="43">
        <f t="shared" si="2"/>
        <v>769.90000000000009</v>
      </c>
      <c r="N90" s="41"/>
      <c r="O90" s="41"/>
    </row>
    <row r="91" spans="1:15" x14ac:dyDescent="0.3">
      <c r="A91" s="78" t="s">
        <v>124</v>
      </c>
      <c r="B91" s="42"/>
      <c r="C91" s="42"/>
      <c r="D91" s="42"/>
      <c r="E91" s="1"/>
      <c r="F91" s="78" t="s">
        <v>124</v>
      </c>
      <c r="G91" s="24">
        <v>-313</v>
      </c>
      <c r="H91" s="24">
        <v>193.5</v>
      </c>
      <c r="I91" s="7" t="s">
        <v>3</v>
      </c>
      <c r="J91" s="24">
        <v>91.9</v>
      </c>
      <c r="K91" s="1">
        <v>-27.6</v>
      </c>
      <c r="L91" s="12" t="s">
        <v>3</v>
      </c>
      <c r="M91" s="43">
        <f t="shared" si="2"/>
        <v>742.30000000000007</v>
      </c>
      <c r="N91" s="41"/>
      <c r="O91" s="41"/>
    </row>
    <row r="92" spans="1:15" x14ac:dyDescent="0.3">
      <c r="A92" s="79" t="s">
        <v>125</v>
      </c>
      <c r="B92" s="1"/>
      <c r="C92" s="1"/>
      <c r="D92" s="1"/>
      <c r="E92" s="1"/>
      <c r="F92" s="79" t="s">
        <v>125</v>
      </c>
      <c r="G92" s="24">
        <v>-398.9</v>
      </c>
      <c r="H92" s="24">
        <v>230.9</v>
      </c>
      <c r="I92" s="7" t="s">
        <v>3</v>
      </c>
      <c r="J92" s="24">
        <v>154.30000000000001</v>
      </c>
      <c r="K92" s="1">
        <v>-13.7</v>
      </c>
      <c r="L92" s="12" t="s">
        <v>3</v>
      </c>
      <c r="M92" s="43">
        <f t="shared" si="2"/>
        <v>728.6</v>
      </c>
      <c r="N92" s="41"/>
      <c r="O92" s="41"/>
    </row>
    <row r="93" spans="1:15" x14ac:dyDescent="0.3">
      <c r="A93" s="80" t="s">
        <v>126</v>
      </c>
      <c r="B93" s="1"/>
      <c r="C93" s="1"/>
      <c r="D93" s="1"/>
      <c r="E93" s="1"/>
      <c r="F93" s="80" t="s">
        <v>126</v>
      </c>
      <c r="G93" s="24">
        <v>-345.8</v>
      </c>
      <c r="H93" s="24">
        <v>298.3</v>
      </c>
      <c r="I93" s="7" t="s">
        <v>3</v>
      </c>
      <c r="J93" s="24">
        <v>139</v>
      </c>
      <c r="K93" s="1">
        <v>91.5</v>
      </c>
      <c r="L93" s="12" t="s">
        <v>3</v>
      </c>
      <c r="M93" s="44">
        <f t="shared" si="2"/>
        <v>820.1</v>
      </c>
      <c r="N93" s="45">
        <v>820.1</v>
      </c>
      <c r="O93" s="45">
        <v>820.1</v>
      </c>
    </row>
    <row r="94" spans="1:15" x14ac:dyDescent="0.3">
      <c r="A94" s="76" t="s">
        <v>127</v>
      </c>
      <c r="B94" s="1"/>
      <c r="C94" s="1"/>
      <c r="D94" s="1"/>
      <c r="E94" s="1"/>
      <c r="F94" s="76" t="s">
        <v>127</v>
      </c>
      <c r="G94" s="24">
        <v>-190.4</v>
      </c>
      <c r="H94" s="24">
        <v>205.9</v>
      </c>
      <c r="I94" s="1">
        <v>39.6</v>
      </c>
      <c r="J94" s="24">
        <v>45</v>
      </c>
      <c r="K94" s="1">
        <v>100</v>
      </c>
      <c r="L94" s="12" t="s">
        <v>3</v>
      </c>
      <c r="M94" s="43">
        <f t="shared" si="2"/>
        <v>920.1</v>
      </c>
      <c r="N94" s="41"/>
      <c r="O94" s="41"/>
    </row>
    <row r="95" spans="1:15" x14ac:dyDescent="0.3">
      <c r="A95" s="78" t="s">
        <v>128</v>
      </c>
      <c r="B95" s="1"/>
      <c r="C95" s="1"/>
      <c r="D95" s="1"/>
      <c r="E95" s="1"/>
      <c r="F95" s="78" t="s">
        <v>128</v>
      </c>
      <c r="G95" s="24">
        <v>-278.2</v>
      </c>
      <c r="H95" s="24">
        <v>60.3</v>
      </c>
      <c r="I95" s="7" t="s">
        <v>3</v>
      </c>
      <c r="J95" s="24">
        <v>257.8</v>
      </c>
      <c r="K95" s="1">
        <v>39.9</v>
      </c>
      <c r="L95" s="12" t="s">
        <v>3</v>
      </c>
      <c r="M95" s="43">
        <f t="shared" si="2"/>
        <v>960</v>
      </c>
      <c r="N95" s="41"/>
      <c r="O95" s="41"/>
    </row>
    <row r="96" spans="1:15" x14ac:dyDescent="0.3">
      <c r="A96" s="79" t="s">
        <v>129</v>
      </c>
      <c r="B96" s="1"/>
      <c r="C96" s="1"/>
      <c r="D96" s="1"/>
      <c r="E96" s="1"/>
      <c r="F96" s="79" t="s">
        <v>129</v>
      </c>
      <c r="G96" s="24">
        <v>-250.5</v>
      </c>
      <c r="H96" s="24">
        <v>193.3</v>
      </c>
      <c r="I96" s="7" t="s">
        <v>3</v>
      </c>
      <c r="J96" s="24">
        <v>86.9</v>
      </c>
      <c r="K96" s="1">
        <v>29.6</v>
      </c>
      <c r="L96" s="12" t="s">
        <v>3</v>
      </c>
      <c r="M96" s="43">
        <f t="shared" si="2"/>
        <v>989.6</v>
      </c>
      <c r="N96" s="41"/>
      <c r="O96" s="41"/>
    </row>
    <row r="97" spans="1:15" x14ac:dyDescent="0.3">
      <c r="A97" s="80" t="s">
        <v>130</v>
      </c>
      <c r="B97" s="1"/>
      <c r="C97" s="1"/>
      <c r="D97" s="1"/>
      <c r="E97" s="1"/>
      <c r="F97" s="80" t="s">
        <v>130</v>
      </c>
      <c r="G97" s="24">
        <v>-209.7</v>
      </c>
      <c r="H97" s="24">
        <v>436.3</v>
      </c>
      <c r="I97" s="7" t="s">
        <v>3</v>
      </c>
      <c r="J97" s="24">
        <v>-196.2</v>
      </c>
      <c r="K97" s="1">
        <v>30.4</v>
      </c>
      <c r="L97" s="12" t="s">
        <v>3</v>
      </c>
      <c r="M97" s="44">
        <f t="shared" si="2"/>
        <v>1020</v>
      </c>
      <c r="N97" s="45">
        <v>1020</v>
      </c>
      <c r="O97" s="45">
        <v>1020</v>
      </c>
    </row>
    <row r="98" spans="1:15" x14ac:dyDescent="0.3">
      <c r="A98" s="76" t="s">
        <v>131</v>
      </c>
      <c r="B98" s="1"/>
      <c r="C98" s="1"/>
      <c r="D98" s="1"/>
      <c r="E98" s="1"/>
      <c r="F98" s="76" t="s">
        <v>131</v>
      </c>
      <c r="G98" s="24">
        <v>-99.8</v>
      </c>
      <c r="H98" s="24">
        <v>195.6</v>
      </c>
      <c r="I98" s="1">
        <v>39.200000000000003</v>
      </c>
      <c r="J98" s="24">
        <v>-35.5</v>
      </c>
      <c r="K98" s="1">
        <v>99.5</v>
      </c>
      <c r="L98" s="12" t="s">
        <v>3</v>
      </c>
      <c r="M98" s="43">
        <f t="shared" si="2"/>
        <v>1119.5</v>
      </c>
      <c r="N98" s="41"/>
      <c r="O98" s="41"/>
    </row>
    <row r="99" spans="1:15" x14ac:dyDescent="0.3">
      <c r="A99" s="78" t="s">
        <v>132</v>
      </c>
      <c r="B99" s="1"/>
      <c r="C99" s="1"/>
      <c r="D99" s="1"/>
      <c r="E99" s="1"/>
      <c r="F99" s="78" t="s">
        <v>132</v>
      </c>
      <c r="G99" s="24">
        <v>-261.2</v>
      </c>
      <c r="H99" s="24">
        <v>202.5</v>
      </c>
      <c r="I99" s="7" t="s">
        <v>3</v>
      </c>
      <c r="J99" s="24">
        <v>222.2</v>
      </c>
      <c r="K99" s="1">
        <v>163.6</v>
      </c>
      <c r="L99" s="12" t="s">
        <v>3</v>
      </c>
      <c r="M99" s="43">
        <f t="shared" si="2"/>
        <v>1283.0999999999999</v>
      </c>
      <c r="N99" s="41"/>
      <c r="O99" s="41"/>
    </row>
    <row r="100" spans="1:15" x14ac:dyDescent="0.3">
      <c r="A100" s="79" t="s">
        <v>133</v>
      </c>
      <c r="B100" s="1"/>
      <c r="C100" s="1"/>
      <c r="D100" s="1"/>
      <c r="E100" s="1"/>
      <c r="F100" s="79" t="s">
        <v>133</v>
      </c>
      <c r="G100" s="24">
        <v>-377.7</v>
      </c>
      <c r="H100" s="24">
        <v>-13.2</v>
      </c>
      <c r="I100" s="7" t="s">
        <v>3</v>
      </c>
      <c r="J100" s="24">
        <v>360.3</v>
      </c>
      <c r="K100" s="1">
        <v>-30.3</v>
      </c>
      <c r="L100" s="12" t="s">
        <v>3</v>
      </c>
      <c r="M100" s="43">
        <f t="shared" si="2"/>
        <v>1252.8</v>
      </c>
      <c r="N100" s="41"/>
      <c r="O100" s="41"/>
    </row>
    <row r="101" spans="1:15" x14ac:dyDescent="0.3">
      <c r="A101" s="80" t="s">
        <v>134</v>
      </c>
      <c r="B101" s="1"/>
      <c r="C101" s="1"/>
      <c r="D101" s="1"/>
      <c r="E101" s="1"/>
      <c r="F101" s="80" t="s">
        <v>134</v>
      </c>
      <c r="G101" s="24">
        <v>-267.10000000000002</v>
      </c>
      <c r="H101" s="24">
        <v>47.3</v>
      </c>
      <c r="I101" s="7" t="s">
        <v>3</v>
      </c>
      <c r="J101" s="24">
        <v>251.7</v>
      </c>
      <c r="K101" s="1">
        <v>31.9</v>
      </c>
      <c r="L101" s="12" t="s">
        <v>3</v>
      </c>
      <c r="M101" s="44">
        <f t="shared" si="2"/>
        <v>1284.7</v>
      </c>
      <c r="N101" s="45">
        <v>1284.7</v>
      </c>
      <c r="O101" s="45">
        <v>1284.7</v>
      </c>
    </row>
    <row r="102" spans="1:15" x14ac:dyDescent="0.3">
      <c r="A102" s="76" t="s">
        <v>135</v>
      </c>
      <c r="B102" s="1"/>
      <c r="C102" s="1"/>
      <c r="D102" s="1"/>
      <c r="E102" s="1"/>
      <c r="F102" s="76" t="s">
        <v>135</v>
      </c>
      <c r="G102" s="24">
        <v>-205.8</v>
      </c>
      <c r="H102" s="24">
        <v>312.10000000000002</v>
      </c>
      <c r="I102" s="7" t="s">
        <v>3</v>
      </c>
      <c r="J102" s="24">
        <v>-67.400000000000006</v>
      </c>
      <c r="K102" s="1">
        <v>38.9</v>
      </c>
      <c r="L102" s="12" t="s">
        <v>3</v>
      </c>
      <c r="M102" s="43">
        <f t="shared" si="2"/>
        <v>1323.6000000000001</v>
      </c>
      <c r="N102" s="41"/>
      <c r="O102" s="41"/>
    </row>
    <row r="103" spans="1:15" x14ac:dyDescent="0.3">
      <c r="A103" s="78" t="s">
        <v>136</v>
      </c>
      <c r="B103" s="1"/>
      <c r="C103" s="1"/>
      <c r="D103" s="1"/>
      <c r="E103" s="1"/>
      <c r="F103" s="78" t="s">
        <v>136</v>
      </c>
      <c r="G103" s="24">
        <v>-329.5</v>
      </c>
      <c r="H103" s="24">
        <v>553.20000000000005</v>
      </c>
      <c r="I103" s="7" t="s">
        <v>3</v>
      </c>
      <c r="J103" s="24">
        <v>-276.89999999999998</v>
      </c>
      <c r="K103" s="1">
        <v>-53.2</v>
      </c>
      <c r="L103" s="12" t="s">
        <v>3</v>
      </c>
      <c r="M103" s="43">
        <f t="shared" si="2"/>
        <v>1270.4000000000001</v>
      </c>
      <c r="N103" s="41"/>
      <c r="O103" s="41"/>
    </row>
    <row r="104" spans="1:15" x14ac:dyDescent="0.3">
      <c r="A104" s="79" t="s">
        <v>137</v>
      </c>
      <c r="B104" s="1"/>
      <c r="C104" s="1"/>
      <c r="D104" s="1"/>
      <c r="E104" s="1"/>
      <c r="F104" s="79" t="s">
        <v>137</v>
      </c>
      <c r="G104" s="24">
        <v>-450.3</v>
      </c>
      <c r="H104" s="24">
        <v>580.1</v>
      </c>
      <c r="I104" s="7" t="s">
        <v>3</v>
      </c>
      <c r="J104" s="24">
        <v>-243.5</v>
      </c>
      <c r="K104" s="1">
        <v>-113.6</v>
      </c>
      <c r="L104" s="12" t="s">
        <v>3</v>
      </c>
      <c r="M104" s="43">
        <f t="shared" si="2"/>
        <v>1156.8000000000002</v>
      </c>
      <c r="N104" s="41"/>
      <c r="O104" s="41"/>
    </row>
    <row r="105" spans="1:15" x14ac:dyDescent="0.3">
      <c r="A105" s="80" t="s">
        <v>138</v>
      </c>
      <c r="B105" s="1"/>
      <c r="C105" s="1"/>
      <c r="D105" s="1"/>
      <c r="E105" s="1"/>
      <c r="F105" s="80" t="s">
        <v>138</v>
      </c>
      <c r="G105" s="24">
        <v>-543.20000000000005</v>
      </c>
      <c r="H105" s="24">
        <v>608.70000000000005</v>
      </c>
      <c r="I105" s="7" t="s">
        <v>3</v>
      </c>
      <c r="J105" s="24">
        <v>184.7</v>
      </c>
      <c r="K105" s="1">
        <v>250.1</v>
      </c>
      <c r="L105" s="12" t="s">
        <v>3</v>
      </c>
      <c r="M105" s="44">
        <f t="shared" si="2"/>
        <v>1406.9</v>
      </c>
      <c r="N105" s="45">
        <v>1406.9</v>
      </c>
      <c r="O105" s="45">
        <v>1406.9</v>
      </c>
    </row>
    <row r="106" spans="1:15" x14ac:dyDescent="0.3">
      <c r="A106" s="76" t="s">
        <v>139</v>
      </c>
      <c r="B106" s="1"/>
      <c r="C106" s="1"/>
      <c r="D106" s="1"/>
      <c r="E106" s="1"/>
      <c r="F106" s="76" t="s">
        <v>139</v>
      </c>
      <c r="G106" s="24">
        <v>-412.1</v>
      </c>
      <c r="H106" s="24">
        <v>890.5</v>
      </c>
      <c r="I106" s="7" t="s">
        <v>3</v>
      </c>
      <c r="J106" s="24">
        <v>-289.8</v>
      </c>
      <c r="K106" s="1">
        <v>188.6</v>
      </c>
      <c r="L106" s="12" t="s">
        <v>3</v>
      </c>
      <c r="M106" s="43">
        <f t="shared" si="2"/>
        <v>1595.5</v>
      </c>
      <c r="N106" s="41"/>
      <c r="O106" s="41"/>
    </row>
    <row r="107" spans="1:15" x14ac:dyDescent="0.3">
      <c r="A107" s="78" t="s">
        <v>140</v>
      </c>
      <c r="B107" s="1"/>
      <c r="C107" s="1"/>
      <c r="D107" s="1"/>
      <c r="E107" s="1"/>
      <c r="F107" s="78" t="s">
        <v>140</v>
      </c>
      <c r="G107" s="24">
        <v>-811.9</v>
      </c>
      <c r="H107" s="24">
        <v>925.3</v>
      </c>
      <c r="I107" s="7" t="s">
        <v>3</v>
      </c>
      <c r="J107" s="24">
        <v>-119.2</v>
      </c>
      <c r="K107" s="1">
        <v>-5.9</v>
      </c>
      <c r="L107" s="12" t="s">
        <v>3</v>
      </c>
      <c r="M107" s="43">
        <f t="shared" si="2"/>
        <v>1589.6</v>
      </c>
      <c r="N107" s="41"/>
      <c r="O107" s="41"/>
    </row>
    <row r="108" spans="1:15" x14ac:dyDescent="0.3">
      <c r="A108" s="79" t="s">
        <v>141</v>
      </c>
      <c r="B108" s="1"/>
      <c r="C108" s="1"/>
      <c r="D108" s="1"/>
      <c r="E108" s="1"/>
      <c r="F108" s="79" t="s">
        <v>141</v>
      </c>
      <c r="G108" s="24">
        <v>-927.3</v>
      </c>
      <c r="H108" s="24">
        <v>993.4</v>
      </c>
      <c r="I108" s="7" t="s">
        <v>3</v>
      </c>
      <c r="J108" s="24">
        <v>-242.4</v>
      </c>
      <c r="K108" s="1">
        <v>-176.3</v>
      </c>
      <c r="L108" s="12" t="s">
        <v>3</v>
      </c>
      <c r="M108" s="43">
        <f t="shared" si="2"/>
        <v>1413.3</v>
      </c>
      <c r="N108" s="41"/>
      <c r="O108" s="41"/>
    </row>
    <row r="109" spans="1:15" x14ac:dyDescent="0.3">
      <c r="A109" s="80" t="s">
        <v>142</v>
      </c>
      <c r="B109" s="1"/>
      <c r="C109" s="1"/>
      <c r="D109" s="1"/>
      <c r="E109" s="1"/>
      <c r="F109" s="80" t="s">
        <v>142</v>
      </c>
      <c r="G109" s="24">
        <v>-1074.7</v>
      </c>
      <c r="H109" s="24">
        <v>1013.3</v>
      </c>
      <c r="I109" s="7" t="s">
        <v>3</v>
      </c>
      <c r="J109" s="24">
        <v>91.9</v>
      </c>
      <c r="K109" s="1">
        <v>30.6</v>
      </c>
      <c r="L109" s="12" t="s">
        <v>3</v>
      </c>
      <c r="M109" s="44">
        <f t="shared" si="2"/>
        <v>1443.8999999999999</v>
      </c>
      <c r="N109" s="45">
        <v>1443.9</v>
      </c>
      <c r="O109" s="45">
        <v>1443.9</v>
      </c>
    </row>
    <row r="110" spans="1:15" x14ac:dyDescent="0.3">
      <c r="A110" s="76" t="s">
        <v>143</v>
      </c>
      <c r="B110" s="1"/>
      <c r="C110" s="1"/>
      <c r="D110" s="1"/>
      <c r="E110" s="1"/>
      <c r="F110" s="76" t="s">
        <v>143</v>
      </c>
      <c r="G110" s="24">
        <v>-884.4</v>
      </c>
      <c r="H110" s="24">
        <v>1074.4000000000001</v>
      </c>
      <c r="I110" s="7" t="s">
        <v>3</v>
      </c>
      <c r="J110" s="24">
        <v>-93.8</v>
      </c>
      <c r="K110" s="1">
        <v>96.1</v>
      </c>
      <c r="L110" s="12" t="s">
        <v>3</v>
      </c>
      <c r="M110" s="43">
        <f t="shared" si="2"/>
        <v>1539.9999999999998</v>
      </c>
      <c r="N110" s="41"/>
      <c r="O110" s="41"/>
    </row>
    <row r="111" spans="1:15" x14ac:dyDescent="0.3">
      <c r="A111" s="78" t="s">
        <v>144</v>
      </c>
      <c r="B111" s="1"/>
      <c r="C111" s="1"/>
      <c r="D111" s="1"/>
      <c r="E111" s="1"/>
      <c r="F111" s="78" t="s">
        <v>144</v>
      </c>
      <c r="G111" s="24">
        <v>-1135.4000000000001</v>
      </c>
      <c r="H111" s="24">
        <v>874.3</v>
      </c>
      <c r="I111" s="7" t="s">
        <v>3</v>
      </c>
      <c r="J111" s="24">
        <v>165.2</v>
      </c>
      <c r="K111" s="1">
        <v>-95.9</v>
      </c>
      <c r="L111" s="12" t="s">
        <v>3</v>
      </c>
      <c r="M111" s="43">
        <f t="shared" si="2"/>
        <v>1444.0999999999997</v>
      </c>
      <c r="N111" s="41"/>
      <c r="O111" s="41"/>
    </row>
    <row r="112" spans="1:15" x14ac:dyDescent="0.3">
      <c r="A112" s="79" t="s">
        <v>145</v>
      </c>
      <c r="B112" s="1"/>
      <c r="C112" s="1"/>
      <c r="D112" s="1"/>
      <c r="E112" s="1"/>
      <c r="F112" s="79" t="s">
        <v>145</v>
      </c>
      <c r="G112" s="24">
        <v>-1065.5999999999999</v>
      </c>
      <c r="H112" s="24">
        <v>1705.4</v>
      </c>
      <c r="I112" s="7" t="s">
        <v>3</v>
      </c>
      <c r="J112" s="24">
        <v>-711.7</v>
      </c>
      <c r="K112" s="1">
        <v>-71.8</v>
      </c>
      <c r="L112" s="12" t="s">
        <v>3</v>
      </c>
      <c r="M112" s="43">
        <f t="shared" si="2"/>
        <v>1372.2999999999997</v>
      </c>
      <c r="N112" s="41"/>
      <c r="O112" s="41"/>
    </row>
    <row r="113" spans="1:15" x14ac:dyDescent="0.3">
      <c r="A113" s="80" t="s">
        <v>146</v>
      </c>
      <c r="B113" s="1"/>
      <c r="C113" s="1"/>
      <c r="D113" s="1"/>
      <c r="E113" s="1"/>
      <c r="F113" s="80" t="s">
        <v>146</v>
      </c>
      <c r="G113" s="24">
        <v>-1357.2</v>
      </c>
      <c r="H113" s="24">
        <v>1804.8</v>
      </c>
      <c r="I113" s="7" t="s">
        <v>3</v>
      </c>
      <c r="J113" s="24">
        <v>-211</v>
      </c>
      <c r="K113" s="1">
        <v>236.6</v>
      </c>
      <c r="L113" s="12" t="s">
        <v>3</v>
      </c>
      <c r="M113" s="44">
        <f t="shared" si="2"/>
        <v>1608.8999999999996</v>
      </c>
      <c r="N113" s="45">
        <v>1608.9</v>
      </c>
      <c r="O113" s="45">
        <v>1608.9</v>
      </c>
    </row>
    <row r="114" spans="1:15" x14ac:dyDescent="0.3">
      <c r="A114" s="76" t="s">
        <v>147</v>
      </c>
      <c r="B114" s="1"/>
      <c r="C114" s="1"/>
      <c r="D114" s="1"/>
      <c r="E114" s="1"/>
      <c r="F114" s="76" t="s">
        <v>147</v>
      </c>
      <c r="G114" s="24">
        <v>-907.6</v>
      </c>
      <c r="H114" s="24">
        <v>1201</v>
      </c>
      <c r="I114" s="7" t="s">
        <v>3</v>
      </c>
      <c r="J114" s="24">
        <v>-337.8</v>
      </c>
      <c r="K114" s="1">
        <v>-44.4</v>
      </c>
      <c r="L114" s="12" t="s">
        <v>3</v>
      </c>
      <c r="M114" s="43">
        <f t="shared" si="2"/>
        <v>1564.4999999999995</v>
      </c>
      <c r="N114" s="41"/>
      <c r="O114" s="41"/>
    </row>
    <row r="115" spans="1:15" x14ac:dyDescent="0.3">
      <c r="A115" s="78" t="s">
        <v>148</v>
      </c>
      <c r="B115" s="1"/>
      <c r="C115" s="1"/>
      <c r="D115" s="1"/>
      <c r="E115" s="1"/>
      <c r="F115" s="78" t="s">
        <v>148</v>
      </c>
      <c r="G115" s="24">
        <v>-1075.5999999999999</v>
      </c>
      <c r="H115" s="24">
        <v>1773.9</v>
      </c>
      <c r="I115" s="7" t="s">
        <v>3</v>
      </c>
      <c r="J115" s="24">
        <v>-400.4</v>
      </c>
      <c r="K115" s="34">
        <v>-185</v>
      </c>
      <c r="L115" s="12" t="s">
        <v>3</v>
      </c>
      <c r="M115" s="43">
        <f t="shared" si="2"/>
        <v>1379.4999999999995</v>
      </c>
      <c r="N115" s="41"/>
      <c r="O115" s="41"/>
    </row>
    <row r="116" spans="1:15" x14ac:dyDescent="0.3">
      <c r="A116" s="79" t="s">
        <v>149</v>
      </c>
      <c r="B116" s="1"/>
      <c r="C116" s="1"/>
      <c r="D116" s="1"/>
      <c r="E116" s="1"/>
      <c r="F116" s="79" t="s">
        <v>149</v>
      </c>
      <c r="G116" s="24">
        <v>-1079.7</v>
      </c>
      <c r="H116" s="24">
        <v>836.7</v>
      </c>
      <c r="I116" s="7" t="s">
        <v>3</v>
      </c>
      <c r="J116" s="24">
        <v>-410.5</v>
      </c>
      <c r="K116" s="1">
        <v>-170.5</v>
      </c>
      <c r="L116" s="12" t="s">
        <v>3</v>
      </c>
      <c r="M116" s="43">
        <f t="shared" si="2"/>
        <v>1208.9999999999995</v>
      </c>
      <c r="N116" s="41"/>
      <c r="O116" s="41"/>
    </row>
    <row r="117" spans="1:15" x14ac:dyDescent="0.3">
      <c r="A117" s="80" t="s">
        <v>150</v>
      </c>
      <c r="B117" s="1"/>
      <c r="C117" s="1"/>
      <c r="D117" s="1"/>
      <c r="E117" s="1"/>
      <c r="F117" s="80" t="s">
        <v>150</v>
      </c>
      <c r="G117" s="24">
        <v>-620.4</v>
      </c>
      <c r="H117" s="24">
        <v>1258.3</v>
      </c>
      <c r="I117" s="7" t="s">
        <v>3</v>
      </c>
      <c r="J117" s="24">
        <v>-559</v>
      </c>
      <c r="K117" s="1">
        <v>79</v>
      </c>
      <c r="L117" s="12" t="s">
        <v>3</v>
      </c>
      <c r="M117" s="44">
        <f t="shared" si="2"/>
        <v>1287.9999999999995</v>
      </c>
      <c r="N117" s="45">
        <v>1287.9999999999995</v>
      </c>
      <c r="O117" s="45">
        <v>1287.9999999999995</v>
      </c>
    </row>
    <row r="118" spans="1:15" x14ac:dyDescent="0.3">
      <c r="A118" s="76" t="s">
        <v>151</v>
      </c>
      <c r="B118" s="1"/>
      <c r="C118" s="1"/>
      <c r="D118" s="1"/>
      <c r="E118" s="1"/>
      <c r="F118" s="76" t="s">
        <v>151</v>
      </c>
      <c r="G118" s="24">
        <v>-20.7</v>
      </c>
      <c r="H118" s="24">
        <v>-52</v>
      </c>
      <c r="I118" s="7" t="s">
        <v>3</v>
      </c>
      <c r="J118" s="24">
        <v>282.8</v>
      </c>
      <c r="K118" s="1">
        <v>210.1</v>
      </c>
      <c r="L118" s="12" t="s">
        <v>3</v>
      </c>
      <c r="M118" s="43">
        <f t="shared" si="2"/>
        <v>1498.0999999999995</v>
      </c>
      <c r="N118" s="41"/>
      <c r="O118" s="41"/>
    </row>
    <row r="119" spans="1:15" x14ac:dyDescent="0.3">
      <c r="A119" s="78" t="s">
        <v>152</v>
      </c>
      <c r="B119" s="1"/>
      <c r="C119" s="1"/>
      <c r="D119" s="1"/>
      <c r="E119" s="1"/>
      <c r="F119" s="78" t="s">
        <v>152</v>
      </c>
      <c r="G119" s="24">
        <v>-389.3</v>
      </c>
      <c r="H119" s="24">
        <v>941.4</v>
      </c>
      <c r="I119" s="7" t="s">
        <v>3</v>
      </c>
      <c r="J119" s="24">
        <v>-378.7</v>
      </c>
      <c r="K119" s="1">
        <v>173.4</v>
      </c>
      <c r="L119" s="12" t="s">
        <v>3</v>
      </c>
      <c r="M119" s="43">
        <f t="shared" si="2"/>
        <v>1671.4999999999995</v>
      </c>
      <c r="N119" s="41"/>
      <c r="O119" s="41"/>
    </row>
    <row r="120" spans="1:15" x14ac:dyDescent="0.3">
      <c r="A120" s="79" t="s">
        <v>153</v>
      </c>
      <c r="B120" s="1"/>
      <c r="C120" s="1"/>
      <c r="D120" s="1"/>
      <c r="E120" s="1"/>
      <c r="F120" s="79" t="s">
        <v>153</v>
      </c>
      <c r="G120" s="24">
        <v>-669.4</v>
      </c>
      <c r="H120" s="24">
        <v>722.5</v>
      </c>
      <c r="I120" s="7" t="s">
        <v>3</v>
      </c>
      <c r="J120" s="24">
        <v>171.7</v>
      </c>
      <c r="K120" s="1">
        <v>224.8</v>
      </c>
      <c r="L120" s="12" t="s">
        <v>3</v>
      </c>
      <c r="M120" s="43">
        <f t="shared" si="2"/>
        <v>1896.2999999999995</v>
      </c>
      <c r="N120" s="41"/>
      <c r="O120" s="41"/>
    </row>
    <row r="121" spans="1:15" x14ac:dyDescent="0.3">
      <c r="A121" s="80" t="s">
        <v>154</v>
      </c>
      <c r="B121" s="1"/>
      <c r="C121" s="1"/>
      <c r="D121" s="1"/>
      <c r="E121" s="1"/>
      <c r="F121" s="80" t="s">
        <v>154</v>
      </c>
      <c r="G121" s="24">
        <v>-520.20000000000005</v>
      </c>
      <c r="H121" s="24">
        <v>665.1</v>
      </c>
      <c r="I121" s="7" t="s">
        <v>3</v>
      </c>
      <c r="J121" s="24">
        <v>-96.1</v>
      </c>
      <c r="K121" s="1">
        <v>48.8</v>
      </c>
      <c r="L121" s="12" t="s">
        <v>3</v>
      </c>
      <c r="M121" s="44">
        <f t="shared" si="2"/>
        <v>1945.0999999999995</v>
      </c>
      <c r="N121" s="45">
        <v>1945.0999999999995</v>
      </c>
      <c r="O121" s="45">
        <v>1945.0999999999995</v>
      </c>
    </row>
    <row r="122" spans="1:15" x14ac:dyDescent="0.3">
      <c r="A122" s="76" t="s">
        <v>155</v>
      </c>
      <c r="B122" s="1"/>
      <c r="C122" s="1"/>
      <c r="D122" s="1"/>
      <c r="E122" s="1"/>
      <c r="F122" s="76" t="s">
        <v>155</v>
      </c>
      <c r="G122" s="24">
        <v>-139.1</v>
      </c>
      <c r="H122" s="24">
        <v>758.9</v>
      </c>
      <c r="I122" s="7" t="s">
        <v>3</v>
      </c>
      <c r="J122" s="24">
        <v>-464</v>
      </c>
      <c r="K122" s="1">
        <v>155.80000000000001</v>
      </c>
      <c r="L122" s="12" t="s">
        <v>3</v>
      </c>
      <c r="M122" s="43">
        <f t="shared" si="2"/>
        <v>2100.8999999999996</v>
      </c>
      <c r="N122" s="41"/>
      <c r="O122" s="41"/>
    </row>
    <row r="123" spans="1:15" x14ac:dyDescent="0.3">
      <c r="A123" s="78" t="s">
        <v>156</v>
      </c>
      <c r="B123" s="1"/>
      <c r="C123" s="1"/>
      <c r="D123" s="1"/>
      <c r="E123" s="1"/>
      <c r="F123" s="78" t="s">
        <v>156</v>
      </c>
      <c r="G123" s="24">
        <v>-962.9</v>
      </c>
      <c r="H123" s="24">
        <v>535.6</v>
      </c>
      <c r="I123" s="7" t="s">
        <v>3</v>
      </c>
      <c r="J123" s="24">
        <v>494.7</v>
      </c>
      <c r="K123" s="1">
        <v>67.3</v>
      </c>
      <c r="L123" s="12" t="s">
        <v>3</v>
      </c>
      <c r="M123" s="43">
        <f t="shared" si="2"/>
        <v>2168.1999999999998</v>
      </c>
      <c r="N123" s="41"/>
      <c r="O123" s="41"/>
    </row>
    <row r="124" spans="1:15" x14ac:dyDescent="0.3">
      <c r="A124" s="79" t="s">
        <v>157</v>
      </c>
      <c r="B124" s="1"/>
      <c r="C124" s="1"/>
      <c r="D124" s="1"/>
      <c r="E124" s="1"/>
      <c r="F124" s="79" t="s">
        <v>157</v>
      </c>
      <c r="G124" s="24">
        <v>-779</v>
      </c>
      <c r="H124" s="24">
        <v>614.4</v>
      </c>
      <c r="I124" s="7" t="s">
        <v>3</v>
      </c>
      <c r="J124" s="24">
        <v>219.6</v>
      </c>
      <c r="K124" s="1">
        <v>55.1</v>
      </c>
      <c r="L124" s="12" t="s">
        <v>3</v>
      </c>
      <c r="M124" s="43">
        <f t="shared" si="2"/>
        <v>2223.2999999999997</v>
      </c>
      <c r="N124" s="41"/>
      <c r="O124" s="41"/>
    </row>
    <row r="125" spans="1:15" x14ac:dyDescent="0.3">
      <c r="A125" s="80" t="s">
        <v>158</v>
      </c>
      <c r="B125" s="1"/>
      <c r="C125" s="1"/>
      <c r="D125" s="1"/>
      <c r="E125" s="1"/>
      <c r="F125" s="80" t="s">
        <v>158</v>
      </c>
      <c r="G125" s="24">
        <v>-812</v>
      </c>
      <c r="H125" s="24">
        <v>1348.2</v>
      </c>
      <c r="I125" s="7" t="s">
        <v>3</v>
      </c>
      <c r="J125" s="24">
        <v>-380.2</v>
      </c>
      <c r="K125" s="1">
        <v>156</v>
      </c>
      <c r="L125" s="12" t="s">
        <v>3</v>
      </c>
      <c r="M125" s="44">
        <f t="shared" si="2"/>
        <v>2379.2999999999997</v>
      </c>
      <c r="N125" s="44">
        <v>2379.2999999999997</v>
      </c>
      <c r="O125" s="44">
        <v>2379.2999999999997</v>
      </c>
    </row>
    <row r="126" spans="1:15" x14ac:dyDescent="0.3">
      <c r="A126" s="76" t="s">
        <v>159</v>
      </c>
      <c r="B126" s="1"/>
      <c r="C126" s="1"/>
      <c r="D126" s="1"/>
      <c r="E126" s="1"/>
      <c r="F126" s="76" t="s">
        <v>159</v>
      </c>
      <c r="G126" s="24">
        <v>-543.29999999999995</v>
      </c>
      <c r="H126" s="24">
        <v>772.8</v>
      </c>
      <c r="I126" s="1">
        <v>70</v>
      </c>
      <c r="J126" s="24">
        <v>-88.6</v>
      </c>
      <c r="K126" s="1">
        <v>210.9</v>
      </c>
      <c r="L126" s="12" t="s">
        <v>3</v>
      </c>
      <c r="M126" s="43">
        <f t="shared" si="2"/>
        <v>2590.1999999999998</v>
      </c>
      <c r="N126" s="41"/>
      <c r="O126" s="41"/>
    </row>
    <row r="127" spans="1:15" x14ac:dyDescent="0.3">
      <c r="A127" s="78" t="s">
        <v>160</v>
      </c>
      <c r="B127" s="1"/>
      <c r="C127" s="1"/>
      <c r="D127" s="1"/>
      <c r="E127" s="1"/>
      <c r="F127" s="78" t="s">
        <v>160</v>
      </c>
      <c r="G127" s="24">
        <v>-1187.9000000000001</v>
      </c>
      <c r="H127" s="24">
        <v>1325.8</v>
      </c>
      <c r="I127" s="7" t="s">
        <v>3</v>
      </c>
      <c r="J127" s="24">
        <v>-41.1</v>
      </c>
      <c r="K127" s="1">
        <v>96.8</v>
      </c>
      <c r="L127" s="12" t="s">
        <v>3</v>
      </c>
      <c r="M127" s="43">
        <f t="shared" si="2"/>
        <v>2687</v>
      </c>
      <c r="N127" s="41"/>
      <c r="O127" s="41"/>
    </row>
    <row r="128" spans="1:15" x14ac:dyDescent="0.3">
      <c r="A128" s="79" t="s">
        <v>161</v>
      </c>
      <c r="B128" s="1"/>
      <c r="C128" s="1"/>
      <c r="D128" s="1"/>
      <c r="E128" s="1"/>
      <c r="F128" s="79" t="s">
        <v>161</v>
      </c>
      <c r="G128" s="24">
        <v>-1650.3</v>
      </c>
      <c r="H128" s="24">
        <v>1063.5</v>
      </c>
      <c r="I128" s="7" t="s">
        <v>3</v>
      </c>
      <c r="J128" s="24">
        <v>537.6</v>
      </c>
      <c r="K128" s="1">
        <v>-49.2</v>
      </c>
      <c r="L128" s="12" t="s">
        <v>3</v>
      </c>
      <c r="M128" s="43">
        <f t="shared" si="2"/>
        <v>2637.8</v>
      </c>
      <c r="N128" s="41"/>
      <c r="O128" s="41"/>
    </row>
    <row r="129" spans="1:15" x14ac:dyDescent="0.3">
      <c r="A129" s="80" t="s">
        <v>162</v>
      </c>
      <c r="B129" s="1"/>
      <c r="C129" s="1"/>
      <c r="D129" s="1"/>
      <c r="E129" s="1"/>
      <c r="F129" s="80" t="s">
        <v>162</v>
      </c>
      <c r="G129" s="24">
        <v>-1489</v>
      </c>
      <c r="H129" s="24">
        <v>1371.2</v>
      </c>
      <c r="I129" s="7" t="s">
        <v>3</v>
      </c>
      <c r="J129" s="24">
        <v>278.3</v>
      </c>
      <c r="K129" s="1">
        <v>160.5</v>
      </c>
      <c r="L129" s="12" t="s">
        <v>3</v>
      </c>
      <c r="M129" s="191">
        <f t="shared" si="2"/>
        <v>2798.3</v>
      </c>
      <c r="N129" s="192">
        <v>2798.3</v>
      </c>
      <c r="O129" s="192">
        <v>2798.3</v>
      </c>
    </row>
    <row r="130" spans="1:15" x14ac:dyDescent="0.3">
      <c r="A130" s="76">
        <v>29221</v>
      </c>
      <c r="B130" s="1"/>
      <c r="C130" s="1"/>
      <c r="D130" s="1"/>
      <c r="E130" s="1"/>
      <c r="F130" s="76">
        <v>29221</v>
      </c>
      <c r="G130" s="24">
        <f>BPT!B5</f>
        <v>-1335.579</v>
      </c>
      <c r="H130" s="24">
        <f>BPT!M5</f>
        <v>2346.2294999999999</v>
      </c>
      <c r="I130" s="7" t="s">
        <v>3</v>
      </c>
      <c r="J130" s="24">
        <f>BPT!N5</f>
        <v>-1018.4555</v>
      </c>
      <c r="K130" s="24">
        <f>BPT!O5</f>
        <v>158.99199999999999</v>
      </c>
      <c r="L130" s="24">
        <f>BPT!P5</f>
        <v>-166.797</v>
      </c>
      <c r="N130" s="194">
        <f>M129+K130</f>
        <v>2957.2920000000004</v>
      </c>
      <c r="O130" s="43">
        <f>M129+K130-L130</f>
        <v>3124.0890000000004</v>
      </c>
    </row>
    <row r="131" spans="1:15" x14ac:dyDescent="0.3">
      <c r="A131" s="78">
        <v>29312</v>
      </c>
      <c r="B131" s="1"/>
      <c r="C131" s="1"/>
      <c r="D131" s="1"/>
      <c r="E131" s="1"/>
      <c r="F131" s="78">
        <v>29312</v>
      </c>
      <c r="G131" s="24">
        <f>BPT!B6</f>
        <v>-2554.38</v>
      </c>
      <c r="H131" s="24">
        <f>BPT!M6</f>
        <v>2670.7961</v>
      </c>
      <c r="I131" s="7" t="s">
        <v>3</v>
      </c>
      <c r="J131" s="24">
        <f>BPT!N6</f>
        <v>98.390900000000002</v>
      </c>
      <c r="K131" s="24">
        <f>BPT!O6</f>
        <v>231.45500000000001</v>
      </c>
      <c r="L131" s="24">
        <f>BPT!P6</f>
        <v>-16.648</v>
      </c>
      <c r="N131" s="194">
        <f>N130+K131</f>
        <v>3188.7470000000003</v>
      </c>
      <c r="O131" s="43">
        <f t="shared" ref="O131:O162" si="4">O130+K131-L131</f>
        <v>3372.1920000000005</v>
      </c>
    </row>
    <row r="132" spans="1:15" x14ac:dyDescent="0.3">
      <c r="A132" s="79">
        <v>29403</v>
      </c>
      <c r="B132" s="1"/>
      <c r="C132" s="1"/>
      <c r="D132" s="1"/>
      <c r="E132" s="1"/>
      <c r="F132" s="79">
        <v>29403</v>
      </c>
      <c r="G132" s="24">
        <f>BPT!B7</f>
        <v>-3178.578</v>
      </c>
      <c r="H132" s="24">
        <f>BPT!M7</f>
        <v>3614.4083000000001</v>
      </c>
      <c r="I132" s="7" t="s">
        <v>3</v>
      </c>
      <c r="J132" s="24">
        <f>BPT!N7</f>
        <v>-243.3663</v>
      </c>
      <c r="K132" s="24">
        <f>BPT!O7</f>
        <v>226.16200000000001</v>
      </c>
      <c r="L132" s="24">
        <f>BPT!P7</f>
        <v>-33.698</v>
      </c>
      <c r="N132" s="194">
        <f t="shared" ref="N132:N133" si="5">N131+K132</f>
        <v>3414.9090000000001</v>
      </c>
      <c r="O132" s="43">
        <f t="shared" si="4"/>
        <v>3632.0520000000001</v>
      </c>
    </row>
    <row r="133" spans="1:15" x14ac:dyDescent="0.3">
      <c r="A133" s="80">
        <v>29495</v>
      </c>
      <c r="B133" s="1"/>
      <c r="C133" s="1"/>
      <c r="D133" s="1"/>
      <c r="E133" s="1"/>
      <c r="F133" s="80">
        <v>29495</v>
      </c>
      <c r="G133" s="24">
        <f>BPT!B8</f>
        <v>-3365.6080000000002</v>
      </c>
      <c r="H133" s="24">
        <f>BPT!M8</f>
        <v>2643.076102</v>
      </c>
      <c r="I133" s="7" t="s">
        <v>3</v>
      </c>
      <c r="J133" s="24">
        <f>BPT!N8</f>
        <v>1021.245898</v>
      </c>
      <c r="K133" s="24">
        <f>BPT!O8</f>
        <v>299.5</v>
      </c>
      <c r="L133" s="24">
        <f>BPT!P8</f>
        <v>-0.78600000000000003</v>
      </c>
      <c r="N133" s="195">
        <f t="shared" si="5"/>
        <v>3714.4090000000001</v>
      </c>
      <c r="O133" s="44">
        <f t="shared" si="4"/>
        <v>3932.3380000000002</v>
      </c>
    </row>
    <row r="134" spans="1:15" x14ac:dyDescent="0.3">
      <c r="A134" s="76">
        <v>29587</v>
      </c>
      <c r="B134" s="1"/>
      <c r="C134" s="1"/>
      <c r="D134" s="1"/>
      <c r="E134" s="1"/>
      <c r="F134" s="76">
        <v>29587</v>
      </c>
      <c r="G134" s="24">
        <f>BPT!B9</f>
        <v>-2584.6880000000001</v>
      </c>
      <c r="H134" s="24">
        <f>BPT!M9</f>
        <v>2643.8449999999998</v>
      </c>
      <c r="I134" s="7" t="s">
        <v>3</v>
      </c>
      <c r="J134" s="24">
        <f>BPT!N9</f>
        <v>154.84100000000001</v>
      </c>
      <c r="K134" s="24">
        <f>BPT!O9</f>
        <v>267.05799999999999</v>
      </c>
      <c r="L134" s="24">
        <f>BPT!P9</f>
        <v>-53.06</v>
      </c>
      <c r="N134" s="194">
        <f>N133+K134</f>
        <v>3981.4670000000001</v>
      </c>
      <c r="O134" s="43">
        <f t="shared" si="4"/>
        <v>4252.456000000001</v>
      </c>
    </row>
    <row r="135" spans="1:15" x14ac:dyDescent="0.3">
      <c r="A135" s="78">
        <v>29677</v>
      </c>
      <c r="B135" s="1"/>
      <c r="C135" s="1"/>
      <c r="D135" s="1"/>
      <c r="E135" s="1"/>
      <c r="F135" s="78">
        <v>29677</v>
      </c>
      <c r="G135" s="24">
        <f>BPT!B10</f>
        <v>-3877.5050000000001</v>
      </c>
      <c r="H135" s="24">
        <f>BPT!M10</f>
        <v>6508.2150000000001</v>
      </c>
      <c r="I135" s="7" t="s">
        <v>3</v>
      </c>
      <c r="J135" s="24">
        <f>BPT!N10</f>
        <v>-3183.94</v>
      </c>
      <c r="K135" s="24">
        <f>BPT!O10</f>
        <v>-562.08000000000004</v>
      </c>
      <c r="L135" s="24">
        <f>BPT!P10</f>
        <v>8.85</v>
      </c>
      <c r="N135" s="194">
        <f t="shared" ref="N135:N198" si="6">N134+K135</f>
        <v>3419.3870000000002</v>
      </c>
      <c r="O135" s="43">
        <f t="shared" si="4"/>
        <v>3681.5260000000012</v>
      </c>
    </row>
    <row r="136" spans="1:15" x14ac:dyDescent="0.3">
      <c r="A136" s="79">
        <v>29768</v>
      </c>
      <c r="B136" s="1"/>
      <c r="C136" s="1"/>
      <c r="D136" s="1"/>
      <c r="E136" s="1"/>
      <c r="F136" s="79">
        <v>29768</v>
      </c>
      <c r="G136" s="24">
        <f>BPT!B11</f>
        <v>-5078.6080000000002</v>
      </c>
      <c r="H136" s="24">
        <f>BPT!M11</f>
        <v>7455.6549999999997</v>
      </c>
      <c r="I136" s="7" t="s">
        <v>3</v>
      </c>
      <c r="J136" s="24">
        <f>BPT!N11</f>
        <v>-2127.4250000000002</v>
      </c>
      <c r="K136" s="24">
        <f>BPT!O11</f>
        <v>244.36099999999999</v>
      </c>
      <c r="L136" s="24">
        <f>BPT!P11</f>
        <v>5.2610000000000001</v>
      </c>
      <c r="N136" s="194">
        <f t="shared" si="6"/>
        <v>3663.748</v>
      </c>
      <c r="O136" s="43">
        <f t="shared" si="4"/>
        <v>3920.6260000000011</v>
      </c>
    </row>
    <row r="137" spans="1:15" x14ac:dyDescent="0.3">
      <c r="A137" s="80">
        <v>29860</v>
      </c>
      <c r="B137" s="1"/>
      <c r="C137" s="1"/>
      <c r="D137" s="1"/>
      <c r="E137" s="1"/>
      <c r="F137" s="80">
        <v>29860</v>
      </c>
      <c r="G137" s="24">
        <f>BPT!B12</f>
        <v>-4699.78</v>
      </c>
      <c r="H137" s="24">
        <f>BPT!M12</f>
        <v>10008.614</v>
      </c>
      <c r="I137" s="7" t="s">
        <v>3</v>
      </c>
      <c r="J137" s="24">
        <f>BPT!N12</f>
        <v>-4064.547</v>
      </c>
      <c r="K137" s="24">
        <f>BPT!O12</f>
        <v>1082.0350000000001</v>
      </c>
      <c r="L137" s="24">
        <f>BPT!P12</f>
        <v>162.25200000000001</v>
      </c>
      <c r="N137" s="195">
        <f t="shared" si="6"/>
        <v>4745.7830000000004</v>
      </c>
      <c r="O137" s="44">
        <f t="shared" si="4"/>
        <v>4840.4090000000006</v>
      </c>
    </row>
    <row r="138" spans="1:15" x14ac:dyDescent="0.3">
      <c r="A138" s="76">
        <v>29952</v>
      </c>
      <c r="B138" s="1"/>
      <c r="C138" s="1"/>
      <c r="D138" s="1"/>
      <c r="E138" s="1"/>
      <c r="F138" s="76">
        <v>29952</v>
      </c>
      <c r="G138" s="24">
        <f>BPT!B13</f>
        <v>-4093.6</v>
      </c>
      <c r="H138" s="24">
        <f>BPT!M13</f>
        <v>2613.9929999999999</v>
      </c>
      <c r="I138" s="7" t="s">
        <v>3</v>
      </c>
      <c r="J138" s="24">
        <f>BPT!N13</f>
        <v>-83.521000000000001</v>
      </c>
      <c r="K138" s="24">
        <f>BPT!O13</f>
        <v>-1702.971</v>
      </c>
      <c r="L138" s="24">
        <f>BPT!P13</f>
        <v>139.84299999999999</v>
      </c>
      <c r="N138" s="194">
        <f t="shared" si="6"/>
        <v>3042.8120000000004</v>
      </c>
      <c r="O138" s="43">
        <f t="shared" si="4"/>
        <v>2997.5950000000007</v>
      </c>
    </row>
    <row r="139" spans="1:15" x14ac:dyDescent="0.3">
      <c r="A139" s="78">
        <v>30042</v>
      </c>
      <c r="B139" s="1"/>
      <c r="C139" s="1"/>
      <c r="D139" s="1"/>
      <c r="E139" s="1"/>
      <c r="F139" s="78">
        <v>30042</v>
      </c>
      <c r="G139" s="24">
        <f>BPT!B14</f>
        <v>-2523.6669999999999</v>
      </c>
      <c r="H139" s="24">
        <f>BPT!M14</f>
        <v>3178.0210000000002</v>
      </c>
      <c r="I139" s="7" t="s">
        <v>3</v>
      </c>
      <c r="J139" s="24">
        <f>BPT!N14</f>
        <v>-1790.874</v>
      </c>
      <c r="K139" s="24">
        <f>BPT!O14</f>
        <v>-1170.7059999999999</v>
      </c>
      <c r="L139" s="24">
        <f>BPT!P14</f>
        <v>34.186</v>
      </c>
      <c r="N139" s="194">
        <f t="shared" si="6"/>
        <v>1872.1060000000004</v>
      </c>
      <c r="O139" s="43">
        <f t="shared" si="4"/>
        <v>1792.7030000000009</v>
      </c>
    </row>
    <row r="140" spans="1:15" x14ac:dyDescent="0.3">
      <c r="A140" s="79">
        <v>30133</v>
      </c>
      <c r="B140" s="1"/>
      <c r="C140" s="1"/>
      <c r="D140" s="1"/>
      <c r="E140" s="1"/>
      <c r="F140" s="79">
        <v>30133</v>
      </c>
      <c r="G140" s="24">
        <f>BPT!B15</f>
        <v>-375.05900000000003</v>
      </c>
      <c r="H140" s="24">
        <f>BPT!M15</f>
        <v>2978.2449999999999</v>
      </c>
      <c r="I140" s="7" t="s">
        <v>3</v>
      </c>
      <c r="J140" s="24">
        <f>BPT!N15</f>
        <v>-3019.134</v>
      </c>
      <c r="K140" s="24">
        <f>BPT!O15</f>
        <v>-205.26300000000001</v>
      </c>
      <c r="L140" s="24">
        <f>BPT!P15</f>
        <v>-210.685</v>
      </c>
      <c r="N140" s="194">
        <f t="shared" si="6"/>
        <v>1666.8430000000005</v>
      </c>
      <c r="O140" s="43">
        <f t="shared" si="4"/>
        <v>1798.1250000000009</v>
      </c>
    </row>
    <row r="141" spans="1:15" x14ac:dyDescent="0.3">
      <c r="A141" s="80">
        <v>30225</v>
      </c>
      <c r="B141" s="1"/>
      <c r="C141" s="1"/>
      <c r="D141" s="1"/>
      <c r="E141" s="1"/>
      <c r="F141" s="80">
        <v>30225</v>
      </c>
      <c r="G141" s="24">
        <f>BPT!B16</f>
        <v>1102.2049999999999</v>
      </c>
      <c r="H141" s="24">
        <f>BPT!M16</f>
        <v>1207.3409999999999</v>
      </c>
      <c r="I141" s="7" t="s">
        <v>3</v>
      </c>
      <c r="J141" s="24">
        <f>BPT!N16</f>
        <v>-2512.1729999999998</v>
      </c>
      <c r="K141" s="24">
        <f>BPT!O16</f>
        <v>-123.86199999999999</v>
      </c>
      <c r="L141" s="24">
        <f>BPT!P16</f>
        <v>-78.765000000000001</v>
      </c>
      <c r="N141" s="195">
        <f t="shared" si="6"/>
        <v>1542.9810000000004</v>
      </c>
      <c r="O141" s="188">
        <f t="shared" si="4"/>
        <v>1753.0280000000009</v>
      </c>
    </row>
    <row r="142" spans="1:15" ht="15.6" customHeight="1" x14ac:dyDescent="0.3">
      <c r="A142" s="76">
        <v>30317</v>
      </c>
      <c r="B142" s="42"/>
      <c r="C142" s="42"/>
      <c r="D142" s="42"/>
      <c r="E142" s="1"/>
      <c r="F142" s="76">
        <v>30317</v>
      </c>
      <c r="G142" s="24">
        <f>BPT!B17</f>
        <v>1638.3530000000001</v>
      </c>
      <c r="H142" s="24">
        <f>BPT!M17</f>
        <v>1197.058</v>
      </c>
      <c r="I142" s="7" t="s">
        <v>3</v>
      </c>
      <c r="J142" s="24">
        <f>BPT!N17</f>
        <v>-1584.3219999999999</v>
      </c>
      <c r="K142" s="24">
        <f>BPT!O17</f>
        <v>1261.6410000000001</v>
      </c>
      <c r="L142" s="24">
        <f>BPT!P17</f>
        <v>-10.552</v>
      </c>
      <c r="N142" s="194">
        <f t="shared" si="6"/>
        <v>2804.6220000000003</v>
      </c>
      <c r="O142" s="43">
        <f t="shared" si="4"/>
        <v>3025.2210000000009</v>
      </c>
    </row>
    <row r="143" spans="1:15" x14ac:dyDescent="0.3">
      <c r="A143" s="78">
        <v>30407</v>
      </c>
      <c r="B143" s="42"/>
      <c r="C143" s="42"/>
      <c r="D143" s="42"/>
      <c r="E143" s="1"/>
      <c r="F143" s="78">
        <v>30407</v>
      </c>
      <c r="G143" s="24">
        <f>BPT!B18</f>
        <v>1409.0719999999999</v>
      </c>
      <c r="H143" s="24">
        <f>BPT!M18</f>
        <v>-1017.726</v>
      </c>
      <c r="I143" s="7" t="s">
        <v>3</v>
      </c>
      <c r="J143" s="24">
        <f>BPT!N18</f>
        <v>98.081000000000003</v>
      </c>
      <c r="K143" s="24">
        <f>BPT!O18</f>
        <v>541.00599999999997</v>
      </c>
      <c r="L143" s="24">
        <f>BPT!P18</f>
        <v>-51.579000000000001</v>
      </c>
      <c r="N143" s="194">
        <f t="shared" si="6"/>
        <v>3345.6280000000002</v>
      </c>
      <c r="O143" s="43">
        <f t="shared" si="4"/>
        <v>3617.8060000000009</v>
      </c>
    </row>
    <row r="144" spans="1:15" x14ac:dyDescent="0.3">
      <c r="A144" s="79">
        <v>30498</v>
      </c>
      <c r="B144" s="1"/>
      <c r="C144" s="1"/>
      <c r="D144" s="1"/>
      <c r="E144" s="1"/>
      <c r="F144" s="79">
        <v>30498</v>
      </c>
      <c r="G144" s="24">
        <f>BPT!B19</f>
        <v>1034.3040000000001</v>
      </c>
      <c r="H144" s="24">
        <f>BPT!M19</f>
        <v>-263.166</v>
      </c>
      <c r="I144" s="7" t="s">
        <v>3</v>
      </c>
      <c r="J144" s="24">
        <f>BPT!N19</f>
        <v>-231.934</v>
      </c>
      <c r="K144" s="24">
        <f>BPT!O19</f>
        <v>540.00699999999995</v>
      </c>
      <c r="L144" s="24">
        <f>BPT!P19</f>
        <v>-0.80300000000000005</v>
      </c>
      <c r="N144" s="194">
        <f t="shared" si="6"/>
        <v>3885.6350000000002</v>
      </c>
      <c r="O144" s="43">
        <f t="shared" si="4"/>
        <v>4158.6160000000009</v>
      </c>
    </row>
    <row r="145" spans="1:15" x14ac:dyDescent="0.3">
      <c r="A145" s="80">
        <v>30590</v>
      </c>
      <c r="F145" s="80">
        <v>30590</v>
      </c>
      <c r="G145" s="24">
        <f>BPT!B20</f>
        <v>1777.9010000000001</v>
      </c>
      <c r="H145" s="24">
        <f>BPT!M20</f>
        <v>423.096</v>
      </c>
      <c r="I145" s="7" t="s">
        <v>3</v>
      </c>
      <c r="J145" s="24">
        <f>BPT!N20</f>
        <v>-1362.7159999999999</v>
      </c>
      <c r="K145" s="24">
        <f>BPT!O20</f>
        <v>758.20299999999997</v>
      </c>
      <c r="L145" s="24">
        <f>BPT!P20</f>
        <v>80.078000000000003</v>
      </c>
      <c r="N145" s="195">
        <f t="shared" si="6"/>
        <v>4643.8379999999997</v>
      </c>
      <c r="O145" s="188">
        <f t="shared" si="4"/>
        <v>4836.7410000000009</v>
      </c>
    </row>
    <row r="146" spans="1:15" x14ac:dyDescent="0.3">
      <c r="A146" s="76">
        <v>30682</v>
      </c>
      <c r="F146" s="76">
        <v>30682</v>
      </c>
      <c r="G146" s="24">
        <f>BPT!B21</f>
        <v>2173.7379999999998</v>
      </c>
      <c r="H146" s="24">
        <f>BPT!M21</f>
        <v>9.0190000000000001</v>
      </c>
      <c r="I146" s="7" t="s">
        <v>3</v>
      </c>
      <c r="J146" s="24">
        <f>BPT!N21</f>
        <v>-1381.8409999999999</v>
      </c>
      <c r="K146" s="24">
        <f>BPT!O21</f>
        <v>862.48500000000001</v>
      </c>
      <c r="L146" s="24">
        <f>BPT!P21</f>
        <v>-61.569000000000003</v>
      </c>
      <c r="N146" s="194">
        <f t="shared" si="6"/>
        <v>5506.3229999999994</v>
      </c>
      <c r="O146" s="43">
        <f t="shared" si="4"/>
        <v>5760.795000000001</v>
      </c>
    </row>
    <row r="147" spans="1:15" x14ac:dyDescent="0.3">
      <c r="A147" s="78">
        <v>30773</v>
      </c>
      <c r="F147" s="78">
        <v>30773</v>
      </c>
      <c r="G147" s="24">
        <f>BPT!B22</f>
        <v>1244.0229999999999</v>
      </c>
      <c r="H147" s="24">
        <f>BPT!M22</f>
        <v>240.32900000000001</v>
      </c>
      <c r="I147" s="7" t="s">
        <v>3</v>
      </c>
      <c r="J147" s="24">
        <f>BPT!N22</f>
        <v>-128.334</v>
      </c>
      <c r="K147" s="24">
        <f>BPT!O22</f>
        <v>1307.5999999999999</v>
      </c>
      <c r="L147" s="24">
        <f>BPT!P22</f>
        <v>48.417999999999999</v>
      </c>
      <c r="N147" s="194">
        <f t="shared" si="6"/>
        <v>6813.9229999999989</v>
      </c>
      <c r="O147" s="43">
        <f t="shared" si="4"/>
        <v>7019.9770000000008</v>
      </c>
    </row>
    <row r="148" spans="1:15" x14ac:dyDescent="0.3">
      <c r="A148" s="79">
        <v>30864</v>
      </c>
      <c r="F148" s="79">
        <v>30864</v>
      </c>
      <c r="G148" s="24">
        <f>BPT!B23</f>
        <v>291.238</v>
      </c>
      <c r="H148" s="24">
        <f>BPT!M23</f>
        <v>839.29</v>
      </c>
      <c r="I148" s="7" t="s">
        <v>3</v>
      </c>
      <c r="J148" s="24">
        <f>BPT!N23</f>
        <v>-199.75899999999999</v>
      </c>
      <c r="K148" s="24">
        <f>BPT!O23</f>
        <v>861.7</v>
      </c>
      <c r="L148" s="24">
        <f>BPT!P23</f>
        <v>69.069000000000003</v>
      </c>
      <c r="N148" s="194">
        <f t="shared" si="6"/>
        <v>7675.6229999999987</v>
      </c>
      <c r="O148" s="43">
        <f t="shared" si="4"/>
        <v>7812.6080000000002</v>
      </c>
    </row>
    <row r="149" spans="1:15" x14ac:dyDescent="0.3">
      <c r="A149" s="80">
        <v>30956</v>
      </c>
      <c r="F149" s="80">
        <v>30956</v>
      </c>
      <c r="G149" s="24">
        <f>BPT!B24</f>
        <v>474.28100000000001</v>
      </c>
      <c r="H149" s="24">
        <f>BPT!M24</f>
        <v>217.18100000000001</v>
      </c>
      <c r="I149" s="7" t="s">
        <v>3</v>
      </c>
      <c r="J149" s="24">
        <f>BPT!N24</f>
        <v>-426.08300000000003</v>
      </c>
      <c r="K149" s="24">
        <f>BPT!O24</f>
        <v>169.1</v>
      </c>
      <c r="L149" s="24">
        <f>BPT!P24</f>
        <v>96.278999999999996</v>
      </c>
      <c r="N149" s="195">
        <f t="shared" si="6"/>
        <v>7844.722999999999</v>
      </c>
      <c r="O149" s="43">
        <f t="shared" si="4"/>
        <v>7885.4290000000001</v>
      </c>
    </row>
    <row r="150" spans="1:15" x14ac:dyDescent="0.3">
      <c r="A150" s="76">
        <v>31048</v>
      </c>
      <c r="F150" s="76">
        <v>31048</v>
      </c>
      <c r="G150" s="24">
        <f>BPT!B25</f>
        <v>174.5</v>
      </c>
      <c r="H150" s="24">
        <f>BPT!M25</f>
        <v>-118.922</v>
      </c>
      <c r="I150" s="7" t="s">
        <v>3</v>
      </c>
      <c r="J150" s="24">
        <f>BPT!N25</f>
        <v>-514.19200000000001</v>
      </c>
      <c r="K150" s="24">
        <f>BPT!O25</f>
        <v>-403.7</v>
      </c>
      <c r="L150" s="24">
        <f>BPT!P25</f>
        <v>-54.914000000000001</v>
      </c>
      <c r="N150" s="194">
        <f t="shared" si="6"/>
        <v>7441.0229999999992</v>
      </c>
      <c r="O150" s="43">
        <f t="shared" si="4"/>
        <v>7536.643</v>
      </c>
    </row>
    <row r="151" spans="1:15" x14ac:dyDescent="0.3">
      <c r="A151" s="78">
        <v>31138</v>
      </c>
      <c r="F151" s="78">
        <v>31138</v>
      </c>
      <c r="G151" s="24">
        <f>BPT!B26</f>
        <v>-522.21299999999997</v>
      </c>
      <c r="H151" s="24">
        <f>BPT!M26</f>
        <v>819.851</v>
      </c>
      <c r="I151" s="7" t="s">
        <v>3</v>
      </c>
      <c r="J151" s="24">
        <f>BPT!N26</f>
        <v>-1061.6189999999999</v>
      </c>
      <c r="K151" s="24">
        <f>BPT!O26</f>
        <v>-771.3</v>
      </c>
      <c r="L151" s="24">
        <f>BPT!P26</f>
        <v>7.319</v>
      </c>
      <c r="N151" s="194">
        <f t="shared" si="6"/>
        <v>6669.722999999999</v>
      </c>
      <c r="O151" s="43">
        <f t="shared" si="4"/>
        <v>6758.0239999999994</v>
      </c>
    </row>
    <row r="152" spans="1:15" x14ac:dyDescent="0.3">
      <c r="A152" s="79">
        <v>31229</v>
      </c>
      <c r="F152" s="79">
        <v>31229</v>
      </c>
      <c r="G152" s="24">
        <f>BPT!B27</f>
        <v>314.09100000000001</v>
      </c>
      <c r="H152" s="24">
        <f>BPT!M27</f>
        <v>-849.29300000000001</v>
      </c>
      <c r="I152" s="7" t="s">
        <v>3</v>
      </c>
      <c r="J152" s="24">
        <f>BPT!N27</f>
        <v>-661.80799999999999</v>
      </c>
      <c r="K152" s="24">
        <f>BPT!O27</f>
        <v>-1169.8</v>
      </c>
      <c r="L152" s="24">
        <f>BPT!P27</f>
        <v>-27.21</v>
      </c>
      <c r="N152" s="194">
        <f t="shared" si="6"/>
        <v>5499.9229999999989</v>
      </c>
      <c r="O152" s="43">
        <f t="shared" si="4"/>
        <v>5615.4339999999993</v>
      </c>
    </row>
    <row r="153" spans="1:15" x14ac:dyDescent="0.3">
      <c r="A153" s="80">
        <v>31321</v>
      </c>
      <c r="F153" s="80">
        <v>31321</v>
      </c>
      <c r="G153" s="24">
        <f>BPT!B28</f>
        <v>833.14599999999996</v>
      </c>
      <c r="H153" s="24">
        <f>BPT!M28</f>
        <v>-168.054</v>
      </c>
      <c r="I153" s="7" t="s">
        <v>3</v>
      </c>
      <c r="J153" s="24">
        <f>BPT!N28</f>
        <v>-668.98</v>
      </c>
      <c r="K153" s="24">
        <f>BPT!O28</f>
        <v>16.399999999999999</v>
      </c>
      <c r="L153" s="24">
        <f>BPT!P28</f>
        <v>-20.288</v>
      </c>
      <c r="N153" s="195">
        <f t="shared" si="6"/>
        <v>5516.3229999999985</v>
      </c>
      <c r="O153" s="188">
        <f t="shared" si="4"/>
        <v>5652.1219999999985</v>
      </c>
    </row>
    <row r="154" spans="1:15" x14ac:dyDescent="0.3">
      <c r="A154" s="76">
        <v>31413</v>
      </c>
      <c r="F154" s="76">
        <v>31413</v>
      </c>
      <c r="G154" s="24">
        <f>BPT!B29</f>
        <v>-399.709</v>
      </c>
      <c r="H154" s="24">
        <f>BPT!M29</f>
        <v>856.99099999999999</v>
      </c>
      <c r="I154" s="7" t="s">
        <v>3</v>
      </c>
      <c r="J154" s="24">
        <f>BPT!N29</f>
        <v>-327.88200000000001</v>
      </c>
      <c r="K154" s="24">
        <f>BPT!O29</f>
        <v>188.7</v>
      </c>
      <c r="L154" s="24">
        <f>BPT!P29</f>
        <v>-59.3</v>
      </c>
      <c r="N154" s="194">
        <f t="shared" si="6"/>
        <v>5705.0229999999983</v>
      </c>
      <c r="O154" s="43">
        <f t="shared" si="4"/>
        <v>5900.1219999999985</v>
      </c>
    </row>
    <row r="155" spans="1:15" x14ac:dyDescent="0.3">
      <c r="A155" s="78">
        <v>31503</v>
      </c>
      <c r="F155" s="78">
        <v>31503</v>
      </c>
      <c r="G155" s="24">
        <f>BPT!B30</f>
        <v>-851.91899999999998</v>
      </c>
      <c r="H155" s="24">
        <f>BPT!M30</f>
        <v>254.77600000000001</v>
      </c>
      <c r="I155" s="7" t="s">
        <v>3</v>
      </c>
      <c r="J155" s="24">
        <f>BPT!N30</f>
        <v>-1082.596</v>
      </c>
      <c r="K155" s="24">
        <f>BPT!O30</f>
        <v>-1549.8</v>
      </c>
      <c r="L155" s="24">
        <f>BPT!P30</f>
        <v>-129.93899999999999</v>
      </c>
      <c r="N155" s="194">
        <f t="shared" si="6"/>
        <v>4155.2229999999981</v>
      </c>
      <c r="O155" s="43">
        <f t="shared" si="4"/>
        <v>4480.2609999999986</v>
      </c>
    </row>
    <row r="156" spans="1:15" x14ac:dyDescent="0.3">
      <c r="A156" s="79">
        <v>31594</v>
      </c>
      <c r="F156" s="79">
        <v>31594</v>
      </c>
      <c r="G156" s="24">
        <f>BPT!B31</f>
        <v>-633.86199999999997</v>
      </c>
      <c r="H156" s="24">
        <f>BPT!M31</f>
        <v>621.96199999999999</v>
      </c>
      <c r="I156" s="7" t="s">
        <v>3</v>
      </c>
      <c r="J156" s="24">
        <f>BPT!N31</f>
        <v>-50.863999999999997</v>
      </c>
      <c r="K156" s="24">
        <f>BPT!O31</f>
        <v>72.099999999999994</v>
      </c>
      <c r="L156" s="24">
        <f>BPT!P31</f>
        <v>-134.864</v>
      </c>
      <c r="N156" s="194">
        <f t="shared" si="6"/>
        <v>4227.3229999999985</v>
      </c>
      <c r="O156" s="43">
        <f t="shared" si="4"/>
        <v>4687.2249999999985</v>
      </c>
    </row>
    <row r="157" spans="1:15" x14ac:dyDescent="0.3">
      <c r="A157" s="80">
        <v>31686</v>
      </c>
      <c r="F157" s="80">
        <v>31686</v>
      </c>
      <c r="G157" s="24">
        <f>BPT!B32</f>
        <v>512.00099999999998</v>
      </c>
      <c r="H157" s="24">
        <f>BPT!M32</f>
        <v>981.80399999999997</v>
      </c>
      <c r="I157" s="7" t="s">
        <v>3</v>
      </c>
      <c r="J157" s="24">
        <f>BPT!N32</f>
        <v>722.09199999999998</v>
      </c>
      <c r="K157" s="24">
        <f>BPT!O32</f>
        <v>2274</v>
      </c>
      <c r="L157" s="24">
        <f>BPT!P32</f>
        <v>-58.103000000000002</v>
      </c>
      <c r="N157" s="195">
        <f t="shared" si="6"/>
        <v>6501.3229999999985</v>
      </c>
      <c r="O157" s="188">
        <f t="shared" si="4"/>
        <v>7019.3279999999986</v>
      </c>
    </row>
    <row r="158" spans="1:15" x14ac:dyDescent="0.3">
      <c r="A158" s="76">
        <v>31778</v>
      </c>
      <c r="F158" s="76">
        <v>31778</v>
      </c>
      <c r="G158" s="24">
        <f>BPT!B33</f>
        <v>1378.653</v>
      </c>
      <c r="H158" s="24">
        <f>BPT!M33</f>
        <v>-573.34199999999998</v>
      </c>
      <c r="I158" s="7" t="s">
        <v>3</v>
      </c>
      <c r="J158" s="24">
        <f>BPT!N33</f>
        <v>1201.289</v>
      </c>
      <c r="K158" s="24">
        <f>BPT!O33</f>
        <v>2171.9</v>
      </c>
      <c r="L158" s="24">
        <f>BPT!P33</f>
        <v>-165.3</v>
      </c>
      <c r="N158" s="194">
        <f t="shared" si="6"/>
        <v>8673.2229999999981</v>
      </c>
      <c r="O158" s="43">
        <f t="shared" si="4"/>
        <v>9356.5279999999984</v>
      </c>
    </row>
    <row r="159" spans="1:15" x14ac:dyDescent="0.3">
      <c r="A159" s="78">
        <v>31868</v>
      </c>
      <c r="F159" s="78">
        <v>31868</v>
      </c>
      <c r="G159" s="24">
        <f>BPT!B34</f>
        <v>1522.7</v>
      </c>
      <c r="H159" s="24">
        <f>BPT!M34</f>
        <v>3387.1909999999998</v>
      </c>
      <c r="I159" s="7" t="s">
        <v>3</v>
      </c>
      <c r="J159" s="24">
        <f>BPT!N34</f>
        <v>-61.191000000000003</v>
      </c>
      <c r="K159" s="24">
        <f>BPT!O34</f>
        <v>4837.1000000000004</v>
      </c>
      <c r="L159" s="24">
        <f>BPT!P34</f>
        <v>11.6</v>
      </c>
      <c r="N159" s="194">
        <f t="shared" si="6"/>
        <v>13510.322999999999</v>
      </c>
      <c r="O159" s="43">
        <f t="shared" si="4"/>
        <v>14182.027999999998</v>
      </c>
    </row>
    <row r="160" spans="1:15" x14ac:dyDescent="0.3">
      <c r="A160" s="79">
        <v>31959</v>
      </c>
      <c r="F160" s="79">
        <v>31959</v>
      </c>
      <c r="G160" s="24">
        <f>BPT!B35</f>
        <v>530.80799999999999</v>
      </c>
      <c r="H160" s="24">
        <f>BPT!M35</f>
        <v>-1738.674</v>
      </c>
      <c r="I160" s="7" t="s">
        <v>3</v>
      </c>
      <c r="J160" s="24">
        <f>BPT!N35</f>
        <v>2009.4659999999999</v>
      </c>
      <c r="K160" s="24">
        <f>BPT!O35</f>
        <v>796.4</v>
      </c>
      <c r="L160" s="24">
        <f>BPT!P35</f>
        <v>5.2</v>
      </c>
      <c r="N160" s="194">
        <f t="shared" si="6"/>
        <v>14306.722999999998</v>
      </c>
      <c r="O160" s="43">
        <f t="shared" si="4"/>
        <v>14973.227999999997</v>
      </c>
    </row>
    <row r="161" spans="1:15" x14ac:dyDescent="0.3">
      <c r="A161" s="80">
        <v>32051</v>
      </c>
      <c r="F161" s="80">
        <v>32051</v>
      </c>
      <c r="G161" s="24">
        <f>BPT!B36</f>
        <v>806.90899999999999</v>
      </c>
      <c r="H161" s="24">
        <f>BPT!M36</f>
        <v>-2317.1039999999998</v>
      </c>
      <c r="I161" s="7" t="s">
        <v>3</v>
      </c>
      <c r="J161" s="24">
        <f>BPT!N36</f>
        <v>-46.305</v>
      </c>
      <c r="K161" s="24">
        <f>BPT!O36</f>
        <v>-881</v>
      </c>
      <c r="L161" s="24">
        <f>BPT!P36</f>
        <v>-675.5</v>
      </c>
      <c r="N161" s="195">
        <f t="shared" si="6"/>
        <v>13425.722999999998</v>
      </c>
      <c r="O161" s="188">
        <f t="shared" si="4"/>
        <v>14767.727999999997</v>
      </c>
    </row>
    <row r="162" spans="1:15" x14ac:dyDescent="0.3">
      <c r="A162" s="76">
        <v>32143</v>
      </c>
      <c r="F162" s="76">
        <v>32143</v>
      </c>
      <c r="G162" s="24">
        <f>BPT!B37</f>
        <v>759.18</v>
      </c>
      <c r="H162" s="24">
        <f>BPT!M37</f>
        <v>80.028000000000006</v>
      </c>
      <c r="I162" s="7" t="s">
        <v>3</v>
      </c>
      <c r="J162" s="24">
        <f>BPT!N37</f>
        <v>1373.492</v>
      </c>
      <c r="K162" s="24">
        <f>BPT!O37</f>
        <v>2080.1999999999998</v>
      </c>
      <c r="L162" s="24">
        <f>BPT!P37</f>
        <v>132.5</v>
      </c>
      <c r="N162" s="194">
        <f t="shared" si="6"/>
        <v>15505.922999999999</v>
      </c>
      <c r="O162" s="43">
        <f t="shared" si="4"/>
        <v>16715.427999999996</v>
      </c>
    </row>
    <row r="163" spans="1:15" x14ac:dyDescent="0.3">
      <c r="A163" s="78">
        <v>32234</v>
      </c>
      <c r="F163" s="78">
        <v>32234</v>
      </c>
      <c r="G163" s="24">
        <f>BPT!B38</f>
        <v>36.39</v>
      </c>
      <c r="H163" s="24">
        <f>BPT!M38</f>
        <v>-1325.5329999999999</v>
      </c>
      <c r="I163" s="7" t="s">
        <v>3</v>
      </c>
      <c r="J163" s="24">
        <f>BPT!N38</f>
        <v>-12.557</v>
      </c>
      <c r="K163" s="24">
        <f>BPT!O38</f>
        <v>-1638.1</v>
      </c>
      <c r="L163" s="24">
        <f>BPT!P38</f>
        <v>336.4</v>
      </c>
      <c r="N163" s="194">
        <f t="shared" si="6"/>
        <v>13867.822999999999</v>
      </c>
      <c r="O163" s="43">
        <f t="shared" ref="O163:O194" si="7">O162+K163-L163</f>
        <v>14740.927999999996</v>
      </c>
    </row>
    <row r="164" spans="1:15" x14ac:dyDescent="0.3">
      <c r="A164" s="79">
        <v>32325</v>
      </c>
      <c r="F164" s="79">
        <v>32325</v>
      </c>
      <c r="G164" s="24">
        <f>BPT!B39</f>
        <v>-1453.5</v>
      </c>
      <c r="H164" s="24">
        <f>BPT!M39</f>
        <v>906.96</v>
      </c>
      <c r="I164" s="7" t="s">
        <v>3</v>
      </c>
      <c r="J164" s="24">
        <f>BPT!N39</f>
        <v>-3615.46</v>
      </c>
      <c r="K164" s="24">
        <f>BPT!O39</f>
        <v>-4252.3999999999996</v>
      </c>
      <c r="L164" s="24">
        <f>BPT!P39</f>
        <v>90.4</v>
      </c>
      <c r="N164" s="194">
        <f t="shared" si="6"/>
        <v>9615.4229999999989</v>
      </c>
      <c r="O164" s="43">
        <f t="shared" si="7"/>
        <v>10398.127999999997</v>
      </c>
    </row>
    <row r="165" spans="1:15" x14ac:dyDescent="0.3">
      <c r="A165" s="80">
        <v>32417</v>
      </c>
      <c r="F165" s="80">
        <v>32417</v>
      </c>
      <c r="G165" s="24">
        <f>BPT!B40</f>
        <v>-1717.7539999999999</v>
      </c>
      <c r="H165" s="24">
        <f>BPT!M40</f>
        <v>-105.313</v>
      </c>
      <c r="I165" s="7" t="s">
        <v>3</v>
      </c>
      <c r="J165" s="24">
        <f>BPT!N40</f>
        <v>-1659.433</v>
      </c>
      <c r="K165" s="24">
        <f>BPT!O40</f>
        <v>-3316.7</v>
      </c>
      <c r="L165" s="24">
        <f>BPT!P40</f>
        <v>-165.8</v>
      </c>
      <c r="N165" s="195">
        <f t="shared" si="6"/>
        <v>6298.722999999999</v>
      </c>
      <c r="O165" s="188">
        <f t="shared" si="7"/>
        <v>7247.2279999999973</v>
      </c>
    </row>
    <row r="166" spans="1:15" x14ac:dyDescent="0.3">
      <c r="A166" s="76">
        <v>32509</v>
      </c>
      <c r="F166" s="76">
        <v>32509</v>
      </c>
      <c r="G166" s="24">
        <f>BPT!B41</f>
        <v>-1030.402</v>
      </c>
      <c r="H166" s="24">
        <f>BPT!M41</f>
        <v>-2171.8009999999999</v>
      </c>
      <c r="I166" s="7" t="s">
        <v>3</v>
      </c>
      <c r="J166" s="24">
        <f>BPT!N41</f>
        <v>2793.203</v>
      </c>
      <c r="K166" s="24">
        <f>BPT!O41</f>
        <v>-573.29999999999995</v>
      </c>
      <c r="L166" s="24">
        <f>BPT!P41</f>
        <v>164.3</v>
      </c>
      <c r="N166" s="194">
        <f t="shared" si="6"/>
        <v>5725.4229999999989</v>
      </c>
      <c r="O166" s="43">
        <f t="shared" si="7"/>
        <v>6509.627999999997</v>
      </c>
    </row>
    <row r="167" spans="1:15" x14ac:dyDescent="0.3">
      <c r="A167" s="78">
        <v>32599</v>
      </c>
      <c r="F167" s="78">
        <v>32599</v>
      </c>
      <c r="G167" s="24">
        <f>BPT!B42</f>
        <v>-1270.971</v>
      </c>
      <c r="H167" s="24">
        <f>BPT!M42</f>
        <v>723.01300000000003</v>
      </c>
      <c r="I167" s="7" t="s">
        <v>3</v>
      </c>
      <c r="J167" s="24">
        <f>BPT!N42</f>
        <v>-11.641999999999999</v>
      </c>
      <c r="K167" s="24">
        <f>BPT!O42</f>
        <v>-623.20000000000005</v>
      </c>
      <c r="L167" s="24">
        <f>BPT!P42</f>
        <v>63.6</v>
      </c>
      <c r="N167" s="194">
        <f t="shared" si="6"/>
        <v>5102.222999999999</v>
      </c>
      <c r="O167" s="43">
        <f t="shared" si="7"/>
        <v>5822.8279999999968</v>
      </c>
    </row>
    <row r="168" spans="1:15" x14ac:dyDescent="0.3">
      <c r="A168" s="79">
        <v>32690</v>
      </c>
      <c r="F168" s="79">
        <v>32690</v>
      </c>
      <c r="G168" s="24">
        <f>BPT!B43</f>
        <v>-2061.5659999999998</v>
      </c>
      <c r="H168" s="24">
        <f>BPT!M43</f>
        <v>3001.2379999999998</v>
      </c>
      <c r="I168" s="7" t="s">
        <v>3</v>
      </c>
      <c r="J168" s="24">
        <f>BPT!N43</f>
        <v>1179.328</v>
      </c>
      <c r="K168" s="24">
        <f>BPT!O43</f>
        <v>1950.5</v>
      </c>
      <c r="L168" s="24">
        <f>BPT!P43</f>
        <v>168.5</v>
      </c>
      <c r="N168" s="194">
        <f t="shared" si="6"/>
        <v>7052.722999999999</v>
      </c>
      <c r="O168" s="43">
        <f t="shared" si="7"/>
        <v>7604.8279999999968</v>
      </c>
    </row>
    <row r="169" spans="1:15" x14ac:dyDescent="0.3">
      <c r="A169" s="80">
        <v>32782</v>
      </c>
      <c r="F169" s="80">
        <v>32782</v>
      </c>
      <c r="G169" s="24">
        <f>BPT!B44</f>
        <v>-1458.2729999999999</v>
      </c>
      <c r="H169" s="24">
        <f>BPT!M44</f>
        <v>522.27099999999996</v>
      </c>
      <c r="I169" s="7" t="s">
        <v>3</v>
      </c>
      <c r="J169" s="24">
        <f>BPT!N44</f>
        <v>181.202</v>
      </c>
      <c r="K169" s="24">
        <f>BPT!O44</f>
        <v>-482.5</v>
      </c>
      <c r="L169" s="24">
        <f>BPT!P44</f>
        <v>-272.3</v>
      </c>
      <c r="N169" s="195">
        <f t="shared" si="6"/>
        <v>6570.222999999999</v>
      </c>
      <c r="O169" s="188">
        <f t="shared" si="7"/>
        <v>7394.627999999997</v>
      </c>
    </row>
    <row r="170" spans="1:15" x14ac:dyDescent="0.3">
      <c r="A170" s="76">
        <v>32874</v>
      </c>
      <c r="F170" s="76">
        <v>32874</v>
      </c>
      <c r="G170" s="24">
        <f>BPT!B45</f>
        <v>-2190.8980000000001</v>
      </c>
      <c r="H170" s="24">
        <f>BPT!M45</f>
        <v>1100.444</v>
      </c>
      <c r="I170" s="7" t="s">
        <v>3</v>
      </c>
      <c r="J170" s="24">
        <f>BPT!N45</f>
        <v>-935.14599999999996</v>
      </c>
      <c r="K170" s="24">
        <f>BPT!O45</f>
        <v>-2110.6999999999998</v>
      </c>
      <c r="L170" s="24">
        <f>BPT!P45</f>
        <v>85.1</v>
      </c>
      <c r="N170" s="194">
        <f t="shared" si="6"/>
        <v>4459.5229999999992</v>
      </c>
      <c r="O170" s="43">
        <f t="shared" si="7"/>
        <v>5198.8279999999968</v>
      </c>
    </row>
    <row r="171" spans="1:15" x14ac:dyDescent="0.3">
      <c r="A171" s="78">
        <v>32964</v>
      </c>
      <c r="F171" s="78">
        <v>32964</v>
      </c>
      <c r="G171" s="24">
        <f>BPT!B46</f>
        <v>-1658.7929999999999</v>
      </c>
      <c r="H171" s="24">
        <f>BPT!M46</f>
        <v>4120.9009999999998</v>
      </c>
      <c r="I171" s="7" t="s">
        <v>3</v>
      </c>
      <c r="J171" s="24">
        <f>BPT!N46</f>
        <v>-429.90800000000002</v>
      </c>
      <c r="K171" s="24">
        <f>BPT!O46</f>
        <v>2153.5</v>
      </c>
      <c r="L171" s="24">
        <f>BPT!P46</f>
        <v>-121.3</v>
      </c>
      <c r="N171" s="194">
        <f t="shared" si="6"/>
        <v>6613.0229999999992</v>
      </c>
      <c r="O171" s="43">
        <f t="shared" si="7"/>
        <v>7473.627999999997</v>
      </c>
    </row>
    <row r="172" spans="1:15" x14ac:dyDescent="0.3">
      <c r="A172" s="79">
        <v>33055</v>
      </c>
      <c r="F172" s="79">
        <v>33055</v>
      </c>
      <c r="G172" s="24">
        <f>BPT!B47</f>
        <v>-1778.3030000000001</v>
      </c>
      <c r="H172" s="24">
        <f>BPT!M47</f>
        <v>1217.655</v>
      </c>
      <c r="I172" s="7" t="s">
        <v>3</v>
      </c>
      <c r="J172" s="24">
        <f>BPT!N47</f>
        <v>1605.9480000000001</v>
      </c>
      <c r="K172" s="24">
        <f>BPT!O47</f>
        <v>1119.5999999999999</v>
      </c>
      <c r="L172" s="24">
        <f>BPT!P47</f>
        <v>-74.3</v>
      </c>
      <c r="N172" s="194">
        <f t="shared" si="6"/>
        <v>7732.6229999999996</v>
      </c>
      <c r="O172" s="43">
        <f t="shared" si="7"/>
        <v>8667.5279999999966</v>
      </c>
    </row>
    <row r="173" spans="1:15" x14ac:dyDescent="0.3">
      <c r="A173" s="80">
        <v>33147</v>
      </c>
      <c r="F173" s="80">
        <v>33147</v>
      </c>
      <c r="G173" s="24">
        <f>BPT!B48</f>
        <v>-1823.0550000000001</v>
      </c>
      <c r="H173" s="24">
        <f>BPT!M48</f>
        <v>1541.9870000000001</v>
      </c>
      <c r="I173" s="7" t="s">
        <v>3</v>
      </c>
      <c r="J173" s="24">
        <f>BPT!N48</f>
        <v>2462.0680000000002</v>
      </c>
      <c r="K173" s="24">
        <f>BPT!O48</f>
        <v>2251.9</v>
      </c>
      <c r="L173" s="24">
        <f>BPT!P48</f>
        <v>-70.900000000000006</v>
      </c>
      <c r="N173" s="195">
        <f t="shared" si="6"/>
        <v>9984.5229999999992</v>
      </c>
      <c r="O173" s="188">
        <f t="shared" si="7"/>
        <v>10990.327999999996</v>
      </c>
    </row>
    <row r="174" spans="1:15" x14ac:dyDescent="0.3">
      <c r="A174" s="76">
        <v>33239</v>
      </c>
      <c r="F174" s="76">
        <v>33239</v>
      </c>
      <c r="G174" s="24">
        <f>BPT!B49</f>
        <v>-2143.009</v>
      </c>
      <c r="H174" s="24">
        <f>BPT!M49</f>
        <v>8256.8970000000008</v>
      </c>
      <c r="I174" s="7" t="s">
        <v>3</v>
      </c>
      <c r="J174" s="24">
        <f>BPT!N49</f>
        <v>-4080.8879999999999</v>
      </c>
      <c r="K174" s="24">
        <f>BPT!O49</f>
        <v>1727.4</v>
      </c>
      <c r="L174" s="24">
        <f>BPT!P49</f>
        <v>305.60000000000002</v>
      </c>
      <c r="N174" s="194">
        <f t="shared" si="6"/>
        <v>11711.922999999999</v>
      </c>
      <c r="O174" s="43">
        <f t="shared" si="7"/>
        <v>12412.127999999995</v>
      </c>
    </row>
    <row r="175" spans="1:15" x14ac:dyDescent="0.3">
      <c r="A175" s="78">
        <v>33329</v>
      </c>
      <c r="F175" s="78">
        <v>33329</v>
      </c>
      <c r="G175" s="24">
        <f>BPT!B50</f>
        <v>-3851.9110000000001</v>
      </c>
      <c r="H175" s="24">
        <f>BPT!M50</f>
        <v>6188.3959999999997</v>
      </c>
      <c r="I175" s="7" t="s">
        <v>3</v>
      </c>
      <c r="J175" s="24">
        <f>BPT!N50</f>
        <v>133.91499999999999</v>
      </c>
      <c r="K175" s="24">
        <f>BPT!O50</f>
        <v>2398.8000000000002</v>
      </c>
      <c r="L175" s="24">
        <f>BPT!P50</f>
        <v>71.599999999999994</v>
      </c>
      <c r="N175" s="194">
        <f t="shared" si="6"/>
        <v>14110.722999999998</v>
      </c>
      <c r="O175" s="43">
        <f t="shared" si="7"/>
        <v>14739.327999999996</v>
      </c>
    </row>
    <row r="176" spans="1:15" x14ac:dyDescent="0.3">
      <c r="A176" s="79">
        <v>33420</v>
      </c>
      <c r="F176" s="79">
        <v>33420</v>
      </c>
      <c r="G176" s="24">
        <f>BPT!B51</f>
        <v>-4157.6019999999999</v>
      </c>
      <c r="H176" s="24">
        <f>BPT!M51</f>
        <v>3192.3870000000002</v>
      </c>
      <c r="I176" s="7" t="s">
        <v>3</v>
      </c>
      <c r="J176" s="24">
        <f>BPT!N51</f>
        <v>3345.1149999999998</v>
      </c>
      <c r="K176" s="24">
        <f>BPT!O51</f>
        <v>2423.6</v>
      </c>
      <c r="L176" s="24">
        <f>BPT!P51</f>
        <v>-43.7</v>
      </c>
      <c r="N176" s="194">
        <f t="shared" si="6"/>
        <v>16534.322999999997</v>
      </c>
      <c r="O176" s="43">
        <f t="shared" si="7"/>
        <v>17206.627999999997</v>
      </c>
    </row>
    <row r="177" spans="1:15" x14ac:dyDescent="0.3">
      <c r="A177" s="80">
        <v>33512</v>
      </c>
      <c r="F177" s="80">
        <v>33512</v>
      </c>
      <c r="G177" s="24">
        <f>BPT!B52</f>
        <v>-4494.1940000000004</v>
      </c>
      <c r="H177" s="24">
        <f>BPT!M52</f>
        <v>7591.39</v>
      </c>
      <c r="I177" s="7" t="s">
        <v>3</v>
      </c>
      <c r="J177" s="24">
        <f>BPT!N52</f>
        <v>-1843.296</v>
      </c>
      <c r="K177" s="24">
        <f>BPT!O52</f>
        <v>1271.7</v>
      </c>
      <c r="L177" s="24">
        <f>BPT!P52</f>
        <v>-17.8</v>
      </c>
      <c r="N177" s="195">
        <f t="shared" si="6"/>
        <v>17806.022999999997</v>
      </c>
      <c r="O177" s="188">
        <f t="shared" si="7"/>
        <v>18496.127999999997</v>
      </c>
    </row>
    <row r="178" spans="1:15" x14ac:dyDescent="0.3">
      <c r="A178" s="76">
        <v>33604</v>
      </c>
      <c r="F178" s="76">
        <v>33604</v>
      </c>
      <c r="G178" s="24">
        <f>BPT!B53</f>
        <v>-5151.3419999999996</v>
      </c>
      <c r="H178" s="24">
        <f>BPT!M53</f>
        <v>5944.4849999999997</v>
      </c>
      <c r="I178" s="7" t="s">
        <v>3</v>
      </c>
      <c r="J178" s="24">
        <f>BPT!N53</f>
        <v>-43.811999999999998</v>
      </c>
      <c r="K178" s="24">
        <f>BPT!O53</f>
        <v>750.7</v>
      </c>
      <c r="L178" s="24">
        <f>BPT!P53</f>
        <v>-1.369</v>
      </c>
      <c r="N178" s="194">
        <f t="shared" si="6"/>
        <v>18556.722999999998</v>
      </c>
      <c r="O178" s="43">
        <f t="shared" si="7"/>
        <v>19248.196999999996</v>
      </c>
    </row>
    <row r="179" spans="1:15" x14ac:dyDescent="0.3">
      <c r="A179" s="78">
        <v>33695</v>
      </c>
      <c r="F179" s="78">
        <v>33695</v>
      </c>
      <c r="G179" s="24">
        <f>BPT!B54</f>
        <v>-5897.8059999999996</v>
      </c>
      <c r="H179" s="24">
        <f>BPT!M54</f>
        <v>7292.7420000000002</v>
      </c>
      <c r="I179" s="7" t="s">
        <v>3</v>
      </c>
      <c r="J179" s="24">
        <f>BPT!N54</f>
        <v>-939.53599999999994</v>
      </c>
      <c r="K179" s="24">
        <f>BPT!O54</f>
        <v>454.2</v>
      </c>
      <c r="L179" s="24">
        <f>BPT!P54</f>
        <v>1.2</v>
      </c>
      <c r="N179" s="194">
        <f t="shared" si="6"/>
        <v>19010.922999999999</v>
      </c>
      <c r="O179" s="43">
        <f t="shared" si="7"/>
        <v>19701.196999999996</v>
      </c>
    </row>
    <row r="180" spans="1:15" x14ac:dyDescent="0.3">
      <c r="A180" s="79">
        <v>33786</v>
      </c>
      <c r="F180" s="79">
        <v>33786</v>
      </c>
      <c r="G180" s="24">
        <f>BPT!B55</f>
        <v>-6854.9880000000003</v>
      </c>
      <c r="H180" s="24">
        <f>BPT!M55</f>
        <v>6618.9189999999999</v>
      </c>
      <c r="I180" s="7" t="s">
        <v>3</v>
      </c>
      <c r="J180" s="24">
        <f>BPT!N55</f>
        <v>457.47300000000001</v>
      </c>
      <c r="K180" s="24">
        <f>BPT!O55</f>
        <v>221.5</v>
      </c>
      <c r="L180" s="24">
        <f>BPT!P55</f>
        <v>-9.6000000000000002E-2</v>
      </c>
      <c r="N180" s="194">
        <f t="shared" si="6"/>
        <v>19232.422999999999</v>
      </c>
      <c r="O180" s="43">
        <f t="shared" si="7"/>
        <v>19922.792999999998</v>
      </c>
    </row>
    <row r="181" spans="1:15" x14ac:dyDescent="0.3">
      <c r="A181" s="80">
        <v>33878</v>
      </c>
      <c r="F181" s="80">
        <v>33878</v>
      </c>
      <c r="G181" s="24">
        <f>BPT!B56</f>
        <v>-6534.3429999999998</v>
      </c>
      <c r="H181" s="24">
        <f>BPT!M56</f>
        <v>6783.4620000000004</v>
      </c>
      <c r="I181" s="7" t="s">
        <v>3</v>
      </c>
      <c r="J181" s="24">
        <f>BPT!N56</f>
        <v>-501.90600000000001</v>
      </c>
      <c r="K181" s="24">
        <f>BPT!O56</f>
        <v>-265</v>
      </c>
      <c r="L181" s="24">
        <f>BPT!P56</f>
        <v>12.212999999999999</v>
      </c>
      <c r="N181" s="195">
        <f t="shared" si="6"/>
        <v>18967.422999999999</v>
      </c>
      <c r="O181" s="188">
        <f t="shared" si="7"/>
        <v>19645.579999999998</v>
      </c>
    </row>
    <row r="182" spans="1:15" x14ac:dyDescent="0.3">
      <c r="A182" s="76">
        <v>33970</v>
      </c>
      <c r="F182" s="76">
        <v>33970</v>
      </c>
      <c r="G182" s="24">
        <f>BPT!B57</f>
        <v>-5661.1350000000002</v>
      </c>
      <c r="H182" s="24">
        <f>BPT!M57</f>
        <v>9202.509</v>
      </c>
      <c r="I182" s="7" t="s">
        <v>3</v>
      </c>
      <c r="J182" s="24">
        <f>BPT!N57</f>
        <v>-1257.587</v>
      </c>
      <c r="K182" s="24">
        <f>BPT!O57</f>
        <v>2288</v>
      </c>
      <c r="L182" s="24">
        <f>BPT!P57</f>
        <v>-4.2130000000000001</v>
      </c>
      <c r="N182" s="194">
        <f t="shared" si="6"/>
        <v>21255.422999999999</v>
      </c>
      <c r="O182" s="43">
        <f t="shared" si="7"/>
        <v>21937.792999999998</v>
      </c>
    </row>
    <row r="183" spans="1:15" x14ac:dyDescent="0.3">
      <c r="A183" s="78">
        <v>34060</v>
      </c>
      <c r="F183" s="78">
        <v>34060</v>
      </c>
      <c r="G183" s="24">
        <f>BPT!B58</f>
        <v>-5645.04</v>
      </c>
      <c r="H183" s="24">
        <f>BPT!M58</f>
        <v>7217.7150000000001</v>
      </c>
      <c r="I183" s="7" t="s">
        <v>3</v>
      </c>
      <c r="J183" s="24">
        <f>BPT!N58</f>
        <v>71.682000000000002</v>
      </c>
      <c r="K183" s="24">
        <f>BPT!O58</f>
        <v>1675.5</v>
      </c>
      <c r="L183" s="24">
        <f>BPT!P58</f>
        <v>-31.143000000000001</v>
      </c>
      <c r="N183" s="194">
        <f t="shared" si="6"/>
        <v>22930.922999999999</v>
      </c>
      <c r="O183" s="43">
        <f t="shared" si="7"/>
        <v>23644.435999999998</v>
      </c>
    </row>
    <row r="184" spans="1:15" x14ac:dyDescent="0.3">
      <c r="A184" s="79">
        <v>34151</v>
      </c>
      <c r="F184" s="79">
        <v>34151</v>
      </c>
      <c r="G184" s="24">
        <f>BPT!B59</f>
        <v>-6666.1719999999996</v>
      </c>
      <c r="H184" s="24">
        <f>BPT!M59</f>
        <v>6905.259</v>
      </c>
      <c r="I184" s="7" t="s">
        <v>3</v>
      </c>
      <c r="J184" s="24">
        <f>BPT!N59</f>
        <v>-155.25299999999999</v>
      </c>
      <c r="K184" s="24">
        <f>BPT!O59</f>
        <v>66.599999999999994</v>
      </c>
      <c r="L184" s="24">
        <f>BPT!P59</f>
        <v>17.234000000000002</v>
      </c>
      <c r="N184" s="194">
        <f t="shared" si="6"/>
        <v>22997.522999999997</v>
      </c>
      <c r="O184" s="43">
        <f t="shared" si="7"/>
        <v>23693.801999999996</v>
      </c>
    </row>
    <row r="185" spans="1:15" x14ac:dyDescent="0.3">
      <c r="A185" s="80">
        <v>34243</v>
      </c>
      <c r="F185" s="80">
        <v>34243</v>
      </c>
      <c r="G185" s="24">
        <f>BPT!B60</f>
        <v>-5426.9570000000003</v>
      </c>
      <c r="H185" s="24">
        <f>BPT!M60</f>
        <v>9115.723</v>
      </c>
      <c r="I185" s="7" t="s">
        <v>3</v>
      </c>
      <c r="J185" s="24">
        <f>BPT!N60</f>
        <v>-1660.1220000000001</v>
      </c>
      <c r="K185" s="24">
        <f>BPT!O60</f>
        <v>2053.1</v>
      </c>
      <c r="L185" s="24">
        <f>BPT!P60</f>
        <v>-24.456</v>
      </c>
      <c r="N185" s="195">
        <f t="shared" si="6"/>
        <v>25050.622999999996</v>
      </c>
      <c r="O185" s="188">
        <f>O184+K185-L185</f>
        <v>25771.357999999993</v>
      </c>
    </row>
    <row r="186" spans="1:15" x14ac:dyDescent="0.3">
      <c r="A186" s="76">
        <v>34335</v>
      </c>
      <c r="F186" s="76">
        <v>34335</v>
      </c>
      <c r="G186" s="24">
        <f>BPT!B61</f>
        <v>-6781.473</v>
      </c>
      <c r="H186" s="24">
        <f>BPT!M61</f>
        <v>12079.707</v>
      </c>
      <c r="I186" s="7" t="s">
        <v>3</v>
      </c>
      <c r="J186" s="24">
        <f>BPT!N61</f>
        <v>-4505.9340000000002</v>
      </c>
      <c r="K186" s="24">
        <f>BPT!O61</f>
        <v>795</v>
      </c>
      <c r="L186" s="24">
        <f>BPT!P61</f>
        <v>-2.7</v>
      </c>
      <c r="N186" s="194">
        <f t="shared" si="6"/>
        <v>25845.622999999996</v>
      </c>
      <c r="O186" s="43">
        <f t="shared" si="7"/>
        <v>26569.057999999994</v>
      </c>
    </row>
    <row r="187" spans="1:15" x14ac:dyDescent="0.3">
      <c r="A187" s="78">
        <v>34425</v>
      </c>
      <c r="F187" s="78">
        <v>34425</v>
      </c>
      <c r="G187" s="24">
        <f>BPT!B62</f>
        <v>-7475.8450000000003</v>
      </c>
      <c r="H187" s="24">
        <f>BPT!M62</f>
        <v>1948.4090000000001</v>
      </c>
      <c r="I187" s="7" t="s">
        <v>3</v>
      </c>
      <c r="J187" s="24">
        <f>BPT!N62</f>
        <v>-3921.864</v>
      </c>
      <c r="K187" s="24">
        <f>BPT!O62</f>
        <v>-9448.4</v>
      </c>
      <c r="L187" s="24">
        <f>BPT!P62</f>
        <v>-0.9</v>
      </c>
      <c r="N187" s="194">
        <f t="shared" si="6"/>
        <v>16397.222999999998</v>
      </c>
      <c r="O187" s="43">
        <f t="shared" si="7"/>
        <v>17121.557999999997</v>
      </c>
    </row>
    <row r="188" spans="1:15" x14ac:dyDescent="0.3">
      <c r="A188" s="79">
        <v>34516</v>
      </c>
      <c r="F188" s="79">
        <v>34516</v>
      </c>
      <c r="G188" s="24">
        <f>BPT!B63</f>
        <v>-7908.4049999999997</v>
      </c>
      <c r="H188" s="24">
        <f>BPT!M63</f>
        <v>3910.17</v>
      </c>
      <c r="I188" s="7" t="s">
        <v>3</v>
      </c>
      <c r="J188" s="24">
        <f>BPT!N63</f>
        <v>3871.105</v>
      </c>
      <c r="K188" s="24">
        <f>BPT!O63</f>
        <v>-123.4</v>
      </c>
      <c r="L188" s="24">
        <f>BPT!P63</f>
        <v>-3.73</v>
      </c>
      <c r="N188" s="194">
        <f t="shared" si="6"/>
        <v>16273.822999999999</v>
      </c>
      <c r="O188" s="43">
        <f t="shared" si="7"/>
        <v>17001.887999999995</v>
      </c>
    </row>
    <row r="189" spans="1:15" x14ac:dyDescent="0.3">
      <c r="A189" s="80">
        <v>34608</v>
      </c>
      <c r="F189" s="80">
        <v>34608</v>
      </c>
      <c r="G189" s="24">
        <f>BPT!B64</f>
        <v>-7496.277</v>
      </c>
      <c r="H189" s="24">
        <f>BPT!M64</f>
        <v>-3457.739</v>
      </c>
      <c r="I189" s="7" t="s">
        <v>3</v>
      </c>
      <c r="J189" s="24">
        <f>BPT!N64</f>
        <v>851.73199999999997</v>
      </c>
      <c r="K189" s="24">
        <f>BPT!O64</f>
        <v>-10107.6</v>
      </c>
      <c r="L189" s="24">
        <f>BPT!P64</f>
        <v>5.3159999999999998</v>
      </c>
      <c r="N189" s="195">
        <f t="shared" si="6"/>
        <v>6166.2229999999981</v>
      </c>
      <c r="O189" s="188">
        <f t="shared" si="7"/>
        <v>6888.9719999999952</v>
      </c>
    </row>
    <row r="190" spans="1:15" x14ac:dyDescent="0.3">
      <c r="A190" s="76">
        <v>34700</v>
      </c>
      <c r="F190" s="76">
        <v>34700</v>
      </c>
      <c r="G190" s="24">
        <f>BPT!B65</f>
        <v>-1354.6506790000001</v>
      </c>
      <c r="H190" s="24">
        <f>BPT!M65</f>
        <v>3900.3150000000001</v>
      </c>
      <c r="I190" s="7" t="s">
        <v>3</v>
      </c>
      <c r="J190" s="24">
        <f>BPT!N65</f>
        <v>-1868.5613209999999</v>
      </c>
      <c r="K190" s="24">
        <f>BPT!O65</f>
        <v>680.4</v>
      </c>
      <c r="L190" s="24">
        <f>BPT!P65</f>
        <v>-3.2970000000000002</v>
      </c>
      <c r="N190" s="194">
        <f t="shared" si="6"/>
        <v>6846.6229999999978</v>
      </c>
      <c r="O190" s="43">
        <f t="shared" si="7"/>
        <v>7572.6689999999944</v>
      </c>
    </row>
    <row r="191" spans="1:15" x14ac:dyDescent="0.3">
      <c r="A191" s="78">
        <v>34790</v>
      </c>
      <c r="F191" s="78">
        <v>34790</v>
      </c>
      <c r="G191" s="24">
        <f>BPT!B66</f>
        <v>356.40563900000001</v>
      </c>
      <c r="H191" s="24">
        <f>BPT!M66</f>
        <v>2096.9830000000002</v>
      </c>
      <c r="I191" s="7" t="s">
        <v>3</v>
      </c>
      <c r="J191" s="24">
        <f>BPT!N66</f>
        <v>684.07336099999998</v>
      </c>
      <c r="K191" s="24">
        <f>BPT!O66</f>
        <v>3136.8</v>
      </c>
      <c r="L191" s="24">
        <f>BPT!P66</f>
        <v>0.66200000000000003</v>
      </c>
      <c r="N191" s="194">
        <f t="shared" si="6"/>
        <v>9983.4229999999989</v>
      </c>
      <c r="O191" s="43">
        <f t="shared" si="7"/>
        <v>10708.806999999993</v>
      </c>
    </row>
    <row r="192" spans="1:15" x14ac:dyDescent="0.3">
      <c r="A192" s="79">
        <v>34881</v>
      </c>
      <c r="F192" s="79">
        <v>34881</v>
      </c>
      <c r="G192" s="24">
        <f>BPT!B67</f>
        <v>-450.39852100000002</v>
      </c>
      <c r="H192" s="24">
        <f>BPT!M67</f>
        <v>6350.0290000000005</v>
      </c>
      <c r="I192" s="7" t="s">
        <v>3</v>
      </c>
      <c r="J192" s="24">
        <f>BPT!N67</f>
        <v>501.30952100000002</v>
      </c>
      <c r="K192" s="24">
        <f>BPT!O67</f>
        <v>6398.8</v>
      </c>
      <c r="L192" s="24">
        <f>BPT!P67</f>
        <v>2.14</v>
      </c>
      <c r="N192" s="194">
        <f t="shared" si="6"/>
        <v>16382.222999999998</v>
      </c>
      <c r="O192" s="43">
        <f t="shared" si="7"/>
        <v>17105.466999999993</v>
      </c>
    </row>
    <row r="193" spans="1:19" x14ac:dyDescent="0.3">
      <c r="A193" s="80">
        <v>34973</v>
      </c>
      <c r="F193" s="80">
        <v>34973</v>
      </c>
      <c r="G193" s="24">
        <f>BPT!B68</f>
        <v>-127.96720000000001</v>
      </c>
      <c r="H193" s="24">
        <f>BPT!M68</f>
        <v>3991.386</v>
      </c>
      <c r="I193" s="7" t="s">
        <v>3</v>
      </c>
      <c r="J193" s="24">
        <f>BPT!N68</f>
        <v>-3481.1478000000002</v>
      </c>
      <c r="K193" s="24">
        <f>BPT!O68</f>
        <v>383.9</v>
      </c>
      <c r="L193" s="24">
        <f>BPT!P68</f>
        <v>-1.629</v>
      </c>
      <c r="N193" s="195">
        <f t="shared" si="6"/>
        <v>16766.123</v>
      </c>
      <c r="O193" s="188">
        <f t="shared" si="7"/>
        <v>17490.995999999996</v>
      </c>
    </row>
    <row r="194" spans="1:19" x14ac:dyDescent="0.3">
      <c r="A194" s="76">
        <v>35065</v>
      </c>
      <c r="F194" s="76">
        <v>35065</v>
      </c>
      <c r="G194" s="24">
        <f>BPT!B69</f>
        <v>-163.34469899999999</v>
      </c>
      <c r="H194" s="24">
        <f>BPT!M69</f>
        <v>-333.68231900000001</v>
      </c>
      <c r="I194" s="7" t="s">
        <v>3</v>
      </c>
      <c r="J194" s="24">
        <f>BPT!N69</f>
        <v>517.676018</v>
      </c>
      <c r="K194" s="24">
        <f>BPT!O69</f>
        <v>25.6</v>
      </c>
      <c r="L194" s="24">
        <f>BPT!P69</f>
        <v>-4.9509999999999996</v>
      </c>
      <c r="N194" s="194">
        <f t="shared" si="6"/>
        <v>16791.722999999998</v>
      </c>
      <c r="O194" s="43">
        <f t="shared" si="7"/>
        <v>17521.546999999995</v>
      </c>
    </row>
    <row r="195" spans="1:19" x14ac:dyDescent="0.3">
      <c r="A195" s="78">
        <v>35156</v>
      </c>
      <c r="F195" s="78">
        <v>35156</v>
      </c>
      <c r="G195" s="24">
        <f>BPT!B70</f>
        <v>255.21677199999999</v>
      </c>
      <c r="H195" s="24">
        <f>BPT!M70</f>
        <v>699.87644799999998</v>
      </c>
      <c r="I195" s="7" t="s">
        <v>3</v>
      </c>
      <c r="J195" s="24">
        <f>BPT!N70</f>
        <v>-1359.7792199999999</v>
      </c>
      <c r="K195" s="24">
        <f>BPT!O70</f>
        <v>-412</v>
      </c>
      <c r="L195" s="24">
        <f>BPT!P70</f>
        <v>7.3140000000000001</v>
      </c>
      <c r="N195" s="194">
        <f t="shared" si="6"/>
        <v>16379.722999999998</v>
      </c>
      <c r="O195" s="43">
        <f t="shared" ref="O195:O217" si="8">O194+K195-L195</f>
        <v>17102.232999999997</v>
      </c>
    </row>
    <row r="196" spans="1:19" ht="15.6" customHeight="1" x14ac:dyDescent="0.3">
      <c r="A196" s="79">
        <v>35247</v>
      </c>
      <c r="F196" s="79">
        <v>35247</v>
      </c>
      <c r="G196" s="24">
        <f>BPT!B71</f>
        <v>-864.61238900000001</v>
      </c>
      <c r="H196" s="24">
        <f>BPT!M71</f>
        <v>1506.835</v>
      </c>
      <c r="I196" s="7" t="s">
        <v>3</v>
      </c>
      <c r="J196" s="24">
        <f>BPT!N71</f>
        <v>-55.758611000000002</v>
      </c>
      <c r="K196" s="24">
        <f>BPT!O71</f>
        <v>585.70000000000005</v>
      </c>
      <c r="L196" s="24">
        <f>BPT!P71</f>
        <v>0.76400000000000001</v>
      </c>
      <c r="N196" s="194">
        <f t="shared" si="6"/>
        <v>16965.422999999999</v>
      </c>
      <c r="O196" s="43">
        <f t="shared" si="8"/>
        <v>17687.168999999998</v>
      </c>
      <c r="P196" s="236" t="s">
        <v>978</v>
      </c>
      <c r="Q196" s="236"/>
      <c r="R196" s="236"/>
      <c r="S196" s="236"/>
    </row>
    <row r="197" spans="1:19" x14ac:dyDescent="0.3">
      <c r="A197" s="80">
        <v>35339</v>
      </c>
      <c r="F197" s="80">
        <v>35339</v>
      </c>
      <c r="G197" s="24">
        <f>BPT!B72</f>
        <v>-1734.8155489999999</v>
      </c>
      <c r="H197" s="24">
        <f>BPT!M72</f>
        <v>2954.7501649999999</v>
      </c>
      <c r="I197" s="7" t="s">
        <v>3</v>
      </c>
      <c r="J197" s="24">
        <f>BPT!N72</f>
        <v>1061.2153840000001</v>
      </c>
      <c r="K197" s="24">
        <f>BPT!O72</f>
        <v>2278.9</v>
      </c>
      <c r="L197" s="24">
        <f>BPT!P72</f>
        <v>2.25</v>
      </c>
      <c r="N197" s="195">
        <f t="shared" si="6"/>
        <v>19244.323</v>
      </c>
      <c r="O197" s="188">
        <f t="shared" si="8"/>
        <v>19963.819</v>
      </c>
      <c r="P197" s="236"/>
      <c r="Q197" s="236"/>
      <c r="R197" s="236"/>
      <c r="S197" s="236"/>
    </row>
    <row r="198" spans="1:19" x14ac:dyDescent="0.3">
      <c r="A198" s="76">
        <v>35431</v>
      </c>
      <c r="F198" s="76">
        <v>35431</v>
      </c>
      <c r="G198" s="24">
        <f>BPT!B73</f>
        <v>-219.97223500000001</v>
      </c>
      <c r="H198" s="24">
        <f>BPT!M73</f>
        <v>1319.5917649999999</v>
      </c>
      <c r="I198" s="7" t="s">
        <v>3</v>
      </c>
      <c r="J198" s="24">
        <f>BPT!N73</f>
        <v>516.30746999999997</v>
      </c>
      <c r="K198" s="24">
        <f>BPT!O73</f>
        <v>1610.6</v>
      </c>
      <c r="L198" s="24">
        <f>BPT!P73</f>
        <v>5.327</v>
      </c>
      <c r="N198" s="194">
        <f t="shared" si="6"/>
        <v>20854.922999999999</v>
      </c>
      <c r="O198" s="43">
        <f t="shared" si="8"/>
        <v>21569.091999999997</v>
      </c>
      <c r="P198" s="236"/>
      <c r="Q198" s="236"/>
      <c r="R198" s="236"/>
      <c r="S198" s="236"/>
    </row>
    <row r="199" spans="1:19" x14ac:dyDescent="0.3">
      <c r="A199" s="78">
        <v>35521</v>
      </c>
      <c r="F199" s="78">
        <v>35521</v>
      </c>
      <c r="G199" s="24">
        <f>BPT!B74</f>
        <v>-1184.015363</v>
      </c>
      <c r="H199" s="24">
        <f>BPT!M74</f>
        <v>2395.4672350000001</v>
      </c>
      <c r="I199" s="7" t="s">
        <v>3</v>
      </c>
      <c r="J199" s="24">
        <f>BPT!N74</f>
        <v>1500.506128</v>
      </c>
      <c r="K199" s="24">
        <f>BPT!O74</f>
        <v>2708.7</v>
      </c>
      <c r="L199" s="24">
        <f>BPT!P74</f>
        <v>3.258</v>
      </c>
      <c r="N199" s="194">
        <f t="shared" ref="N199:N217" si="9">N198+K199</f>
        <v>23563.623</v>
      </c>
      <c r="O199" s="43">
        <f t="shared" si="8"/>
        <v>24274.533999999996</v>
      </c>
      <c r="P199" s="236"/>
      <c r="Q199" s="236"/>
      <c r="R199" s="236"/>
      <c r="S199" s="236"/>
    </row>
    <row r="200" spans="1:19" x14ac:dyDescent="0.3">
      <c r="A200" s="79">
        <v>35612</v>
      </c>
      <c r="F200" s="79">
        <v>35612</v>
      </c>
      <c r="G200" s="24">
        <f>BPT!B75</f>
        <v>-2590.2106760000001</v>
      </c>
      <c r="H200" s="24">
        <f>BPT!M75</f>
        <v>6897.1393449999996</v>
      </c>
      <c r="I200" s="7" t="s">
        <v>3</v>
      </c>
      <c r="J200" s="24">
        <f>BPT!N75</f>
        <v>-1119.097669</v>
      </c>
      <c r="K200" s="24">
        <f>BPT!O75</f>
        <v>3186.7</v>
      </c>
      <c r="L200" s="24">
        <f>BPT!P75</f>
        <v>1.131</v>
      </c>
      <c r="N200" s="194">
        <f t="shared" si="9"/>
        <v>26750.323</v>
      </c>
      <c r="O200" s="43">
        <f t="shared" si="8"/>
        <v>27460.102999999996</v>
      </c>
      <c r="P200" s="236"/>
      <c r="Q200" s="236"/>
      <c r="R200" s="236"/>
      <c r="S200" s="236"/>
    </row>
    <row r="201" spans="1:19" x14ac:dyDescent="0.3">
      <c r="A201" s="80">
        <v>35704</v>
      </c>
      <c r="F201" s="80">
        <v>35704</v>
      </c>
      <c r="G201" s="24">
        <f>BPT!B76</f>
        <v>-3671.0961950000001</v>
      </c>
      <c r="H201" s="24">
        <f>BPT!M76</f>
        <v>4864.6140509999996</v>
      </c>
      <c r="I201" s="7" t="s">
        <v>3</v>
      </c>
      <c r="J201" s="24">
        <f>BPT!N76</f>
        <v>632.095144</v>
      </c>
      <c r="K201" s="24">
        <f>BPT!O76</f>
        <v>1817.5</v>
      </c>
      <c r="L201" s="24">
        <f>BPT!P76</f>
        <v>8.1129999999999995</v>
      </c>
      <c r="N201" s="195">
        <f t="shared" si="9"/>
        <v>28567.823</v>
      </c>
      <c r="O201" s="188">
        <f t="shared" si="8"/>
        <v>29269.489999999994</v>
      </c>
      <c r="P201" s="236"/>
      <c r="Q201" s="236"/>
      <c r="R201" s="236"/>
      <c r="S201" s="236"/>
    </row>
    <row r="202" spans="1:19" x14ac:dyDescent="0.3">
      <c r="A202" s="76">
        <v>35796</v>
      </c>
      <c r="F202" s="76">
        <v>35796</v>
      </c>
      <c r="G202" s="24">
        <f>BPT!B77</f>
        <v>-3279.5952010000001</v>
      </c>
      <c r="H202" s="24">
        <f>BPT!M77</f>
        <v>6303.858236</v>
      </c>
      <c r="I202" s="7" t="s">
        <v>3</v>
      </c>
      <c r="J202" s="24">
        <f>BPT!N77</f>
        <v>-1713.770035</v>
      </c>
      <c r="K202" s="24">
        <f>BPT!O77</f>
        <v>1312.4</v>
      </c>
      <c r="L202" s="24">
        <f>BPT!P77</f>
        <v>-1.907</v>
      </c>
      <c r="N202" s="194">
        <f t="shared" si="9"/>
        <v>29880.223000000002</v>
      </c>
      <c r="O202" s="43">
        <f t="shared" si="8"/>
        <v>30583.796999999995</v>
      </c>
      <c r="P202" s="236"/>
      <c r="Q202" s="236"/>
      <c r="R202" s="236"/>
      <c r="S202" s="236"/>
    </row>
    <row r="203" spans="1:19" x14ac:dyDescent="0.3">
      <c r="A203" s="78">
        <v>35886</v>
      </c>
      <c r="F203" s="78">
        <v>35886</v>
      </c>
      <c r="G203" s="24">
        <f>BPT!B78</f>
        <v>-3392.644448</v>
      </c>
      <c r="H203" s="24">
        <f>BPT!M78</f>
        <v>2175.9623179999999</v>
      </c>
      <c r="I203" s="7" t="s">
        <v>3</v>
      </c>
      <c r="J203" s="24">
        <f>BPT!N78</f>
        <v>1774.6371300000001</v>
      </c>
      <c r="K203" s="24">
        <f>BPT!O78</f>
        <v>556.4</v>
      </c>
      <c r="L203" s="24">
        <f>BPT!P78</f>
        <v>1.5549999999999999</v>
      </c>
      <c r="N203" s="194">
        <f t="shared" si="9"/>
        <v>30436.623000000003</v>
      </c>
      <c r="O203" s="43">
        <f t="shared" si="8"/>
        <v>31138.641999999996</v>
      </c>
      <c r="P203" s="236"/>
      <c r="Q203" s="236"/>
      <c r="R203" s="236"/>
      <c r="S203" s="236"/>
    </row>
    <row r="204" spans="1:19" x14ac:dyDescent="0.3">
      <c r="A204" s="79">
        <v>35977</v>
      </c>
      <c r="F204" s="79">
        <v>35977</v>
      </c>
      <c r="G204" s="24">
        <f>BPT!B79</f>
        <v>-4714.1153009999998</v>
      </c>
      <c r="H204" s="24">
        <f>BPT!M79</f>
        <v>3699.8377599999999</v>
      </c>
      <c r="I204" s="7" t="s">
        <v>3</v>
      </c>
      <c r="J204" s="24">
        <f>BPT!N79</f>
        <v>-374.49645900000002</v>
      </c>
      <c r="K204" s="24">
        <f>BPT!O79</f>
        <v>-1389.3</v>
      </c>
      <c r="L204" s="24">
        <f>BPT!P79</f>
        <v>0.52600000000000002</v>
      </c>
      <c r="N204" s="194">
        <f t="shared" si="9"/>
        <v>29047.323000000004</v>
      </c>
      <c r="O204" s="43">
        <f t="shared" si="8"/>
        <v>29748.815999999995</v>
      </c>
      <c r="P204" s="236"/>
      <c r="Q204" s="236"/>
      <c r="R204" s="236"/>
      <c r="S204" s="236"/>
    </row>
    <row r="205" spans="1:19" x14ac:dyDescent="0.3">
      <c r="A205" s="80">
        <v>36069</v>
      </c>
      <c r="F205" s="80">
        <v>36069</v>
      </c>
      <c r="G205" s="24">
        <f>BPT!B80</f>
        <v>-4606.3387439999997</v>
      </c>
      <c r="H205" s="24">
        <f>BPT!M80</f>
        <v>9981.9533159999992</v>
      </c>
      <c r="I205" s="7" t="s">
        <v>3</v>
      </c>
      <c r="J205" s="24">
        <f>BPT!N80</f>
        <v>-2842.639572</v>
      </c>
      <c r="K205" s="24">
        <f>BPT!O80</f>
        <v>2531.6</v>
      </c>
      <c r="L205" s="24">
        <f>BPT!P80</f>
        <v>1.375</v>
      </c>
      <c r="N205" s="195">
        <f t="shared" si="9"/>
        <v>31578.923000000003</v>
      </c>
      <c r="O205" s="188">
        <f t="shared" si="8"/>
        <v>32279.040999999994</v>
      </c>
      <c r="P205" s="236"/>
      <c r="Q205" s="236"/>
      <c r="R205" s="236"/>
      <c r="S205" s="236"/>
    </row>
    <row r="206" spans="1:19" x14ac:dyDescent="0.3">
      <c r="A206" s="76">
        <v>36161</v>
      </c>
      <c r="F206" s="76">
        <v>36161</v>
      </c>
      <c r="G206" s="24">
        <f>BPT!B81</f>
        <v>-3679.7554869999999</v>
      </c>
      <c r="H206" s="24">
        <f>BPT!M81</f>
        <v>-1056.5360740000001</v>
      </c>
      <c r="I206" s="7" t="s">
        <v>3</v>
      </c>
      <c r="J206" s="24">
        <f>BPT!N81</f>
        <v>4226.4315610000003</v>
      </c>
      <c r="K206" s="24">
        <f>BPT!O81</f>
        <v>-511.8</v>
      </c>
      <c r="L206" s="24">
        <f>BPT!P81</f>
        <v>1.94</v>
      </c>
      <c r="N206" s="194">
        <f t="shared" si="9"/>
        <v>31067.123000000003</v>
      </c>
      <c r="O206" s="43">
        <f t="shared" si="8"/>
        <v>31765.300999999996</v>
      </c>
      <c r="P206" s="236"/>
      <c r="Q206" s="236"/>
      <c r="R206" s="236"/>
      <c r="S206" s="236"/>
    </row>
    <row r="207" spans="1:19" x14ac:dyDescent="0.3">
      <c r="A207" s="78">
        <v>36251</v>
      </c>
      <c r="F207" s="78">
        <v>36251</v>
      </c>
      <c r="G207" s="24">
        <f>BPT!B82</f>
        <v>-2868.859911</v>
      </c>
      <c r="H207" s="24">
        <f>BPT!M82</f>
        <v>4739.0483340000001</v>
      </c>
      <c r="I207" s="7" t="s">
        <v>3</v>
      </c>
      <c r="J207" s="24">
        <f>BPT!N82</f>
        <v>-1817.673423</v>
      </c>
      <c r="K207" s="24">
        <f>BPT!O82</f>
        <v>48.6</v>
      </c>
      <c r="L207" s="24">
        <f>BPT!P82</f>
        <v>3.915</v>
      </c>
      <c r="N207" s="194">
        <f t="shared" si="9"/>
        <v>31115.723000000002</v>
      </c>
      <c r="O207" s="43">
        <f t="shared" si="8"/>
        <v>31809.985999999994</v>
      </c>
      <c r="P207" s="193"/>
      <c r="Q207" s="193"/>
      <c r="R207" s="193"/>
      <c r="S207" s="193"/>
    </row>
    <row r="208" spans="1:19" ht="15.6" customHeight="1" x14ac:dyDescent="0.3">
      <c r="A208" s="79">
        <v>36342</v>
      </c>
      <c r="F208" s="79">
        <v>36342</v>
      </c>
      <c r="G208" s="24">
        <f>BPT!B83</f>
        <v>-3162.943354</v>
      </c>
      <c r="H208" s="24">
        <f>BPT!M83</f>
        <v>5380.7529720000002</v>
      </c>
      <c r="I208" s="7" t="s">
        <v>3</v>
      </c>
      <c r="J208" s="24">
        <f>BPT!N83</f>
        <v>-976.37561800000003</v>
      </c>
      <c r="K208" s="24">
        <f>BPT!O83</f>
        <v>1250.2</v>
      </c>
      <c r="L208" s="24">
        <f>BPT!P83</f>
        <v>-8.766</v>
      </c>
      <c r="N208" s="194">
        <f t="shared" si="9"/>
        <v>32365.923000000003</v>
      </c>
      <c r="O208" s="43">
        <f t="shared" si="8"/>
        <v>33068.951999999997</v>
      </c>
      <c r="P208" s="233" t="s">
        <v>979</v>
      </c>
      <c r="Q208" s="233"/>
      <c r="R208" s="233"/>
      <c r="S208" s="233"/>
    </row>
    <row r="209" spans="1:19" x14ac:dyDescent="0.3">
      <c r="A209" s="80">
        <v>36434</v>
      </c>
      <c r="F209" s="80">
        <v>36434</v>
      </c>
      <c r="G209" s="24">
        <f>BPT!B84</f>
        <v>-4302.2082620000001</v>
      </c>
      <c r="H209" s="24">
        <f>BPT!M84</f>
        <v>4099.9855930000003</v>
      </c>
      <c r="I209" s="7" t="s">
        <v>3</v>
      </c>
      <c r="J209" s="24">
        <f>BPT!N84</f>
        <v>-620.29833099999996</v>
      </c>
      <c r="K209" s="24">
        <f>BPT!O84</f>
        <v>-824</v>
      </c>
      <c r="L209" s="24">
        <f>BPT!P84</f>
        <v>1.4790000000000001</v>
      </c>
      <c r="N209" s="195">
        <f t="shared" si="9"/>
        <v>31541.923000000003</v>
      </c>
      <c r="O209" s="188">
        <f t="shared" si="8"/>
        <v>32243.472999999998</v>
      </c>
      <c r="P209" s="233"/>
      <c r="Q209" s="233"/>
      <c r="R209" s="233"/>
      <c r="S209" s="233"/>
    </row>
    <row r="210" spans="1:19" x14ac:dyDescent="0.3">
      <c r="A210" s="76">
        <v>36526</v>
      </c>
      <c r="F210" s="76">
        <v>36526</v>
      </c>
      <c r="G210" s="24">
        <f>BPT!B85</f>
        <v>-5016.0368209999997</v>
      </c>
      <c r="H210" s="24">
        <f>BPT!M85</f>
        <v>10170.894265999999</v>
      </c>
      <c r="I210" s="7" t="s">
        <v>3</v>
      </c>
      <c r="J210" s="24">
        <f>BPT!N85</f>
        <v>-548.59944499999995</v>
      </c>
      <c r="K210" s="24">
        <f>BPT!O85</f>
        <v>4603.6000000000004</v>
      </c>
      <c r="L210" s="24">
        <f>BPT!P85</f>
        <v>2.6579999999999999</v>
      </c>
      <c r="N210" s="194">
        <f t="shared" si="9"/>
        <v>36145.523000000001</v>
      </c>
      <c r="O210" s="43">
        <f t="shared" si="8"/>
        <v>36844.414999999994</v>
      </c>
      <c r="P210" s="233"/>
      <c r="Q210" s="233"/>
      <c r="R210" s="233"/>
      <c r="S210" s="233"/>
    </row>
    <row r="211" spans="1:19" x14ac:dyDescent="0.3">
      <c r="A211" s="78">
        <v>36617</v>
      </c>
      <c r="F211" s="78">
        <v>36617</v>
      </c>
      <c r="G211" s="24">
        <f>BPT!B86</f>
        <v>-3456.97199</v>
      </c>
      <c r="H211" s="24">
        <f>BPT!M86</f>
        <v>1338.35366</v>
      </c>
      <c r="I211" s="7" t="s">
        <v>3</v>
      </c>
      <c r="J211" s="24">
        <f>BPT!N86</f>
        <v>-1258.32367</v>
      </c>
      <c r="K211" s="24">
        <f>BPT!O86</f>
        <v>-3372.7</v>
      </c>
      <c r="L211" s="24">
        <f>BPT!P86</f>
        <v>-4.242</v>
      </c>
      <c r="N211" s="194">
        <f t="shared" si="9"/>
        <v>32772.823000000004</v>
      </c>
      <c r="O211" s="43">
        <f t="shared" si="8"/>
        <v>33475.956999999995</v>
      </c>
      <c r="P211" s="233"/>
      <c r="Q211" s="233"/>
      <c r="R211" s="233"/>
      <c r="S211" s="233"/>
    </row>
    <row r="212" spans="1:19" x14ac:dyDescent="0.3">
      <c r="A212" s="79">
        <v>36708</v>
      </c>
      <c r="F212" s="79">
        <v>36708</v>
      </c>
      <c r="G212" s="24">
        <f>BPT!B87</f>
        <v>-4022.6385850000001</v>
      </c>
      <c r="H212" s="24">
        <f>BPT!M87</f>
        <v>3786.7928139999999</v>
      </c>
      <c r="I212" s="7" t="s">
        <v>3</v>
      </c>
      <c r="J212" s="24">
        <f>BPT!N87</f>
        <v>1362.7907709999999</v>
      </c>
      <c r="K212" s="24">
        <f>BPT!O87</f>
        <v>1122.8</v>
      </c>
      <c r="L212" s="24">
        <f>BPT!P87</f>
        <v>4.1449999999999996</v>
      </c>
      <c r="N212" s="194">
        <f t="shared" si="9"/>
        <v>33895.623000000007</v>
      </c>
      <c r="O212" s="43">
        <f t="shared" si="8"/>
        <v>34594.612000000001</v>
      </c>
      <c r="P212" s="233"/>
      <c r="Q212" s="233"/>
      <c r="R212" s="233"/>
      <c r="S212" s="233"/>
    </row>
    <row r="213" spans="1:19" x14ac:dyDescent="0.3">
      <c r="A213" s="80">
        <v>36800</v>
      </c>
      <c r="F213" s="80">
        <v>36800</v>
      </c>
      <c r="G213" s="24">
        <f>BPT!B88</f>
        <v>-6254.5109810000004</v>
      </c>
      <c r="H213" s="24">
        <f>BPT!M88</f>
        <v>5262.9827839999998</v>
      </c>
      <c r="I213" s="7" t="s">
        <v>3</v>
      </c>
      <c r="J213" s="24">
        <f>BPT!N88</f>
        <v>2391.8701970000002</v>
      </c>
      <c r="K213" s="24">
        <f>BPT!O88</f>
        <v>1400.2</v>
      </c>
      <c r="L213" s="24">
        <f>BPT!P88</f>
        <v>0.14199999999999999</v>
      </c>
      <c r="N213" s="195">
        <f t="shared" si="9"/>
        <v>35295.823000000004</v>
      </c>
      <c r="O213" s="188">
        <f t="shared" si="8"/>
        <v>35994.67</v>
      </c>
      <c r="P213" s="233"/>
      <c r="Q213" s="233"/>
      <c r="R213" s="233"/>
      <c r="S213" s="233"/>
    </row>
    <row r="214" spans="1:19" x14ac:dyDescent="0.3">
      <c r="A214" s="76">
        <v>36892</v>
      </c>
      <c r="F214" s="76">
        <v>36892</v>
      </c>
      <c r="G214" s="24">
        <f>BPT!B89</f>
        <v>-4784.8473990000002</v>
      </c>
      <c r="H214" s="24">
        <f>BPT!M89</f>
        <v>9346.6911099999998</v>
      </c>
      <c r="I214" s="7" t="s">
        <v>3</v>
      </c>
      <c r="J214" s="24">
        <f>BPT!N89</f>
        <v>170.153988</v>
      </c>
      <c r="K214" s="24">
        <f>BPT!O89</f>
        <v>4716.3999999999996</v>
      </c>
      <c r="L214" s="24">
        <f>BPT!P89</f>
        <v>15.597699</v>
      </c>
      <c r="N214" s="194">
        <f t="shared" si="9"/>
        <v>40012.223000000005</v>
      </c>
      <c r="O214" s="43">
        <f t="shared" si="8"/>
        <v>40695.472301000002</v>
      </c>
    </row>
    <row r="215" spans="1:19" ht="15.6" customHeight="1" x14ac:dyDescent="0.3">
      <c r="A215" s="78">
        <v>36982</v>
      </c>
      <c r="F215" s="78">
        <v>36982</v>
      </c>
      <c r="G215" s="24">
        <f>BPT!B90</f>
        <v>-3587.061111</v>
      </c>
      <c r="H215" s="24">
        <f>BPT!M90</f>
        <v>3151.48144</v>
      </c>
      <c r="I215" s="7" t="s">
        <v>3</v>
      </c>
      <c r="J215" s="24">
        <f>BPT!N90</f>
        <v>954.82283500000005</v>
      </c>
      <c r="K215" s="24">
        <f>BPT!O90</f>
        <v>517.5</v>
      </c>
      <c r="L215" s="24">
        <f>BPT!P90</f>
        <v>1.7431639999999999</v>
      </c>
      <c r="N215" s="194">
        <f t="shared" si="9"/>
        <v>40529.723000000005</v>
      </c>
      <c r="O215" s="43">
        <f t="shared" si="8"/>
        <v>41211.229137000002</v>
      </c>
      <c r="P215" s="232" t="s">
        <v>983</v>
      </c>
      <c r="Q215" s="232"/>
      <c r="R215" s="232"/>
      <c r="S215" s="232"/>
    </row>
    <row r="216" spans="1:19" x14ac:dyDescent="0.3">
      <c r="A216" s="79">
        <v>37073</v>
      </c>
      <c r="F216" s="79">
        <v>37073</v>
      </c>
      <c r="G216" s="24">
        <f>BPT!B91</f>
        <v>-3341.769264</v>
      </c>
      <c r="H216" s="24">
        <f>BPT!M91</f>
        <v>7902.4865890000001</v>
      </c>
      <c r="I216" s="7" t="s">
        <v>3</v>
      </c>
      <c r="J216" s="24">
        <f>BPT!N91</f>
        <v>-2533.6375779999998</v>
      </c>
      <c r="K216" s="24">
        <f>BPT!O91</f>
        <v>2043.7</v>
      </c>
      <c r="L216" s="24">
        <f>BPT!P91</f>
        <v>-16.620253000000002</v>
      </c>
      <c r="N216" s="194">
        <f t="shared" si="9"/>
        <v>42573.423000000003</v>
      </c>
      <c r="O216" s="43">
        <f t="shared" si="8"/>
        <v>43271.54939</v>
      </c>
      <c r="P216" s="232"/>
      <c r="Q216" s="232"/>
      <c r="R216" s="232"/>
      <c r="S216" s="232"/>
    </row>
    <row r="217" spans="1:19" x14ac:dyDescent="0.3">
      <c r="A217" s="189">
        <v>37165</v>
      </c>
      <c r="B217" s="176"/>
      <c r="C217" s="176"/>
      <c r="D217" s="176"/>
      <c r="E217" s="176"/>
      <c r="F217" s="189">
        <v>37165</v>
      </c>
      <c r="G217" s="46">
        <f>BPT!B92</f>
        <v>-5768.8391769999998</v>
      </c>
      <c r="H217" s="46">
        <f>BPT!M92</f>
        <v>9919.7609919999995</v>
      </c>
      <c r="I217" s="28" t="s">
        <v>3</v>
      </c>
      <c r="J217" s="46">
        <f>BPT!N92</f>
        <v>-2187.6940359999999</v>
      </c>
      <c r="K217" s="46">
        <f>BPT!O92</f>
        <v>1950.8</v>
      </c>
      <c r="L217" s="46">
        <f>BPT!P92</f>
        <v>12.427778999999999</v>
      </c>
      <c r="N217" s="197">
        <f t="shared" si="9"/>
        <v>44524.223000000005</v>
      </c>
      <c r="O217" s="196">
        <f t="shared" si="8"/>
        <v>45209.921611000005</v>
      </c>
      <c r="P217" s="232"/>
      <c r="Q217" s="232"/>
      <c r="R217" s="232"/>
      <c r="S217" s="232"/>
    </row>
    <row r="218" spans="1:19" x14ac:dyDescent="0.3">
      <c r="P218" s="232"/>
      <c r="Q218" s="232"/>
      <c r="R218" s="232"/>
      <c r="S218" s="232"/>
    </row>
    <row r="219" spans="1:19" x14ac:dyDescent="0.3">
      <c r="P219" s="232"/>
      <c r="Q219" s="232"/>
      <c r="R219" s="232"/>
      <c r="S219" s="232"/>
    </row>
    <row r="220" spans="1:19" x14ac:dyDescent="0.3">
      <c r="P220" s="232"/>
      <c r="Q220" s="232"/>
      <c r="R220" s="232"/>
      <c r="S220" s="232"/>
    </row>
    <row r="221" spans="1:19" x14ac:dyDescent="0.3">
      <c r="P221" s="232"/>
      <c r="Q221" s="232"/>
      <c r="R221" s="232"/>
      <c r="S221" s="232"/>
    </row>
  </sheetData>
  <mergeCells count="18">
    <mergeCell ref="A1:C1"/>
    <mergeCell ref="G1:N1"/>
    <mergeCell ref="B2:B4"/>
    <mergeCell ref="C2:C4"/>
    <mergeCell ref="D2:D4"/>
    <mergeCell ref="G2:G4"/>
    <mergeCell ref="H2:H4"/>
    <mergeCell ref="I2:I4"/>
    <mergeCell ref="J2:J4"/>
    <mergeCell ref="K2:K4"/>
    <mergeCell ref="L2:L4"/>
    <mergeCell ref="M2:M4"/>
    <mergeCell ref="N2:N4"/>
    <mergeCell ref="P215:S221"/>
    <mergeCell ref="P208:S213"/>
    <mergeCell ref="O2:O4"/>
    <mergeCell ref="P196:S206"/>
    <mergeCell ref="F2:F4"/>
  </mergeCells>
  <pageMargins left="0.7" right="0.7" top="0.75" bottom="0.75" header="0.3" footer="0.3"/>
  <pageSetup paperSize="9"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9"/>
  <sheetViews>
    <sheetView workbookViewId="0">
      <selection activeCell="O24" sqref="O24"/>
    </sheetView>
  </sheetViews>
  <sheetFormatPr baseColWidth="10" defaultRowHeight="15.6" x14ac:dyDescent="0.3"/>
  <cols>
    <col min="2" max="2" width="13.3984375" customWidth="1"/>
    <col min="3" max="3" width="13.5" customWidth="1"/>
    <col min="4" max="4" width="13.59765625" customWidth="1"/>
    <col min="5" max="5" width="4.09765625" customWidth="1"/>
    <col min="7" max="7" width="3.8984375" customWidth="1"/>
    <col min="8" max="8" width="16.796875" customWidth="1"/>
    <col min="9" max="9" width="13.19921875" customWidth="1"/>
    <col min="10" max="10" width="13.3984375" customWidth="1"/>
    <col min="11" max="11" width="13.796875" customWidth="1"/>
    <col min="12" max="12" width="4.09765625" customWidth="1"/>
    <col min="13" max="13" width="16.69921875" customWidth="1"/>
    <col min="14" max="14" width="14.296875" customWidth="1"/>
    <col min="15" max="15" width="12.796875" customWidth="1"/>
    <col min="16" max="16" width="13.19921875" customWidth="1"/>
  </cols>
  <sheetData>
    <row r="1" spans="1:16" x14ac:dyDescent="0.3">
      <c r="A1" s="1"/>
      <c r="B1" s="237" t="s">
        <v>1004</v>
      </c>
      <c r="C1" s="237"/>
      <c r="D1" s="237"/>
      <c r="E1" s="1"/>
      <c r="F1" s="1"/>
      <c r="G1" s="1"/>
      <c r="H1" s="1"/>
      <c r="I1" s="1"/>
      <c r="J1" s="1"/>
      <c r="K1" s="1"/>
      <c r="L1" s="1"/>
      <c r="M1" s="1"/>
      <c r="N1" s="1"/>
      <c r="O1" s="1"/>
      <c r="P1" s="1"/>
    </row>
    <row r="2" spans="1:16" x14ac:dyDescent="0.3">
      <c r="A2" s="255" t="s">
        <v>2</v>
      </c>
      <c r="B2" s="255" t="s">
        <v>1003</v>
      </c>
      <c r="C2" s="255" t="s">
        <v>1002</v>
      </c>
      <c r="D2" s="255" t="s">
        <v>1001</v>
      </c>
      <c r="E2" s="47"/>
      <c r="F2" s="255" t="s">
        <v>1000</v>
      </c>
      <c r="G2" s="47"/>
      <c r="H2" s="255" t="s">
        <v>999</v>
      </c>
      <c r="I2" s="255" t="s">
        <v>998</v>
      </c>
      <c r="J2" s="255" t="s">
        <v>997</v>
      </c>
      <c r="K2" s="255" t="s">
        <v>996</v>
      </c>
      <c r="L2" s="254"/>
      <c r="M2" s="255" t="s">
        <v>995</v>
      </c>
      <c r="N2" s="255" t="s">
        <v>994</v>
      </c>
      <c r="O2" s="255" t="s">
        <v>993</v>
      </c>
      <c r="P2" s="255" t="s">
        <v>992</v>
      </c>
    </row>
    <row r="3" spans="1:16" x14ac:dyDescent="0.3">
      <c r="A3" s="216"/>
      <c r="B3" s="216"/>
      <c r="C3" s="216"/>
      <c r="D3" s="216"/>
      <c r="E3" s="47"/>
      <c r="F3" s="216"/>
      <c r="G3" s="47"/>
      <c r="H3" s="216" t="s">
        <v>991</v>
      </c>
      <c r="I3" s="216" t="s">
        <v>991</v>
      </c>
      <c r="J3" s="216" t="s">
        <v>991</v>
      </c>
      <c r="K3" s="216" t="s">
        <v>991</v>
      </c>
      <c r="L3" s="254"/>
      <c r="M3" s="216" t="s">
        <v>991</v>
      </c>
      <c r="N3" s="216" t="s">
        <v>991</v>
      </c>
      <c r="O3" s="216" t="s">
        <v>991</v>
      </c>
      <c r="P3" s="216" t="s">
        <v>991</v>
      </c>
    </row>
    <row r="4" spans="1:16" ht="16.2" thickBot="1" x14ac:dyDescent="0.35">
      <c r="A4" s="217"/>
      <c r="B4" s="217"/>
      <c r="C4" s="217"/>
      <c r="D4" s="217"/>
      <c r="E4" s="47"/>
      <c r="F4" s="217"/>
      <c r="G4" s="47"/>
      <c r="H4" s="217" t="s">
        <v>990</v>
      </c>
      <c r="I4" s="217" t="s">
        <v>990</v>
      </c>
      <c r="J4" s="217" t="s">
        <v>990</v>
      </c>
      <c r="K4" s="217" t="s">
        <v>990</v>
      </c>
      <c r="L4" s="253"/>
      <c r="M4" s="217" t="s">
        <v>990</v>
      </c>
      <c r="N4" s="217" t="s">
        <v>990</v>
      </c>
      <c r="O4" s="217" t="s">
        <v>990</v>
      </c>
      <c r="P4" s="217" t="s">
        <v>990</v>
      </c>
    </row>
    <row r="5" spans="1:16" ht="16.2" thickTop="1" x14ac:dyDescent="0.3">
      <c r="A5" s="6">
        <v>1920</v>
      </c>
      <c r="B5" s="7" t="s">
        <v>3</v>
      </c>
      <c r="C5" s="7" t="s">
        <v>3</v>
      </c>
      <c r="D5" s="7" t="s">
        <v>3</v>
      </c>
      <c r="E5" s="7"/>
      <c r="F5" s="252">
        <v>157069</v>
      </c>
      <c r="G5" s="7"/>
      <c r="H5" s="7" t="s">
        <v>3</v>
      </c>
      <c r="I5" s="7" t="s">
        <v>3</v>
      </c>
      <c r="J5" s="7" t="s">
        <v>3</v>
      </c>
      <c r="K5" s="7" t="s">
        <v>3</v>
      </c>
      <c r="L5" s="7"/>
      <c r="M5" s="7" t="s">
        <v>3</v>
      </c>
      <c r="N5" s="7" t="s">
        <v>3</v>
      </c>
      <c r="O5" s="7" t="s">
        <v>3</v>
      </c>
      <c r="P5" s="7" t="s">
        <v>3</v>
      </c>
    </row>
    <row r="6" spans="1:16" x14ac:dyDescent="0.3">
      <c r="A6" s="6">
        <v>1921</v>
      </c>
      <c r="B6" s="7" t="s">
        <v>3</v>
      </c>
      <c r="C6" s="7" t="s">
        <v>3</v>
      </c>
      <c r="D6" s="7" t="s">
        <v>3</v>
      </c>
      <c r="E6" s="7"/>
      <c r="F6" s="252">
        <v>193398</v>
      </c>
      <c r="G6" s="7"/>
      <c r="H6" s="7" t="s">
        <v>3</v>
      </c>
      <c r="I6" s="7" t="s">
        <v>3</v>
      </c>
      <c r="J6" s="7" t="s">
        <v>3</v>
      </c>
      <c r="K6" s="7" t="s">
        <v>3</v>
      </c>
      <c r="L6" s="7"/>
      <c r="M6" s="7" t="s">
        <v>3</v>
      </c>
      <c r="N6" s="7" t="s">
        <v>3</v>
      </c>
      <c r="O6" s="7" t="s">
        <v>3</v>
      </c>
      <c r="P6" s="7" t="s">
        <v>3</v>
      </c>
    </row>
    <row r="7" spans="1:16" x14ac:dyDescent="0.3">
      <c r="A7" s="6">
        <v>1922</v>
      </c>
      <c r="B7" s="7" t="s">
        <v>3</v>
      </c>
      <c r="C7" s="7" t="s">
        <v>3</v>
      </c>
      <c r="D7" s="7" t="s">
        <v>3</v>
      </c>
      <c r="E7" s="7"/>
      <c r="F7" s="252">
        <v>182278</v>
      </c>
      <c r="G7" s="7"/>
      <c r="H7" s="7" t="s">
        <v>3</v>
      </c>
      <c r="I7" s="7" t="s">
        <v>3</v>
      </c>
      <c r="J7" s="7" t="s">
        <v>3</v>
      </c>
      <c r="K7" s="7" t="s">
        <v>3</v>
      </c>
      <c r="L7" s="7"/>
      <c r="M7" s="7" t="s">
        <v>3</v>
      </c>
      <c r="N7" s="7" t="s">
        <v>3</v>
      </c>
      <c r="O7" s="7" t="s">
        <v>3</v>
      </c>
      <c r="P7" s="7" t="s">
        <v>3</v>
      </c>
    </row>
    <row r="8" spans="1:16" x14ac:dyDescent="0.3">
      <c r="A8" s="6">
        <v>1923</v>
      </c>
      <c r="B8" s="7" t="s">
        <v>3</v>
      </c>
      <c r="C8" s="7" t="s">
        <v>3</v>
      </c>
      <c r="D8" s="7" t="s">
        <v>3</v>
      </c>
      <c r="E8" s="7"/>
      <c r="F8" s="252">
        <v>119585</v>
      </c>
      <c r="G8" s="7"/>
      <c r="H8" s="7" t="s">
        <v>3</v>
      </c>
      <c r="I8" s="7" t="s">
        <v>3</v>
      </c>
      <c r="J8" s="7" t="s">
        <v>3</v>
      </c>
      <c r="K8" s="7" t="s">
        <v>3</v>
      </c>
      <c r="L8" s="7"/>
      <c r="M8" s="7" t="s">
        <v>3</v>
      </c>
      <c r="N8" s="7" t="s">
        <v>3</v>
      </c>
      <c r="O8" s="7" t="s">
        <v>3</v>
      </c>
      <c r="P8" s="7" t="s">
        <v>3</v>
      </c>
    </row>
    <row r="9" spans="1:16" x14ac:dyDescent="0.3">
      <c r="A9" s="6">
        <v>1924</v>
      </c>
      <c r="B9" s="7" t="s">
        <v>3</v>
      </c>
      <c r="C9" s="7" t="s">
        <v>3</v>
      </c>
      <c r="D9" s="7" t="s">
        <v>3</v>
      </c>
      <c r="E9" s="7"/>
      <c r="F9" s="252">
        <v>139678</v>
      </c>
      <c r="G9" s="7"/>
      <c r="H9" s="7" t="s">
        <v>3</v>
      </c>
      <c r="I9" s="7" t="s">
        <v>3</v>
      </c>
      <c r="J9" s="7" t="s">
        <v>3</v>
      </c>
      <c r="K9" s="7" t="s">
        <v>3</v>
      </c>
      <c r="L9" s="7"/>
      <c r="M9" s="7" t="s">
        <v>3</v>
      </c>
      <c r="N9" s="7" t="s">
        <v>3</v>
      </c>
      <c r="O9" s="7" t="s">
        <v>3</v>
      </c>
      <c r="P9" s="7" t="s">
        <v>3</v>
      </c>
    </row>
    <row r="10" spans="1:16" x14ac:dyDescent="0.3">
      <c r="A10" s="6">
        <v>1925</v>
      </c>
      <c r="B10" s="7" t="s">
        <v>3</v>
      </c>
      <c r="C10" s="7" t="s">
        <v>3</v>
      </c>
      <c r="D10" s="7" t="s">
        <v>3</v>
      </c>
      <c r="E10" s="7"/>
      <c r="F10" s="252">
        <v>115515</v>
      </c>
      <c r="G10" s="7"/>
      <c r="H10" s="7" t="s">
        <v>3</v>
      </c>
      <c r="I10" s="7" t="s">
        <v>3</v>
      </c>
      <c r="J10" s="7" t="s">
        <v>3</v>
      </c>
      <c r="K10" s="7" t="s">
        <v>3</v>
      </c>
      <c r="L10" s="7"/>
      <c r="M10" s="7" t="s">
        <v>3</v>
      </c>
      <c r="N10" s="7" t="s">
        <v>3</v>
      </c>
      <c r="O10" s="7" t="s">
        <v>3</v>
      </c>
      <c r="P10" s="7" t="s">
        <v>3</v>
      </c>
    </row>
    <row r="11" spans="1:16" x14ac:dyDescent="0.3">
      <c r="A11" s="6">
        <v>1926</v>
      </c>
      <c r="B11" s="7" t="s">
        <v>3</v>
      </c>
      <c r="C11" s="7" t="s">
        <v>3</v>
      </c>
      <c r="D11" s="7" t="s">
        <v>3</v>
      </c>
      <c r="E11" s="7"/>
      <c r="F11" s="252">
        <v>90421</v>
      </c>
      <c r="G11" s="7"/>
      <c r="H11" s="7" t="s">
        <v>3</v>
      </c>
      <c r="I11" s="7" t="s">
        <v>3</v>
      </c>
      <c r="J11" s="7" t="s">
        <v>3</v>
      </c>
      <c r="K11" s="7" t="s">
        <v>3</v>
      </c>
      <c r="L11" s="7"/>
      <c r="M11" s="7" t="s">
        <v>3</v>
      </c>
      <c r="N11" s="7" t="s">
        <v>3</v>
      </c>
      <c r="O11" s="7" t="s">
        <v>3</v>
      </c>
      <c r="P11" s="7" t="s">
        <v>3</v>
      </c>
    </row>
    <row r="12" spans="1:16" x14ac:dyDescent="0.3">
      <c r="A12" s="6">
        <v>1927</v>
      </c>
      <c r="B12" s="7" t="s">
        <v>3</v>
      </c>
      <c r="C12" s="7" t="s">
        <v>3</v>
      </c>
      <c r="D12" s="7" t="s">
        <v>3</v>
      </c>
      <c r="E12" s="7"/>
      <c r="F12" s="252">
        <v>64121</v>
      </c>
      <c r="G12" s="7"/>
      <c r="H12" s="7" t="s">
        <v>3</v>
      </c>
      <c r="I12" s="7" t="s">
        <v>3</v>
      </c>
      <c r="J12" s="7" t="s">
        <v>3</v>
      </c>
      <c r="K12" s="7" t="s">
        <v>3</v>
      </c>
      <c r="L12" s="7"/>
      <c r="M12" s="7" t="s">
        <v>3</v>
      </c>
      <c r="N12" s="7" t="s">
        <v>3</v>
      </c>
      <c r="O12" s="7" t="s">
        <v>3</v>
      </c>
      <c r="P12" s="7" t="s">
        <v>3</v>
      </c>
    </row>
    <row r="13" spans="1:16" x14ac:dyDescent="0.3">
      <c r="A13" s="6">
        <v>1928</v>
      </c>
      <c r="B13" s="7" t="s">
        <v>3</v>
      </c>
      <c r="C13" s="7" t="s">
        <v>3</v>
      </c>
      <c r="D13" s="7" t="s">
        <v>3</v>
      </c>
      <c r="E13" s="7"/>
      <c r="F13" s="252">
        <v>50151</v>
      </c>
      <c r="G13" s="7"/>
      <c r="H13" s="7" t="s">
        <v>3</v>
      </c>
      <c r="I13" s="7" t="s">
        <v>3</v>
      </c>
      <c r="J13" s="7" t="s">
        <v>3</v>
      </c>
      <c r="K13" s="7" t="s">
        <v>3</v>
      </c>
      <c r="L13" s="7"/>
      <c r="M13" s="7" t="s">
        <v>3</v>
      </c>
      <c r="N13" s="7" t="s">
        <v>3</v>
      </c>
      <c r="O13" s="7" t="s">
        <v>3</v>
      </c>
      <c r="P13" s="7" t="s">
        <v>3</v>
      </c>
    </row>
    <row r="14" spans="1:16" x14ac:dyDescent="0.3">
      <c r="A14" s="6">
        <v>1929</v>
      </c>
      <c r="B14" s="7" t="s">
        <v>3</v>
      </c>
      <c r="C14" s="7" t="s">
        <v>3</v>
      </c>
      <c r="D14" s="7" t="s">
        <v>3</v>
      </c>
      <c r="E14" s="7"/>
      <c r="F14" s="252">
        <v>44688</v>
      </c>
      <c r="G14" s="7"/>
      <c r="H14" s="7" t="s">
        <v>3</v>
      </c>
      <c r="I14" s="7" t="s">
        <v>3</v>
      </c>
      <c r="J14" s="7" t="s">
        <v>3</v>
      </c>
      <c r="K14" s="7" t="s">
        <v>3</v>
      </c>
      <c r="L14" s="7"/>
      <c r="M14" s="7" t="s">
        <v>3</v>
      </c>
      <c r="N14" s="7" t="s">
        <v>3</v>
      </c>
      <c r="O14" s="7" t="s">
        <v>3</v>
      </c>
      <c r="P14" s="7" t="s">
        <v>3</v>
      </c>
    </row>
    <row r="15" spans="1:16" x14ac:dyDescent="0.3">
      <c r="A15" s="6">
        <v>1930</v>
      </c>
      <c r="B15" s="7" t="s">
        <v>3</v>
      </c>
      <c r="C15" s="7" t="s">
        <v>3</v>
      </c>
      <c r="D15" s="7" t="s">
        <v>3</v>
      </c>
      <c r="E15" s="7"/>
      <c r="F15" s="252">
        <v>39530</v>
      </c>
      <c r="G15" s="7"/>
      <c r="H15" s="7" t="s">
        <v>3</v>
      </c>
      <c r="I15" s="7" t="s">
        <v>3</v>
      </c>
      <c r="J15" s="7" t="s">
        <v>3</v>
      </c>
      <c r="K15" s="7" t="s">
        <v>3</v>
      </c>
      <c r="L15" s="7"/>
      <c r="M15" s="7" t="s">
        <v>3</v>
      </c>
      <c r="N15" s="7" t="s">
        <v>3</v>
      </c>
      <c r="O15" s="7" t="s">
        <v>3</v>
      </c>
      <c r="P15" s="7" t="s">
        <v>3</v>
      </c>
    </row>
    <row r="16" spans="1:16" x14ac:dyDescent="0.3">
      <c r="A16" s="6">
        <v>1931</v>
      </c>
      <c r="B16" s="7" t="s">
        <v>3</v>
      </c>
      <c r="C16" s="7" t="s">
        <v>3</v>
      </c>
      <c r="D16" s="7" t="s">
        <v>3</v>
      </c>
      <c r="E16" s="7"/>
      <c r="F16" s="252">
        <v>33039</v>
      </c>
      <c r="G16" s="7"/>
      <c r="H16" s="7" t="s">
        <v>3</v>
      </c>
      <c r="I16" s="7" t="s">
        <v>3</v>
      </c>
      <c r="J16" s="7" t="s">
        <v>3</v>
      </c>
      <c r="K16" s="7" t="s">
        <v>3</v>
      </c>
      <c r="L16" s="7"/>
      <c r="M16" s="7" t="s">
        <v>3</v>
      </c>
      <c r="N16" s="7" t="s">
        <v>3</v>
      </c>
      <c r="O16" s="7" t="s">
        <v>3</v>
      </c>
      <c r="P16" s="7" t="s">
        <v>3</v>
      </c>
    </row>
    <row r="17" spans="1:16" x14ac:dyDescent="0.3">
      <c r="A17" s="6">
        <v>1932</v>
      </c>
      <c r="B17" s="7" t="s">
        <v>3</v>
      </c>
      <c r="C17" s="7" t="s">
        <v>3</v>
      </c>
      <c r="D17" s="7" t="s">
        <v>3</v>
      </c>
      <c r="E17" s="7"/>
      <c r="F17" s="252">
        <v>32805</v>
      </c>
      <c r="G17" s="7"/>
      <c r="H17" s="7" t="s">
        <v>3</v>
      </c>
      <c r="I17" s="7" t="s">
        <v>3</v>
      </c>
      <c r="J17" s="7" t="s">
        <v>3</v>
      </c>
      <c r="K17" s="7" t="s">
        <v>3</v>
      </c>
      <c r="L17" s="7"/>
      <c r="M17" s="7" t="s">
        <v>3</v>
      </c>
      <c r="N17" s="7" t="s">
        <v>3</v>
      </c>
      <c r="O17" s="7" t="s">
        <v>3</v>
      </c>
      <c r="P17" s="7" t="s">
        <v>3</v>
      </c>
    </row>
    <row r="18" spans="1:16" x14ac:dyDescent="0.3">
      <c r="A18" s="6">
        <v>1933</v>
      </c>
      <c r="B18" s="7" t="s">
        <v>3</v>
      </c>
      <c r="C18" s="7" t="s">
        <v>3</v>
      </c>
      <c r="D18" s="7" t="s">
        <v>3</v>
      </c>
      <c r="E18" s="7"/>
      <c r="F18" s="252">
        <v>31001</v>
      </c>
      <c r="G18" s="7"/>
      <c r="H18" s="7" t="s">
        <v>3</v>
      </c>
      <c r="I18" s="7" t="s">
        <v>3</v>
      </c>
      <c r="J18" s="7" t="s">
        <v>3</v>
      </c>
      <c r="K18" s="7" t="s">
        <v>3</v>
      </c>
      <c r="L18" s="7"/>
      <c r="M18" s="7" t="s">
        <v>3</v>
      </c>
      <c r="N18" s="7" t="s">
        <v>3</v>
      </c>
      <c r="O18" s="7" t="s">
        <v>3</v>
      </c>
      <c r="P18" s="7" t="s">
        <v>3</v>
      </c>
    </row>
    <row r="19" spans="1:16" x14ac:dyDescent="0.3">
      <c r="A19" s="6">
        <v>1934</v>
      </c>
      <c r="B19" s="7" t="s">
        <v>3</v>
      </c>
      <c r="C19" s="7" t="s">
        <v>3</v>
      </c>
      <c r="D19" s="7" t="s">
        <v>3</v>
      </c>
      <c r="E19" s="7"/>
      <c r="F19" s="252">
        <v>38172</v>
      </c>
      <c r="G19" s="7"/>
      <c r="H19" s="7" t="s">
        <v>3</v>
      </c>
      <c r="I19" s="7" t="s">
        <v>3</v>
      </c>
      <c r="J19" s="7" t="s">
        <v>3</v>
      </c>
      <c r="K19" s="7" t="s">
        <v>3</v>
      </c>
      <c r="L19" s="7"/>
      <c r="M19" s="7" t="s">
        <v>3</v>
      </c>
      <c r="N19" s="7" t="s">
        <v>3</v>
      </c>
      <c r="O19" s="7" t="s">
        <v>3</v>
      </c>
      <c r="P19" s="7" t="s">
        <v>3</v>
      </c>
    </row>
    <row r="20" spans="1:16" x14ac:dyDescent="0.3">
      <c r="A20" s="6">
        <v>1935</v>
      </c>
      <c r="B20" s="7" t="s">
        <v>3</v>
      </c>
      <c r="C20" s="7" t="s">
        <v>3</v>
      </c>
      <c r="D20" s="7" t="s">
        <v>3</v>
      </c>
      <c r="E20" s="7"/>
      <c r="F20" s="252">
        <v>40241</v>
      </c>
      <c r="G20" s="7"/>
      <c r="H20" s="7" t="s">
        <v>3</v>
      </c>
      <c r="I20" s="7" t="s">
        <v>3</v>
      </c>
      <c r="J20" s="7" t="s">
        <v>3</v>
      </c>
      <c r="K20" s="7" t="s">
        <v>3</v>
      </c>
      <c r="L20" s="7"/>
      <c r="M20" s="7" t="s">
        <v>3</v>
      </c>
      <c r="N20" s="7" t="s">
        <v>3</v>
      </c>
      <c r="O20" s="7" t="s">
        <v>3</v>
      </c>
      <c r="P20" s="7" t="s">
        <v>3</v>
      </c>
    </row>
    <row r="21" spans="1:16" x14ac:dyDescent="0.3">
      <c r="A21" s="6">
        <v>1936</v>
      </c>
      <c r="B21" s="7" t="s">
        <v>3</v>
      </c>
      <c r="C21" s="7" t="s">
        <v>3</v>
      </c>
      <c r="D21" s="7" t="s">
        <v>3</v>
      </c>
      <c r="E21" s="7"/>
      <c r="F21" s="252">
        <v>41026</v>
      </c>
      <c r="G21" s="7"/>
      <c r="H21" s="7" t="s">
        <v>3</v>
      </c>
      <c r="I21" s="7" t="s">
        <v>3</v>
      </c>
      <c r="J21" s="7" t="s">
        <v>3</v>
      </c>
      <c r="K21" s="7" t="s">
        <v>3</v>
      </c>
      <c r="L21" s="7"/>
      <c r="M21" s="7" t="s">
        <v>3</v>
      </c>
      <c r="N21" s="7" t="s">
        <v>3</v>
      </c>
      <c r="O21" s="7" t="s">
        <v>3</v>
      </c>
      <c r="P21" s="7" t="s">
        <v>3</v>
      </c>
    </row>
    <row r="22" spans="1:16" x14ac:dyDescent="0.3">
      <c r="A22" s="6">
        <v>1937</v>
      </c>
      <c r="B22" s="7" t="s">
        <v>3</v>
      </c>
      <c r="C22" s="7" t="s">
        <v>3</v>
      </c>
      <c r="D22" s="7" t="s">
        <v>3</v>
      </c>
      <c r="E22" s="7"/>
      <c r="F22" s="252">
        <v>46803</v>
      </c>
      <c r="G22" s="7"/>
      <c r="H22" s="7" t="s">
        <v>3</v>
      </c>
      <c r="I22" s="7" t="s">
        <v>3</v>
      </c>
      <c r="J22" s="7" t="s">
        <v>3</v>
      </c>
      <c r="K22" s="7" t="s">
        <v>3</v>
      </c>
      <c r="L22" s="7"/>
      <c r="M22" s="7" t="s">
        <v>3</v>
      </c>
      <c r="N22" s="7" t="s">
        <v>3</v>
      </c>
      <c r="O22" s="7" t="s">
        <v>3</v>
      </c>
      <c r="P22" s="7" t="s">
        <v>3</v>
      </c>
    </row>
    <row r="23" spans="1:16" x14ac:dyDescent="0.3">
      <c r="A23" s="6">
        <v>1938</v>
      </c>
      <c r="B23" s="7" t="s">
        <v>3</v>
      </c>
      <c r="C23" s="7" t="s">
        <v>3</v>
      </c>
      <c r="D23" s="7" t="s">
        <v>3</v>
      </c>
      <c r="E23" s="7"/>
      <c r="F23" s="251">
        <v>38482</v>
      </c>
      <c r="G23" s="251"/>
      <c r="H23" s="243">
        <v>8995</v>
      </c>
      <c r="I23" s="243">
        <v>3799</v>
      </c>
      <c r="J23" s="243">
        <v>5196</v>
      </c>
      <c r="K23" s="243" t="s">
        <v>163</v>
      </c>
      <c r="L23" s="243"/>
      <c r="M23" s="243">
        <v>123</v>
      </c>
      <c r="N23" s="243" t="s">
        <v>163</v>
      </c>
      <c r="O23" s="243">
        <v>123</v>
      </c>
      <c r="P23" s="243" t="s">
        <v>989</v>
      </c>
    </row>
    <row r="24" spans="1:16" x14ac:dyDescent="0.3">
      <c r="A24" s="6">
        <v>1939</v>
      </c>
      <c r="B24" s="7" t="s">
        <v>3</v>
      </c>
      <c r="C24" s="7" t="s">
        <v>3</v>
      </c>
      <c r="D24" s="7" t="s">
        <v>3</v>
      </c>
      <c r="E24" s="7"/>
      <c r="F24" s="251">
        <v>42891</v>
      </c>
      <c r="G24" s="251"/>
      <c r="H24" s="243">
        <v>14534</v>
      </c>
      <c r="I24" s="243">
        <v>8576</v>
      </c>
      <c r="J24" s="243">
        <v>5958</v>
      </c>
      <c r="K24" s="243" t="s">
        <v>163</v>
      </c>
      <c r="L24" s="243"/>
      <c r="M24" s="243">
        <v>136</v>
      </c>
      <c r="N24" s="243" t="s">
        <v>163</v>
      </c>
      <c r="O24" s="243">
        <v>136</v>
      </c>
      <c r="P24" s="243" t="s">
        <v>989</v>
      </c>
    </row>
    <row r="25" spans="1:16" x14ac:dyDescent="0.3">
      <c r="A25" s="6">
        <v>1940</v>
      </c>
      <c r="B25" s="7" t="s">
        <v>3</v>
      </c>
      <c r="C25" s="7" t="s">
        <v>3</v>
      </c>
      <c r="D25" s="7" t="s">
        <v>3</v>
      </c>
      <c r="E25" s="7"/>
      <c r="F25" s="251">
        <v>44045</v>
      </c>
      <c r="G25" s="251"/>
      <c r="H25" s="243">
        <v>12826</v>
      </c>
      <c r="I25" s="243">
        <v>8561</v>
      </c>
      <c r="J25" s="243">
        <v>4265</v>
      </c>
      <c r="K25" s="243" t="s">
        <v>163</v>
      </c>
      <c r="L25" s="243"/>
      <c r="M25" s="243">
        <v>151</v>
      </c>
      <c r="N25" s="243" t="s">
        <v>163</v>
      </c>
      <c r="O25" s="243">
        <v>151</v>
      </c>
      <c r="P25" s="243" t="s">
        <v>989</v>
      </c>
    </row>
    <row r="26" spans="1:16" x14ac:dyDescent="0.3">
      <c r="A26" s="6">
        <v>1941</v>
      </c>
      <c r="B26" s="7" t="s">
        <v>3</v>
      </c>
      <c r="C26" s="7" t="s">
        <v>3</v>
      </c>
      <c r="D26" s="7" t="s">
        <v>3</v>
      </c>
      <c r="E26" s="7"/>
      <c r="F26" s="251">
        <v>43031</v>
      </c>
      <c r="G26" s="251"/>
      <c r="H26" s="243">
        <v>15418</v>
      </c>
      <c r="I26" s="243">
        <v>7563</v>
      </c>
      <c r="J26" s="243">
        <v>7855</v>
      </c>
      <c r="K26" s="243" t="s">
        <v>163</v>
      </c>
      <c r="L26" s="243"/>
      <c r="M26" s="243">
        <v>567</v>
      </c>
      <c r="N26" s="243" t="s">
        <v>163</v>
      </c>
      <c r="O26" s="243">
        <v>567</v>
      </c>
      <c r="P26" s="243" t="s">
        <v>989</v>
      </c>
    </row>
    <row r="27" spans="1:16" x14ac:dyDescent="0.3">
      <c r="A27" s="6">
        <v>1942</v>
      </c>
      <c r="B27" s="7" t="s">
        <v>3</v>
      </c>
      <c r="C27" s="7" t="s">
        <v>3</v>
      </c>
      <c r="D27" s="7" t="s">
        <v>3</v>
      </c>
      <c r="E27" s="7"/>
      <c r="F27" s="251">
        <v>34826</v>
      </c>
      <c r="G27" s="251"/>
      <c r="H27" s="243">
        <v>6090</v>
      </c>
      <c r="I27" s="243">
        <v>1373</v>
      </c>
      <c r="J27" s="243">
        <v>4717</v>
      </c>
      <c r="K27" s="243" t="s">
        <v>163</v>
      </c>
      <c r="L27" s="243"/>
      <c r="M27" s="243">
        <v>459</v>
      </c>
      <c r="N27" s="243" t="s">
        <v>163</v>
      </c>
      <c r="O27" s="243">
        <v>459</v>
      </c>
      <c r="P27" s="243" t="s">
        <v>989</v>
      </c>
    </row>
    <row r="28" spans="1:16" x14ac:dyDescent="0.3">
      <c r="A28" s="6">
        <v>1943</v>
      </c>
      <c r="B28" s="7" t="s">
        <v>3</v>
      </c>
      <c r="C28" s="7" t="s">
        <v>3</v>
      </c>
      <c r="D28" s="7" t="s">
        <v>3</v>
      </c>
      <c r="E28" s="7"/>
      <c r="F28" s="251">
        <v>35153</v>
      </c>
      <c r="G28" s="251"/>
      <c r="H28" s="243">
        <v>5725</v>
      </c>
      <c r="I28" s="243">
        <v>1343</v>
      </c>
      <c r="J28" s="243">
        <v>4382</v>
      </c>
      <c r="K28" s="243" t="s">
        <v>163</v>
      </c>
      <c r="L28" s="243"/>
      <c r="M28" s="243">
        <v>212</v>
      </c>
      <c r="N28" s="243" t="s">
        <v>163</v>
      </c>
      <c r="O28" s="243">
        <v>212</v>
      </c>
      <c r="P28" s="243" t="s">
        <v>989</v>
      </c>
    </row>
    <row r="29" spans="1:16" x14ac:dyDescent="0.3">
      <c r="A29" s="6">
        <v>1944</v>
      </c>
      <c r="B29" s="7" t="s">
        <v>3</v>
      </c>
      <c r="C29" s="7" t="s">
        <v>3</v>
      </c>
      <c r="D29" s="7" t="s">
        <v>3</v>
      </c>
      <c r="E29" s="7"/>
      <c r="F29" s="251">
        <v>38197</v>
      </c>
      <c r="G29" s="251"/>
      <c r="H29" s="243">
        <v>4884</v>
      </c>
      <c r="I29" s="243">
        <v>655</v>
      </c>
      <c r="J29" s="243">
        <v>4229</v>
      </c>
      <c r="K29" s="243" t="s">
        <v>163</v>
      </c>
      <c r="L29" s="243"/>
      <c r="M29" s="243">
        <v>261</v>
      </c>
      <c r="N29" s="243" t="s">
        <v>163</v>
      </c>
      <c r="O29" s="243">
        <v>261</v>
      </c>
      <c r="P29" s="243" t="s">
        <v>989</v>
      </c>
    </row>
    <row r="30" spans="1:16" x14ac:dyDescent="0.3">
      <c r="A30" s="6">
        <v>1945</v>
      </c>
      <c r="B30" s="7" t="s">
        <v>3</v>
      </c>
      <c r="C30" s="7" t="s">
        <v>3</v>
      </c>
      <c r="D30" s="7" t="s">
        <v>3</v>
      </c>
      <c r="E30" s="7"/>
      <c r="F30" s="251">
        <v>43543</v>
      </c>
      <c r="G30" s="251"/>
      <c r="H30" s="243">
        <v>8127</v>
      </c>
      <c r="I30" s="243">
        <v>2432</v>
      </c>
      <c r="J30" s="243">
        <v>5695</v>
      </c>
      <c r="K30" s="243" t="s">
        <v>163</v>
      </c>
      <c r="L30" s="243"/>
      <c r="M30" s="243">
        <v>414</v>
      </c>
      <c r="N30" s="243" t="s">
        <v>163</v>
      </c>
      <c r="O30" s="243">
        <v>414</v>
      </c>
      <c r="P30" s="243" t="s">
        <v>989</v>
      </c>
    </row>
    <row r="31" spans="1:16" x14ac:dyDescent="0.3">
      <c r="A31" s="6">
        <v>1946</v>
      </c>
      <c r="B31" s="7" t="s">
        <v>3</v>
      </c>
      <c r="C31" s="7" t="s">
        <v>3</v>
      </c>
      <c r="D31" s="7" t="s">
        <v>3</v>
      </c>
      <c r="E31" s="7"/>
      <c r="F31" s="251">
        <v>49240</v>
      </c>
      <c r="G31" s="251"/>
      <c r="H31" s="243">
        <v>9228</v>
      </c>
      <c r="I31" s="243">
        <v>3302</v>
      </c>
      <c r="J31" s="243">
        <v>5926</v>
      </c>
      <c r="K31" s="243" t="s">
        <v>163</v>
      </c>
      <c r="L31" s="243"/>
      <c r="M31" s="243">
        <v>972</v>
      </c>
      <c r="N31" s="243" t="s">
        <v>163</v>
      </c>
      <c r="O31" s="243">
        <v>972</v>
      </c>
      <c r="P31" s="243" t="s">
        <v>989</v>
      </c>
    </row>
    <row r="32" spans="1:16" x14ac:dyDescent="0.3">
      <c r="A32" s="6">
        <v>1947</v>
      </c>
      <c r="B32" s="7" t="s">
        <v>3</v>
      </c>
      <c r="C32" s="7" t="s">
        <v>3</v>
      </c>
      <c r="D32" s="7" t="s">
        <v>3</v>
      </c>
      <c r="E32" s="7"/>
      <c r="F32" s="251">
        <v>56298</v>
      </c>
      <c r="G32" s="251"/>
      <c r="H32" s="243">
        <v>13910</v>
      </c>
      <c r="I32" s="243">
        <v>6742</v>
      </c>
      <c r="J32" s="243">
        <v>7168</v>
      </c>
      <c r="K32" s="243" t="s">
        <v>163</v>
      </c>
      <c r="L32" s="243"/>
      <c r="M32" s="243">
        <v>2178</v>
      </c>
      <c r="N32" s="243" t="s">
        <v>163</v>
      </c>
      <c r="O32" s="243">
        <v>2178</v>
      </c>
      <c r="P32" s="243" t="s">
        <v>989</v>
      </c>
    </row>
    <row r="33" spans="1:16" x14ac:dyDescent="0.3">
      <c r="A33" s="6">
        <v>1948</v>
      </c>
      <c r="B33" s="7" t="s">
        <v>3</v>
      </c>
      <c r="C33" s="7" t="s">
        <v>3</v>
      </c>
      <c r="D33" s="7" t="s">
        <v>3</v>
      </c>
      <c r="E33" s="7"/>
      <c r="F33" s="251">
        <v>58520</v>
      </c>
      <c r="G33" s="251"/>
      <c r="H33" s="243">
        <v>13118</v>
      </c>
      <c r="I33" s="243">
        <v>7185</v>
      </c>
      <c r="J33" s="243">
        <v>5933</v>
      </c>
      <c r="K33" s="243" t="s">
        <v>163</v>
      </c>
      <c r="L33" s="243"/>
      <c r="M33" s="243">
        <v>2547</v>
      </c>
      <c r="N33" s="243" t="s">
        <v>163</v>
      </c>
      <c r="O33" s="243">
        <v>2547</v>
      </c>
      <c r="P33" s="243" t="s">
        <v>989</v>
      </c>
    </row>
    <row r="34" spans="1:16" x14ac:dyDescent="0.3">
      <c r="A34" s="6">
        <v>1949</v>
      </c>
      <c r="B34" s="7" t="s">
        <v>3</v>
      </c>
      <c r="C34" s="7" t="s">
        <v>3</v>
      </c>
      <c r="D34" s="7" t="s">
        <v>3</v>
      </c>
      <c r="E34" s="7"/>
      <c r="F34" s="251">
        <v>60902</v>
      </c>
      <c r="G34" s="251"/>
      <c r="H34" s="243">
        <v>14125</v>
      </c>
      <c r="I34" s="243">
        <v>7183</v>
      </c>
      <c r="J34" s="243">
        <v>6942</v>
      </c>
      <c r="K34" s="243" t="s">
        <v>163</v>
      </c>
      <c r="L34" s="243"/>
      <c r="M34" s="243">
        <v>2703</v>
      </c>
      <c r="N34" s="243" t="s">
        <v>163</v>
      </c>
      <c r="O34" s="243">
        <v>2703</v>
      </c>
      <c r="P34" s="243" t="s">
        <v>989</v>
      </c>
    </row>
    <row r="35" spans="1:16" x14ac:dyDescent="0.3">
      <c r="A35" s="6">
        <v>1950</v>
      </c>
      <c r="B35" s="7" t="s">
        <v>3</v>
      </c>
      <c r="C35" s="7" t="s">
        <v>3</v>
      </c>
      <c r="D35" s="7" t="s">
        <v>3</v>
      </c>
      <c r="E35" s="7"/>
      <c r="F35" s="251">
        <v>72422</v>
      </c>
      <c r="G35" s="251"/>
      <c r="H35" s="243">
        <v>16501</v>
      </c>
      <c r="I35" s="243">
        <v>12183</v>
      </c>
      <c r="J35" s="243">
        <v>4318</v>
      </c>
      <c r="K35" s="243" t="s">
        <v>163</v>
      </c>
      <c r="L35" s="243"/>
      <c r="M35" s="243">
        <v>3754</v>
      </c>
      <c r="N35" s="243" t="s">
        <v>163</v>
      </c>
      <c r="O35" s="243">
        <v>3754</v>
      </c>
      <c r="P35" s="243" t="s">
        <v>989</v>
      </c>
    </row>
    <row r="36" spans="1:16" x14ac:dyDescent="0.3">
      <c r="A36" s="6">
        <v>1951</v>
      </c>
      <c r="B36" s="7" t="s">
        <v>3</v>
      </c>
      <c r="C36" s="7" t="s">
        <v>3</v>
      </c>
      <c r="D36" s="7" t="s">
        <v>3</v>
      </c>
      <c r="E36" s="7"/>
      <c r="F36" s="251">
        <v>77308</v>
      </c>
      <c r="G36" s="251"/>
      <c r="H36" s="243">
        <v>16858</v>
      </c>
      <c r="I36" s="243">
        <v>13721</v>
      </c>
      <c r="J36" s="243">
        <v>3137</v>
      </c>
      <c r="K36" s="243" t="s">
        <v>163</v>
      </c>
      <c r="L36" s="243"/>
      <c r="M36" s="243">
        <v>4729</v>
      </c>
      <c r="N36" s="243" t="s">
        <v>163</v>
      </c>
      <c r="O36" s="243">
        <v>4729</v>
      </c>
      <c r="P36" s="243" t="s">
        <v>989</v>
      </c>
    </row>
    <row r="37" spans="1:16" x14ac:dyDescent="0.3">
      <c r="A37" s="6">
        <v>1952</v>
      </c>
      <c r="B37" s="7" t="s">
        <v>3</v>
      </c>
      <c r="C37" s="7" t="s">
        <v>3</v>
      </c>
      <c r="D37" s="7" t="s">
        <v>3</v>
      </c>
      <c r="E37" s="7"/>
      <c r="F37" s="251">
        <v>77278</v>
      </c>
      <c r="G37" s="251"/>
      <c r="H37" s="243">
        <v>15320</v>
      </c>
      <c r="I37" s="243">
        <v>9325</v>
      </c>
      <c r="J37" s="243">
        <v>5995</v>
      </c>
      <c r="K37" s="243" t="s">
        <v>163</v>
      </c>
      <c r="L37" s="243"/>
      <c r="M37" s="243">
        <v>3062</v>
      </c>
      <c r="N37" s="243" t="s">
        <v>163</v>
      </c>
      <c r="O37" s="243">
        <v>3062</v>
      </c>
      <c r="P37" s="243" t="s">
        <v>989</v>
      </c>
    </row>
    <row r="38" spans="1:16" x14ac:dyDescent="0.3">
      <c r="A38" s="6">
        <v>1953</v>
      </c>
      <c r="B38" s="7" t="s">
        <v>3</v>
      </c>
      <c r="C38" s="7" t="s">
        <v>3</v>
      </c>
      <c r="D38" s="7" t="s">
        <v>3</v>
      </c>
      <c r="E38" s="7"/>
      <c r="F38" s="251">
        <v>72433</v>
      </c>
      <c r="G38" s="251"/>
      <c r="H38" s="243">
        <v>15348</v>
      </c>
      <c r="I38" s="243">
        <v>3484</v>
      </c>
      <c r="J38" s="243">
        <v>11864</v>
      </c>
      <c r="K38" s="243">
        <v>223</v>
      </c>
      <c r="L38" s="243"/>
      <c r="M38" s="243">
        <v>3983</v>
      </c>
      <c r="N38" s="243" t="s">
        <v>163</v>
      </c>
      <c r="O38" s="243">
        <v>3983</v>
      </c>
      <c r="P38" s="243" t="s">
        <v>989</v>
      </c>
    </row>
    <row r="39" spans="1:16" x14ac:dyDescent="0.3">
      <c r="A39" s="6">
        <v>1954</v>
      </c>
      <c r="B39" s="7" t="s">
        <v>3</v>
      </c>
      <c r="C39" s="7" t="s">
        <v>3</v>
      </c>
      <c r="D39" s="7" t="s">
        <v>3</v>
      </c>
      <c r="E39" s="7"/>
      <c r="F39" s="251">
        <v>83651</v>
      </c>
      <c r="G39" s="251"/>
      <c r="H39" s="243">
        <v>23270</v>
      </c>
      <c r="I39" s="243">
        <v>4630</v>
      </c>
      <c r="J39" s="243">
        <v>18640</v>
      </c>
      <c r="K39" s="243">
        <v>223</v>
      </c>
      <c r="L39" s="243"/>
      <c r="M39" s="243">
        <v>7286</v>
      </c>
      <c r="N39" s="243" t="s">
        <v>163</v>
      </c>
      <c r="O39" s="243">
        <v>7286</v>
      </c>
      <c r="P39" s="243" t="s">
        <v>989</v>
      </c>
    </row>
    <row r="40" spans="1:16" x14ac:dyDescent="0.3">
      <c r="A40" s="6">
        <v>1955</v>
      </c>
      <c r="B40" s="7" t="s">
        <v>3</v>
      </c>
      <c r="C40" s="7" t="s">
        <v>3</v>
      </c>
      <c r="D40" s="7" t="s">
        <v>3</v>
      </c>
      <c r="E40" s="7"/>
      <c r="F40" s="251">
        <v>89395</v>
      </c>
      <c r="G40" s="251"/>
      <c r="H40" s="243">
        <v>25833</v>
      </c>
      <c r="I40" s="243">
        <v>6106</v>
      </c>
      <c r="J40" s="243">
        <v>19727</v>
      </c>
      <c r="K40" s="243">
        <v>196</v>
      </c>
      <c r="L40" s="243"/>
      <c r="M40" s="243">
        <v>10545</v>
      </c>
      <c r="N40" s="243" t="s">
        <v>163</v>
      </c>
      <c r="O40" s="243">
        <v>10545</v>
      </c>
      <c r="P40" s="243" t="s">
        <v>989</v>
      </c>
    </row>
    <row r="41" spans="1:16" x14ac:dyDescent="0.3">
      <c r="A41" s="6">
        <v>1956</v>
      </c>
      <c r="B41" s="7" t="s">
        <v>3</v>
      </c>
      <c r="C41" s="7" t="s">
        <v>3</v>
      </c>
      <c r="D41" s="7" t="s">
        <v>3</v>
      </c>
      <c r="E41" s="7"/>
      <c r="F41" s="251">
        <v>90660</v>
      </c>
      <c r="G41" s="251"/>
      <c r="H41" s="243">
        <v>23722</v>
      </c>
      <c r="I41" s="243">
        <v>6617</v>
      </c>
      <c r="J41" s="243">
        <v>17105</v>
      </c>
      <c r="K41" s="243">
        <v>140</v>
      </c>
      <c r="L41" s="243"/>
      <c r="M41" s="243">
        <v>10362</v>
      </c>
      <c r="N41" s="243">
        <v>38</v>
      </c>
      <c r="O41" s="243">
        <v>10324</v>
      </c>
      <c r="P41" s="243" t="s">
        <v>989</v>
      </c>
    </row>
    <row r="42" spans="1:16" x14ac:dyDescent="0.3">
      <c r="A42" s="6">
        <v>1957</v>
      </c>
      <c r="B42" s="7" t="s">
        <v>3</v>
      </c>
      <c r="C42" s="7" t="s">
        <v>3</v>
      </c>
      <c r="D42" s="7" t="s">
        <v>3</v>
      </c>
      <c r="E42" s="7"/>
      <c r="F42" s="251">
        <v>88266</v>
      </c>
      <c r="G42" s="251"/>
      <c r="H42" s="243">
        <v>16026</v>
      </c>
      <c r="I42" s="243">
        <v>4037</v>
      </c>
      <c r="J42" s="243">
        <v>11989</v>
      </c>
      <c r="K42" s="243">
        <v>380654</v>
      </c>
      <c r="L42" s="243"/>
      <c r="M42" s="243">
        <v>11618</v>
      </c>
      <c r="N42" s="243">
        <v>1358</v>
      </c>
      <c r="O42" s="243">
        <v>10260</v>
      </c>
      <c r="P42" s="243" t="s">
        <v>989</v>
      </c>
    </row>
    <row r="43" spans="1:16" x14ac:dyDescent="0.3">
      <c r="A43" s="6">
        <v>1958</v>
      </c>
      <c r="B43" s="7" t="s">
        <v>3</v>
      </c>
      <c r="C43" s="7" t="s">
        <v>3</v>
      </c>
      <c r="D43" s="7" t="s">
        <v>3</v>
      </c>
      <c r="E43" s="7"/>
      <c r="F43" s="251">
        <v>93533</v>
      </c>
      <c r="G43" s="251"/>
      <c r="H43" s="243">
        <v>11642</v>
      </c>
      <c r="I43" s="243">
        <v>676</v>
      </c>
      <c r="J43" s="243">
        <v>10966</v>
      </c>
      <c r="K43" s="243">
        <v>1362258</v>
      </c>
      <c r="L43" s="243"/>
      <c r="M43" s="243">
        <v>6586</v>
      </c>
      <c r="N43" s="243">
        <v>717</v>
      </c>
      <c r="O43" s="243">
        <v>5869</v>
      </c>
      <c r="P43" s="243" t="s">
        <v>989</v>
      </c>
    </row>
    <row r="44" spans="1:16" x14ac:dyDescent="0.3">
      <c r="A44" s="6">
        <v>1959</v>
      </c>
      <c r="B44" s="7" t="s">
        <v>3</v>
      </c>
      <c r="C44" s="7" t="s">
        <v>3</v>
      </c>
      <c r="D44" s="7" t="s">
        <v>3</v>
      </c>
      <c r="E44" s="7"/>
      <c r="F44" s="251">
        <v>96393</v>
      </c>
      <c r="G44" s="251"/>
      <c r="H44" s="243">
        <v>13270</v>
      </c>
      <c r="I44" s="243">
        <v>112</v>
      </c>
      <c r="J44" s="243">
        <v>13158</v>
      </c>
      <c r="K44" s="243">
        <v>1517323</v>
      </c>
      <c r="L44" s="243"/>
      <c r="M44" s="243">
        <v>6016</v>
      </c>
      <c r="N44" s="243">
        <v>11</v>
      </c>
      <c r="O44" s="243">
        <v>6005</v>
      </c>
      <c r="P44" s="243" t="s">
        <v>989</v>
      </c>
    </row>
    <row r="45" spans="1:16" x14ac:dyDescent="0.3">
      <c r="A45" s="6">
        <v>1960</v>
      </c>
      <c r="B45" s="7" t="s">
        <v>3</v>
      </c>
      <c r="C45" s="7" t="s">
        <v>3</v>
      </c>
      <c r="D45" s="7" t="s">
        <v>3</v>
      </c>
      <c r="E45" s="7"/>
      <c r="F45" s="243">
        <v>99049</v>
      </c>
      <c r="G45" s="243"/>
      <c r="H45" s="243">
        <v>7547</v>
      </c>
      <c r="I45" s="243">
        <v>1100</v>
      </c>
      <c r="J45" s="243">
        <v>6447</v>
      </c>
      <c r="K45" s="243">
        <v>1387286</v>
      </c>
      <c r="L45" s="243"/>
      <c r="M45" s="243">
        <v>3604</v>
      </c>
      <c r="N45" s="243" t="s">
        <v>163</v>
      </c>
      <c r="O45" s="243">
        <v>3604</v>
      </c>
      <c r="P45" s="243" t="s">
        <v>989</v>
      </c>
    </row>
    <row r="46" spans="1:16" x14ac:dyDescent="0.3">
      <c r="A46" s="6">
        <v>1961</v>
      </c>
      <c r="B46" s="7" t="s">
        <v>3</v>
      </c>
      <c r="C46" s="7" t="s">
        <v>3</v>
      </c>
      <c r="D46" s="7" t="s">
        <v>3</v>
      </c>
      <c r="E46" s="7"/>
      <c r="F46" s="243">
        <v>106784</v>
      </c>
      <c r="G46" s="243"/>
      <c r="H46" s="243">
        <v>15159</v>
      </c>
      <c r="I46" s="243">
        <v>6683</v>
      </c>
      <c r="J46" s="243">
        <v>8476</v>
      </c>
      <c r="K46" s="243">
        <v>1524457</v>
      </c>
      <c r="L46" s="243"/>
      <c r="M46" s="243">
        <v>3713</v>
      </c>
      <c r="N46" s="243" t="s">
        <v>163</v>
      </c>
      <c r="O46" s="243">
        <v>3713</v>
      </c>
      <c r="P46" s="243" t="s">
        <v>989</v>
      </c>
    </row>
    <row r="47" spans="1:16" x14ac:dyDescent="0.3">
      <c r="A47" s="6">
        <v>1962</v>
      </c>
      <c r="B47" s="7" t="s">
        <v>3</v>
      </c>
      <c r="C47" s="7" t="s">
        <v>3</v>
      </c>
      <c r="D47" s="7" t="s">
        <v>3</v>
      </c>
      <c r="E47" s="7"/>
      <c r="F47" s="243">
        <v>111849</v>
      </c>
      <c r="G47" s="243"/>
      <c r="H47" s="243">
        <v>18388</v>
      </c>
      <c r="I47" s="243">
        <v>7158</v>
      </c>
      <c r="J47" s="243">
        <v>11230</v>
      </c>
      <c r="K47" s="243">
        <v>1509718</v>
      </c>
      <c r="L47" s="243"/>
      <c r="M47" s="243">
        <v>1758</v>
      </c>
      <c r="N47" s="243" t="s">
        <v>163</v>
      </c>
      <c r="O47" s="243">
        <v>1758</v>
      </c>
      <c r="P47" s="243" t="s">
        <v>989</v>
      </c>
    </row>
    <row r="48" spans="1:16" x14ac:dyDescent="0.3">
      <c r="A48" s="6">
        <v>1963</v>
      </c>
      <c r="B48" s="7" t="s">
        <v>3</v>
      </c>
      <c r="C48" s="7" t="s">
        <v>3</v>
      </c>
      <c r="D48" s="7" t="s">
        <v>3</v>
      </c>
      <c r="E48" s="7"/>
      <c r="F48" s="243">
        <v>114867</v>
      </c>
      <c r="G48" s="243"/>
      <c r="H48" s="243">
        <v>18718</v>
      </c>
      <c r="I48" s="243">
        <v>7138</v>
      </c>
      <c r="J48" s="243">
        <v>11580</v>
      </c>
      <c r="K48" s="243">
        <v>1470328</v>
      </c>
      <c r="L48" s="243"/>
      <c r="M48" s="243">
        <v>2287</v>
      </c>
      <c r="N48" s="243">
        <v>145</v>
      </c>
      <c r="O48" s="243">
        <v>2142</v>
      </c>
      <c r="P48" s="243" t="s">
        <v>989</v>
      </c>
    </row>
    <row r="49" spans="1:16" x14ac:dyDescent="0.3">
      <c r="A49" s="6">
        <v>1964</v>
      </c>
      <c r="B49" s="7" t="s">
        <v>3</v>
      </c>
      <c r="C49" s="7" t="s">
        <v>3</v>
      </c>
      <c r="D49" s="7" t="s">
        <v>3</v>
      </c>
      <c r="E49" s="7"/>
      <c r="F49" s="243">
        <v>115576</v>
      </c>
      <c r="G49" s="243"/>
      <c r="H49" s="243">
        <v>17166</v>
      </c>
      <c r="I49" s="243">
        <v>7621</v>
      </c>
      <c r="J49" s="243">
        <v>9545</v>
      </c>
      <c r="K49" s="243">
        <v>1563716</v>
      </c>
      <c r="L49" s="243"/>
      <c r="M49" s="243">
        <v>3183</v>
      </c>
      <c r="N49" s="243">
        <v>577</v>
      </c>
      <c r="O49" s="243">
        <v>2606</v>
      </c>
      <c r="P49" s="243" t="s">
        <v>989</v>
      </c>
    </row>
    <row r="50" spans="1:16" x14ac:dyDescent="0.3">
      <c r="A50" s="6">
        <v>1965</v>
      </c>
      <c r="B50" s="7" t="s">
        <v>3</v>
      </c>
      <c r="C50" s="7" t="s">
        <v>3</v>
      </c>
      <c r="D50" s="7" t="s">
        <v>3</v>
      </c>
      <c r="E50" s="7"/>
      <c r="F50" s="243">
        <v>117959</v>
      </c>
      <c r="G50" s="243"/>
      <c r="H50" s="243">
        <v>19845</v>
      </c>
      <c r="I50" s="243">
        <v>4800</v>
      </c>
      <c r="J50" s="243">
        <v>15045</v>
      </c>
      <c r="K50" s="243">
        <v>1343207</v>
      </c>
      <c r="L50" s="243"/>
      <c r="M50" s="243">
        <v>1255</v>
      </c>
      <c r="N50" s="243" t="s">
        <v>163</v>
      </c>
      <c r="O50" s="243">
        <v>1255</v>
      </c>
      <c r="P50" s="243" t="s">
        <v>989</v>
      </c>
    </row>
    <row r="51" spans="1:16" x14ac:dyDescent="0.3">
      <c r="A51" s="6">
        <v>1966</v>
      </c>
      <c r="B51" s="7" t="s">
        <v>3</v>
      </c>
      <c r="C51" s="7" t="s">
        <v>3</v>
      </c>
      <c r="D51" s="7" t="s">
        <v>3</v>
      </c>
      <c r="E51" s="7"/>
      <c r="F51" s="243">
        <v>121149</v>
      </c>
      <c r="G51" s="243"/>
      <c r="H51" s="243">
        <v>17057</v>
      </c>
      <c r="I51" s="243" t="s">
        <v>163</v>
      </c>
      <c r="J51" s="243">
        <v>17057</v>
      </c>
      <c r="K51" s="243">
        <v>1272054</v>
      </c>
      <c r="L51" s="243"/>
      <c r="M51" s="243">
        <v>3525</v>
      </c>
      <c r="N51" s="243" t="s">
        <v>163</v>
      </c>
      <c r="O51" s="243">
        <v>3525</v>
      </c>
      <c r="P51" s="243" t="s">
        <v>163</v>
      </c>
    </row>
    <row r="52" spans="1:16" x14ac:dyDescent="0.3">
      <c r="A52" s="6">
        <v>1967</v>
      </c>
      <c r="B52" s="7" t="s">
        <v>3</v>
      </c>
      <c r="C52" s="7" t="s">
        <v>3</v>
      </c>
      <c r="D52" s="7" t="s">
        <v>3</v>
      </c>
      <c r="E52" s="7"/>
      <c r="F52" s="243">
        <v>133043</v>
      </c>
      <c r="G52" s="243"/>
      <c r="H52" s="243">
        <v>17984</v>
      </c>
      <c r="I52" s="243" t="s">
        <v>163</v>
      </c>
      <c r="J52" s="243">
        <v>17984</v>
      </c>
      <c r="K52" s="243">
        <v>1342343</v>
      </c>
      <c r="L52" s="243"/>
      <c r="M52" s="243">
        <v>3624</v>
      </c>
      <c r="N52" s="243" t="s">
        <v>163</v>
      </c>
      <c r="O52" s="243">
        <v>3624</v>
      </c>
      <c r="P52" s="243" t="s">
        <v>163</v>
      </c>
    </row>
    <row r="53" spans="1:16" x14ac:dyDescent="0.3">
      <c r="A53" s="6">
        <v>1968</v>
      </c>
      <c r="B53" s="7" t="s">
        <v>3</v>
      </c>
      <c r="C53" s="7" t="s">
        <v>3</v>
      </c>
      <c r="D53" s="7" t="s">
        <v>3</v>
      </c>
      <c r="E53" s="7"/>
      <c r="F53" s="243">
        <v>142360</v>
      </c>
      <c r="G53" s="243"/>
      <c r="H53" s="243">
        <v>16094</v>
      </c>
      <c r="I53" s="243" t="s">
        <v>163</v>
      </c>
      <c r="J53" s="243">
        <v>16094</v>
      </c>
      <c r="K53" s="243">
        <v>1220219</v>
      </c>
      <c r="L53" s="243"/>
      <c r="M53" s="243">
        <v>3619</v>
      </c>
      <c r="N53" s="243" t="s">
        <v>163</v>
      </c>
      <c r="O53" s="243">
        <v>3619</v>
      </c>
      <c r="P53" s="243" t="s">
        <v>163</v>
      </c>
    </row>
    <row r="54" spans="1:16" x14ac:dyDescent="0.3">
      <c r="A54" s="6">
        <v>1969</v>
      </c>
      <c r="B54" s="7" t="s">
        <v>3</v>
      </c>
      <c r="C54" s="7" t="s">
        <v>3</v>
      </c>
      <c r="D54" s="7" t="s">
        <v>3</v>
      </c>
      <c r="E54" s="7"/>
      <c r="F54" s="243">
        <v>149860</v>
      </c>
      <c r="G54" s="243"/>
      <c r="H54" s="243">
        <v>16263</v>
      </c>
      <c r="I54" s="243" t="s">
        <v>163</v>
      </c>
      <c r="J54" s="243">
        <v>16263</v>
      </c>
      <c r="K54" s="243">
        <v>1205843</v>
      </c>
      <c r="L54" s="243"/>
      <c r="M54" s="243">
        <v>8652</v>
      </c>
      <c r="N54" s="243" t="s">
        <v>163</v>
      </c>
      <c r="O54" s="243">
        <v>8652</v>
      </c>
      <c r="P54" s="243" t="s">
        <v>163</v>
      </c>
    </row>
    <row r="55" spans="1:16" x14ac:dyDescent="0.3">
      <c r="A55" s="6">
        <v>1970</v>
      </c>
      <c r="B55" s="7" t="s">
        <v>3</v>
      </c>
      <c r="C55" s="7" t="s">
        <v>3</v>
      </c>
      <c r="D55" s="7" t="s">
        <v>3</v>
      </c>
      <c r="E55" s="7"/>
      <c r="F55" s="243">
        <v>156586</v>
      </c>
      <c r="G55" s="243"/>
      <c r="H55" s="243">
        <v>22413</v>
      </c>
      <c r="I55" s="243" t="s">
        <v>163</v>
      </c>
      <c r="J55" s="243">
        <v>22413</v>
      </c>
      <c r="K55" s="243">
        <v>1099658</v>
      </c>
      <c r="L55" s="243"/>
      <c r="M55" s="243">
        <v>9312</v>
      </c>
      <c r="N55" s="243" t="s">
        <v>163</v>
      </c>
      <c r="O55" s="243">
        <v>9312</v>
      </c>
      <c r="P55" s="243" t="s">
        <v>163</v>
      </c>
    </row>
    <row r="56" spans="1:16" x14ac:dyDescent="0.3">
      <c r="A56" s="6">
        <v>1971</v>
      </c>
      <c r="B56" s="7" t="s">
        <v>3</v>
      </c>
      <c r="C56" s="7" t="s">
        <v>3</v>
      </c>
      <c r="D56" s="7" t="s">
        <v>3</v>
      </c>
      <c r="E56" s="7"/>
      <c r="F56" s="243">
        <v>155911</v>
      </c>
      <c r="G56" s="243"/>
      <c r="H56" s="243">
        <v>17079</v>
      </c>
      <c r="I56" s="243" t="s">
        <v>163</v>
      </c>
      <c r="J56" s="243">
        <v>17079</v>
      </c>
      <c r="K56" s="243">
        <v>578145</v>
      </c>
      <c r="L56" s="243"/>
      <c r="M56" s="243">
        <v>17760</v>
      </c>
      <c r="N56" s="243">
        <v>672</v>
      </c>
      <c r="O56" s="243">
        <v>17088</v>
      </c>
      <c r="P56" s="243" t="s">
        <v>163</v>
      </c>
    </row>
    <row r="57" spans="1:16" x14ac:dyDescent="0.3">
      <c r="A57" s="6">
        <v>1972</v>
      </c>
      <c r="B57" s="7" t="s">
        <v>3</v>
      </c>
      <c r="C57" s="7" t="s">
        <v>3</v>
      </c>
      <c r="D57" s="7" t="s">
        <v>3</v>
      </c>
      <c r="E57" s="7"/>
      <c r="F57" s="243">
        <v>161367</v>
      </c>
      <c r="G57" s="243"/>
      <c r="H57" s="243">
        <v>9448</v>
      </c>
      <c r="I57" s="243" t="s">
        <v>163</v>
      </c>
      <c r="J57" s="243">
        <v>9448</v>
      </c>
      <c r="K57" s="243">
        <v>279348</v>
      </c>
      <c r="L57" s="243"/>
      <c r="M57" s="243">
        <v>27067</v>
      </c>
      <c r="N57" s="243">
        <v>10776</v>
      </c>
      <c r="O57" s="243">
        <v>16291</v>
      </c>
      <c r="P57" s="243" t="s">
        <v>163</v>
      </c>
    </row>
    <row r="58" spans="1:16" x14ac:dyDescent="0.3">
      <c r="A58" s="6">
        <v>1973</v>
      </c>
      <c r="B58" s="7" t="s">
        <v>3</v>
      </c>
      <c r="C58" s="7" t="s">
        <v>3</v>
      </c>
      <c r="D58" s="7" t="s">
        <v>3</v>
      </c>
      <c r="E58" s="7"/>
      <c r="F58" s="243">
        <v>164909</v>
      </c>
      <c r="G58" s="243"/>
      <c r="H58" s="243">
        <v>8669</v>
      </c>
      <c r="I58" s="243" t="s">
        <v>163</v>
      </c>
      <c r="J58" s="243">
        <v>8699</v>
      </c>
      <c r="K58" s="243">
        <v>57963</v>
      </c>
      <c r="L58" s="243"/>
      <c r="M58" s="243">
        <v>47769</v>
      </c>
      <c r="N58" s="243">
        <v>23613</v>
      </c>
      <c r="O58" s="243">
        <v>24156</v>
      </c>
      <c r="P58" s="243" t="s">
        <v>163</v>
      </c>
    </row>
    <row r="59" spans="1:16" x14ac:dyDescent="0.3">
      <c r="A59" s="6">
        <v>1974</v>
      </c>
      <c r="B59" s="250">
        <f>C59+D59</f>
        <v>234.60000000000002</v>
      </c>
      <c r="C59" s="249">
        <v>37.700000000000003</v>
      </c>
      <c r="D59" s="249">
        <v>196.9</v>
      </c>
      <c r="E59" s="249"/>
      <c r="F59" s="243">
        <v>209855</v>
      </c>
      <c r="G59" s="243"/>
      <c r="H59" s="243">
        <v>12463</v>
      </c>
      <c r="I59" s="243">
        <v>5804</v>
      </c>
      <c r="J59" s="243">
        <v>6659</v>
      </c>
      <c r="K59" s="243">
        <v>11922</v>
      </c>
      <c r="L59" s="243"/>
      <c r="M59" s="243">
        <v>22401</v>
      </c>
      <c r="N59" s="243">
        <v>6184</v>
      </c>
      <c r="O59" s="243">
        <v>16217</v>
      </c>
      <c r="P59" s="243" t="s">
        <v>163</v>
      </c>
    </row>
    <row r="60" spans="1:16" x14ac:dyDescent="0.3">
      <c r="A60" s="6">
        <v>1975</v>
      </c>
      <c r="B60" s="250">
        <f>C60+D60</f>
        <v>614.79999999999995</v>
      </c>
      <c r="C60" s="249">
        <v>438</v>
      </c>
      <c r="D60" s="249">
        <v>176.8</v>
      </c>
      <c r="E60" s="249"/>
      <c r="F60" s="243">
        <v>261589</v>
      </c>
      <c r="G60" s="243"/>
      <c r="H60" s="243">
        <v>36950</v>
      </c>
      <c r="I60" s="243">
        <v>34382</v>
      </c>
      <c r="J60" s="243">
        <v>2568</v>
      </c>
      <c r="K60" s="243" t="s">
        <v>163</v>
      </c>
      <c r="L60" s="243"/>
      <c r="M60" s="243">
        <v>18152</v>
      </c>
      <c r="N60" s="243" t="s">
        <v>163</v>
      </c>
      <c r="O60" s="243">
        <v>18152</v>
      </c>
      <c r="P60" s="243" t="s">
        <v>163</v>
      </c>
    </row>
    <row r="61" spans="1:16" x14ac:dyDescent="0.3">
      <c r="A61" s="6">
        <v>1976</v>
      </c>
      <c r="B61" s="250">
        <f>C61+D61</f>
        <v>727</v>
      </c>
      <c r="C61" s="249">
        <v>543.70000000000005</v>
      </c>
      <c r="D61" s="249">
        <v>183.3</v>
      </c>
      <c r="E61" s="249"/>
      <c r="F61" s="243">
        <v>293117</v>
      </c>
      <c r="G61" s="243"/>
      <c r="H61" s="243">
        <v>35690</v>
      </c>
      <c r="I61" s="243">
        <v>34470</v>
      </c>
      <c r="J61" s="243">
        <v>1220</v>
      </c>
      <c r="K61" s="243" t="s">
        <v>163</v>
      </c>
      <c r="L61" s="243"/>
      <c r="M61" s="243">
        <v>9285</v>
      </c>
      <c r="N61" s="243" t="s">
        <v>163</v>
      </c>
      <c r="O61" s="243">
        <v>9285</v>
      </c>
      <c r="P61" s="243" t="s">
        <v>163</v>
      </c>
    </row>
    <row r="62" spans="1:16" x14ac:dyDescent="0.3">
      <c r="A62" s="6">
        <v>1977</v>
      </c>
      <c r="B62" s="250">
        <f>C62+D62</f>
        <v>1171.5</v>
      </c>
      <c r="C62" s="249">
        <v>989.9</v>
      </c>
      <c r="D62" s="249">
        <v>181.6</v>
      </c>
      <c r="E62" s="249"/>
      <c r="F62" s="243">
        <v>358090</v>
      </c>
      <c r="G62" s="243"/>
      <c r="H62" s="243">
        <v>75388</v>
      </c>
      <c r="I62" s="243">
        <v>73736</v>
      </c>
      <c r="J62" s="243">
        <v>1652</v>
      </c>
      <c r="K62" s="243">
        <v>67622</v>
      </c>
      <c r="L62" s="243"/>
      <c r="M62" s="243">
        <v>3466</v>
      </c>
      <c r="N62" s="243" t="s">
        <v>163</v>
      </c>
      <c r="O62" s="243">
        <v>3466</v>
      </c>
      <c r="P62" s="243" t="s">
        <v>163</v>
      </c>
    </row>
    <row r="63" spans="1:16" x14ac:dyDescent="0.3">
      <c r="A63" s="6">
        <v>1978</v>
      </c>
      <c r="B63" s="250">
        <f>C63+D63</f>
        <v>2010.8</v>
      </c>
      <c r="C63" s="249">
        <v>1774</v>
      </c>
      <c r="D63" s="249">
        <v>236.8</v>
      </c>
      <c r="E63" s="249"/>
      <c r="F63" s="243">
        <v>442607</v>
      </c>
      <c r="G63" s="243"/>
      <c r="H63" s="243">
        <v>133920</v>
      </c>
      <c r="I63" s="243">
        <v>133247</v>
      </c>
      <c r="J63" s="243">
        <v>673</v>
      </c>
      <c r="K63" s="243" t="s">
        <v>163</v>
      </c>
      <c r="L63" s="243"/>
      <c r="M63" s="243">
        <v>10616</v>
      </c>
      <c r="N63" s="243" t="s">
        <v>163</v>
      </c>
      <c r="O63" s="243">
        <v>10616</v>
      </c>
      <c r="P63" s="243" t="s">
        <v>163</v>
      </c>
    </row>
    <row r="64" spans="1:16" x14ac:dyDescent="0.3">
      <c r="A64" s="6">
        <v>1979</v>
      </c>
      <c r="B64" s="250">
        <f>C64+D64</f>
        <v>4218.7</v>
      </c>
      <c r="C64" s="249">
        <v>3765.8</v>
      </c>
      <c r="D64" s="249">
        <v>452.9</v>
      </c>
      <c r="E64" s="249"/>
      <c r="F64" s="243">
        <v>536926</v>
      </c>
      <c r="G64" s="243"/>
      <c r="H64" s="243">
        <v>198186</v>
      </c>
      <c r="I64" s="243">
        <v>194485</v>
      </c>
      <c r="J64" s="243">
        <v>3701</v>
      </c>
      <c r="K64" s="243" t="s">
        <v>163</v>
      </c>
      <c r="L64" s="243"/>
      <c r="M64" s="243">
        <v>9877</v>
      </c>
      <c r="N64" s="243" t="s">
        <v>163</v>
      </c>
      <c r="O64" s="243">
        <v>9877</v>
      </c>
      <c r="P64" s="243" t="s">
        <v>163</v>
      </c>
    </row>
    <row r="65" spans="1:16" x14ac:dyDescent="0.3">
      <c r="A65" s="6">
        <v>1980</v>
      </c>
      <c r="B65" s="250">
        <f>C65+D65</f>
        <v>9993</v>
      </c>
      <c r="C65" s="249">
        <v>9449</v>
      </c>
      <c r="D65" s="249">
        <v>544</v>
      </c>
      <c r="E65" s="249"/>
      <c r="F65" s="243">
        <v>708593</v>
      </c>
      <c r="G65" s="243"/>
      <c r="H65" s="243">
        <v>320020</v>
      </c>
      <c r="I65" s="243">
        <v>302147</v>
      </c>
      <c r="J65" s="243">
        <v>17063</v>
      </c>
      <c r="K65" s="243">
        <v>2911293</v>
      </c>
      <c r="L65" s="243"/>
      <c r="M65" s="243">
        <v>5402</v>
      </c>
      <c r="N65" s="243" t="s">
        <v>163</v>
      </c>
      <c r="O65" s="243">
        <v>5402</v>
      </c>
      <c r="P65" s="243" t="s">
        <v>163</v>
      </c>
    </row>
    <row r="66" spans="1:16" x14ac:dyDescent="0.3">
      <c r="A66" s="6">
        <v>1981</v>
      </c>
      <c r="B66" s="250">
        <f>C66+D66</f>
        <v>14049</v>
      </c>
      <c r="C66" s="249">
        <v>13305</v>
      </c>
      <c r="D66" s="249">
        <v>744</v>
      </c>
      <c r="E66" s="249"/>
      <c r="F66" s="243">
        <v>844241</v>
      </c>
      <c r="G66" s="243"/>
      <c r="H66" s="243">
        <v>424985</v>
      </c>
      <c r="I66" s="243">
        <v>400770</v>
      </c>
      <c r="J66" s="243">
        <v>24207</v>
      </c>
      <c r="K66" s="243">
        <v>2978790</v>
      </c>
      <c r="L66" s="243"/>
      <c r="M66" s="243">
        <v>3687</v>
      </c>
      <c r="N66" s="243" t="s">
        <v>163</v>
      </c>
      <c r="O66" s="243">
        <v>3687</v>
      </c>
      <c r="P66" s="243" t="s">
        <v>163</v>
      </c>
    </row>
    <row r="67" spans="1:16" x14ac:dyDescent="0.3">
      <c r="A67" s="6">
        <v>1982</v>
      </c>
      <c r="B67" s="250">
        <f>C67+D67</f>
        <v>15999</v>
      </c>
      <c r="C67" s="249">
        <v>15623</v>
      </c>
      <c r="D67" s="249">
        <v>376</v>
      </c>
      <c r="E67" s="249"/>
      <c r="F67" s="243">
        <v>1002436</v>
      </c>
      <c r="G67" s="243"/>
      <c r="H67" s="243">
        <v>559972</v>
      </c>
      <c r="I67" s="243">
        <v>544617</v>
      </c>
      <c r="J67" s="243">
        <v>15358</v>
      </c>
      <c r="K67" s="243">
        <v>2822719</v>
      </c>
      <c r="L67" s="243"/>
      <c r="M67" s="243">
        <v>3030</v>
      </c>
      <c r="N67" s="243" t="s">
        <v>163</v>
      </c>
      <c r="O67" s="243">
        <v>3030</v>
      </c>
      <c r="P67" s="243">
        <v>54780</v>
      </c>
    </row>
    <row r="68" spans="1:16" x14ac:dyDescent="0.3">
      <c r="A68" s="6">
        <v>1983</v>
      </c>
      <c r="B68" s="250">
        <f>C68+D68</f>
        <v>15667</v>
      </c>
      <c r="C68" s="249">
        <v>14793</v>
      </c>
      <c r="D68" s="249">
        <v>874</v>
      </c>
      <c r="E68" s="249"/>
      <c r="F68" s="243">
        <v>981222</v>
      </c>
      <c r="G68" s="243"/>
      <c r="H68" s="243">
        <v>591757</v>
      </c>
      <c r="I68" s="243">
        <v>561005</v>
      </c>
      <c r="J68" s="243">
        <v>41501</v>
      </c>
      <c r="K68" s="243">
        <v>2243912</v>
      </c>
      <c r="L68" s="243"/>
      <c r="M68" s="243">
        <v>6351</v>
      </c>
      <c r="N68" s="243" t="s">
        <v>163</v>
      </c>
      <c r="O68" s="243">
        <v>6351</v>
      </c>
      <c r="P68" s="243">
        <v>48578</v>
      </c>
    </row>
    <row r="69" spans="1:16" x14ac:dyDescent="0.3">
      <c r="A69" s="6">
        <v>1984</v>
      </c>
      <c r="B69" s="250">
        <f>C69+D69</f>
        <v>16373</v>
      </c>
      <c r="C69" s="249">
        <v>14968</v>
      </c>
      <c r="D69" s="249">
        <v>1405</v>
      </c>
      <c r="E69" s="249"/>
      <c r="F69" s="243">
        <v>1024341</v>
      </c>
      <c r="G69" s="243"/>
      <c r="H69" s="243">
        <v>598948</v>
      </c>
      <c r="I69" s="243">
        <v>558004</v>
      </c>
      <c r="J69" s="243">
        <v>48180</v>
      </c>
      <c r="K69" s="243">
        <v>1533896</v>
      </c>
      <c r="L69" s="243"/>
      <c r="M69" s="243">
        <v>12082</v>
      </c>
      <c r="N69" s="243" t="s">
        <v>163</v>
      </c>
      <c r="O69" s="243">
        <v>12082</v>
      </c>
      <c r="P69" s="243">
        <v>52857</v>
      </c>
    </row>
    <row r="70" spans="1:16" x14ac:dyDescent="0.3">
      <c r="A70" s="6">
        <v>1985</v>
      </c>
      <c r="B70" s="250">
        <f>C70+D70</f>
        <v>14767</v>
      </c>
      <c r="C70" s="249">
        <v>13309</v>
      </c>
      <c r="D70" s="249">
        <v>1458</v>
      </c>
      <c r="E70" s="249"/>
      <c r="F70" s="243">
        <v>1002002</v>
      </c>
      <c r="G70" s="243"/>
      <c r="H70" s="243">
        <v>576299</v>
      </c>
      <c r="I70" s="243">
        <v>525235</v>
      </c>
      <c r="J70" s="243">
        <v>51064</v>
      </c>
      <c r="K70" s="243" t="s">
        <v>163</v>
      </c>
      <c r="L70" s="243"/>
      <c r="M70" s="243">
        <v>19710</v>
      </c>
      <c r="N70" s="243" t="s">
        <v>163</v>
      </c>
      <c r="O70" s="243">
        <v>19710</v>
      </c>
      <c r="P70" s="243">
        <v>34818</v>
      </c>
    </row>
    <row r="71" spans="1:16" x14ac:dyDescent="0.3">
      <c r="A71" s="6">
        <v>1986</v>
      </c>
      <c r="B71" s="250">
        <f>C71+D71</f>
        <v>6307</v>
      </c>
      <c r="C71" s="249">
        <v>5580</v>
      </c>
      <c r="D71" s="249">
        <v>727</v>
      </c>
      <c r="E71" s="249"/>
      <c r="F71" s="243">
        <v>886110</v>
      </c>
      <c r="G71" s="243"/>
      <c r="H71" s="243">
        <v>512935</v>
      </c>
      <c r="I71" s="243">
        <v>470704</v>
      </c>
      <c r="J71" s="243">
        <v>42230</v>
      </c>
      <c r="K71" s="243" t="s">
        <v>163</v>
      </c>
      <c r="L71" s="243"/>
      <c r="M71" s="243">
        <v>22046</v>
      </c>
      <c r="N71" s="243" t="s">
        <v>163</v>
      </c>
      <c r="O71" s="243">
        <v>22046</v>
      </c>
      <c r="P71" s="243">
        <v>46423</v>
      </c>
    </row>
    <row r="72" spans="1:16" x14ac:dyDescent="0.3">
      <c r="A72" s="6">
        <v>1987</v>
      </c>
      <c r="B72" s="250">
        <f>C72+D72</f>
        <v>8630</v>
      </c>
      <c r="C72" s="249">
        <v>7877</v>
      </c>
      <c r="D72" s="249">
        <v>753</v>
      </c>
      <c r="E72" s="249"/>
      <c r="F72" s="243">
        <v>927319</v>
      </c>
      <c r="G72" s="243"/>
      <c r="H72" s="243">
        <v>525674</v>
      </c>
      <c r="I72" s="243">
        <v>490962</v>
      </c>
      <c r="J72" s="243">
        <v>34711</v>
      </c>
      <c r="K72" s="243" t="s">
        <v>163</v>
      </c>
      <c r="L72" s="243"/>
      <c r="M72" s="243">
        <v>25733</v>
      </c>
      <c r="N72" s="243" t="s">
        <v>163</v>
      </c>
      <c r="O72" s="243">
        <v>25733</v>
      </c>
      <c r="P72" s="243">
        <v>46423</v>
      </c>
    </row>
    <row r="73" spans="1:16" x14ac:dyDescent="0.3">
      <c r="A73" s="6">
        <v>1988</v>
      </c>
      <c r="B73" s="250">
        <f>C73+D73</f>
        <v>8712</v>
      </c>
      <c r="C73" s="249">
        <v>7884</v>
      </c>
      <c r="D73" s="249">
        <v>828</v>
      </c>
      <c r="E73" s="249"/>
      <c r="F73" s="243">
        <v>917416</v>
      </c>
      <c r="G73" s="243"/>
      <c r="H73" s="243">
        <v>522428</v>
      </c>
      <c r="I73" s="243">
        <v>478252</v>
      </c>
      <c r="J73" s="243">
        <v>44176</v>
      </c>
      <c r="K73" s="243" t="s">
        <v>163</v>
      </c>
      <c r="L73" s="243"/>
      <c r="M73" s="243">
        <v>29573</v>
      </c>
      <c r="N73" s="243" t="s">
        <v>163</v>
      </c>
      <c r="O73" s="243">
        <v>29573</v>
      </c>
      <c r="P73" s="243">
        <v>52369</v>
      </c>
    </row>
    <row r="74" spans="1:16" x14ac:dyDescent="0.3">
      <c r="A74" s="6">
        <v>1989</v>
      </c>
      <c r="B74" s="250">
        <f>C74+D74</f>
        <v>7876</v>
      </c>
      <c r="C74" s="249">
        <v>7292</v>
      </c>
      <c r="D74" s="249">
        <v>584</v>
      </c>
      <c r="E74" s="249"/>
      <c r="F74" s="243">
        <v>917354</v>
      </c>
      <c r="G74" s="243"/>
      <c r="H74" s="243">
        <v>496801</v>
      </c>
      <c r="I74" s="243">
        <v>466360</v>
      </c>
      <c r="J74" s="243">
        <v>30441</v>
      </c>
      <c r="K74" s="243" t="s">
        <v>163</v>
      </c>
      <c r="L74" s="243"/>
      <c r="M74" s="243">
        <v>44530</v>
      </c>
      <c r="N74" s="243" t="s">
        <v>163</v>
      </c>
      <c r="O74" s="243">
        <v>44530</v>
      </c>
      <c r="P74" s="243">
        <v>388792</v>
      </c>
    </row>
    <row r="75" spans="1:16" x14ac:dyDescent="0.3">
      <c r="A75" s="27">
        <v>1990</v>
      </c>
      <c r="B75" s="248">
        <f>C75+D75</f>
        <v>10104</v>
      </c>
      <c r="C75" s="247">
        <v>8921</v>
      </c>
      <c r="D75" s="247">
        <v>1183</v>
      </c>
      <c r="E75" s="247"/>
      <c r="F75" s="246">
        <v>930020</v>
      </c>
      <c r="G75" s="243"/>
      <c r="H75" s="246">
        <v>506329</v>
      </c>
      <c r="I75" s="246">
        <v>466142</v>
      </c>
      <c r="J75" s="246">
        <v>40187</v>
      </c>
      <c r="K75" s="246" t="s">
        <v>163</v>
      </c>
      <c r="L75" s="243"/>
      <c r="M75" s="246">
        <v>39603</v>
      </c>
      <c r="N75" s="246" t="s">
        <v>163</v>
      </c>
      <c r="O75" s="246">
        <v>39603</v>
      </c>
      <c r="P75" s="246">
        <v>371383</v>
      </c>
    </row>
    <row r="76" spans="1:16" x14ac:dyDescent="0.3">
      <c r="A76" s="1" t="s">
        <v>988</v>
      </c>
      <c r="B76" s="1"/>
      <c r="C76" s="1"/>
      <c r="D76" s="1"/>
      <c r="E76" s="1"/>
      <c r="F76" s="245" t="s">
        <v>987</v>
      </c>
      <c r="G76" s="1"/>
      <c r="H76" s="1" t="s">
        <v>986</v>
      </c>
      <c r="I76" s="243"/>
      <c r="J76" s="243"/>
      <c r="K76" s="243"/>
      <c r="L76" s="243"/>
      <c r="M76" s="243"/>
      <c r="N76" s="243"/>
      <c r="O76" s="243"/>
      <c r="P76" s="243"/>
    </row>
    <row r="77" spans="1:16" x14ac:dyDescent="0.3">
      <c r="A77" s="1"/>
      <c r="B77" s="1"/>
      <c r="C77" s="1"/>
      <c r="D77" s="1"/>
      <c r="E77" s="1"/>
      <c r="F77" s="244"/>
      <c r="G77" s="1"/>
      <c r="H77" s="243"/>
      <c r="I77" s="243"/>
      <c r="J77" s="243"/>
      <c r="K77" s="243"/>
      <c r="L77" s="243"/>
      <c r="M77" s="243"/>
      <c r="N77" s="243"/>
      <c r="O77" s="243"/>
      <c r="P77" s="243"/>
    </row>
    <row r="78" spans="1:16" x14ac:dyDescent="0.3">
      <c r="A78" s="1"/>
      <c r="B78" s="1"/>
      <c r="C78" s="1"/>
      <c r="D78" s="1"/>
      <c r="E78" s="1"/>
      <c r="F78" s="242"/>
      <c r="G78" s="1"/>
      <c r="H78" s="1"/>
      <c r="I78" s="1"/>
      <c r="J78" s="1"/>
      <c r="K78" s="1"/>
      <c r="L78" s="1"/>
      <c r="M78" s="1"/>
      <c r="N78" s="1"/>
      <c r="O78" s="1"/>
      <c r="P78" s="1"/>
    </row>
    <row r="79" spans="1:16" x14ac:dyDescent="0.3">
      <c r="A79" s="1"/>
      <c r="B79" s="1"/>
      <c r="C79" s="1"/>
      <c r="D79" s="1"/>
      <c r="E79" s="1"/>
      <c r="F79" s="242"/>
      <c r="G79" s="1"/>
      <c r="H79" s="1"/>
      <c r="I79" s="1"/>
      <c r="J79" s="1"/>
      <c r="K79" s="1"/>
      <c r="L79" s="1"/>
      <c r="M79" s="1"/>
      <c r="N79" s="1"/>
      <c r="O79" s="1"/>
      <c r="P79" s="1"/>
    </row>
  </sheetData>
  <mergeCells count="15">
    <mergeCell ref="B1:D1"/>
    <mergeCell ref="A2:A4"/>
    <mergeCell ref="B2:B4"/>
    <mergeCell ref="C2:C4"/>
    <mergeCell ref="D2:D4"/>
    <mergeCell ref="O2:O4"/>
    <mergeCell ref="P2:P4"/>
    <mergeCell ref="F76:F77"/>
    <mergeCell ref="H2:H4"/>
    <mergeCell ref="I2:I4"/>
    <mergeCell ref="J2:J4"/>
    <mergeCell ref="K2:K4"/>
    <mergeCell ref="M2:M4"/>
    <mergeCell ref="N2:N4"/>
    <mergeCell ref="F2:F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0"/>
  <sheetViews>
    <sheetView workbookViewId="0">
      <selection activeCell="G13" sqref="G13"/>
    </sheetView>
  </sheetViews>
  <sheetFormatPr baseColWidth="10" defaultColWidth="8.19921875" defaultRowHeight="15.6" x14ac:dyDescent="0.3"/>
  <cols>
    <col min="1" max="1" width="13.5" style="256" customWidth="1"/>
    <col min="2" max="2" width="13.19921875" style="256" customWidth="1"/>
    <col min="3" max="3" width="14.5" style="256" customWidth="1"/>
    <col min="4" max="4" width="13.8984375" style="256" customWidth="1"/>
    <col min="5" max="5" width="14.09765625" style="256" customWidth="1"/>
    <col min="6" max="6" width="15" style="256" customWidth="1"/>
    <col min="7" max="7" width="13.3984375" style="256" customWidth="1"/>
    <col min="8" max="8" width="10.5" style="256" customWidth="1"/>
    <col min="9" max="16384" width="8.19921875" style="256"/>
  </cols>
  <sheetData>
    <row r="1" spans="1:10" x14ac:dyDescent="0.3">
      <c r="A1" s="275" t="s">
        <v>1012</v>
      </c>
    </row>
    <row r="2" spans="1:10" x14ac:dyDescent="0.3">
      <c r="A2" s="274" t="s">
        <v>1011</v>
      </c>
      <c r="B2" s="274" t="s">
        <v>998</v>
      </c>
      <c r="C2" s="274" t="s">
        <v>1010</v>
      </c>
      <c r="D2" s="274" t="s">
        <v>1009</v>
      </c>
      <c r="E2" s="274" t="s">
        <v>1008</v>
      </c>
      <c r="F2" s="274" t="s">
        <v>1007</v>
      </c>
      <c r="G2" s="274" t="s">
        <v>1006</v>
      </c>
      <c r="H2" s="274" t="s">
        <v>1005</v>
      </c>
    </row>
    <row r="3" spans="1:10" ht="16.8" customHeight="1" x14ac:dyDescent="0.3">
      <c r="A3" s="274"/>
      <c r="B3" s="274"/>
      <c r="C3" s="274"/>
      <c r="D3" s="274"/>
      <c r="E3" s="274"/>
      <c r="F3" s="274"/>
      <c r="G3" s="274"/>
      <c r="H3" s="274"/>
    </row>
    <row r="4" spans="1:10" ht="17.399999999999999" customHeight="1" thickBot="1" x14ac:dyDescent="0.35">
      <c r="A4" s="273"/>
      <c r="B4" s="273"/>
      <c r="C4" s="273"/>
      <c r="D4" s="273"/>
      <c r="E4" s="273"/>
      <c r="F4" s="273"/>
      <c r="G4" s="273"/>
      <c r="H4" s="273"/>
    </row>
    <row r="5" spans="1:10" ht="16.2" thickTop="1" x14ac:dyDescent="0.3">
      <c r="A5" s="269">
        <v>33970</v>
      </c>
      <c r="B5" s="77">
        <v>546889</v>
      </c>
      <c r="C5" s="77">
        <v>72604</v>
      </c>
      <c r="D5" s="77">
        <v>619493</v>
      </c>
      <c r="E5" s="77">
        <v>66812</v>
      </c>
      <c r="F5" s="77">
        <v>105440</v>
      </c>
      <c r="G5" s="77">
        <v>172252</v>
      </c>
      <c r="H5" s="77">
        <v>447241</v>
      </c>
      <c r="I5" s="272"/>
      <c r="J5" s="271"/>
    </row>
    <row r="6" spans="1:10" x14ac:dyDescent="0.3">
      <c r="A6" s="268">
        <v>34001</v>
      </c>
      <c r="B6" s="77">
        <v>520746</v>
      </c>
      <c r="C6" s="77">
        <v>74337</v>
      </c>
      <c r="D6" s="77">
        <v>595083</v>
      </c>
      <c r="E6" s="77">
        <v>106558</v>
      </c>
      <c r="F6" s="77">
        <v>112205</v>
      </c>
      <c r="G6" s="77">
        <v>218763</v>
      </c>
      <c r="H6" s="77">
        <v>376320</v>
      </c>
    </row>
    <row r="7" spans="1:10" x14ac:dyDescent="0.3">
      <c r="A7" s="267">
        <v>34029</v>
      </c>
      <c r="B7" s="77">
        <v>603668</v>
      </c>
      <c r="C7" s="77">
        <v>104778</v>
      </c>
      <c r="D7" s="77">
        <v>708446</v>
      </c>
      <c r="E7" s="77">
        <v>65075</v>
      </c>
      <c r="F7" s="77">
        <v>121498</v>
      </c>
      <c r="G7" s="77">
        <v>186573</v>
      </c>
      <c r="H7" s="77">
        <v>521873</v>
      </c>
    </row>
    <row r="8" spans="1:10" x14ac:dyDescent="0.3">
      <c r="A8" s="266">
        <v>34060</v>
      </c>
      <c r="B8" s="77">
        <v>589032</v>
      </c>
      <c r="C8" s="77">
        <v>91545</v>
      </c>
      <c r="D8" s="77">
        <v>680576</v>
      </c>
      <c r="E8" s="77">
        <v>108645</v>
      </c>
      <c r="F8" s="77">
        <v>108457</v>
      </c>
      <c r="G8" s="77">
        <v>217102</v>
      </c>
      <c r="H8" s="77">
        <v>463474</v>
      </c>
    </row>
    <row r="9" spans="1:10" x14ac:dyDescent="0.3">
      <c r="A9" s="265">
        <v>34090</v>
      </c>
      <c r="B9" s="77">
        <v>594649</v>
      </c>
      <c r="C9" s="77">
        <v>88399</v>
      </c>
      <c r="D9" s="77">
        <v>683047</v>
      </c>
      <c r="E9" s="77">
        <v>55239</v>
      </c>
      <c r="F9" s="77">
        <v>109902</v>
      </c>
      <c r="G9" s="77">
        <v>165141</v>
      </c>
      <c r="H9" s="77">
        <v>517907</v>
      </c>
    </row>
    <row r="10" spans="1:10" x14ac:dyDescent="0.3">
      <c r="A10" s="264">
        <v>34121</v>
      </c>
      <c r="B10" s="77">
        <v>533948</v>
      </c>
      <c r="C10" s="77">
        <v>142373</v>
      </c>
      <c r="D10" s="77">
        <v>676320</v>
      </c>
      <c r="E10" s="77">
        <v>69462</v>
      </c>
      <c r="F10" s="77">
        <v>136854</v>
      </c>
      <c r="G10" s="77">
        <v>206316</v>
      </c>
      <c r="H10" s="77">
        <v>470005</v>
      </c>
    </row>
    <row r="11" spans="1:10" x14ac:dyDescent="0.3">
      <c r="A11" s="263">
        <v>34151</v>
      </c>
      <c r="B11" s="77">
        <v>540897</v>
      </c>
      <c r="C11" s="77">
        <v>111783</v>
      </c>
      <c r="D11" s="77">
        <v>652679</v>
      </c>
      <c r="E11" s="77">
        <v>81708</v>
      </c>
      <c r="F11" s="77">
        <v>118916</v>
      </c>
      <c r="G11" s="77">
        <v>200624</v>
      </c>
      <c r="H11" s="77">
        <v>452056</v>
      </c>
    </row>
    <row r="12" spans="1:10" x14ac:dyDescent="0.3">
      <c r="A12" s="262">
        <v>34182</v>
      </c>
      <c r="B12" s="77">
        <v>540498</v>
      </c>
      <c r="C12" s="77">
        <v>104719</v>
      </c>
      <c r="D12" s="77">
        <v>645217</v>
      </c>
      <c r="E12" s="77">
        <v>48245</v>
      </c>
      <c r="F12" s="77">
        <v>104287</v>
      </c>
      <c r="G12" s="77">
        <v>152533</v>
      </c>
      <c r="H12" s="77">
        <v>492684</v>
      </c>
    </row>
    <row r="13" spans="1:10" x14ac:dyDescent="0.3">
      <c r="A13" s="261">
        <v>34213</v>
      </c>
      <c r="B13" s="77">
        <v>535326</v>
      </c>
      <c r="C13" s="77">
        <v>95239</v>
      </c>
      <c r="D13" s="77">
        <v>630564</v>
      </c>
      <c r="E13" s="77">
        <v>59981</v>
      </c>
      <c r="F13" s="77">
        <v>140926</v>
      </c>
      <c r="G13" s="77">
        <v>200908</v>
      </c>
      <c r="H13" s="77">
        <v>429657</v>
      </c>
    </row>
    <row r="14" spans="1:10" x14ac:dyDescent="0.3">
      <c r="A14" s="260">
        <v>34243</v>
      </c>
      <c r="B14" s="77">
        <v>570033</v>
      </c>
      <c r="C14" s="77">
        <v>104616</v>
      </c>
      <c r="D14" s="77">
        <v>674650</v>
      </c>
      <c r="E14" s="77">
        <v>42615</v>
      </c>
      <c r="F14" s="77">
        <v>127151</v>
      </c>
      <c r="G14" s="77">
        <v>169766</v>
      </c>
      <c r="H14" s="77">
        <v>504883</v>
      </c>
    </row>
    <row r="15" spans="1:10" x14ac:dyDescent="0.3">
      <c r="A15" s="259">
        <v>34274</v>
      </c>
      <c r="B15" s="77">
        <v>468544</v>
      </c>
      <c r="C15" s="77">
        <v>116623</v>
      </c>
      <c r="D15" s="77">
        <v>585167</v>
      </c>
      <c r="E15" s="77">
        <v>55229</v>
      </c>
      <c r="F15" s="77">
        <v>129154</v>
      </c>
      <c r="G15" s="77">
        <v>184383</v>
      </c>
      <c r="H15" s="77">
        <v>400784</v>
      </c>
    </row>
    <row r="16" spans="1:10" x14ac:dyDescent="0.3">
      <c r="A16" s="270">
        <v>34304</v>
      </c>
      <c r="B16" s="77">
        <v>441087</v>
      </c>
      <c r="C16" s="77">
        <v>92649</v>
      </c>
      <c r="D16" s="77">
        <v>533735</v>
      </c>
      <c r="E16" s="77">
        <v>41304</v>
      </c>
      <c r="F16" s="77">
        <v>110277</v>
      </c>
      <c r="G16" s="77">
        <v>151581</v>
      </c>
      <c r="H16" s="77">
        <v>382155</v>
      </c>
    </row>
    <row r="17" spans="1:8" x14ac:dyDescent="0.3">
      <c r="A17" s="269">
        <v>34335</v>
      </c>
      <c r="B17" s="77">
        <v>479544</v>
      </c>
      <c r="C17" s="77">
        <v>56643</v>
      </c>
      <c r="D17" s="77">
        <v>536187</v>
      </c>
      <c r="E17" s="77">
        <v>56811</v>
      </c>
      <c r="F17" s="77">
        <v>106625</v>
      </c>
      <c r="G17" s="77">
        <v>163436</v>
      </c>
      <c r="H17" s="77">
        <v>372751</v>
      </c>
    </row>
    <row r="18" spans="1:8" x14ac:dyDescent="0.3">
      <c r="A18" s="268">
        <v>34366</v>
      </c>
      <c r="B18" s="77">
        <v>428340</v>
      </c>
      <c r="C18" s="77">
        <v>66738</v>
      </c>
      <c r="D18" s="77">
        <v>495079</v>
      </c>
      <c r="E18" s="77">
        <v>41657</v>
      </c>
      <c r="F18" s="77">
        <v>119849</v>
      </c>
      <c r="G18" s="77">
        <v>161506</v>
      </c>
      <c r="H18" s="77">
        <v>333573</v>
      </c>
    </row>
    <row r="19" spans="1:8" x14ac:dyDescent="0.3">
      <c r="A19" s="267">
        <v>34394</v>
      </c>
      <c r="B19" s="77">
        <v>477138</v>
      </c>
      <c r="C19" s="77">
        <v>67798</v>
      </c>
      <c r="D19" s="77">
        <v>544937</v>
      </c>
      <c r="E19" s="77">
        <v>64324</v>
      </c>
      <c r="F19" s="77">
        <v>137134</v>
      </c>
      <c r="G19" s="77">
        <v>201458</v>
      </c>
      <c r="H19" s="77">
        <v>343479</v>
      </c>
    </row>
    <row r="20" spans="1:8" x14ac:dyDescent="0.3">
      <c r="A20" s="266">
        <v>34425</v>
      </c>
      <c r="B20" s="77">
        <v>529962</v>
      </c>
      <c r="C20" s="77">
        <v>81885</v>
      </c>
      <c r="D20" s="77">
        <v>611847</v>
      </c>
      <c r="E20" s="77">
        <v>69924</v>
      </c>
      <c r="F20" s="77">
        <v>134293</v>
      </c>
      <c r="G20" s="77">
        <v>204217</v>
      </c>
      <c r="H20" s="77">
        <v>407630</v>
      </c>
    </row>
    <row r="21" spans="1:8" x14ac:dyDescent="0.3">
      <c r="A21" s="265">
        <v>34455</v>
      </c>
      <c r="B21" s="77">
        <v>583854</v>
      </c>
      <c r="C21" s="77">
        <v>94775</v>
      </c>
      <c r="D21" s="77">
        <v>678630</v>
      </c>
      <c r="E21" s="77">
        <v>38061</v>
      </c>
      <c r="F21" s="77">
        <v>153390</v>
      </c>
      <c r="G21" s="77">
        <v>191451</v>
      </c>
      <c r="H21" s="77">
        <v>487179</v>
      </c>
    </row>
    <row r="22" spans="1:8" x14ac:dyDescent="0.3">
      <c r="A22" s="264">
        <v>34486</v>
      </c>
      <c r="B22" s="77">
        <v>596481</v>
      </c>
      <c r="C22" s="77">
        <v>81487</v>
      </c>
      <c r="D22" s="77">
        <v>677967</v>
      </c>
      <c r="E22" s="77">
        <v>58369</v>
      </c>
      <c r="F22" s="77">
        <v>158500</v>
      </c>
      <c r="G22" s="77">
        <v>216869</v>
      </c>
      <c r="H22" s="77">
        <v>461099</v>
      </c>
    </row>
    <row r="23" spans="1:8" x14ac:dyDescent="0.3">
      <c r="A23" s="263">
        <v>34516</v>
      </c>
      <c r="B23" s="77">
        <v>640317</v>
      </c>
      <c r="C23" s="77">
        <v>65908</v>
      </c>
      <c r="D23" s="77">
        <v>706225</v>
      </c>
      <c r="E23" s="77">
        <v>54716</v>
      </c>
      <c r="F23" s="77">
        <v>128413</v>
      </c>
      <c r="G23" s="77">
        <v>183129</v>
      </c>
      <c r="H23" s="77">
        <v>523096</v>
      </c>
    </row>
    <row r="24" spans="1:8" x14ac:dyDescent="0.3">
      <c r="A24" s="262">
        <v>34547</v>
      </c>
      <c r="B24" s="77">
        <v>588805</v>
      </c>
      <c r="C24" s="77">
        <v>86855</v>
      </c>
      <c r="D24" s="77">
        <v>675660</v>
      </c>
      <c r="E24" s="77">
        <v>46562</v>
      </c>
      <c r="F24" s="77">
        <v>169835</v>
      </c>
      <c r="G24" s="77">
        <v>216397</v>
      </c>
      <c r="H24" s="77">
        <v>459263</v>
      </c>
    </row>
    <row r="25" spans="1:8" x14ac:dyDescent="0.3">
      <c r="A25" s="261">
        <v>34578</v>
      </c>
      <c r="B25" s="77">
        <v>540344</v>
      </c>
      <c r="C25" s="77">
        <v>90044</v>
      </c>
      <c r="D25" s="77">
        <v>630388</v>
      </c>
      <c r="E25" s="77">
        <v>41528</v>
      </c>
      <c r="F25" s="77">
        <v>175956</v>
      </c>
      <c r="G25" s="77">
        <v>217484</v>
      </c>
      <c r="H25" s="77">
        <v>412905</v>
      </c>
    </row>
    <row r="26" spans="1:8" x14ac:dyDescent="0.3">
      <c r="A26" s="260">
        <v>34608</v>
      </c>
      <c r="B26" s="77">
        <v>596898</v>
      </c>
      <c r="C26" s="77">
        <v>88715</v>
      </c>
      <c r="D26" s="77">
        <v>685613</v>
      </c>
      <c r="E26" s="77">
        <v>47620</v>
      </c>
      <c r="F26" s="77">
        <v>184898</v>
      </c>
      <c r="G26" s="77">
        <v>232518</v>
      </c>
      <c r="H26" s="77">
        <v>453095</v>
      </c>
    </row>
    <row r="27" spans="1:8" x14ac:dyDescent="0.3">
      <c r="A27" s="259">
        <v>34639</v>
      </c>
      <c r="B27" s="77">
        <v>586843</v>
      </c>
      <c r="C27" s="77">
        <v>115233</v>
      </c>
      <c r="D27" s="77">
        <v>702076</v>
      </c>
      <c r="E27" s="77">
        <v>55251</v>
      </c>
      <c r="F27" s="77">
        <v>155074</v>
      </c>
      <c r="G27" s="77">
        <v>210325</v>
      </c>
      <c r="H27" s="77">
        <v>491751</v>
      </c>
    </row>
    <row r="28" spans="1:8" x14ac:dyDescent="0.3">
      <c r="A28" s="270">
        <v>34669</v>
      </c>
      <c r="B28" s="77">
        <v>575568</v>
      </c>
      <c r="C28" s="77">
        <v>99306</v>
      </c>
      <c r="D28" s="77">
        <v>674875</v>
      </c>
      <c r="E28" s="77">
        <v>58111</v>
      </c>
      <c r="F28" s="77">
        <v>193812</v>
      </c>
      <c r="G28" s="77">
        <v>251923</v>
      </c>
      <c r="H28" s="77">
        <v>422952</v>
      </c>
    </row>
    <row r="29" spans="1:8" x14ac:dyDescent="0.3">
      <c r="A29" s="269">
        <v>34700</v>
      </c>
      <c r="B29" s="77">
        <v>535715</v>
      </c>
      <c r="C29" s="77">
        <v>107140</v>
      </c>
      <c r="D29" s="77">
        <v>642855</v>
      </c>
      <c r="E29" s="77">
        <v>63325</v>
      </c>
      <c r="F29" s="77">
        <v>147347</v>
      </c>
      <c r="G29" s="77">
        <v>210672</v>
      </c>
      <c r="H29" s="77">
        <v>432182</v>
      </c>
    </row>
    <row r="30" spans="1:8" x14ac:dyDescent="0.3">
      <c r="A30" s="268">
        <v>34731</v>
      </c>
      <c r="B30" s="77">
        <v>572117</v>
      </c>
      <c r="C30" s="77">
        <v>109123</v>
      </c>
      <c r="D30" s="77">
        <v>681240</v>
      </c>
      <c r="E30" s="77">
        <v>65169</v>
      </c>
      <c r="F30" s="77">
        <v>137157</v>
      </c>
      <c r="G30" s="77">
        <v>202326</v>
      </c>
      <c r="H30" s="77">
        <v>478914</v>
      </c>
    </row>
    <row r="31" spans="1:8" x14ac:dyDescent="0.3">
      <c r="A31" s="267">
        <v>34759</v>
      </c>
      <c r="B31" s="77">
        <v>617715</v>
      </c>
      <c r="C31" s="77">
        <v>95647</v>
      </c>
      <c r="D31" s="77">
        <v>713362</v>
      </c>
      <c r="E31" s="77">
        <v>65974</v>
      </c>
      <c r="F31" s="77">
        <v>218763</v>
      </c>
      <c r="G31" s="77">
        <v>284737</v>
      </c>
      <c r="H31" s="77">
        <v>428625</v>
      </c>
    </row>
    <row r="32" spans="1:8" x14ac:dyDescent="0.3">
      <c r="A32" s="266">
        <v>34790</v>
      </c>
      <c r="B32" s="77">
        <v>631524</v>
      </c>
      <c r="C32" s="77">
        <v>84048</v>
      </c>
      <c r="D32" s="77">
        <v>715572</v>
      </c>
      <c r="E32" s="77">
        <v>68896</v>
      </c>
      <c r="F32" s="77">
        <v>142222</v>
      </c>
      <c r="G32" s="77">
        <v>211118</v>
      </c>
      <c r="H32" s="77">
        <v>504453</v>
      </c>
    </row>
    <row r="33" spans="1:8" x14ac:dyDescent="0.3">
      <c r="A33" s="265">
        <v>34820</v>
      </c>
      <c r="B33" s="77">
        <v>716365</v>
      </c>
      <c r="C33" s="77">
        <v>118513</v>
      </c>
      <c r="D33" s="77">
        <v>834877</v>
      </c>
      <c r="E33" s="77">
        <v>60334</v>
      </c>
      <c r="F33" s="77">
        <v>195612</v>
      </c>
      <c r="G33" s="77">
        <v>255946</v>
      </c>
      <c r="H33" s="77">
        <v>578931</v>
      </c>
    </row>
    <row r="34" spans="1:8" x14ac:dyDescent="0.3">
      <c r="A34" s="264">
        <v>34851</v>
      </c>
      <c r="B34" s="77">
        <v>640867</v>
      </c>
      <c r="C34" s="77">
        <v>129202</v>
      </c>
      <c r="D34" s="77">
        <v>770069</v>
      </c>
      <c r="E34" s="77">
        <v>48044</v>
      </c>
      <c r="F34" s="77">
        <v>164289</v>
      </c>
      <c r="G34" s="77">
        <v>212333</v>
      </c>
      <c r="H34" s="77">
        <v>557736</v>
      </c>
    </row>
    <row r="35" spans="1:8" x14ac:dyDescent="0.3">
      <c r="A35" s="263">
        <v>34881</v>
      </c>
      <c r="B35" s="77">
        <v>645981</v>
      </c>
      <c r="C35" s="77">
        <v>90604</v>
      </c>
      <c r="D35" s="77">
        <v>736585</v>
      </c>
      <c r="E35" s="77">
        <v>23884</v>
      </c>
      <c r="F35" s="77">
        <v>210115</v>
      </c>
      <c r="G35" s="77">
        <v>233999</v>
      </c>
      <c r="H35" s="77">
        <v>502586</v>
      </c>
    </row>
    <row r="36" spans="1:8" x14ac:dyDescent="0.3">
      <c r="A36" s="262">
        <v>34912</v>
      </c>
      <c r="B36" s="77">
        <v>692972</v>
      </c>
      <c r="C36" s="77">
        <v>114024</v>
      </c>
      <c r="D36" s="77">
        <v>806996</v>
      </c>
      <c r="E36" s="77">
        <v>42812</v>
      </c>
      <c r="F36" s="77">
        <v>172661</v>
      </c>
      <c r="G36" s="77">
        <v>215474</v>
      </c>
      <c r="H36" s="77">
        <v>591523</v>
      </c>
    </row>
    <row r="37" spans="1:8" x14ac:dyDescent="0.3">
      <c r="A37" s="261">
        <v>34943</v>
      </c>
      <c r="B37" s="77">
        <v>632142</v>
      </c>
      <c r="C37" s="77">
        <v>105349</v>
      </c>
      <c r="D37" s="77">
        <v>737491</v>
      </c>
      <c r="E37" s="77">
        <v>61973</v>
      </c>
      <c r="F37" s="77">
        <v>141330</v>
      </c>
      <c r="G37" s="77">
        <v>203303</v>
      </c>
      <c r="H37" s="77">
        <v>534188</v>
      </c>
    </row>
    <row r="38" spans="1:8" x14ac:dyDescent="0.3">
      <c r="A38" s="260">
        <v>34973</v>
      </c>
      <c r="B38" s="77">
        <v>503527</v>
      </c>
      <c r="C38" s="77">
        <v>121377</v>
      </c>
      <c r="D38" s="77">
        <v>624904</v>
      </c>
      <c r="E38" s="77">
        <v>48300</v>
      </c>
      <c r="F38" s="77">
        <v>149832</v>
      </c>
      <c r="G38" s="77">
        <v>198132</v>
      </c>
      <c r="H38" s="77">
        <v>426772</v>
      </c>
    </row>
    <row r="39" spans="1:8" x14ac:dyDescent="0.3">
      <c r="A39" s="259">
        <v>35004</v>
      </c>
      <c r="B39" s="77">
        <v>549628</v>
      </c>
      <c r="C39" s="77">
        <v>68053</v>
      </c>
      <c r="D39" s="77">
        <v>617680</v>
      </c>
      <c r="E39" s="77">
        <v>44479</v>
      </c>
      <c r="F39" s="77">
        <v>176895</v>
      </c>
      <c r="G39" s="77">
        <v>221374</v>
      </c>
      <c r="H39" s="77">
        <v>396306</v>
      </c>
    </row>
    <row r="40" spans="1:8" x14ac:dyDescent="0.3">
      <c r="A40" s="270">
        <v>35034</v>
      </c>
      <c r="B40" s="77">
        <v>681061</v>
      </c>
      <c r="C40" s="77">
        <v>75131</v>
      </c>
      <c r="D40" s="77">
        <v>756192</v>
      </c>
      <c r="E40" s="77">
        <v>50639</v>
      </c>
      <c r="F40" s="77">
        <v>152878</v>
      </c>
      <c r="G40" s="77">
        <v>203517</v>
      </c>
      <c r="H40" s="77">
        <v>552675</v>
      </c>
    </row>
    <row r="41" spans="1:8" x14ac:dyDescent="0.3">
      <c r="A41" s="269">
        <v>35065</v>
      </c>
      <c r="B41" s="77">
        <v>751353</v>
      </c>
      <c r="C41" s="77">
        <v>70092</v>
      </c>
      <c r="D41" s="77">
        <v>821445</v>
      </c>
      <c r="E41" s="77">
        <v>70770</v>
      </c>
      <c r="F41" s="77">
        <v>179136</v>
      </c>
      <c r="G41" s="77">
        <v>249906</v>
      </c>
      <c r="H41" s="77">
        <v>571538</v>
      </c>
    </row>
    <row r="42" spans="1:8" x14ac:dyDescent="0.3">
      <c r="A42" s="268">
        <v>35096</v>
      </c>
      <c r="B42" s="77">
        <v>720314</v>
      </c>
      <c r="C42" s="77">
        <v>61690</v>
      </c>
      <c r="D42" s="77">
        <v>782004</v>
      </c>
      <c r="E42" s="77">
        <v>45032</v>
      </c>
      <c r="F42" s="77">
        <v>147743</v>
      </c>
      <c r="G42" s="77">
        <v>192775</v>
      </c>
      <c r="H42" s="77">
        <v>589230</v>
      </c>
    </row>
    <row r="43" spans="1:8" x14ac:dyDescent="0.3">
      <c r="A43" s="267">
        <v>35125</v>
      </c>
      <c r="B43" s="77">
        <v>820877</v>
      </c>
      <c r="C43" s="77">
        <v>76094</v>
      </c>
      <c r="D43" s="77">
        <v>896971</v>
      </c>
      <c r="E43" s="77">
        <v>39716</v>
      </c>
      <c r="F43" s="77">
        <v>151577</v>
      </c>
      <c r="G43" s="77">
        <v>191293</v>
      </c>
      <c r="H43" s="77">
        <v>705678</v>
      </c>
    </row>
    <row r="44" spans="1:8" x14ac:dyDescent="0.3">
      <c r="A44" s="266">
        <v>35156</v>
      </c>
      <c r="B44" s="77">
        <v>901117</v>
      </c>
      <c r="C44" s="77">
        <v>94764</v>
      </c>
      <c r="D44" s="77">
        <v>995881</v>
      </c>
      <c r="E44" s="77">
        <v>65573</v>
      </c>
      <c r="F44" s="77">
        <v>164534</v>
      </c>
      <c r="G44" s="77">
        <v>230107</v>
      </c>
      <c r="H44" s="77">
        <v>765775</v>
      </c>
    </row>
    <row r="45" spans="1:8" x14ac:dyDescent="0.3">
      <c r="A45" s="265">
        <v>35186</v>
      </c>
      <c r="B45" s="77">
        <v>838507</v>
      </c>
      <c r="C45" s="77">
        <v>118935</v>
      </c>
      <c r="D45" s="77">
        <v>957442</v>
      </c>
      <c r="E45" s="77">
        <v>47943</v>
      </c>
      <c r="F45" s="77">
        <v>194694</v>
      </c>
      <c r="G45" s="77">
        <v>242637</v>
      </c>
      <c r="H45" s="77">
        <v>714805</v>
      </c>
    </row>
    <row r="46" spans="1:8" x14ac:dyDescent="0.3">
      <c r="A46" s="264">
        <v>35217</v>
      </c>
      <c r="B46" s="77">
        <v>880015</v>
      </c>
      <c r="C46" s="77">
        <v>120423</v>
      </c>
      <c r="D46" s="77">
        <v>1000438</v>
      </c>
      <c r="E46" s="77">
        <v>34023</v>
      </c>
      <c r="F46" s="77">
        <v>169389</v>
      </c>
      <c r="G46" s="77">
        <v>203412</v>
      </c>
      <c r="H46" s="77">
        <v>797026</v>
      </c>
    </row>
    <row r="47" spans="1:8" x14ac:dyDescent="0.3">
      <c r="A47" s="263">
        <v>35247</v>
      </c>
      <c r="B47" s="77">
        <v>802396</v>
      </c>
      <c r="C47" s="77">
        <v>106709</v>
      </c>
      <c r="D47" s="77">
        <v>909105</v>
      </c>
      <c r="E47" s="77">
        <v>63394</v>
      </c>
      <c r="F47" s="77">
        <v>211600</v>
      </c>
      <c r="G47" s="77">
        <v>274994</v>
      </c>
      <c r="H47" s="77">
        <v>634111</v>
      </c>
    </row>
    <row r="48" spans="1:8" x14ac:dyDescent="0.3">
      <c r="A48" s="262">
        <v>35278</v>
      </c>
      <c r="B48" s="77">
        <v>888371</v>
      </c>
      <c r="C48" s="77">
        <v>62242</v>
      </c>
      <c r="D48" s="77">
        <v>950613</v>
      </c>
      <c r="E48" s="77">
        <v>81922</v>
      </c>
      <c r="F48" s="77">
        <v>203181</v>
      </c>
      <c r="G48" s="77">
        <v>285103</v>
      </c>
      <c r="H48" s="77">
        <v>665510</v>
      </c>
    </row>
    <row r="49" spans="1:8" x14ac:dyDescent="0.3">
      <c r="A49" s="261">
        <v>35309</v>
      </c>
      <c r="B49" s="77">
        <v>1011058</v>
      </c>
      <c r="C49" s="77">
        <v>99594</v>
      </c>
      <c r="D49" s="77">
        <v>1110652</v>
      </c>
      <c r="E49" s="77">
        <v>51014</v>
      </c>
      <c r="F49" s="77">
        <v>189394</v>
      </c>
      <c r="G49" s="77">
        <v>240408</v>
      </c>
      <c r="H49" s="77">
        <v>870244</v>
      </c>
    </row>
    <row r="50" spans="1:8" x14ac:dyDescent="0.3">
      <c r="A50" s="260">
        <v>35339</v>
      </c>
      <c r="B50" s="77">
        <v>1140271</v>
      </c>
      <c r="C50" s="77">
        <v>99232</v>
      </c>
      <c r="D50" s="77">
        <v>1239502</v>
      </c>
      <c r="E50" s="77">
        <v>62316</v>
      </c>
      <c r="F50" s="77">
        <v>224416</v>
      </c>
      <c r="G50" s="77">
        <v>286732</v>
      </c>
      <c r="H50" s="77">
        <v>952770</v>
      </c>
    </row>
    <row r="51" spans="1:8" x14ac:dyDescent="0.3">
      <c r="A51" s="259">
        <v>35370</v>
      </c>
      <c r="B51" s="77">
        <v>937006</v>
      </c>
      <c r="C51" s="77">
        <v>80403</v>
      </c>
      <c r="D51" s="77">
        <v>1017409</v>
      </c>
      <c r="E51" s="77">
        <v>91267</v>
      </c>
      <c r="F51" s="77">
        <v>207540</v>
      </c>
      <c r="G51" s="77">
        <v>298807</v>
      </c>
      <c r="H51" s="77">
        <v>718602</v>
      </c>
    </row>
    <row r="52" spans="1:8" x14ac:dyDescent="0.3">
      <c r="A52" s="270">
        <v>35400</v>
      </c>
      <c r="B52" s="77">
        <v>1014048</v>
      </c>
      <c r="C52" s="77">
        <v>121401</v>
      </c>
      <c r="D52" s="77">
        <v>1135449</v>
      </c>
      <c r="E52" s="77">
        <v>136977</v>
      </c>
      <c r="F52" s="77">
        <v>239078</v>
      </c>
      <c r="G52" s="77">
        <v>376055</v>
      </c>
      <c r="H52" s="77">
        <v>759395</v>
      </c>
    </row>
    <row r="53" spans="1:8" x14ac:dyDescent="0.3">
      <c r="A53" s="269">
        <v>35431</v>
      </c>
      <c r="B53" s="77">
        <v>984425</v>
      </c>
      <c r="C53" s="77">
        <v>94740</v>
      </c>
      <c r="D53" s="77">
        <v>1079165</v>
      </c>
      <c r="E53" s="77">
        <v>91864</v>
      </c>
      <c r="F53" s="77">
        <v>220822</v>
      </c>
      <c r="G53" s="77">
        <v>312686</v>
      </c>
      <c r="H53" s="77">
        <v>766479</v>
      </c>
    </row>
    <row r="54" spans="1:8" x14ac:dyDescent="0.3">
      <c r="A54" s="268">
        <v>35462</v>
      </c>
      <c r="B54" s="77">
        <v>830160</v>
      </c>
      <c r="C54" s="77">
        <v>80775</v>
      </c>
      <c r="D54" s="77">
        <v>910936</v>
      </c>
      <c r="E54" s="77">
        <v>64318</v>
      </c>
      <c r="F54" s="77">
        <v>224476</v>
      </c>
      <c r="G54" s="77">
        <v>288794</v>
      </c>
      <c r="H54" s="77">
        <v>622142</v>
      </c>
    </row>
    <row r="55" spans="1:8" x14ac:dyDescent="0.3">
      <c r="A55" s="267">
        <v>35490</v>
      </c>
      <c r="B55" s="77">
        <v>864921</v>
      </c>
      <c r="C55" s="77">
        <v>108652</v>
      </c>
      <c r="D55" s="77">
        <v>973573</v>
      </c>
      <c r="E55" s="77">
        <v>91877</v>
      </c>
      <c r="F55" s="77">
        <v>244201</v>
      </c>
      <c r="G55" s="77">
        <v>336078</v>
      </c>
      <c r="H55" s="77">
        <v>637495</v>
      </c>
    </row>
    <row r="56" spans="1:8" x14ac:dyDescent="0.3">
      <c r="A56" s="266">
        <v>35521</v>
      </c>
      <c r="B56" s="77">
        <v>861270</v>
      </c>
      <c r="C56" s="77">
        <v>100653</v>
      </c>
      <c r="D56" s="77">
        <v>961923</v>
      </c>
      <c r="E56" s="77">
        <v>148820</v>
      </c>
      <c r="F56" s="77">
        <v>224050</v>
      </c>
      <c r="G56" s="77">
        <v>372870</v>
      </c>
      <c r="H56" s="77">
        <v>589053</v>
      </c>
    </row>
    <row r="57" spans="1:8" x14ac:dyDescent="0.3">
      <c r="A57" s="265">
        <v>35551</v>
      </c>
      <c r="B57" s="77">
        <v>856818</v>
      </c>
      <c r="C57" s="77">
        <v>71107</v>
      </c>
      <c r="D57" s="77">
        <v>927926</v>
      </c>
      <c r="E57" s="77">
        <v>66360</v>
      </c>
      <c r="F57" s="77">
        <v>221812</v>
      </c>
      <c r="G57" s="77">
        <v>288172</v>
      </c>
      <c r="H57" s="77">
        <v>639754</v>
      </c>
    </row>
    <row r="58" spans="1:8" x14ac:dyDescent="0.3">
      <c r="A58" s="264">
        <v>35582</v>
      </c>
      <c r="B58" s="77">
        <v>782547</v>
      </c>
      <c r="C58" s="77">
        <v>83074</v>
      </c>
      <c r="D58" s="77">
        <v>865621</v>
      </c>
      <c r="E58" s="77">
        <v>66338</v>
      </c>
      <c r="F58" s="77">
        <v>219827</v>
      </c>
      <c r="G58" s="77">
        <v>286165</v>
      </c>
      <c r="H58" s="77">
        <v>579456</v>
      </c>
    </row>
    <row r="59" spans="1:8" x14ac:dyDescent="0.3">
      <c r="A59" s="263">
        <v>35612</v>
      </c>
      <c r="B59" s="77">
        <v>877847</v>
      </c>
      <c r="C59" s="77">
        <v>91399</v>
      </c>
      <c r="D59" s="77">
        <v>969246</v>
      </c>
      <c r="E59" s="77">
        <v>98445</v>
      </c>
      <c r="F59" s="77">
        <v>299350</v>
      </c>
      <c r="G59" s="77">
        <v>397795</v>
      </c>
      <c r="H59" s="77">
        <v>571451</v>
      </c>
    </row>
    <row r="60" spans="1:8" x14ac:dyDescent="0.3">
      <c r="A60" s="262">
        <v>35643</v>
      </c>
      <c r="B60" s="77">
        <v>891145</v>
      </c>
      <c r="C60" s="77">
        <v>66813</v>
      </c>
      <c r="D60" s="77">
        <v>957958</v>
      </c>
      <c r="E60" s="77">
        <v>90474</v>
      </c>
      <c r="F60" s="77">
        <v>271911</v>
      </c>
      <c r="G60" s="77">
        <v>362385</v>
      </c>
      <c r="H60" s="77">
        <v>595573</v>
      </c>
    </row>
    <row r="61" spans="1:8" x14ac:dyDescent="0.3">
      <c r="A61" s="261">
        <v>35674</v>
      </c>
      <c r="B61" s="77">
        <v>875918</v>
      </c>
      <c r="C61" s="77">
        <v>94454</v>
      </c>
      <c r="D61" s="77">
        <v>970372</v>
      </c>
      <c r="E61" s="77">
        <v>142716</v>
      </c>
      <c r="F61" s="77">
        <v>298489</v>
      </c>
      <c r="G61" s="77">
        <v>441205</v>
      </c>
      <c r="H61" s="77">
        <v>529167</v>
      </c>
    </row>
    <row r="62" spans="1:8" x14ac:dyDescent="0.3">
      <c r="A62" s="260">
        <v>35704</v>
      </c>
      <c r="B62" s="77">
        <v>929018</v>
      </c>
      <c r="C62" s="77">
        <v>104436</v>
      </c>
      <c r="D62" s="77">
        <v>1033453</v>
      </c>
      <c r="E62" s="77">
        <v>136750</v>
      </c>
      <c r="F62" s="77">
        <v>300417</v>
      </c>
      <c r="G62" s="77">
        <v>437167</v>
      </c>
      <c r="H62" s="77">
        <v>596286</v>
      </c>
    </row>
    <row r="63" spans="1:8" x14ac:dyDescent="0.3">
      <c r="A63" s="259">
        <v>35735</v>
      </c>
      <c r="B63" s="77">
        <v>906890</v>
      </c>
      <c r="C63" s="77">
        <v>117931</v>
      </c>
      <c r="D63" s="77">
        <v>1024821</v>
      </c>
      <c r="E63" s="77">
        <v>125328</v>
      </c>
      <c r="F63" s="77">
        <v>316907</v>
      </c>
      <c r="G63" s="77">
        <v>442235</v>
      </c>
      <c r="H63" s="77">
        <v>582586</v>
      </c>
    </row>
    <row r="64" spans="1:8" x14ac:dyDescent="0.3">
      <c r="A64" s="270">
        <v>35765</v>
      </c>
      <c r="B64" s="77">
        <v>672808</v>
      </c>
      <c r="C64" s="77">
        <v>107635</v>
      </c>
      <c r="D64" s="77">
        <v>780442</v>
      </c>
      <c r="E64" s="77">
        <v>146794</v>
      </c>
      <c r="F64" s="77">
        <v>295790</v>
      </c>
      <c r="G64" s="77">
        <v>442585</v>
      </c>
      <c r="H64" s="77">
        <v>337858</v>
      </c>
    </row>
    <row r="65" spans="1:8" x14ac:dyDescent="0.3">
      <c r="A65" s="269">
        <v>35796</v>
      </c>
      <c r="B65" s="77">
        <v>717191</v>
      </c>
      <c r="C65" s="77">
        <v>85356</v>
      </c>
      <c r="D65" s="77">
        <v>802547</v>
      </c>
      <c r="E65" s="77">
        <v>138382</v>
      </c>
      <c r="F65" s="77">
        <v>307230</v>
      </c>
      <c r="G65" s="77">
        <v>445612</v>
      </c>
      <c r="H65" s="77">
        <v>356934</v>
      </c>
    </row>
    <row r="66" spans="1:8" x14ac:dyDescent="0.3">
      <c r="A66" s="268">
        <v>35827</v>
      </c>
      <c r="B66" s="77">
        <v>490914</v>
      </c>
      <c r="C66" s="77">
        <v>76726</v>
      </c>
      <c r="D66" s="77">
        <v>567639</v>
      </c>
      <c r="E66" s="77">
        <v>125837</v>
      </c>
      <c r="F66" s="77">
        <v>261774</v>
      </c>
      <c r="G66" s="77">
        <v>387611</v>
      </c>
      <c r="H66" s="77">
        <v>180028</v>
      </c>
    </row>
    <row r="67" spans="1:8" x14ac:dyDescent="0.3">
      <c r="A67" s="267">
        <v>35855</v>
      </c>
      <c r="B67" s="77">
        <v>542925</v>
      </c>
      <c r="C67" s="77">
        <v>82589</v>
      </c>
      <c r="D67" s="77">
        <v>625515</v>
      </c>
      <c r="E67" s="77">
        <v>110042</v>
      </c>
      <c r="F67" s="77">
        <v>264204</v>
      </c>
      <c r="G67" s="77">
        <v>374246</v>
      </c>
      <c r="H67" s="77">
        <v>251269</v>
      </c>
    </row>
    <row r="68" spans="1:8" x14ac:dyDescent="0.3">
      <c r="A68" s="266">
        <v>35886</v>
      </c>
      <c r="B68" s="77">
        <v>572223</v>
      </c>
      <c r="C68" s="77">
        <v>76926</v>
      </c>
      <c r="D68" s="77">
        <v>649149</v>
      </c>
      <c r="E68" s="77">
        <v>60016</v>
      </c>
      <c r="F68" s="77">
        <v>234036</v>
      </c>
      <c r="G68" s="77">
        <v>294052</v>
      </c>
      <c r="H68" s="77">
        <v>355097</v>
      </c>
    </row>
    <row r="69" spans="1:8" x14ac:dyDescent="0.3">
      <c r="A69" s="265">
        <v>35916</v>
      </c>
      <c r="B69" s="77">
        <v>603380</v>
      </c>
      <c r="C69" s="77">
        <v>70258</v>
      </c>
      <c r="D69" s="77">
        <v>673639</v>
      </c>
      <c r="E69" s="77">
        <v>55029</v>
      </c>
      <c r="F69" s="77">
        <v>249777</v>
      </c>
      <c r="G69" s="77">
        <v>304806</v>
      </c>
      <c r="H69" s="77">
        <v>368832</v>
      </c>
    </row>
    <row r="70" spans="1:8" x14ac:dyDescent="0.3">
      <c r="A70" s="264">
        <v>35947</v>
      </c>
      <c r="B70" s="77">
        <v>522548</v>
      </c>
      <c r="C70" s="77">
        <v>69252</v>
      </c>
      <c r="D70" s="77">
        <v>591800</v>
      </c>
      <c r="E70" s="77">
        <v>82312</v>
      </c>
      <c r="F70" s="77">
        <v>275684</v>
      </c>
      <c r="G70" s="77">
        <v>357996</v>
      </c>
      <c r="H70" s="77">
        <v>233803</v>
      </c>
    </row>
    <row r="71" spans="1:8" x14ac:dyDescent="0.3">
      <c r="A71" s="263">
        <v>35977</v>
      </c>
      <c r="B71" s="77">
        <v>515388</v>
      </c>
      <c r="C71" s="77">
        <v>61176</v>
      </c>
      <c r="D71" s="77">
        <v>576564</v>
      </c>
      <c r="E71" s="77">
        <v>110259</v>
      </c>
      <c r="F71" s="77">
        <v>315444</v>
      </c>
      <c r="G71" s="77">
        <v>425703</v>
      </c>
      <c r="H71" s="77">
        <v>150861</v>
      </c>
    </row>
    <row r="72" spans="1:8" x14ac:dyDescent="0.3">
      <c r="A72" s="262">
        <v>36008</v>
      </c>
      <c r="B72" s="77">
        <v>498044</v>
      </c>
      <c r="C72" s="77">
        <v>55527</v>
      </c>
      <c r="D72" s="77">
        <v>553571</v>
      </c>
      <c r="E72" s="77">
        <v>82108</v>
      </c>
      <c r="F72" s="77">
        <v>246354</v>
      </c>
      <c r="G72" s="77">
        <v>328462</v>
      </c>
      <c r="H72" s="77">
        <v>225109</v>
      </c>
    </row>
    <row r="73" spans="1:8" x14ac:dyDescent="0.3">
      <c r="A73" s="261">
        <v>36039</v>
      </c>
      <c r="B73" s="77">
        <v>538226</v>
      </c>
      <c r="C73" s="77">
        <v>70130</v>
      </c>
      <c r="D73" s="77">
        <v>608356</v>
      </c>
      <c r="E73" s="77">
        <v>71064</v>
      </c>
      <c r="F73" s="77">
        <v>255311</v>
      </c>
      <c r="G73" s="77">
        <v>326375</v>
      </c>
      <c r="H73" s="77">
        <v>281980</v>
      </c>
    </row>
    <row r="74" spans="1:8" x14ac:dyDescent="0.3">
      <c r="A74" s="260">
        <v>36069</v>
      </c>
      <c r="B74" s="77">
        <v>508263</v>
      </c>
      <c r="C74" s="77">
        <v>74316</v>
      </c>
      <c r="D74" s="77">
        <v>582580</v>
      </c>
      <c r="E74" s="77">
        <v>80899</v>
      </c>
      <c r="F74" s="77">
        <v>238640</v>
      </c>
      <c r="G74" s="77">
        <v>319539</v>
      </c>
      <c r="H74" s="77">
        <v>263041</v>
      </c>
    </row>
    <row r="75" spans="1:8" x14ac:dyDescent="0.3">
      <c r="A75" s="259">
        <v>36100</v>
      </c>
      <c r="B75" s="77">
        <v>511437</v>
      </c>
      <c r="C75" s="77">
        <v>58061</v>
      </c>
      <c r="D75" s="77">
        <v>569498</v>
      </c>
      <c r="E75" s="77">
        <v>84966</v>
      </c>
      <c r="F75" s="77">
        <v>256972</v>
      </c>
      <c r="G75" s="77">
        <v>341938</v>
      </c>
      <c r="H75" s="77">
        <v>227560</v>
      </c>
    </row>
    <row r="76" spans="1:8" x14ac:dyDescent="0.3">
      <c r="A76" s="270">
        <v>36130</v>
      </c>
      <c r="B76" s="77">
        <v>427117</v>
      </c>
      <c r="C76" s="77">
        <v>67790</v>
      </c>
      <c r="D76" s="77">
        <v>494907</v>
      </c>
      <c r="E76" s="77">
        <v>81623</v>
      </c>
      <c r="F76" s="77">
        <v>257797</v>
      </c>
      <c r="G76" s="77">
        <v>339420</v>
      </c>
      <c r="H76" s="77">
        <v>155486</v>
      </c>
    </row>
    <row r="77" spans="1:8" x14ac:dyDescent="0.3">
      <c r="A77" s="269">
        <v>36161</v>
      </c>
      <c r="B77" s="77">
        <v>449700</v>
      </c>
      <c r="C77" s="77">
        <v>54542</v>
      </c>
      <c r="D77" s="77">
        <v>504242</v>
      </c>
      <c r="E77" s="77">
        <v>61168</v>
      </c>
      <c r="F77" s="77">
        <v>208086</v>
      </c>
      <c r="G77" s="77">
        <v>269254</v>
      </c>
      <c r="H77" s="77">
        <v>234988</v>
      </c>
    </row>
    <row r="78" spans="1:8" x14ac:dyDescent="0.3">
      <c r="A78" s="268">
        <v>36192</v>
      </c>
      <c r="B78" s="77">
        <v>393109</v>
      </c>
      <c r="C78" s="77">
        <v>62111</v>
      </c>
      <c r="D78" s="77">
        <v>455220</v>
      </c>
      <c r="E78" s="77">
        <v>78062</v>
      </c>
      <c r="F78" s="77">
        <v>218577</v>
      </c>
      <c r="G78" s="77">
        <v>296639</v>
      </c>
      <c r="H78" s="77">
        <v>158581</v>
      </c>
    </row>
    <row r="79" spans="1:8" x14ac:dyDescent="0.3">
      <c r="A79" s="267">
        <v>36220</v>
      </c>
      <c r="B79" s="77">
        <v>548385</v>
      </c>
      <c r="C79" s="77">
        <v>75193</v>
      </c>
      <c r="D79" s="77">
        <v>623578</v>
      </c>
      <c r="E79" s="77">
        <v>63377</v>
      </c>
      <c r="F79" s="77">
        <v>246064</v>
      </c>
      <c r="G79" s="77">
        <v>309441</v>
      </c>
      <c r="H79" s="77">
        <v>314137</v>
      </c>
    </row>
    <row r="80" spans="1:8" x14ac:dyDescent="0.3">
      <c r="A80" s="266">
        <v>36251</v>
      </c>
      <c r="B80" s="77">
        <v>615216</v>
      </c>
      <c r="C80" s="77">
        <v>72364</v>
      </c>
      <c r="D80" s="77">
        <v>687579</v>
      </c>
      <c r="E80" s="77">
        <v>67769</v>
      </c>
      <c r="F80" s="77">
        <v>236276</v>
      </c>
      <c r="G80" s="77">
        <v>304045</v>
      </c>
      <c r="H80" s="77">
        <v>383534</v>
      </c>
    </row>
    <row r="81" spans="1:8" x14ac:dyDescent="0.3">
      <c r="A81" s="265">
        <v>36281</v>
      </c>
      <c r="B81" s="77">
        <v>647216</v>
      </c>
      <c r="C81" s="77">
        <v>83598</v>
      </c>
      <c r="D81" s="77">
        <v>730814</v>
      </c>
      <c r="E81" s="77">
        <v>71078</v>
      </c>
      <c r="F81" s="77">
        <v>246364</v>
      </c>
      <c r="G81" s="77">
        <v>317442</v>
      </c>
      <c r="H81" s="77">
        <v>413372</v>
      </c>
    </row>
    <row r="82" spans="1:8" x14ac:dyDescent="0.3">
      <c r="A82" s="264">
        <v>36312</v>
      </c>
      <c r="B82" s="77">
        <v>646996</v>
      </c>
      <c r="C82" s="77">
        <v>86181</v>
      </c>
      <c r="D82" s="77">
        <v>733177</v>
      </c>
      <c r="E82" s="77">
        <v>95212</v>
      </c>
      <c r="F82" s="77">
        <v>341535</v>
      </c>
      <c r="G82" s="77">
        <v>436747</v>
      </c>
      <c r="H82" s="77">
        <v>296430</v>
      </c>
    </row>
    <row r="83" spans="1:8" x14ac:dyDescent="0.3">
      <c r="A83" s="263">
        <v>36342</v>
      </c>
      <c r="B83" s="77">
        <v>777958</v>
      </c>
      <c r="C83" s="77">
        <v>96352</v>
      </c>
      <c r="D83" s="77">
        <v>874310</v>
      </c>
      <c r="E83" s="77">
        <v>100818</v>
      </c>
      <c r="F83" s="77">
        <v>361724</v>
      </c>
      <c r="G83" s="77">
        <v>462542</v>
      </c>
      <c r="H83" s="77">
        <v>411767</v>
      </c>
    </row>
    <row r="84" spans="1:8" x14ac:dyDescent="0.3">
      <c r="A84" s="262">
        <v>36373</v>
      </c>
      <c r="B84" s="77">
        <v>874863</v>
      </c>
      <c r="C84" s="77">
        <v>114832</v>
      </c>
      <c r="D84" s="77">
        <v>989695</v>
      </c>
      <c r="E84" s="77">
        <v>109881</v>
      </c>
      <c r="F84" s="77">
        <v>306500</v>
      </c>
      <c r="G84" s="77">
        <v>416381</v>
      </c>
      <c r="H84" s="77">
        <v>573314</v>
      </c>
    </row>
    <row r="85" spans="1:8" x14ac:dyDescent="0.3">
      <c r="A85" s="261">
        <v>36404</v>
      </c>
      <c r="B85" s="77">
        <v>938240</v>
      </c>
      <c r="C85" s="77">
        <v>112425</v>
      </c>
      <c r="D85" s="77">
        <v>1050665</v>
      </c>
      <c r="E85" s="77">
        <v>125308</v>
      </c>
      <c r="F85" s="77">
        <v>344143</v>
      </c>
      <c r="G85" s="77">
        <v>469451</v>
      </c>
      <c r="H85" s="77">
        <v>581214</v>
      </c>
    </row>
    <row r="86" spans="1:8" x14ac:dyDescent="0.3">
      <c r="A86" s="260">
        <v>36434</v>
      </c>
      <c r="B86" s="77">
        <v>935018</v>
      </c>
      <c r="C86" s="77">
        <v>112846</v>
      </c>
      <c r="D86" s="77">
        <v>1047864</v>
      </c>
      <c r="E86" s="77">
        <v>114752</v>
      </c>
      <c r="F86" s="77">
        <v>408528</v>
      </c>
      <c r="G86" s="77">
        <v>523280</v>
      </c>
      <c r="H86" s="77">
        <v>524584</v>
      </c>
    </row>
    <row r="87" spans="1:8" x14ac:dyDescent="0.3">
      <c r="A87" s="259">
        <v>36465</v>
      </c>
      <c r="B87" s="77">
        <v>944067</v>
      </c>
      <c r="C87" s="77">
        <v>144421</v>
      </c>
      <c r="D87" s="77">
        <v>1088488</v>
      </c>
      <c r="E87" s="77">
        <v>84948</v>
      </c>
      <c r="F87" s="77">
        <v>367491</v>
      </c>
      <c r="G87" s="77">
        <v>452439</v>
      </c>
      <c r="H87" s="77">
        <v>636049</v>
      </c>
    </row>
    <row r="88" spans="1:8" x14ac:dyDescent="0.3">
      <c r="A88" s="270">
        <v>36495</v>
      </c>
      <c r="B88" s="77">
        <v>1058735</v>
      </c>
      <c r="C88" s="77">
        <v>115116</v>
      </c>
      <c r="D88" s="77">
        <v>1173851</v>
      </c>
      <c r="E88" s="77">
        <v>122058</v>
      </c>
      <c r="F88" s="77">
        <v>454733</v>
      </c>
      <c r="G88" s="77">
        <v>576791</v>
      </c>
      <c r="H88" s="77">
        <v>597061</v>
      </c>
    </row>
    <row r="89" spans="1:8" x14ac:dyDescent="0.3">
      <c r="A89" s="269">
        <v>36526</v>
      </c>
      <c r="B89" s="77">
        <v>1047710</v>
      </c>
      <c r="C89" s="77">
        <v>143980</v>
      </c>
      <c r="D89" s="77">
        <v>1191690</v>
      </c>
      <c r="E89" s="77">
        <v>178622</v>
      </c>
      <c r="F89" s="77">
        <v>399633</v>
      </c>
      <c r="G89" s="77">
        <v>578255</v>
      </c>
      <c r="H89" s="77">
        <v>613436</v>
      </c>
    </row>
    <row r="90" spans="1:8" x14ac:dyDescent="0.3">
      <c r="A90" s="268">
        <v>36557</v>
      </c>
      <c r="B90" s="77">
        <v>1089605</v>
      </c>
      <c r="C90" s="77">
        <v>146513</v>
      </c>
      <c r="D90" s="77">
        <v>1236118</v>
      </c>
      <c r="E90" s="77">
        <v>126132</v>
      </c>
      <c r="F90" s="77">
        <v>452465</v>
      </c>
      <c r="G90" s="77">
        <v>578597</v>
      </c>
      <c r="H90" s="77">
        <v>657521</v>
      </c>
    </row>
    <row r="91" spans="1:8" x14ac:dyDescent="0.3">
      <c r="A91" s="267">
        <v>36586</v>
      </c>
      <c r="B91" s="77">
        <v>1190632</v>
      </c>
      <c r="C91" s="77">
        <v>197261</v>
      </c>
      <c r="D91" s="77">
        <v>1387893</v>
      </c>
      <c r="E91" s="77">
        <v>126119</v>
      </c>
      <c r="F91" s="77">
        <v>536005</v>
      </c>
      <c r="G91" s="77">
        <v>662124</v>
      </c>
      <c r="H91" s="77">
        <v>725769</v>
      </c>
    </row>
    <row r="92" spans="1:8" x14ac:dyDescent="0.3">
      <c r="A92" s="266">
        <v>36617</v>
      </c>
      <c r="B92" s="77">
        <v>1034682</v>
      </c>
      <c r="C92" s="77">
        <v>138153</v>
      </c>
      <c r="D92" s="77">
        <v>1172835</v>
      </c>
      <c r="E92" s="77">
        <v>109017</v>
      </c>
      <c r="F92" s="77">
        <v>454591</v>
      </c>
      <c r="G92" s="77">
        <v>563608</v>
      </c>
      <c r="H92" s="77">
        <v>609228</v>
      </c>
    </row>
    <row r="93" spans="1:8" x14ac:dyDescent="0.3">
      <c r="A93" s="265">
        <v>36647</v>
      </c>
      <c r="B93" s="77">
        <v>1255360</v>
      </c>
      <c r="C93" s="77">
        <v>123091</v>
      </c>
      <c r="D93" s="77">
        <v>1378451</v>
      </c>
      <c r="E93" s="77">
        <v>131914</v>
      </c>
      <c r="F93" s="77">
        <v>511796</v>
      </c>
      <c r="G93" s="77">
        <v>643710</v>
      </c>
      <c r="H93" s="77">
        <v>734741</v>
      </c>
    </row>
    <row r="94" spans="1:8" x14ac:dyDescent="0.3">
      <c r="A94" s="264">
        <v>36678</v>
      </c>
      <c r="B94" s="77">
        <v>1372113</v>
      </c>
      <c r="C94" s="77">
        <v>121153</v>
      </c>
      <c r="D94" s="77">
        <v>1493266</v>
      </c>
      <c r="E94" s="77">
        <v>162208</v>
      </c>
      <c r="F94" s="77">
        <v>514720</v>
      </c>
      <c r="G94" s="77">
        <v>676928</v>
      </c>
      <c r="H94" s="77">
        <v>816338</v>
      </c>
    </row>
    <row r="95" spans="1:8" x14ac:dyDescent="0.3">
      <c r="A95" s="263">
        <v>36708</v>
      </c>
      <c r="B95" s="77">
        <v>1146374</v>
      </c>
      <c r="C95" s="77">
        <v>119054</v>
      </c>
      <c r="D95" s="77">
        <v>1265428</v>
      </c>
      <c r="E95" s="77">
        <v>79253</v>
      </c>
      <c r="F95" s="77">
        <v>500077</v>
      </c>
      <c r="G95" s="77">
        <v>579331</v>
      </c>
      <c r="H95" s="77">
        <v>686097</v>
      </c>
    </row>
    <row r="96" spans="1:8" x14ac:dyDescent="0.3">
      <c r="A96" s="262">
        <v>36739</v>
      </c>
      <c r="B96" s="77">
        <v>1410592</v>
      </c>
      <c r="C96" s="77">
        <v>131014</v>
      </c>
      <c r="D96" s="77">
        <v>1541605</v>
      </c>
      <c r="E96" s="77">
        <v>159257</v>
      </c>
      <c r="F96" s="77">
        <v>557529</v>
      </c>
      <c r="G96" s="77">
        <v>716786</v>
      </c>
      <c r="H96" s="77">
        <v>824820</v>
      </c>
    </row>
    <row r="97" spans="1:8" x14ac:dyDescent="0.3">
      <c r="A97" s="261">
        <v>36770</v>
      </c>
      <c r="B97" s="77">
        <v>1390503</v>
      </c>
      <c r="C97" s="77">
        <v>107237</v>
      </c>
      <c r="D97" s="77">
        <v>1497740</v>
      </c>
      <c r="E97" s="77">
        <v>197769</v>
      </c>
      <c r="F97" s="77">
        <v>568340</v>
      </c>
      <c r="G97" s="77">
        <v>766109</v>
      </c>
      <c r="H97" s="77">
        <v>731630</v>
      </c>
    </row>
    <row r="98" spans="1:8" x14ac:dyDescent="0.3">
      <c r="A98" s="260">
        <v>36800</v>
      </c>
      <c r="B98" s="77">
        <v>1440775</v>
      </c>
      <c r="C98" s="77">
        <v>125036</v>
      </c>
      <c r="D98" s="77">
        <v>1565812</v>
      </c>
      <c r="E98" s="77">
        <v>142499</v>
      </c>
      <c r="F98" s="77">
        <v>603205</v>
      </c>
      <c r="G98" s="77">
        <v>745704</v>
      </c>
      <c r="H98" s="77">
        <v>820108</v>
      </c>
    </row>
    <row r="99" spans="1:8" x14ac:dyDescent="0.3">
      <c r="A99" s="259">
        <v>36831</v>
      </c>
      <c r="B99" s="77">
        <v>1128811</v>
      </c>
      <c r="C99" s="77">
        <v>112094</v>
      </c>
      <c r="D99" s="77">
        <v>1240905</v>
      </c>
      <c r="E99" s="77">
        <v>229232</v>
      </c>
      <c r="F99" s="77">
        <v>558123</v>
      </c>
      <c r="G99" s="77">
        <v>787355</v>
      </c>
      <c r="H99" s="77">
        <v>453550</v>
      </c>
    </row>
    <row r="100" spans="1:8" x14ac:dyDescent="0.3">
      <c r="A100" s="270">
        <v>36861</v>
      </c>
      <c r="B100" s="77">
        <v>1045713</v>
      </c>
      <c r="C100" s="77">
        <v>106856</v>
      </c>
      <c r="D100" s="77">
        <v>1152569</v>
      </c>
      <c r="E100" s="77">
        <v>184113</v>
      </c>
      <c r="F100" s="77">
        <v>490918</v>
      </c>
      <c r="G100" s="77">
        <v>675031</v>
      </c>
      <c r="H100" s="77">
        <v>477538</v>
      </c>
    </row>
    <row r="101" spans="1:8" x14ac:dyDescent="0.3">
      <c r="A101" s="269">
        <v>36892</v>
      </c>
      <c r="B101" s="77">
        <v>1121256</v>
      </c>
      <c r="C101" s="77">
        <v>171721</v>
      </c>
      <c r="D101" s="77">
        <v>1292976</v>
      </c>
      <c r="E101" s="77">
        <v>218895</v>
      </c>
      <c r="F101" s="77">
        <v>524565</v>
      </c>
      <c r="G101" s="77">
        <v>743460</v>
      </c>
      <c r="H101" s="77">
        <v>549516</v>
      </c>
    </row>
    <row r="102" spans="1:8" x14ac:dyDescent="0.3">
      <c r="A102" s="268">
        <v>36923</v>
      </c>
      <c r="B102" s="77">
        <v>999911</v>
      </c>
      <c r="C102" s="77">
        <v>131502</v>
      </c>
      <c r="D102" s="77">
        <v>1131413</v>
      </c>
      <c r="E102" s="77">
        <v>141617</v>
      </c>
      <c r="F102" s="77">
        <v>469126</v>
      </c>
      <c r="G102" s="77">
        <v>610743</v>
      </c>
      <c r="H102" s="77">
        <v>520670</v>
      </c>
    </row>
    <row r="103" spans="1:8" x14ac:dyDescent="0.3">
      <c r="A103" s="267">
        <v>36951</v>
      </c>
      <c r="B103" s="77">
        <v>1063307</v>
      </c>
      <c r="C103" s="77">
        <v>133365</v>
      </c>
      <c r="D103" s="77">
        <v>1196672</v>
      </c>
      <c r="E103" s="77">
        <v>249148</v>
      </c>
      <c r="F103" s="77">
        <v>457852</v>
      </c>
      <c r="G103" s="77">
        <v>707000</v>
      </c>
      <c r="H103" s="77">
        <v>489672</v>
      </c>
    </row>
    <row r="104" spans="1:8" x14ac:dyDescent="0.3">
      <c r="A104" s="266">
        <v>36982</v>
      </c>
      <c r="B104" s="77">
        <v>966405</v>
      </c>
      <c r="C104" s="77">
        <v>125218</v>
      </c>
      <c r="D104" s="77">
        <v>1091623</v>
      </c>
      <c r="E104" s="77">
        <v>282500</v>
      </c>
      <c r="F104" s="77">
        <v>447680</v>
      </c>
      <c r="G104" s="77">
        <v>730180</v>
      </c>
      <c r="H104" s="77">
        <v>361442</v>
      </c>
    </row>
    <row r="105" spans="1:8" x14ac:dyDescent="0.3">
      <c r="A105" s="265">
        <v>37012</v>
      </c>
      <c r="B105" s="77">
        <v>1068295</v>
      </c>
      <c r="C105" s="77">
        <v>113668</v>
      </c>
      <c r="D105" s="77">
        <v>1181963</v>
      </c>
      <c r="E105" s="77">
        <v>350109</v>
      </c>
      <c r="F105" s="77">
        <v>459004</v>
      </c>
      <c r="G105" s="77">
        <v>809113</v>
      </c>
      <c r="H105" s="77">
        <v>372851</v>
      </c>
    </row>
    <row r="106" spans="1:8" x14ac:dyDescent="0.3">
      <c r="A106" s="264">
        <v>37043</v>
      </c>
      <c r="B106" s="77">
        <v>1039579</v>
      </c>
      <c r="C106" s="77">
        <v>87627</v>
      </c>
      <c r="D106" s="77">
        <v>1127206</v>
      </c>
      <c r="E106" s="77">
        <v>154096</v>
      </c>
      <c r="F106" s="77">
        <v>433191</v>
      </c>
      <c r="G106" s="77">
        <v>587287</v>
      </c>
      <c r="H106" s="77">
        <v>539920</v>
      </c>
    </row>
    <row r="107" spans="1:8" x14ac:dyDescent="0.3">
      <c r="A107" s="263">
        <v>37073</v>
      </c>
      <c r="B107" s="77">
        <v>1073159</v>
      </c>
      <c r="C107" s="77">
        <v>80857</v>
      </c>
      <c r="D107" s="77">
        <v>1154016</v>
      </c>
      <c r="E107" s="77">
        <v>91096</v>
      </c>
      <c r="F107" s="77">
        <v>449336</v>
      </c>
      <c r="G107" s="77">
        <v>540432</v>
      </c>
      <c r="H107" s="77">
        <v>613584</v>
      </c>
    </row>
    <row r="108" spans="1:8" x14ac:dyDescent="0.3">
      <c r="A108" s="262">
        <v>37104</v>
      </c>
      <c r="B108" s="77">
        <v>1105209</v>
      </c>
      <c r="C108" s="77">
        <v>87643</v>
      </c>
      <c r="D108" s="77">
        <v>1192852</v>
      </c>
      <c r="E108" s="77">
        <v>208298</v>
      </c>
      <c r="F108" s="77">
        <v>464897</v>
      </c>
      <c r="G108" s="77">
        <v>673195</v>
      </c>
      <c r="H108" s="77">
        <v>519657</v>
      </c>
    </row>
    <row r="109" spans="1:8" x14ac:dyDescent="0.3">
      <c r="A109" s="261">
        <v>37135</v>
      </c>
      <c r="B109" s="77">
        <v>996020</v>
      </c>
      <c r="C109" s="77">
        <v>91133</v>
      </c>
      <c r="D109" s="77">
        <v>1087153</v>
      </c>
      <c r="E109" s="77">
        <v>184837</v>
      </c>
      <c r="F109" s="77">
        <v>383389</v>
      </c>
      <c r="G109" s="77">
        <v>568226</v>
      </c>
      <c r="H109" s="77">
        <v>518928</v>
      </c>
    </row>
    <row r="110" spans="1:8" x14ac:dyDescent="0.3">
      <c r="A110" s="260">
        <v>37165</v>
      </c>
      <c r="B110" s="77">
        <v>910741</v>
      </c>
      <c r="C110" s="77">
        <v>94913</v>
      </c>
      <c r="D110" s="77">
        <v>1005653</v>
      </c>
      <c r="E110" s="77">
        <v>229614</v>
      </c>
      <c r="F110" s="77">
        <v>497608</v>
      </c>
      <c r="G110" s="77">
        <v>727222</v>
      </c>
      <c r="H110" s="77">
        <v>278432</v>
      </c>
    </row>
    <row r="111" spans="1:8" x14ac:dyDescent="0.3">
      <c r="A111" s="259">
        <v>37196</v>
      </c>
      <c r="B111" s="77">
        <v>781487</v>
      </c>
      <c r="C111" s="77">
        <v>72398</v>
      </c>
      <c r="D111" s="77">
        <v>853885</v>
      </c>
      <c r="E111" s="77">
        <v>143982</v>
      </c>
      <c r="F111" s="77">
        <v>404351</v>
      </c>
      <c r="G111" s="77">
        <v>548333</v>
      </c>
      <c r="H111" s="77">
        <v>305551</v>
      </c>
    </row>
    <row r="112" spans="1:8" x14ac:dyDescent="0.3">
      <c r="A112" s="270">
        <v>37226</v>
      </c>
      <c r="B112" s="77">
        <v>802327</v>
      </c>
      <c r="C112" s="77">
        <v>73224</v>
      </c>
      <c r="D112" s="77">
        <v>875551</v>
      </c>
      <c r="E112" s="77">
        <v>68251</v>
      </c>
      <c r="F112" s="77">
        <v>333748</v>
      </c>
      <c r="G112" s="77">
        <v>401999</v>
      </c>
      <c r="H112" s="77">
        <v>473552</v>
      </c>
    </row>
    <row r="113" spans="1:8" x14ac:dyDescent="0.3">
      <c r="A113" s="269">
        <v>37257</v>
      </c>
      <c r="B113" s="77">
        <v>825351</v>
      </c>
      <c r="C113" s="77">
        <v>80568</v>
      </c>
      <c r="D113" s="77">
        <v>905919</v>
      </c>
      <c r="E113" s="77">
        <v>97151</v>
      </c>
      <c r="F113" s="77">
        <v>347809</v>
      </c>
      <c r="G113" s="77">
        <v>444960</v>
      </c>
      <c r="H113" s="77">
        <v>460959</v>
      </c>
    </row>
    <row r="114" spans="1:8" x14ac:dyDescent="0.3">
      <c r="A114" s="268">
        <v>37288</v>
      </c>
      <c r="B114" s="77">
        <v>776383</v>
      </c>
      <c r="C114" s="77">
        <v>88847</v>
      </c>
      <c r="D114" s="77">
        <v>865230</v>
      </c>
      <c r="E114" s="77">
        <v>182075</v>
      </c>
      <c r="F114" s="77">
        <v>342063</v>
      </c>
      <c r="G114" s="77">
        <v>524138</v>
      </c>
      <c r="H114" s="77">
        <v>341093</v>
      </c>
    </row>
    <row r="115" spans="1:8" x14ac:dyDescent="0.3">
      <c r="A115" s="267">
        <v>37316</v>
      </c>
      <c r="B115" s="77">
        <v>1055928</v>
      </c>
      <c r="C115" s="77">
        <v>116451</v>
      </c>
      <c r="D115" s="77">
        <v>1172380</v>
      </c>
      <c r="E115" s="77">
        <v>88813</v>
      </c>
      <c r="F115" s="77">
        <v>284846</v>
      </c>
      <c r="G115" s="77">
        <v>373659</v>
      </c>
      <c r="H115" s="77">
        <v>798721</v>
      </c>
    </row>
    <row r="116" spans="1:8" x14ac:dyDescent="0.3">
      <c r="A116" s="266">
        <v>37347</v>
      </c>
      <c r="B116" s="77">
        <v>1119925</v>
      </c>
      <c r="C116" s="77">
        <v>129777</v>
      </c>
      <c r="D116" s="77">
        <v>1249702</v>
      </c>
      <c r="E116" s="77">
        <v>166183</v>
      </c>
      <c r="F116" s="77">
        <v>383488</v>
      </c>
      <c r="G116" s="77">
        <v>549671</v>
      </c>
      <c r="H116" s="77">
        <v>700031</v>
      </c>
    </row>
    <row r="117" spans="1:8" x14ac:dyDescent="0.3">
      <c r="A117" s="265">
        <v>37377</v>
      </c>
      <c r="B117" s="77">
        <v>1147086</v>
      </c>
      <c r="C117" s="77">
        <v>143765</v>
      </c>
      <c r="D117" s="77">
        <v>1290851</v>
      </c>
      <c r="E117" s="77">
        <v>169044</v>
      </c>
      <c r="F117" s="77">
        <v>412169</v>
      </c>
      <c r="G117" s="77">
        <v>581213</v>
      </c>
      <c r="H117" s="77">
        <v>709638</v>
      </c>
    </row>
    <row r="118" spans="1:8" x14ac:dyDescent="0.3">
      <c r="A118" s="264">
        <v>37408</v>
      </c>
      <c r="B118" s="77">
        <v>1055591</v>
      </c>
      <c r="C118" s="77">
        <v>98779</v>
      </c>
      <c r="D118" s="77">
        <v>1154370</v>
      </c>
      <c r="E118" s="77">
        <v>84975</v>
      </c>
      <c r="F118" s="77">
        <v>418214</v>
      </c>
      <c r="G118" s="77">
        <v>503189</v>
      </c>
      <c r="H118" s="77">
        <v>651181</v>
      </c>
    </row>
    <row r="119" spans="1:8" x14ac:dyDescent="0.3">
      <c r="A119" s="263">
        <v>37438</v>
      </c>
      <c r="B119" s="77">
        <v>1213138</v>
      </c>
      <c r="C119" s="77">
        <v>151944</v>
      </c>
      <c r="D119" s="77">
        <v>1365082</v>
      </c>
      <c r="E119" s="77">
        <v>131190</v>
      </c>
      <c r="F119" s="77">
        <v>423487</v>
      </c>
      <c r="G119" s="77">
        <v>554677</v>
      </c>
      <c r="H119" s="77">
        <v>810405</v>
      </c>
    </row>
    <row r="120" spans="1:8" x14ac:dyDescent="0.3">
      <c r="A120" s="262">
        <v>37469</v>
      </c>
      <c r="B120" s="77">
        <v>1216825</v>
      </c>
      <c r="C120" s="77">
        <v>110290</v>
      </c>
      <c r="D120" s="77">
        <v>1327114</v>
      </c>
      <c r="E120" s="77">
        <v>148696</v>
      </c>
      <c r="F120" s="77">
        <v>487257</v>
      </c>
      <c r="G120" s="77">
        <v>635953</v>
      </c>
      <c r="H120" s="77">
        <v>691161</v>
      </c>
    </row>
    <row r="121" spans="1:8" x14ac:dyDescent="0.3">
      <c r="A121" s="261">
        <v>37500</v>
      </c>
      <c r="B121" s="77">
        <v>1207437</v>
      </c>
      <c r="C121" s="77">
        <v>127423</v>
      </c>
      <c r="D121" s="77">
        <v>1334861</v>
      </c>
      <c r="E121" s="77">
        <v>98257</v>
      </c>
      <c r="F121" s="77">
        <v>460379</v>
      </c>
      <c r="G121" s="77">
        <v>558636</v>
      </c>
      <c r="H121" s="77">
        <v>776225</v>
      </c>
    </row>
    <row r="122" spans="1:8" x14ac:dyDescent="0.3">
      <c r="A122" s="260">
        <v>37530</v>
      </c>
      <c r="B122" s="77">
        <v>1373393</v>
      </c>
      <c r="C122" s="77">
        <v>131430</v>
      </c>
      <c r="D122" s="77">
        <v>1504824</v>
      </c>
      <c r="E122" s="77">
        <v>138894</v>
      </c>
      <c r="F122" s="77">
        <v>515978</v>
      </c>
      <c r="G122" s="77">
        <v>654872</v>
      </c>
      <c r="H122" s="77">
        <v>849952</v>
      </c>
    </row>
    <row r="123" spans="1:8" x14ac:dyDescent="0.3">
      <c r="A123" s="259">
        <v>37561</v>
      </c>
      <c r="B123" s="77">
        <v>1049972</v>
      </c>
      <c r="C123" s="77">
        <v>91639</v>
      </c>
      <c r="D123" s="77">
        <v>1141611</v>
      </c>
      <c r="E123" s="77">
        <v>203464</v>
      </c>
      <c r="F123" s="77">
        <v>503540</v>
      </c>
      <c r="G123" s="77">
        <v>707004</v>
      </c>
      <c r="H123" s="77">
        <v>434607</v>
      </c>
    </row>
    <row r="124" spans="1:8" x14ac:dyDescent="0.3">
      <c r="A124" s="270">
        <v>37591</v>
      </c>
      <c r="B124" s="77">
        <v>1351170</v>
      </c>
      <c r="C124" s="77">
        <v>160350</v>
      </c>
      <c r="D124" s="77">
        <v>1511520</v>
      </c>
      <c r="E124" s="77">
        <v>168496</v>
      </c>
      <c r="F124" s="77">
        <v>539789</v>
      </c>
      <c r="G124" s="77">
        <v>708285</v>
      </c>
      <c r="H124" s="77">
        <v>803235</v>
      </c>
    </row>
    <row r="125" spans="1:8" x14ac:dyDescent="0.3">
      <c r="A125" s="269">
        <v>37622</v>
      </c>
      <c r="B125" s="77">
        <v>1690228</v>
      </c>
      <c r="C125" s="77">
        <v>188484</v>
      </c>
      <c r="D125" s="77">
        <v>1878712</v>
      </c>
      <c r="E125" s="77">
        <v>152496</v>
      </c>
      <c r="F125" s="77">
        <v>533104</v>
      </c>
      <c r="G125" s="77">
        <v>685600</v>
      </c>
      <c r="H125" s="77">
        <v>1193111</v>
      </c>
    </row>
    <row r="126" spans="1:8" x14ac:dyDescent="0.3">
      <c r="A126" s="268">
        <v>37653</v>
      </c>
      <c r="B126" s="77">
        <v>1465161</v>
      </c>
      <c r="C126" s="77">
        <v>195239</v>
      </c>
      <c r="D126" s="77">
        <v>1660400</v>
      </c>
      <c r="E126" s="77">
        <v>249912</v>
      </c>
      <c r="F126" s="77">
        <v>520133</v>
      </c>
      <c r="G126" s="77">
        <v>770045</v>
      </c>
      <c r="H126" s="77">
        <v>890354</v>
      </c>
    </row>
    <row r="127" spans="1:8" x14ac:dyDescent="0.3">
      <c r="A127" s="267">
        <v>37681</v>
      </c>
      <c r="B127" s="77">
        <v>1189350</v>
      </c>
      <c r="C127" s="77">
        <v>162819</v>
      </c>
      <c r="D127" s="77">
        <v>1352169</v>
      </c>
      <c r="E127" s="77">
        <v>183479</v>
      </c>
      <c r="F127" s="77">
        <v>652994</v>
      </c>
      <c r="G127" s="77">
        <v>836473</v>
      </c>
      <c r="H127" s="77">
        <v>515696</v>
      </c>
    </row>
    <row r="128" spans="1:8" x14ac:dyDescent="0.3">
      <c r="A128" s="266">
        <v>37712</v>
      </c>
      <c r="B128" s="77">
        <v>1196321</v>
      </c>
      <c r="C128" s="77">
        <v>141024</v>
      </c>
      <c r="D128" s="77">
        <v>1337345</v>
      </c>
      <c r="E128" s="77">
        <v>107092</v>
      </c>
      <c r="F128" s="77">
        <v>608251</v>
      </c>
      <c r="G128" s="77">
        <v>715344</v>
      </c>
      <c r="H128" s="77">
        <v>622002</v>
      </c>
    </row>
    <row r="129" spans="1:8" x14ac:dyDescent="0.3">
      <c r="A129" s="265">
        <v>37742</v>
      </c>
      <c r="B129" s="77">
        <v>1161461</v>
      </c>
      <c r="C129" s="77">
        <v>107237</v>
      </c>
      <c r="D129" s="77">
        <v>1268698</v>
      </c>
      <c r="E129" s="77">
        <v>90717</v>
      </c>
      <c r="F129" s="77">
        <v>500333</v>
      </c>
      <c r="G129" s="77">
        <v>591050</v>
      </c>
      <c r="H129" s="77">
        <v>677648</v>
      </c>
    </row>
    <row r="130" spans="1:8" x14ac:dyDescent="0.3">
      <c r="A130" s="264">
        <v>37773</v>
      </c>
      <c r="B130" s="77">
        <v>1307628</v>
      </c>
      <c r="C130" s="77">
        <v>134172</v>
      </c>
      <c r="D130" s="77">
        <v>1441799</v>
      </c>
      <c r="E130" s="77">
        <v>135832</v>
      </c>
      <c r="F130" s="77">
        <v>553880</v>
      </c>
      <c r="G130" s="77">
        <v>689712</v>
      </c>
      <c r="H130" s="77">
        <v>752088</v>
      </c>
    </row>
    <row r="131" spans="1:8" x14ac:dyDescent="0.3">
      <c r="A131" s="263">
        <v>37803</v>
      </c>
      <c r="B131" s="77">
        <v>1464742</v>
      </c>
      <c r="C131" s="77">
        <v>164730</v>
      </c>
      <c r="D131" s="77">
        <v>1629472</v>
      </c>
      <c r="E131" s="77">
        <v>88526</v>
      </c>
      <c r="F131" s="77">
        <v>683010</v>
      </c>
      <c r="G131" s="77">
        <v>771536</v>
      </c>
      <c r="H131" s="77">
        <v>857936</v>
      </c>
    </row>
    <row r="132" spans="1:8" x14ac:dyDescent="0.3">
      <c r="A132" s="262">
        <v>37834</v>
      </c>
      <c r="B132" s="77">
        <v>1529547</v>
      </c>
      <c r="C132" s="77">
        <v>114553</v>
      </c>
      <c r="D132" s="77">
        <v>1644099</v>
      </c>
      <c r="E132" s="77">
        <v>100780</v>
      </c>
      <c r="F132" s="77">
        <v>584375</v>
      </c>
      <c r="G132" s="77">
        <v>685155</v>
      </c>
      <c r="H132" s="77">
        <v>958944</v>
      </c>
    </row>
    <row r="133" spans="1:8" x14ac:dyDescent="0.3">
      <c r="A133" s="261">
        <v>37865</v>
      </c>
      <c r="B133" s="77">
        <v>1314197</v>
      </c>
      <c r="C133" s="77">
        <v>145015</v>
      </c>
      <c r="D133" s="77">
        <v>1459212</v>
      </c>
      <c r="E133" s="77">
        <v>94562</v>
      </c>
      <c r="F133" s="77">
        <v>545379</v>
      </c>
      <c r="G133" s="77">
        <v>639941</v>
      </c>
      <c r="H133" s="77">
        <v>819271</v>
      </c>
    </row>
    <row r="134" spans="1:8" x14ac:dyDescent="0.3">
      <c r="A134" s="260">
        <v>37895</v>
      </c>
      <c r="B134" s="77">
        <v>1407048</v>
      </c>
      <c r="C134" s="77">
        <v>173252</v>
      </c>
      <c r="D134" s="77">
        <v>1580299</v>
      </c>
      <c r="E134" s="77">
        <v>143206</v>
      </c>
      <c r="F134" s="77">
        <v>557868</v>
      </c>
      <c r="G134" s="77">
        <v>701074</v>
      </c>
      <c r="H134" s="77">
        <v>879226</v>
      </c>
    </row>
    <row r="135" spans="1:8" x14ac:dyDescent="0.3">
      <c r="A135" s="259">
        <v>37926</v>
      </c>
      <c r="B135" s="77">
        <v>1271675</v>
      </c>
      <c r="C135" s="77">
        <v>190632</v>
      </c>
      <c r="D135" s="77">
        <v>1462307</v>
      </c>
      <c r="E135" s="77">
        <v>148218</v>
      </c>
      <c r="F135" s="77">
        <v>512328</v>
      </c>
      <c r="G135" s="77">
        <v>660546</v>
      </c>
      <c r="H135" s="77">
        <v>801761</v>
      </c>
    </row>
    <row r="136" spans="1:8" x14ac:dyDescent="0.3">
      <c r="A136" s="270">
        <v>37956</v>
      </c>
      <c r="B136" s="77">
        <v>1678920</v>
      </c>
      <c r="C136" s="77">
        <v>203792</v>
      </c>
      <c r="D136" s="77">
        <v>1882713</v>
      </c>
      <c r="E136" s="77">
        <v>93599</v>
      </c>
      <c r="F136" s="77">
        <v>679189</v>
      </c>
      <c r="G136" s="77">
        <v>772788</v>
      </c>
      <c r="H136" s="77">
        <v>1109925</v>
      </c>
    </row>
    <row r="137" spans="1:8" x14ac:dyDescent="0.3">
      <c r="A137" s="269">
        <v>37987</v>
      </c>
      <c r="B137" s="77">
        <v>1548233</v>
      </c>
      <c r="C137" s="77">
        <v>180575</v>
      </c>
      <c r="D137" s="77">
        <v>1728808</v>
      </c>
      <c r="E137" s="77">
        <v>176070</v>
      </c>
      <c r="F137" s="77">
        <v>565672</v>
      </c>
      <c r="G137" s="77">
        <v>741742</v>
      </c>
      <c r="H137" s="77">
        <v>987066</v>
      </c>
    </row>
    <row r="138" spans="1:8" x14ac:dyDescent="0.3">
      <c r="A138" s="268">
        <v>38018</v>
      </c>
      <c r="B138" s="77">
        <v>1325306</v>
      </c>
      <c r="C138" s="77">
        <v>180371</v>
      </c>
      <c r="D138" s="77">
        <v>1505678</v>
      </c>
      <c r="E138" s="77">
        <v>140991</v>
      </c>
      <c r="F138" s="77">
        <v>649889</v>
      </c>
      <c r="G138" s="77">
        <v>790880</v>
      </c>
      <c r="H138" s="77">
        <v>714798</v>
      </c>
    </row>
    <row r="139" spans="1:8" x14ac:dyDescent="0.3">
      <c r="A139" s="267">
        <v>38047</v>
      </c>
      <c r="B139" s="77">
        <v>1545000</v>
      </c>
      <c r="C139" s="77">
        <v>215046</v>
      </c>
      <c r="D139" s="77">
        <v>1760046</v>
      </c>
      <c r="E139" s="77">
        <v>191624</v>
      </c>
      <c r="F139" s="77">
        <v>605887</v>
      </c>
      <c r="G139" s="77">
        <v>797511</v>
      </c>
      <c r="H139" s="77">
        <v>962536</v>
      </c>
    </row>
    <row r="140" spans="1:8" x14ac:dyDescent="0.3">
      <c r="A140" s="266">
        <v>38078</v>
      </c>
      <c r="B140" s="77">
        <v>1525179</v>
      </c>
      <c r="C140" s="77">
        <v>192730</v>
      </c>
      <c r="D140" s="77">
        <v>1717909</v>
      </c>
      <c r="E140" s="77">
        <v>206595</v>
      </c>
      <c r="F140" s="77">
        <v>609617</v>
      </c>
      <c r="G140" s="77">
        <v>816212</v>
      </c>
      <c r="H140" s="77">
        <v>901697</v>
      </c>
    </row>
    <row r="141" spans="1:8" x14ac:dyDescent="0.3">
      <c r="A141" s="265">
        <v>38108</v>
      </c>
      <c r="B141" s="77">
        <v>1931663</v>
      </c>
      <c r="C141" s="77">
        <v>213690</v>
      </c>
      <c r="D141" s="77">
        <v>2145353</v>
      </c>
      <c r="E141" s="77">
        <v>223220</v>
      </c>
      <c r="F141" s="77">
        <v>537871</v>
      </c>
      <c r="G141" s="77">
        <v>761091</v>
      </c>
      <c r="H141" s="77">
        <v>1384262</v>
      </c>
    </row>
    <row r="142" spans="1:8" x14ac:dyDescent="0.3">
      <c r="A142" s="264">
        <v>38139</v>
      </c>
      <c r="B142" s="77">
        <v>1663281</v>
      </c>
      <c r="C142" s="77">
        <v>183333</v>
      </c>
      <c r="D142" s="77">
        <v>1846614</v>
      </c>
      <c r="E142" s="77">
        <v>191760</v>
      </c>
      <c r="F142" s="77">
        <v>651091</v>
      </c>
      <c r="G142" s="77">
        <v>842851</v>
      </c>
      <c r="H142" s="77">
        <v>1003763</v>
      </c>
    </row>
    <row r="143" spans="1:8" x14ac:dyDescent="0.3">
      <c r="A143" s="263">
        <v>38169</v>
      </c>
      <c r="B143" s="77">
        <v>1778585</v>
      </c>
      <c r="C143" s="77">
        <v>200300</v>
      </c>
      <c r="D143" s="77">
        <v>1978884</v>
      </c>
      <c r="E143" s="77">
        <v>158015</v>
      </c>
      <c r="F143" s="77">
        <v>789241</v>
      </c>
      <c r="G143" s="77">
        <v>947256</v>
      </c>
      <c r="H143" s="77">
        <v>1031628</v>
      </c>
    </row>
    <row r="144" spans="1:8" x14ac:dyDescent="0.3">
      <c r="A144" s="262">
        <v>38200</v>
      </c>
      <c r="B144" s="77">
        <v>1904698</v>
      </c>
      <c r="C144" s="77">
        <v>182458</v>
      </c>
      <c r="D144" s="77">
        <v>2087157</v>
      </c>
      <c r="E144" s="77">
        <v>164654</v>
      </c>
      <c r="F144" s="77">
        <v>730770</v>
      </c>
      <c r="G144" s="77">
        <v>895424</v>
      </c>
      <c r="H144" s="77">
        <v>1191732</v>
      </c>
    </row>
    <row r="145" spans="1:8" x14ac:dyDescent="0.3">
      <c r="A145" s="261">
        <v>38231</v>
      </c>
      <c r="B145" s="77">
        <v>1977956</v>
      </c>
      <c r="C145" s="77">
        <v>211733</v>
      </c>
      <c r="D145" s="77">
        <v>2189689</v>
      </c>
      <c r="E145" s="77">
        <v>225000</v>
      </c>
      <c r="F145" s="77">
        <v>806137</v>
      </c>
      <c r="G145" s="77">
        <v>1031137</v>
      </c>
      <c r="H145" s="77">
        <v>1158552</v>
      </c>
    </row>
    <row r="146" spans="1:8" x14ac:dyDescent="0.3">
      <c r="A146" s="260">
        <v>38261</v>
      </c>
      <c r="B146" s="77">
        <v>2389288</v>
      </c>
      <c r="C146" s="77">
        <v>193675</v>
      </c>
      <c r="D146" s="77">
        <v>2582963</v>
      </c>
      <c r="E146" s="77">
        <v>132998</v>
      </c>
      <c r="F146" s="77">
        <v>742818</v>
      </c>
      <c r="G146" s="77">
        <v>875816</v>
      </c>
      <c r="H146" s="77">
        <v>1707146</v>
      </c>
    </row>
    <row r="147" spans="1:8" x14ac:dyDescent="0.3">
      <c r="A147" s="259">
        <v>38292</v>
      </c>
      <c r="B147" s="77">
        <v>1896079</v>
      </c>
      <c r="C147" s="77">
        <v>242366</v>
      </c>
      <c r="D147" s="77">
        <v>2138445</v>
      </c>
      <c r="E147" s="77">
        <v>393646</v>
      </c>
      <c r="F147" s="77">
        <v>925755</v>
      </c>
      <c r="G147" s="77">
        <v>1319401</v>
      </c>
      <c r="H147" s="77">
        <v>819044</v>
      </c>
    </row>
    <row r="148" spans="1:8" x14ac:dyDescent="0.3">
      <c r="A148" s="270">
        <v>38322</v>
      </c>
      <c r="B148" s="77">
        <v>1772552</v>
      </c>
      <c r="C148" s="77">
        <v>208981</v>
      </c>
      <c r="D148" s="77">
        <v>1981533</v>
      </c>
      <c r="E148" s="77">
        <v>435235</v>
      </c>
      <c r="F148" s="77">
        <v>974244</v>
      </c>
      <c r="G148" s="77">
        <v>1409479</v>
      </c>
      <c r="H148" s="77">
        <v>572054</v>
      </c>
    </row>
    <row r="149" spans="1:8" x14ac:dyDescent="0.3">
      <c r="A149" s="269">
        <v>38353</v>
      </c>
      <c r="B149" s="77">
        <v>1786016</v>
      </c>
      <c r="C149" s="77">
        <v>199936</v>
      </c>
      <c r="D149" s="77">
        <v>1985953</v>
      </c>
      <c r="E149" s="77">
        <v>240795</v>
      </c>
      <c r="F149" s="77">
        <v>791610</v>
      </c>
      <c r="G149" s="77">
        <v>1032405</v>
      </c>
      <c r="H149" s="77">
        <v>953548</v>
      </c>
    </row>
    <row r="150" spans="1:8" x14ac:dyDescent="0.3">
      <c r="A150" s="268">
        <v>38384</v>
      </c>
      <c r="B150" s="77">
        <v>1790058</v>
      </c>
      <c r="C150" s="77">
        <v>237237</v>
      </c>
      <c r="D150" s="77">
        <v>2027295</v>
      </c>
      <c r="E150" s="77">
        <v>401643</v>
      </c>
      <c r="F150" s="77">
        <v>774268</v>
      </c>
      <c r="G150" s="77">
        <v>1175912</v>
      </c>
      <c r="H150" s="77">
        <v>851384</v>
      </c>
    </row>
    <row r="151" spans="1:8" x14ac:dyDescent="0.3">
      <c r="A151" s="267">
        <v>38412</v>
      </c>
      <c r="B151" s="77">
        <v>2210377</v>
      </c>
      <c r="C151" s="77">
        <v>266752</v>
      </c>
      <c r="D151" s="77">
        <v>2477130</v>
      </c>
      <c r="E151" s="77">
        <v>400198</v>
      </c>
      <c r="F151" s="77">
        <v>842222</v>
      </c>
      <c r="G151" s="77">
        <v>1242420</v>
      </c>
      <c r="H151" s="77">
        <v>1234709</v>
      </c>
    </row>
    <row r="152" spans="1:8" x14ac:dyDescent="0.3">
      <c r="A152" s="266">
        <v>38443</v>
      </c>
      <c r="B152" s="77">
        <v>2129939</v>
      </c>
      <c r="C152" s="77">
        <v>299147</v>
      </c>
      <c r="D152" s="77">
        <v>2429087</v>
      </c>
      <c r="E152" s="77">
        <v>465276</v>
      </c>
      <c r="F152" s="77">
        <v>858355</v>
      </c>
      <c r="G152" s="77">
        <v>1323631</v>
      </c>
      <c r="H152" s="77">
        <v>1105455</v>
      </c>
    </row>
    <row r="153" spans="1:8" x14ac:dyDescent="0.3">
      <c r="A153" s="265">
        <v>38473</v>
      </c>
      <c r="B153" s="77">
        <v>2286312</v>
      </c>
      <c r="C153" s="77">
        <v>296486</v>
      </c>
      <c r="D153" s="77">
        <v>2582799</v>
      </c>
      <c r="E153" s="77">
        <v>295545</v>
      </c>
      <c r="F153" s="77">
        <v>791294</v>
      </c>
      <c r="G153" s="77">
        <v>1086839</v>
      </c>
      <c r="H153" s="77">
        <v>1495960</v>
      </c>
    </row>
    <row r="154" spans="1:8" x14ac:dyDescent="0.3">
      <c r="A154" s="264">
        <v>38504</v>
      </c>
      <c r="B154" s="77">
        <v>2406987</v>
      </c>
      <c r="C154" s="77">
        <v>301961</v>
      </c>
      <c r="D154" s="77">
        <v>2708949</v>
      </c>
      <c r="E154" s="77">
        <v>287997</v>
      </c>
      <c r="F154" s="77">
        <v>808364</v>
      </c>
      <c r="G154" s="77">
        <v>1096361</v>
      </c>
      <c r="H154" s="77">
        <v>1612588</v>
      </c>
    </row>
    <row r="155" spans="1:8" x14ac:dyDescent="0.3">
      <c r="A155" s="263">
        <v>38534</v>
      </c>
      <c r="B155" s="77">
        <v>2473084</v>
      </c>
      <c r="C155" s="77">
        <v>284971</v>
      </c>
      <c r="D155" s="77">
        <v>2758055</v>
      </c>
      <c r="E155" s="77">
        <v>367776</v>
      </c>
      <c r="F155" s="77">
        <v>893049</v>
      </c>
      <c r="G155" s="77">
        <v>1260825</v>
      </c>
      <c r="H155" s="77">
        <v>1497230</v>
      </c>
    </row>
    <row r="156" spans="1:8" x14ac:dyDescent="0.3">
      <c r="A156" s="262">
        <v>38565</v>
      </c>
      <c r="B156" s="77">
        <v>2755521</v>
      </c>
      <c r="C156" s="77">
        <v>312462</v>
      </c>
      <c r="D156" s="77">
        <v>3067983</v>
      </c>
      <c r="E156" s="77">
        <v>417834</v>
      </c>
      <c r="F156" s="77">
        <v>906388</v>
      </c>
      <c r="G156" s="77">
        <v>1324222</v>
      </c>
      <c r="H156" s="77">
        <v>1743761</v>
      </c>
    </row>
    <row r="157" spans="1:8" x14ac:dyDescent="0.3">
      <c r="A157" s="261">
        <v>38596</v>
      </c>
      <c r="B157" s="77">
        <v>2564417</v>
      </c>
      <c r="C157" s="77">
        <v>345343</v>
      </c>
      <c r="D157" s="77">
        <v>2909760</v>
      </c>
      <c r="E157" s="77">
        <v>428018</v>
      </c>
      <c r="F157" s="77">
        <v>931897</v>
      </c>
      <c r="G157" s="77">
        <v>1359915</v>
      </c>
      <c r="H157" s="77">
        <v>1549845</v>
      </c>
    </row>
    <row r="158" spans="1:8" x14ac:dyDescent="0.3">
      <c r="A158" s="260">
        <v>38626</v>
      </c>
      <c r="B158" s="77">
        <v>2838792</v>
      </c>
      <c r="C158" s="77">
        <v>305644</v>
      </c>
      <c r="D158" s="77">
        <v>3144437</v>
      </c>
      <c r="E158" s="77">
        <v>751882</v>
      </c>
      <c r="F158" s="77">
        <v>1023672</v>
      </c>
      <c r="G158" s="77">
        <v>1775554</v>
      </c>
      <c r="H158" s="77">
        <v>1368883</v>
      </c>
    </row>
    <row r="159" spans="1:8" x14ac:dyDescent="0.3">
      <c r="A159" s="259">
        <v>38657</v>
      </c>
      <c r="B159" s="77">
        <v>2505499</v>
      </c>
      <c r="C159" s="77">
        <v>363770</v>
      </c>
      <c r="D159" s="77">
        <v>2869270</v>
      </c>
      <c r="E159" s="77">
        <v>871976</v>
      </c>
      <c r="F159" s="77">
        <v>1170952</v>
      </c>
      <c r="G159" s="77">
        <v>2042928</v>
      </c>
      <c r="H159" s="77">
        <v>826343</v>
      </c>
    </row>
    <row r="160" spans="1:8" x14ac:dyDescent="0.3">
      <c r="A160" s="270">
        <v>38687</v>
      </c>
      <c r="B160" s="77">
        <v>2582479</v>
      </c>
      <c r="C160" s="77">
        <v>345374</v>
      </c>
      <c r="D160" s="77">
        <v>2927854</v>
      </c>
      <c r="E160" s="77">
        <v>641790</v>
      </c>
      <c r="F160" s="77">
        <v>1030902</v>
      </c>
      <c r="G160" s="77">
        <v>1672692</v>
      </c>
      <c r="H160" s="77">
        <v>1255162</v>
      </c>
    </row>
    <row r="161" spans="1:8" x14ac:dyDescent="0.3">
      <c r="A161" s="269">
        <v>38718</v>
      </c>
      <c r="B161" s="77">
        <v>3191370</v>
      </c>
      <c r="C161" s="77">
        <v>296214</v>
      </c>
      <c r="D161" s="77">
        <v>3487585</v>
      </c>
      <c r="E161" s="77">
        <v>406644</v>
      </c>
      <c r="F161" s="77">
        <v>881040</v>
      </c>
      <c r="G161" s="77">
        <v>1287684</v>
      </c>
      <c r="H161" s="77">
        <v>2199900</v>
      </c>
    </row>
    <row r="162" spans="1:8" x14ac:dyDescent="0.3">
      <c r="A162" s="268">
        <v>38749</v>
      </c>
      <c r="B162" s="77">
        <v>2688437</v>
      </c>
      <c r="C162" s="77">
        <v>238200</v>
      </c>
      <c r="D162" s="77">
        <v>2926637</v>
      </c>
      <c r="E162" s="77">
        <v>630680</v>
      </c>
      <c r="F162" s="77">
        <v>881354</v>
      </c>
      <c r="G162" s="77">
        <v>1512034</v>
      </c>
      <c r="H162" s="77">
        <v>1414604</v>
      </c>
    </row>
    <row r="163" spans="1:8" x14ac:dyDescent="0.3">
      <c r="A163" s="267">
        <v>38777</v>
      </c>
      <c r="B163" s="77">
        <v>3162642</v>
      </c>
      <c r="C163" s="77">
        <v>379349</v>
      </c>
      <c r="D163" s="77">
        <v>3541991</v>
      </c>
      <c r="E163" s="77">
        <v>727257</v>
      </c>
      <c r="F163" s="77">
        <v>1089563</v>
      </c>
      <c r="G163" s="77">
        <v>1816820</v>
      </c>
      <c r="H163" s="77">
        <v>1725171</v>
      </c>
    </row>
    <row r="164" spans="1:8" x14ac:dyDescent="0.3">
      <c r="A164" s="266">
        <v>38808</v>
      </c>
      <c r="B164" s="77">
        <v>3138643</v>
      </c>
      <c r="C164" s="77">
        <v>372178</v>
      </c>
      <c r="D164" s="77">
        <v>3510821</v>
      </c>
      <c r="E164" s="77">
        <v>671549</v>
      </c>
      <c r="F164" s="77">
        <v>874931</v>
      </c>
      <c r="G164" s="77">
        <v>1546480</v>
      </c>
      <c r="H164" s="77">
        <v>1964341</v>
      </c>
    </row>
    <row r="165" spans="1:8" x14ac:dyDescent="0.3">
      <c r="A165" s="265">
        <v>38838</v>
      </c>
      <c r="B165" s="77">
        <v>3222068</v>
      </c>
      <c r="C165" s="77">
        <v>406374</v>
      </c>
      <c r="D165" s="77">
        <v>3628443</v>
      </c>
      <c r="E165" s="77">
        <v>772694</v>
      </c>
      <c r="F165" s="77">
        <v>1133267</v>
      </c>
      <c r="G165" s="77">
        <v>1905961</v>
      </c>
      <c r="H165" s="77">
        <v>1722482</v>
      </c>
    </row>
    <row r="166" spans="1:8" x14ac:dyDescent="0.3">
      <c r="A166" s="264">
        <v>38869</v>
      </c>
      <c r="B166" s="77">
        <v>2965657</v>
      </c>
      <c r="C166" s="77">
        <v>434665</v>
      </c>
      <c r="D166" s="77">
        <v>3400323</v>
      </c>
      <c r="E166" s="77">
        <v>652070</v>
      </c>
      <c r="F166" s="77">
        <v>1081248</v>
      </c>
      <c r="G166" s="77">
        <v>1733318</v>
      </c>
      <c r="H166" s="77">
        <v>1667005</v>
      </c>
    </row>
    <row r="167" spans="1:8" x14ac:dyDescent="0.3">
      <c r="A167" s="263">
        <v>38899</v>
      </c>
      <c r="B167" s="77">
        <v>3012005</v>
      </c>
      <c r="C167" s="77">
        <v>332287</v>
      </c>
      <c r="D167" s="77">
        <v>3344293</v>
      </c>
      <c r="E167" s="77">
        <v>640476</v>
      </c>
      <c r="F167" s="77">
        <v>1007426</v>
      </c>
      <c r="G167" s="77">
        <v>1647902</v>
      </c>
      <c r="H167" s="77">
        <v>1696390</v>
      </c>
    </row>
    <row r="168" spans="1:8" x14ac:dyDescent="0.3">
      <c r="A168" s="262">
        <v>38930</v>
      </c>
      <c r="B168" s="77">
        <v>3312195</v>
      </c>
      <c r="C168" s="77">
        <v>484611</v>
      </c>
      <c r="D168" s="77">
        <v>3796806</v>
      </c>
      <c r="E168" s="77">
        <v>812680</v>
      </c>
      <c r="F168" s="77">
        <v>1146094</v>
      </c>
      <c r="G168" s="77">
        <v>1958774</v>
      </c>
      <c r="H168" s="77">
        <v>1838032</v>
      </c>
    </row>
    <row r="169" spans="1:8" x14ac:dyDescent="0.3">
      <c r="A169" s="261">
        <v>38961</v>
      </c>
      <c r="B169" s="77">
        <v>2583254</v>
      </c>
      <c r="C169" s="77">
        <v>403181</v>
      </c>
      <c r="D169" s="77">
        <v>2986435</v>
      </c>
      <c r="E169" s="77">
        <v>646079</v>
      </c>
      <c r="F169" s="77">
        <v>1169232</v>
      </c>
      <c r="G169" s="77">
        <v>1815311</v>
      </c>
      <c r="H169" s="77">
        <v>1171125</v>
      </c>
    </row>
    <row r="170" spans="1:8" x14ac:dyDescent="0.3">
      <c r="A170" s="260">
        <v>38991</v>
      </c>
      <c r="B170" s="77">
        <v>2525411</v>
      </c>
      <c r="C170" s="77">
        <v>348516</v>
      </c>
      <c r="D170" s="77">
        <v>2873927</v>
      </c>
      <c r="E170" s="77">
        <v>478055</v>
      </c>
      <c r="F170" s="77">
        <v>1048515</v>
      </c>
      <c r="G170" s="77">
        <v>1526570</v>
      </c>
      <c r="H170" s="77">
        <v>1347358</v>
      </c>
    </row>
    <row r="171" spans="1:8" x14ac:dyDescent="0.3">
      <c r="A171" s="259">
        <v>39022</v>
      </c>
      <c r="B171" s="77">
        <v>2553147</v>
      </c>
      <c r="C171" s="77">
        <v>339259</v>
      </c>
      <c r="D171" s="77">
        <v>2892406</v>
      </c>
      <c r="E171" s="77">
        <v>383740</v>
      </c>
      <c r="F171" s="77">
        <v>995423</v>
      </c>
      <c r="G171" s="77">
        <v>1379163</v>
      </c>
      <c r="H171" s="77">
        <v>1513243</v>
      </c>
    </row>
    <row r="172" spans="1:8" x14ac:dyDescent="0.3">
      <c r="A172" s="270">
        <v>39052</v>
      </c>
      <c r="B172" s="77">
        <v>2352303</v>
      </c>
      <c r="C172" s="77">
        <v>274878</v>
      </c>
      <c r="D172" s="77">
        <v>2627182</v>
      </c>
      <c r="E172" s="77">
        <v>481159</v>
      </c>
      <c r="F172" s="77">
        <v>1025851</v>
      </c>
      <c r="G172" s="77">
        <v>1507010</v>
      </c>
      <c r="H172" s="77">
        <v>1120172</v>
      </c>
    </row>
    <row r="173" spans="1:8" x14ac:dyDescent="0.3">
      <c r="A173" s="269">
        <v>39083</v>
      </c>
      <c r="B173" s="77">
        <v>2177799</v>
      </c>
      <c r="C173" s="77">
        <v>438995</v>
      </c>
      <c r="D173" s="77">
        <v>2616795</v>
      </c>
      <c r="E173" s="77">
        <v>800165</v>
      </c>
      <c r="F173" s="77">
        <v>982310</v>
      </c>
      <c r="G173" s="77">
        <v>1782475</v>
      </c>
      <c r="H173" s="77">
        <v>834320</v>
      </c>
    </row>
    <row r="174" spans="1:8" x14ac:dyDescent="0.3">
      <c r="A174" s="268">
        <v>39114</v>
      </c>
      <c r="B174" s="77">
        <v>2400741</v>
      </c>
      <c r="C174" s="77">
        <v>400539</v>
      </c>
      <c r="D174" s="77">
        <v>2801280</v>
      </c>
      <c r="E174" s="77">
        <v>625797</v>
      </c>
      <c r="F174" s="77">
        <v>918660</v>
      </c>
      <c r="G174" s="77">
        <v>1544457</v>
      </c>
      <c r="H174" s="77">
        <v>1256823</v>
      </c>
    </row>
    <row r="175" spans="1:8" x14ac:dyDescent="0.3">
      <c r="A175" s="267">
        <v>39142</v>
      </c>
      <c r="B175" s="77">
        <v>2788586</v>
      </c>
      <c r="C175" s="77">
        <v>372984</v>
      </c>
      <c r="D175" s="77">
        <v>3161571</v>
      </c>
      <c r="E175" s="77">
        <v>602853</v>
      </c>
      <c r="F175" s="77">
        <v>979510</v>
      </c>
      <c r="G175" s="77">
        <v>1582363</v>
      </c>
      <c r="H175" s="77">
        <v>1579208</v>
      </c>
    </row>
    <row r="176" spans="1:8" x14ac:dyDescent="0.3">
      <c r="A176" s="266">
        <v>39173</v>
      </c>
      <c r="B176" s="77">
        <v>2747498</v>
      </c>
      <c r="C176" s="77">
        <v>382081</v>
      </c>
      <c r="D176" s="77">
        <v>3129579</v>
      </c>
      <c r="E176" s="77">
        <v>826477</v>
      </c>
      <c r="F176" s="77">
        <v>1031503</v>
      </c>
      <c r="G176" s="77">
        <v>1857980</v>
      </c>
      <c r="H176" s="77">
        <v>1271599</v>
      </c>
    </row>
    <row r="177" spans="1:8" x14ac:dyDescent="0.3">
      <c r="A177" s="265">
        <v>39203</v>
      </c>
      <c r="B177" s="77">
        <v>3062109</v>
      </c>
      <c r="C177" s="77">
        <v>473028</v>
      </c>
      <c r="D177" s="77">
        <v>3535138</v>
      </c>
      <c r="E177" s="77">
        <v>1003338</v>
      </c>
      <c r="F177" s="77">
        <v>1103558</v>
      </c>
      <c r="G177" s="77">
        <v>2106896</v>
      </c>
      <c r="H177" s="77">
        <v>1428242</v>
      </c>
    </row>
    <row r="178" spans="1:8" x14ac:dyDescent="0.3">
      <c r="A178" s="264">
        <v>39234</v>
      </c>
      <c r="B178" s="77">
        <v>3125575</v>
      </c>
      <c r="C178" s="77">
        <v>400853</v>
      </c>
      <c r="D178" s="77">
        <v>3526428</v>
      </c>
      <c r="E178" s="77">
        <v>1194748</v>
      </c>
      <c r="F178" s="77">
        <v>1234749</v>
      </c>
      <c r="G178" s="77">
        <v>2429497</v>
      </c>
      <c r="H178" s="77">
        <v>1096932</v>
      </c>
    </row>
    <row r="179" spans="1:8" x14ac:dyDescent="0.3">
      <c r="A179" s="263">
        <v>39264</v>
      </c>
      <c r="B179" s="77">
        <v>3517862</v>
      </c>
      <c r="C179" s="77">
        <v>445648</v>
      </c>
      <c r="D179" s="77">
        <v>3963511</v>
      </c>
      <c r="E179" s="77">
        <v>975928</v>
      </c>
      <c r="F179" s="77">
        <v>1231559</v>
      </c>
      <c r="G179" s="77">
        <v>2207487</v>
      </c>
      <c r="H179" s="77">
        <v>1756024</v>
      </c>
    </row>
    <row r="180" spans="1:8" x14ac:dyDescent="0.3">
      <c r="A180" s="262">
        <v>39295</v>
      </c>
      <c r="B180" s="77">
        <v>3187553</v>
      </c>
      <c r="C180" s="77">
        <v>418949</v>
      </c>
      <c r="D180" s="77">
        <v>3606502</v>
      </c>
      <c r="E180" s="77">
        <v>876197</v>
      </c>
      <c r="F180" s="77">
        <v>1407595</v>
      </c>
      <c r="G180" s="77">
        <v>2283792</v>
      </c>
      <c r="H180" s="77">
        <v>1322710</v>
      </c>
    </row>
    <row r="181" spans="1:8" x14ac:dyDescent="0.3">
      <c r="A181" s="261">
        <v>39326</v>
      </c>
      <c r="B181" s="77">
        <v>3399105</v>
      </c>
      <c r="C181" s="77">
        <v>494966</v>
      </c>
      <c r="D181" s="77">
        <v>3894072</v>
      </c>
      <c r="E181" s="77">
        <v>940853</v>
      </c>
      <c r="F181" s="77">
        <v>1203391</v>
      </c>
      <c r="G181" s="77">
        <v>2144244</v>
      </c>
      <c r="H181" s="77">
        <v>1749828</v>
      </c>
    </row>
    <row r="182" spans="1:8" x14ac:dyDescent="0.3">
      <c r="A182" s="260">
        <v>39356</v>
      </c>
      <c r="B182" s="77">
        <v>3357799</v>
      </c>
      <c r="C182" s="77">
        <v>384425</v>
      </c>
      <c r="D182" s="77">
        <v>3742225</v>
      </c>
      <c r="E182" s="77">
        <v>991282</v>
      </c>
      <c r="F182" s="77">
        <v>1362682</v>
      </c>
      <c r="G182" s="77">
        <v>2353964</v>
      </c>
      <c r="H182" s="77">
        <v>1388260</v>
      </c>
    </row>
    <row r="183" spans="1:8" x14ac:dyDescent="0.3">
      <c r="A183" s="259">
        <v>39387</v>
      </c>
      <c r="B183" s="77">
        <v>4482602</v>
      </c>
      <c r="C183" s="77">
        <v>397645</v>
      </c>
      <c r="D183" s="77">
        <v>4880247</v>
      </c>
      <c r="E183" s="77">
        <v>845722</v>
      </c>
      <c r="F183" s="77">
        <v>1523102</v>
      </c>
      <c r="G183" s="77">
        <v>2368824</v>
      </c>
      <c r="H183" s="77">
        <v>2511424</v>
      </c>
    </row>
    <row r="184" spans="1:8" x14ac:dyDescent="0.3">
      <c r="A184" s="270">
        <v>39417</v>
      </c>
      <c r="B184" s="77">
        <v>3689943</v>
      </c>
      <c r="C184" s="77">
        <v>466547</v>
      </c>
      <c r="D184" s="77">
        <v>4156490</v>
      </c>
      <c r="E184" s="77">
        <v>1248535</v>
      </c>
      <c r="F184" s="77">
        <v>1558676</v>
      </c>
      <c r="G184" s="77">
        <v>2807211</v>
      </c>
      <c r="H184" s="77">
        <v>1349279</v>
      </c>
    </row>
    <row r="185" spans="1:8" x14ac:dyDescent="0.3">
      <c r="A185" s="269">
        <v>39448</v>
      </c>
      <c r="B185" s="77">
        <v>3563746</v>
      </c>
      <c r="C185" s="77">
        <v>603050</v>
      </c>
      <c r="D185" s="77">
        <v>4166796</v>
      </c>
      <c r="E185" s="77">
        <v>1248682</v>
      </c>
      <c r="F185" s="77">
        <v>1395456</v>
      </c>
      <c r="G185" s="77">
        <v>2644138</v>
      </c>
      <c r="H185" s="77">
        <v>1522658</v>
      </c>
    </row>
    <row r="186" spans="1:8" x14ac:dyDescent="0.3">
      <c r="A186" s="268">
        <v>39479</v>
      </c>
      <c r="B186" s="77">
        <v>3373068</v>
      </c>
      <c r="C186" s="77">
        <v>438040</v>
      </c>
      <c r="D186" s="77">
        <v>3811109</v>
      </c>
      <c r="E186" s="77">
        <v>1228530</v>
      </c>
      <c r="F186" s="77">
        <v>1431299</v>
      </c>
      <c r="G186" s="77">
        <v>2659829</v>
      </c>
      <c r="H186" s="77">
        <v>1151280</v>
      </c>
    </row>
    <row r="187" spans="1:8" x14ac:dyDescent="0.3">
      <c r="A187" s="267">
        <v>39508</v>
      </c>
      <c r="B187" s="77">
        <v>4509943</v>
      </c>
      <c r="C187" s="77">
        <v>536008</v>
      </c>
      <c r="D187" s="77">
        <v>5045951</v>
      </c>
      <c r="E187" s="77">
        <v>900793</v>
      </c>
      <c r="F187" s="77">
        <v>1458998</v>
      </c>
      <c r="G187" s="77">
        <v>2359791</v>
      </c>
      <c r="H187" s="77">
        <v>2686161</v>
      </c>
    </row>
    <row r="188" spans="1:8" x14ac:dyDescent="0.3">
      <c r="A188" s="266">
        <v>39539</v>
      </c>
      <c r="B188" s="77">
        <v>4096305</v>
      </c>
      <c r="C188" s="77">
        <v>688478</v>
      </c>
      <c r="D188" s="77">
        <v>4784784</v>
      </c>
      <c r="E188" s="77">
        <v>1574622</v>
      </c>
      <c r="F188" s="77">
        <v>1833349</v>
      </c>
      <c r="G188" s="77">
        <v>3407971</v>
      </c>
      <c r="H188" s="77">
        <v>1376813</v>
      </c>
    </row>
    <row r="189" spans="1:8" x14ac:dyDescent="0.3">
      <c r="A189" s="265">
        <v>39569</v>
      </c>
      <c r="B189" s="77">
        <v>4443735</v>
      </c>
      <c r="C189" s="77">
        <v>558005</v>
      </c>
      <c r="D189" s="77">
        <v>5001740</v>
      </c>
      <c r="E189" s="77">
        <v>1323491</v>
      </c>
      <c r="F189" s="77">
        <v>1482196</v>
      </c>
      <c r="G189" s="77">
        <v>2805687</v>
      </c>
      <c r="H189" s="77">
        <v>2196054</v>
      </c>
    </row>
    <row r="190" spans="1:8" x14ac:dyDescent="0.3">
      <c r="A190" s="264">
        <v>39600</v>
      </c>
      <c r="B190" s="77">
        <v>4846412</v>
      </c>
      <c r="C190" s="77">
        <v>743331</v>
      </c>
      <c r="D190" s="77">
        <v>5589744</v>
      </c>
      <c r="E190" s="77">
        <v>1263504</v>
      </c>
      <c r="F190" s="77">
        <v>1714886</v>
      </c>
      <c r="G190" s="77">
        <v>2978390</v>
      </c>
      <c r="H190" s="77">
        <v>2611354</v>
      </c>
    </row>
    <row r="191" spans="1:8" x14ac:dyDescent="0.3">
      <c r="A191" s="263">
        <v>39630</v>
      </c>
      <c r="B191" s="77">
        <v>5131363</v>
      </c>
      <c r="C191" s="77">
        <v>800494</v>
      </c>
      <c r="D191" s="77">
        <v>5931857</v>
      </c>
      <c r="E191" s="77">
        <v>1336013</v>
      </c>
      <c r="F191" s="77">
        <v>2246767</v>
      </c>
      <c r="G191" s="77">
        <v>3582780</v>
      </c>
      <c r="H191" s="77">
        <v>2349077</v>
      </c>
    </row>
    <row r="192" spans="1:8" x14ac:dyDescent="0.3">
      <c r="A192" s="262">
        <v>39661</v>
      </c>
      <c r="B192" s="77">
        <v>4681627</v>
      </c>
      <c r="C192" s="77">
        <v>782951</v>
      </c>
      <c r="D192" s="77">
        <v>5464579</v>
      </c>
      <c r="E192" s="77">
        <v>1867640</v>
      </c>
      <c r="F192" s="77">
        <v>2458825</v>
      </c>
      <c r="G192" s="77">
        <v>4326465</v>
      </c>
      <c r="H192" s="77">
        <v>1138114</v>
      </c>
    </row>
    <row r="193" spans="1:8" x14ac:dyDescent="0.3">
      <c r="A193" s="261">
        <v>39692</v>
      </c>
      <c r="B193" s="77">
        <v>2721317</v>
      </c>
      <c r="C193" s="77">
        <v>743658</v>
      </c>
      <c r="D193" s="77">
        <v>3464975</v>
      </c>
      <c r="E193" s="77">
        <v>1573071</v>
      </c>
      <c r="F193" s="77">
        <v>1936725</v>
      </c>
      <c r="G193" s="77">
        <v>3509796</v>
      </c>
      <c r="H193" s="77">
        <v>-44821</v>
      </c>
    </row>
    <row r="194" spans="1:8" x14ac:dyDescent="0.3">
      <c r="A194" s="260">
        <v>39722</v>
      </c>
      <c r="B194" s="77">
        <v>2678832</v>
      </c>
      <c r="C194" s="77">
        <v>618349</v>
      </c>
      <c r="D194" s="77">
        <v>3297182</v>
      </c>
      <c r="E194" s="77">
        <v>1246027</v>
      </c>
      <c r="F194" s="77">
        <v>1769769</v>
      </c>
      <c r="G194" s="77">
        <v>3015796</v>
      </c>
      <c r="H194" s="77">
        <v>281386</v>
      </c>
    </row>
    <row r="195" spans="1:8" x14ac:dyDescent="0.3">
      <c r="A195" s="259">
        <v>39753</v>
      </c>
      <c r="B195" s="77">
        <v>1908577</v>
      </c>
      <c r="C195" s="77">
        <v>409055</v>
      </c>
      <c r="D195" s="77">
        <v>2317633</v>
      </c>
      <c r="E195" s="77">
        <v>1306683</v>
      </c>
      <c r="F195" s="77">
        <v>1099409</v>
      </c>
      <c r="G195" s="77">
        <v>2406092</v>
      </c>
      <c r="H195" s="77">
        <v>-88459</v>
      </c>
    </row>
    <row r="196" spans="1:8" x14ac:dyDescent="0.3">
      <c r="A196" s="270">
        <v>39783</v>
      </c>
      <c r="B196" s="77">
        <v>1386610</v>
      </c>
      <c r="C196" s="77">
        <v>372412</v>
      </c>
      <c r="D196" s="77">
        <v>1759022</v>
      </c>
      <c r="E196" s="77">
        <v>936091</v>
      </c>
      <c r="F196" s="77">
        <v>1024100</v>
      </c>
      <c r="G196" s="77">
        <v>1960191</v>
      </c>
      <c r="H196" s="77">
        <v>-201168</v>
      </c>
    </row>
    <row r="197" spans="1:8" x14ac:dyDescent="0.3">
      <c r="A197" s="269">
        <v>39814</v>
      </c>
      <c r="B197" s="77">
        <v>1607644</v>
      </c>
      <c r="C197" s="77">
        <v>308170</v>
      </c>
      <c r="D197" s="77">
        <v>1915814</v>
      </c>
      <c r="E197" s="77">
        <v>447707</v>
      </c>
      <c r="F197" s="77">
        <v>793495</v>
      </c>
      <c r="G197" s="77">
        <v>1241202</v>
      </c>
      <c r="H197" s="77">
        <v>674612</v>
      </c>
    </row>
    <row r="198" spans="1:8" x14ac:dyDescent="0.3">
      <c r="A198" s="268">
        <v>39845</v>
      </c>
      <c r="B198" s="77">
        <v>1345854</v>
      </c>
      <c r="C198" s="77">
        <v>326090</v>
      </c>
      <c r="D198" s="77">
        <v>1671944</v>
      </c>
      <c r="E198" s="77">
        <v>569897</v>
      </c>
      <c r="F198" s="77">
        <v>761213</v>
      </c>
      <c r="G198" s="77">
        <v>1331110</v>
      </c>
      <c r="H198" s="77">
        <v>340834</v>
      </c>
    </row>
    <row r="199" spans="1:8" x14ac:dyDescent="0.3">
      <c r="A199" s="267">
        <v>39873</v>
      </c>
      <c r="B199" s="77">
        <v>1579967</v>
      </c>
      <c r="C199" s="77">
        <v>353527</v>
      </c>
      <c r="D199" s="77">
        <v>1933494</v>
      </c>
      <c r="E199" s="77">
        <v>539524</v>
      </c>
      <c r="F199" s="77">
        <v>714436</v>
      </c>
      <c r="G199" s="77">
        <v>1253960</v>
      </c>
      <c r="H199" s="77">
        <v>679534</v>
      </c>
    </row>
    <row r="200" spans="1:8" x14ac:dyDescent="0.3">
      <c r="A200" s="266">
        <v>39904</v>
      </c>
      <c r="B200" s="77">
        <v>1686450</v>
      </c>
      <c r="C200" s="77">
        <v>297663</v>
      </c>
      <c r="D200" s="77">
        <v>1984113</v>
      </c>
      <c r="E200" s="77">
        <v>640152</v>
      </c>
      <c r="F200" s="77">
        <v>735992</v>
      </c>
      <c r="G200" s="77">
        <v>1376144</v>
      </c>
      <c r="H200" s="77">
        <v>607969</v>
      </c>
    </row>
    <row r="201" spans="1:8" x14ac:dyDescent="0.3">
      <c r="A201" s="265">
        <v>39934</v>
      </c>
      <c r="B201" s="77">
        <v>2051111</v>
      </c>
      <c r="C201" s="77">
        <v>369206</v>
      </c>
      <c r="D201" s="77">
        <v>2420317</v>
      </c>
      <c r="E201" s="77">
        <v>533376</v>
      </c>
      <c r="F201" s="77">
        <v>734896</v>
      </c>
      <c r="G201" s="77">
        <v>1268272</v>
      </c>
      <c r="H201" s="77">
        <v>1152045</v>
      </c>
    </row>
    <row r="202" spans="1:8" x14ac:dyDescent="0.3">
      <c r="A202" s="264">
        <v>39965</v>
      </c>
      <c r="B202" s="77">
        <v>2386487</v>
      </c>
      <c r="C202" s="77">
        <v>460316</v>
      </c>
      <c r="D202" s="77">
        <v>2846803</v>
      </c>
      <c r="E202" s="77">
        <v>790504</v>
      </c>
      <c r="F202" s="77">
        <v>1074359</v>
      </c>
      <c r="G202" s="77">
        <v>1864863</v>
      </c>
      <c r="H202" s="77">
        <v>981940</v>
      </c>
    </row>
    <row r="203" spans="1:8" x14ac:dyDescent="0.3">
      <c r="A203" s="263">
        <v>39995</v>
      </c>
      <c r="B203" s="77">
        <v>2469494</v>
      </c>
      <c r="C203" s="77">
        <v>429309</v>
      </c>
      <c r="D203" s="77">
        <v>2898803</v>
      </c>
      <c r="E203" s="77">
        <v>976114</v>
      </c>
      <c r="F203" s="77">
        <v>1063967</v>
      </c>
      <c r="G203" s="77">
        <v>2040081</v>
      </c>
      <c r="H203" s="77">
        <v>858722</v>
      </c>
    </row>
    <row r="204" spans="1:8" x14ac:dyDescent="0.3">
      <c r="A204" s="262">
        <v>40026</v>
      </c>
      <c r="B204" s="77">
        <v>2294018</v>
      </c>
      <c r="C204" s="77">
        <v>413952</v>
      </c>
      <c r="D204" s="77">
        <v>2707970</v>
      </c>
      <c r="E204" s="77">
        <v>816510</v>
      </c>
      <c r="F204" s="77">
        <v>1140894</v>
      </c>
      <c r="G204" s="77">
        <v>1957404</v>
      </c>
      <c r="H204" s="77">
        <v>750566</v>
      </c>
    </row>
    <row r="205" spans="1:8" x14ac:dyDescent="0.3">
      <c r="A205" s="261">
        <v>40057</v>
      </c>
      <c r="B205" s="77">
        <v>2190898</v>
      </c>
      <c r="C205" s="77">
        <v>609532</v>
      </c>
      <c r="D205" s="77">
        <v>2800430</v>
      </c>
      <c r="E205" s="77">
        <v>976875</v>
      </c>
      <c r="F205" s="77">
        <v>1296119</v>
      </c>
      <c r="G205" s="77">
        <v>2272994</v>
      </c>
      <c r="H205" s="77">
        <v>527436</v>
      </c>
    </row>
    <row r="206" spans="1:8" x14ac:dyDescent="0.3">
      <c r="A206" s="260">
        <v>40087</v>
      </c>
      <c r="B206" s="77">
        <v>2644174</v>
      </c>
      <c r="C206" s="77">
        <v>510875</v>
      </c>
      <c r="D206" s="77">
        <v>3155049</v>
      </c>
      <c r="E206" s="77">
        <v>683922</v>
      </c>
      <c r="F206" s="77">
        <v>1151457</v>
      </c>
      <c r="G206" s="77">
        <v>1835379</v>
      </c>
      <c r="H206" s="77">
        <v>1319670</v>
      </c>
    </row>
    <row r="207" spans="1:8" x14ac:dyDescent="0.3">
      <c r="A207" s="259">
        <v>40118</v>
      </c>
      <c r="B207" s="77">
        <v>2650412</v>
      </c>
      <c r="C207" s="77">
        <v>524760</v>
      </c>
      <c r="D207" s="77">
        <v>3175172</v>
      </c>
      <c r="E207" s="77">
        <v>752711</v>
      </c>
      <c r="F207" s="77">
        <v>932123</v>
      </c>
      <c r="G207" s="77">
        <v>1684834</v>
      </c>
      <c r="H207" s="77">
        <v>1490338</v>
      </c>
    </row>
    <row r="208" spans="1:8" x14ac:dyDescent="0.3">
      <c r="A208" s="270">
        <v>40148</v>
      </c>
      <c r="B208" s="77">
        <v>2707524</v>
      </c>
      <c r="C208" s="77">
        <v>613829</v>
      </c>
      <c r="D208" s="77">
        <v>3321353</v>
      </c>
      <c r="E208" s="77">
        <v>1202406</v>
      </c>
      <c r="F208" s="77">
        <v>1133817</v>
      </c>
      <c r="G208" s="77">
        <v>2336223</v>
      </c>
      <c r="H208" s="77">
        <v>985130</v>
      </c>
    </row>
    <row r="209" spans="1:8" x14ac:dyDescent="0.3">
      <c r="A209" s="269">
        <v>40179</v>
      </c>
      <c r="B209" s="77">
        <v>2632821</v>
      </c>
      <c r="C209" s="77">
        <v>474995</v>
      </c>
      <c r="D209" s="77">
        <v>3107816</v>
      </c>
      <c r="E209" s="77">
        <v>1088125</v>
      </c>
      <c r="F209" s="77">
        <v>1257209</v>
      </c>
      <c r="G209" s="77">
        <v>2345334</v>
      </c>
      <c r="H209" s="77">
        <v>762482</v>
      </c>
    </row>
    <row r="210" spans="1:8" x14ac:dyDescent="0.3">
      <c r="A210" s="268">
        <v>40210</v>
      </c>
      <c r="B210" s="77">
        <v>2426311</v>
      </c>
      <c r="C210" s="77">
        <v>507582</v>
      </c>
      <c r="D210" s="77">
        <v>2933893</v>
      </c>
      <c r="E210" s="77">
        <v>825717</v>
      </c>
      <c r="F210" s="77">
        <v>1185946</v>
      </c>
      <c r="G210" s="77">
        <v>2011663</v>
      </c>
      <c r="H210" s="77">
        <v>922230</v>
      </c>
    </row>
    <row r="211" spans="1:8" x14ac:dyDescent="0.3">
      <c r="A211" s="267">
        <v>40238</v>
      </c>
      <c r="B211" s="77">
        <v>2976669</v>
      </c>
      <c r="C211" s="77">
        <v>471948</v>
      </c>
      <c r="D211" s="77">
        <v>3448617</v>
      </c>
      <c r="E211" s="77">
        <v>903024</v>
      </c>
      <c r="F211" s="77">
        <v>1557077</v>
      </c>
      <c r="G211" s="77">
        <v>2460101</v>
      </c>
      <c r="H211" s="77">
        <v>988516</v>
      </c>
    </row>
    <row r="212" spans="1:8" x14ac:dyDescent="0.3">
      <c r="A212" s="266">
        <v>40269</v>
      </c>
      <c r="B212" s="77">
        <v>2905183</v>
      </c>
      <c r="C212" s="77">
        <v>498036</v>
      </c>
      <c r="D212" s="77">
        <v>3403219</v>
      </c>
      <c r="E212" s="77">
        <v>1377371</v>
      </c>
      <c r="F212" s="77">
        <v>1277273</v>
      </c>
      <c r="G212" s="77">
        <v>2654644</v>
      </c>
      <c r="H212" s="77">
        <v>748575</v>
      </c>
    </row>
    <row r="213" spans="1:8" x14ac:dyDescent="0.3">
      <c r="A213" s="265">
        <v>40299</v>
      </c>
      <c r="B213" s="77">
        <v>3344693</v>
      </c>
      <c r="C213" s="77">
        <v>475566</v>
      </c>
      <c r="D213" s="77">
        <v>3820259</v>
      </c>
      <c r="E213" s="77">
        <v>1234003</v>
      </c>
      <c r="F213" s="77">
        <v>1429286</v>
      </c>
      <c r="G213" s="77">
        <v>2663289</v>
      </c>
      <c r="H213" s="77">
        <v>1156970</v>
      </c>
    </row>
    <row r="214" spans="1:8" x14ac:dyDescent="0.3">
      <c r="A214" s="264">
        <v>40330</v>
      </c>
      <c r="B214" s="77">
        <v>2244315</v>
      </c>
      <c r="C214" s="77">
        <v>383877</v>
      </c>
      <c r="D214" s="77">
        <v>2628192</v>
      </c>
      <c r="E214" s="77">
        <v>908013</v>
      </c>
      <c r="F214" s="77">
        <v>1416924</v>
      </c>
      <c r="G214" s="77">
        <v>2324937</v>
      </c>
      <c r="H214" s="77">
        <v>303255</v>
      </c>
    </row>
    <row r="215" spans="1:8" x14ac:dyDescent="0.3">
      <c r="A215" s="263">
        <v>40360</v>
      </c>
      <c r="B215" s="77">
        <v>2944176</v>
      </c>
      <c r="C215" s="77">
        <v>461314</v>
      </c>
      <c r="D215" s="77">
        <v>3405490</v>
      </c>
      <c r="E215" s="77">
        <v>935682</v>
      </c>
      <c r="F215" s="77">
        <v>1652965</v>
      </c>
      <c r="G215" s="77">
        <v>2588647</v>
      </c>
      <c r="H215" s="77">
        <v>816843</v>
      </c>
    </row>
    <row r="216" spans="1:8" x14ac:dyDescent="0.3">
      <c r="A216" s="262">
        <v>40391</v>
      </c>
      <c r="B216" s="77">
        <v>2923278</v>
      </c>
      <c r="C216" s="77">
        <v>549518</v>
      </c>
      <c r="D216" s="77">
        <v>3472796</v>
      </c>
      <c r="E216" s="77">
        <v>1064726</v>
      </c>
      <c r="F216" s="77">
        <v>1620917</v>
      </c>
      <c r="G216" s="77">
        <v>2685643</v>
      </c>
      <c r="H216" s="77">
        <v>787153</v>
      </c>
    </row>
    <row r="217" spans="1:8" x14ac:dyDescent="0.3">
      <c r="A217" s="261">
        <v>40422</v>
      </c>
      <c r="B217" s="77">
        <v>2819239</v>
      </c>
      <c r="C217" s="77">
        <v>499186</v>
      </c>
      <c r="D217" s="77">
        <v>3318425</v>
      </c>
      <c r="E217" s="77">
        <v>933781</v>
      </c>
      <c r="F217" s="77">
        <v>1455695</v>
      </c>
      <c r="G217" s="77">
        <v>2389476</v>
      </c>
      <c r="H217" s="77">
        <v>928949</v>
      </c>
    </row>
    <row r="218" spans="1:8" x14ac:dyDescent="0.3">
      <c r="A218" s="260">
        <v>40452</v>
      </c>
      <c r="B218" s="77">
        <v>3188141</v>
      </c>
      <c r="C218" s="77">
        <v>497414</v>
      </c>
      <c r="D218" s="77">
        <v>3685555</v>
      </c>
      <c r="E218" s="77">
        <v>1065150</v>
      </c>
      <c r="F218" s="77">
        <v>1419206</v>
      </c>
      <c r="G218" s="77">
        <v>2484356</v>
      </c>
      <c r="H218" s="77">
        <v>1201199</v>
      </c>
    </row>
    <row r="219" spans="1:8" x14ac:dyDescent="0.3">
      <c r="A219" s="259">
        <v>40483</v>
      </c>
      <c r="B219" s="77">
        <v>3723726</v>
      </c>
      <c r="C219" s="77">
        <v>472966</v>
      </c>
      <c r="D219" s="77">
        <v>4196692</v>
      </c>
      <c r="E219" s="77">
        <v>951733</v>
      </c>
      <c r="F219" s="77">
        <v>1379876</v>
      </c>
      <c r="G219" s="77">
        <v>2331609</v>
      </c>
      <c r="H219" s="77">
        <v>1865083</v>
      </c>
    </row>
    <row r="220" spans="1:8" x14ac:dyDescent="0.3">
      <c r="A220" s="258">
        <v>40513</v>
      </c>
      <c r="B220" s="257">
        <v>3789956</v>
      </c>
      <c r="C220" s="257">
        <v>482377</v>
      </c>
      <c r="D220" s="257">
        <v>4272333</v>
      </c>
      <c r="E220" s="257">
        <v>1533004</v>
      </c>
      <c r="F220" s="257">
        <v>1738457</v>
      </c>
      <c r="G220" s="257">
        <v>3271461</v>
      </c>
      <c r="H220" s="257">
        <v>1000872</v>
      </c>
    </row>
  </sheetData>
  <mergeCells count="8">
    <mergeCell ref="G2:G4"/>
    <mergeCell ref="H2:H4"/>
    <mergeCell ref="A2:A4"/>
    <mergeCell ref="B2:B4"/>
    <mergeCell ref="C2:C4"/>
    <mergeCell ref="D2:D4"/>
    <mergeCell ref="E2:E4"/>
    <mergeCell ref="F2:F4"/>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2"/>
  <sheetViews>
    <sheetView tabSelected="1" workbookViewId="0">
      <selection activeCell="H13" sqref="H13"/>
    </sheetView>
  </sheetViews>
  <sheetFormatPr baseColWidth="10" defaultRowHeight="15.6" x14ac:dyDescent="0.3"/>
  <cols>
    <col min="2" max="2" width="16.19921875" customWidth="1"/>
    <col min="3" max="3" width="13.5" customWidth="1"/>
    <col min="4" max="4" width="7" customWidth="1"/>
  </cols>
  <sheetData>
    <row r="1" spans="1:7" x14ac:dyDescent="0.3">
      <c r="A1" s="1"/>
      <c r="B1" s="288" t="s">
        <v>1020</v>
      </c>
      <c r="C1" s="288"/>
      <c r="D1" s="199"/>
      <c r="E1" s="287" t="s">
        <v>1019</v>
      </c>
      <c r="F1" s="287"/>
      <c r="G1" s="287"/>
    </row>
    <row r="2" spans="1:7" x14ac:dyDescent="0.3">
      <c r="A2" s="255" t="s">
        <v>2</v>
      </c>
      <c r="B2" s="255" t="s">
        <v>1018</v>
      </c>
      <c r="C2" s="255" t="s">
        <v>1017</v>
      </c>
      <c r="D2" s="47"/>
      <c r="E2" s="255" t="s">
        <v>1016</v>
      </c>
      <c r="F2" s="255" t="s">
        <v>1000</v>
      </c>
      <c r="G2" s="255" t="s">
        <v>1015</v>
      </c>
    </row>
    <row r="3" spans="1:7" x14ac:dyDescent="0.3">
      <c r="A3" s="216"/>
      <c r="B3" s="216"/>
      <c r="C3" s="216"/>
      <c r="D3" s="47"/>
      <c r="E3" s="216"/>
      <c r="F3" s="216"/>
      <c r="G3" s="216"/>
    </row>
    <row r="4" spans="1:7" ht="16.2" thickBot="1" x14ac:dyDescent="0.35">
      <c r="A4" s="217"/>
      <c r="B4" s="217"/>
      <c r="C4" s="217"/>
      <c r="D4" s="47"/>
      <c r="E4" s="217"/>
      <c r="F4" s="217"/>
      <c r="G4" s="217"/>
    </row>
    <row r="5" spans="1:7" ht="16.2" thickTop="1" x14ac:dyDescent="0.3">
      <c r="A5" s="6">
        <v>1920</v>
      </c>
      <c r="B5" s="7" t="s">
        <v>3</v>
      </c>
      <c r="C5" s="7" t="s">
        <v>3</v>
      </c>
      <c r="D5" s="1"/>
      <c r="E5" s="279">
        <v>21916</v>
      </c>
      <c r="F5" s="278">
        <v>261.98235599999998</v>
      </c>
      <c r="G5" s="278"/>
    </row>
    <row r="6" spans="1:7" x14ac:dyDescent="0.3">
      <c r="A6" s="6">
        <v>1921</v>
      </c>
      <c r="B6" s="7" t="s">
        <v>3</v>
      </c>
      <c r="C6" s="7" t="s">
        <v>3</v>
      </c>
      <c r="D6" s="1"/>
      <c r="E6" s="279">
        <v>21947</v>
      </c>
      <c r="F6" s="278">
        <v>261.77657099999999</v>
      </c>
      <c r="G6" s="278"/>
    </row>
    <row r="7" spans="1:7" x14ac:dyDescent="0.3">
      <c r="A7" s="6">
        <v>1922</v>
      </c>
      <c r="B7" s="7" t="s">
        <v>3</v>
      </c>
      <c r="C7" s="7" t="s">
        <v>3</v>
      </c>
      <c r="D7" s="1"/>
      <c r="E7" s="279">
        <v>21976</v>
      </c>
      <c r="F7" s="278">
        <v>270.17639200000002</v>
      </c>
      <c r="G7" s="278"/>
    </row>
    <row r="8" spans="1:7" x14ac:dyDescent="0.3">
      <c r="A8" s="6">
        <v>1923</v>
      </c>
      <c r="B8" s="7" t="s">
        <v>3</v>
      </c>
      <c r="C8" s="7" t="s">
        <v>3</v>
      </c>
      <c r="D8" s="1"/>
      <c r="E8" s="279">
        <v>22007</v>
      </c>
      <c r="F8" s="278">
        <v>251.50250199999999</v>
      </c>
      <c r="G8" s="278"/>
    </row>
    <row r="9" spans="1:7" x14ac:dyDescent="0.3">
      <c r="A9" s="6">
        <v>1924</v>
      </c>
      <c r="B9" s="7" t="s">
        <v>3</v>
      </c>
      <c r="C9" s="7" t="s">
        <v>3</v>
      </c>
      <c r="D9" s="1"/>
      <c r="E9" s="279">
        <v>22037</v>
      </c>
      <c r="F9" s="278">
        <v>263.80260500000003</v>
      </c>
      <c r="G9" s="278"/>
    </row>
    <row r="10" spans="1:7" x14ac:dyDescent="0.3">
      <c r="A10" s="6">
        <v>1925</v>
      </c>
      <c r="B10" s="7" t="s">
        <v>3</v>
      </c>
      <c r="C10" s="7" t="s">
        <v>3</v>
      </c>
      <c r="D10" s="1"/>
      <c r="E10" s="279">
        <v>22068</v>
      </c>
      <c r="F10" s="278">
        <v>275.37745999999999</v>
      </c>
      <c r="G10" s="278"/>
    </row>
    <row r="11" spans="1:7" x14ac:dyDescent="0.3">
      <c r="A11" s="6">
        <v>1926</v>
      </c>
      <c r="B11" s="7" t="s">
        <v>3</v>
      </c>
      <c r="C11" s="7" t="s">
        <v>3</v>
      </c>
      <c r="D11" s="1"/>
      <c r="E11" s="279">
        <v>22098</v>
      </c>
      <c r="F11" s="278">
        <v>279.78183999999999</v>
      </c>
      <c r="G11" s="278"/>
    </row>
    <row r="12" spans="1:7" x14ac:dyDescent="0.3">
      <c r="A12" s="6">
        <v>1927</v>
      </c>
      <c r="B12" s="7" t="s">
        <v>3</v>
      </c>
      <c r="C12" s="7" t="s">
        <v>3</v>
      </c>
      <c r="D12" s="1"/>
      <c r="E12" s="279">
        <v>22129</v>
      </c>
      <c r="F12" s="278">
        <v>288.65560599999998</v>
      </c>
      <c r="G12" s="278"/>
    </row>
    <row r="13" spans="1:7" x14ac:dyDescent="0.3">
      <c r="A13" s="6">
        <v>1928</v>
      </c>
      <c r="B13" s="7" t="s">
        <v>3</v>
      </c>
      <c r="C13" s="7" t="s">
        <v>3</v>
      </c>
      <c r="D13" s="1"/>
      <c r="E13" s="279">
        <v>22160</v>
      </c>
      <c r="F13" s="278">
        <v>287.58172999999999</v>
      </c>
      <c r="G13" s="278"/>
    </row>
    <row r="14" spans="1:7" x14ac:dyDescent="0.3">
      <c r="A14" s="6">
        <v>1929</v>
      </c>
      <c r="B14" s="7" t="s">
        <v>3</v>
      </c>
      <c r="C14" s="7" t="s">
        <v>3</v>
      </c>
      <c r="D14" s="1"/>
      <c r="E14" s="279">
        <v>22190</v>
      </c>
      <c r="F14" s="278">
        <v>267.54555399999998</v>
      </c>
      <c r="G14" s="278"/>
    </row>
    <row r="15" spans="1:7" x14ac:dyDescent="0.3">
      <c r="A15" s="6">
        <v>1930</v>
      </c>
      <c r="B15" s="7" t="s">
        <v>3</v>
      </c>
      <c r="C15" s="7" t="s">
        <v>3</v>
      </c>
      <c r="D15" s="1"/>
      <c r="E15" s="279">
        <v>22221</v>
      </c>
      <c r="F15" s="278">
        <v>267.35183999999998</v>
      </c>
      <c r="G15" s="278"/>
    </row>
    <row r="16" spans="1:7" x14ac:dyDescent="0.3">
      <c r="A16" s="6">
        <v>1931</v>
      </c>
      <c r="B16" s="7" t="s">
        <v>3</v>
      </c>
      <c r="C16" s="7" t="s">
        <v>3</v>
      </c>
      <c r="D16" s="1"/>
      <c r="E16" s="279">
        <v>22251</v>
      </c>
      <c r="F16" s="278">
        <v>270.86363299999999</v>
      </c>
      <c r="G16" s="278"/>
    </row>
    <row r="17" spans="1:7" x14ac:dyDescent="0.3">
      <c r="A17" s="6">
        <v>1932</v>
      </c>
      <c r="B17" s="7" t="s">
        <v>3</v>
      </c>
      <c r="C17" s="7" t="s">
        <v>3</v>
      </c>
      <c r="D17" s="1"/>
      <c r="E17" s="279">
        <v>22282</v>
      </c>
      <c r="F17" s="278">
        <v>270.70435500000002</v>
      </c>
      <c r="G17" s="43"/>
    </row>
    <row r="18" spans="1:7" x14ac:dyDescent="0.3">
      <c r="A18" s="6">
        <v>1933</v>
      </c>
      <c r="B18" s="7" t="s">
        <v>3</v>
      </c>
      <c r="C18" s="7" t="s">
        <v>3</v>
      </c>
      <c r="D18" s="1"/>
      <c r="E18" s="279">
        <v>22313</v>
      </c>
      <c r="F18" s="278">
        <v>269.09968400000002</v>
      </c>
      <c r="G18" s="43"/>
    </row>
    <row r="19" spans="1:7" x14ac:dyDescent="0.3">
      <c r="A19" s="6">
        <v>1934</v>
      </c>
      <c r="B19" s="7" t="s">
        <v>3</v>
      </c>
      <c r="C19" s="7" t="s">
        <v>3</v>
      </c>
      <c r="D19" s="1"/>
      <c r="E19" s="279">
        <v>22341</v>
      </c>
      <c r="F19" s="278">
        <v>280.982215</v>
      </c>
      <c r="G19" s="43"/>
    </row>
    <row r="20" spans="1:7" x14ac:dyDescent="0.3">
      <c r="A20" s="6">
        <v>1935</v>
      </c>
      <c r="B20" s="7" t="s">
        <v>3</v>
      </c>
      <c r="C20" s="7" t="s">
        <v>3</v>
      </c>
      <c r="D20" s="1"/>
      <c r="E20" s="279">
        <v>22372</v>
      </c>
      <c r="F20" s="278">
        <v>286.06123200000002</v>
      </c>
      <c r="G20" s="43"/>
    </row>
    <row r="21" spans="1:7" x14ac:dyDescent="0.3">
      <c r="A21" s="6">
        <v>1936</v>
      </c>
      <c r="B21" s="7" t="s">
        <v>3</v>
      </c>
      <c r="C21" s="7" t="s">
        <v>3</v>
      </c>
      <c r="D21" s="1"/>
      <c r="E21" s="279">
        <v>22402</v>
      </c>
      <c r="F21" s="278">
        <v>293.61334299999993</v>
      </c>
      <c r="G21" s="43"/>
    </row>
    <row r="22" spans="1:7" x14ac:dyDescent="0.3">
      <c r="A22" s="6">
        <v>1937</v>
      </c>
      <c r="B22" s="7" t="s">
        <v>3</v>
      </c>
      <c r="C22" s="7" t="s">
        <v>3</v>
      </c>
      <c r="D22" s="1"/>
      <c r="E22" s="279">
        <v>22433</v>
      </c>
      <c r="F22" s="278">
        <v>295.26602000000003</v>
      </c>
      <c r="G22" s="43"/>
    </row>
    <row r="23" spans="1:7" x14ac:dyDescent="0.3">
      <c r="A23" s="285">
        <v>1938</v>
      </c>
      <c r="B23" s="280">
        <v>106</v>
      </c>
      <c r="C23" s="280">
        <v>10.408219178082192</v>
      </c>
      <c r="D23" s="280"/>
      <c r="E23" s="279">
        <v>22463</v>
      </c>
      <c r="F23" s="278">
        <v>302.10099000000002</v>
      </c>
      <c r="G23" s="43"/>
    </row>
    <row r="24" spans="1:7" x14ac:dyDescent="0.3">
      <c r="A24" s="285">
        <v>1939</v>
      </c>
      <c r="B24" s="280">
        <v>119</v>
      </c>
      <c r="C24" s="280">
        <v>23.495890410958904</v>
      </c>
      <c r="D24" s="280"/>
      <c r="E24" s="279">
        <v>22494</v>
      </c>
      <c r="F24" s="278">
        <v>304.35970700000001</v>
      </c>
      <c r="G24" s="43"/>
    </row>
    <row r="25" spans="1:7" x14ac:dyDescent="0.3">
      <c r="A25" s="285">
        <v>1940</v>
      </c>
      <c r="B25" s="280">
        <v>121</v>
      </c>
      <c r="C25" s="280">
        <v>23.454794520547946</v>
      </c>
      <c r="D25" s="280"/>
      <c r="E25" s="279">
        <v>22525</v>
      </c>
      <c r="F25" s="278">
        <v>305.24342799999999</v>
      </c>
      <c r="G25" s="43"/>
    </row>
    <row r="26" spans="1:7" x14ac:dyDescent="0.3">
      <c r="A26" s="285">
        <v>1941</v>
      </c>
      <c r="B26" s="280">
        <v>119</v>
      </c>
      <c r="C26" s="280">
        <v>20.720547945205478</v>
      </c>
      <c r="D26" s="280"/>
      <c r="E26" s="279">
        <v>22555</v>
      </c>
      <c r="F26" s="278">
        <v>298.21884299999999</v>
      </c>
      <c r="G26" s="43"/>
    </row>
    <row r="27" spans="1:7" x14ac:dyDescent="0.3">
      <c r="A27" s="285">
        <v>1942</v>
      </c>
      <c r="B27" s="280">
        <v>96</v>
      </c>
      <c r="C27" s="280">
        <v>3.7616438356164386</v>
      </c>
      <c r="D27" s="280"/>
      <c r="E27" s="279">
        <v>22586</v>
      </c>
      <c r="F27" s="278">
        <v>299.13729999999998</v>
      </c>
      <c r="G27" s="43"/>
    </row>
    <row r="28" spans="1:7" x14ac:dyDescent="0.3">
      <c r="A28" s="285">
        <v>1943</v>
      </c>
      <c r="B28" s="280">
        <v>97</v>
      </c>
      <c r="C28" s="280">
        <v>3.6794520547945204</v>
      </c>
      <c r="D28" s="280"/>
      <c r="E28" s="279">
        <v>22616</v>
      </c>
      <c r="F28" s="278">
        <v>303.78488199999998</v>
      </c>
      <c r="G28" s="43"/>
    </row>
    <row r="29" spans="1:7" x14ac:dyDescent="0.3">
      <c r="A29" s="285">
        <v>1944</v>
      </c>
      <c r="B29" s="280">
        <v>105</v>
      </c>
      <c r="C29" s="280">
        <v>1.7945205479452055</v>
      </c>
      <c r="D29" s="280"/>
      <c r="E29" s="279">
        <v>22647</v>
      </c>
      <c r="F29" s="278">
        <v>302.209945</v>
      </c>
      <c r="G29" s="43"/>
    </row>
    <row r="30" spans="1:7" x14ac:dyDescent="0.3">
      <c r="A30" s="285">
        <v>1945</v>
      </c>
      <c r="B30" s="280">
        <v>120</v>
      </c>
      <c r="C30" s="280">
        <v>6.6630136986301371</v>
      </c>
      <c r="D30" s="280"/>
      <c r="E30" s="279">
        <v>22678</v>
      </c>
      <c r="F30" s="278">
        <v>300.11611899999997</v>
      </c>
      <c r="G30" s="43"/>
    </row>
    <row r="31" spans="1:7" x14ac:dyDescent="0.3">
      <c r="A31" s="285">
        <v>1946</v>
      </c>
      <c r="B31" s="280">
        <v>136</v>
      </c>
      <c r="C31" s="280">
        <v>9.0465753424657542</v>
      </c>
      <c r="D31" s="280"/>
      <c r="E31" s="279">
        <v>22706</v>
      </c>
      <c r="F31" s="278">
        <v>298.93062700000002</v>
      </c>
      <c r="G31" s="43"/>
    </row>
    <row r="32" spans="1:7" x14ac:dyDescent="0.3">
      <c r="A32" s="285">
        <v>1947</v>
      </c>
      <c r="B32" s="280">
        <v>156</v>
      </c>
      <c r="C32" s="280">
        <v>18.471232876712328</v>
      </c>
      <c r="D32" s="280"/>
      <c r="E32" s="279">
        <v>22737</v>
      </c>
      <c r="F32" s="278">
        <v>302.23177399999997</v>
      </c>
      <c r="G32" s="43"/>
    </row>
    <row r="33" spans="1:7" x14ac:dyDescent="0.3">
      <c r="A33" s="285">
        <v>1948</v>
      </c>
      <c r="B33" s="280">
        <v>163</v>
      </c>
      <c r="C33" s="280">
        <v>19.684931506849313</v>
      </c>
      <c r="D33" s="280"/>
      <c r="E33" s="279">
        <v>22767</v>
      </c>
      <c r="F33" s="278">
        <v>310.10734400000001</v>
      </c>
      <c r="G33" s="43"/>
    </row>
    <row r="34" spans="1:7" x14ac:dyDescent="0.3">
      <c r="A34" s="285">
        <v>1949</v>
      </c>
      <c r="B34" s="280">
        <v>170</v>
      </c>
      <c r="C34" s="280">
        <v>19.67945205479452</v>
      </c>
      <c r="D34" s="280"/>
      <c r="E34" s="279">
        <v>22798</v>
      </c>
      <c r="F34" s="278">
        <v>310.88178099999999</v>
      </c>
      <c r="G34" s="43"/>
    </row>
    <row r="35" spans="1:7" x14ac:dyDescent="0.3">
      <c r="A35" s="285">
        <v>1950</v>
      </c>
      <c r="B35" s="280">
        <v>202</v>
      </c>
      <c r="C35" s="280">
        <v>33.37808219178082</v>
      </c>
      <c r="D35" s="280"/>
      <c r="E35" s="279">
        <v>22828</v>
      </c>
      <c r="F35" s="278">
        <v>308.22420299999999</v>
      </c>
      <c r="G35" s="43"/>
    </row>
    <row r="36" spans="1:7" x14ac:dyDescent="0.3">
      <c r="A36" s="285">
        <v>1951</v>
      </c>
      <c r="B36" s="280">
        <v>216</v>
      </c>
      <c r="C36" s="280">
        <v>37.591780821917808</v>
      </c>
      <c r="D36" s="280"/>
      <c r="E36" s="279">
        <v>22859</v>
      </c>
      <c r="F36" s="278">
        <v>317.01051899999999</v>
      </c>
      <c r="G36" s="43"/>
    </row>
    <row r="37" spans="1:7" x14ac:dyDescent="0.3">
      <c r="A37" s="285">
        <v>1952</v>
      </c>
      <c r="B37" s="280">
        <v>216</v>
      </c>
      <c r="C37" s="280">
        <v>25.547945205479451</v>
      </c>
      <c r="D37" s="280"/>
      <c r="E37" s="279">
        <v>22890</v>
      </c>
      <c r="F37" s="278">
        <v>311.06167599999998</v>
      </c>
      <c r="G37" s="43"/>
    </row>
    <row r="38" spans="1:7" x14ac:dyDescent="0.3">
      <c r="A38" s="285">
        <v>1953</v>
      </c>
      <c r="B38" s="280">
        <v>203</v>
      </c>
      <c r="C38" s="280">
        <v>9.5452054794520542</v>
      </c>
      <c r="D38" s="280"/>
      <c r="E38" s="279">
        <v>22920</v>
      </c>
      <c r="F38" s="278">
        <v>304.880155</v>
      </c>
      <c r="G38" s="43"/>
    </row>
    <row r="39" spans="1:7" x14ac:dyDescent="0.3">
      <c r="A39" s="285">
        <v>1954</v>
      </c>
      <c r="B39" s="280">
        <v>234</v>
      </c>
      <c r="C39" s="280">
        <v>12.684931506849315</v>
      </c>
      <c r="D39" s="280"/>
      <c r="E39" s="279">
        <v>22951</v>
      </c>
      <c r="F39" s="278">
        <v>304.72953799999999</v>
      </c>
      <c r="G39" s="43"/>
    </row>
    <row r="40" spans="1:7" x14ac:dyDescent="0.3">
      <c r="A40" s="285">
        <v>1955</v>
      </c>
      <c r="B40" s="280">
        <v>250</v>
      </c>
      <c r="C40" s="280">
        <v>16.728767123287671</v>
      </c>
      <c r="D40" s="280"/>
      <c r="E40" s="279">
        <v>22981</v>
      </c>
      <c r="F40" s="278">
        <v>305.44341500000002</v>
      </c>
      <c r="G40" s="43"/>
    </row>
    <row r="41" spans="1:7" x14ac:dyDescent="0.3">
      <c r="A41" s="285">
        <v>1956</v>
      </c>
      <c r="B41" s="280">
        <v>257</v>
      </c>
      <c r="C41" s="280">
        <v>18.12876712328767</v>
      </c>
      <c r="D41" s="280"/>
      <c r="E41" s="279">
        <v>23012</v>
      </c>
      <c r="F41" s="278">
        <v>307.73378100000002</v>
      </c>
      <c r="G41" s="43"/>
    </row>
    <row r="42" spans="1:7" x14ac:dyDescent="0.3">
      <c r="A42" s="285">
        <v>1957</v>
      </c>
      <c r="B42" s="280">
        <v>253</v>
      </c>
      <c r="C42" s="280">
        <v>11.06027397260274</v>
      </c>
      <c r="D42" s="280"/>
      <c r="E42" s="279">
        <v>23043</v>
      </c>
      <c r="F42" s="278">
        <v>304.80958800000002</v>
      </c>
      <c r="G42" s="43"/>
    </row>
    <row r="43" spans="1:7" x14ac:dyDescent="0.3">
      <c r="A43" s="285">
        <v>1958</v>
      </c>
      <c r="B43" s="280">
        <v>276</v>
      </c>
      <c r="C43" s="280">
        <v>1.8520547945205479</v>
      </c>
      <c r="D43" s="280"/>
      <c r="E43" s="279">
        <v>23071</v>
      </c>
      <c r="F43" s="278">
        <v>303.04915699999998</v>
      </c>
      <c r="G43" s="43"/>
    </row>
    <row r="44" spans="1:7" x14ac:dyDescent="0.3">
      <c r="A44" s="285">
        <v>1959</v>
      </c>
      <c r="B44" s="280">
        <v>290</v>
      </c>
      <c r="C44" s="280">
        <v>0.30684931506849317</v>
      </c>
      <c r="D44" s="280"/>
      <c r="E44" s="279">
        <v>23102</v>
      </c>
      <c r="F44" s="278">
        <v>311.50595600000003</v>
      </c>
      <c r="G44" s="43"/>
    </row>
    <row r="45" spans="1:7" x14ac:dyDescent="0.3">
      <c r="A45" s="285">
        <v>1960</v>
      </c>
      <c r="B45" s="286">
        <v>270.58189640710401</v>
      </c>
      <c r="C45" s="280">
        <v>3.0136986301369864</v>
      </c>
      <c r="D45" s="280"/>
      <c r="E45" s="279">
        <v>23132</v>
      </c>
      <c r="F45" s="278">
        <v>316.91434600000002</v>
      </c>
      <c r="G45" s="43"/>
    </row>
    <row r="46" spans="1:7" x14ac:dyDescent="0.3">
      <c r="A46" s="285">
        <v>1961</v>
      </c>
      <c r="B46" s="286">
        <v>292.528013526027</v>
      </c>
      <c r="C46" s="280">
        <v>18.30958904109589</v>
      </c>
      <c r="D46" s="280"/>
      <c r="E46" s="279">
        <v>23163</v>
      </c>
      <c r="F46" s="278">
        <v>320.60549400000002</v>
      </c>
      <c r="G46" s="43"/>
    </row>
    <row r="47" spans="1:7" x14ac:dyDescent="0.3">
      <c r="A47" s="285">
        <v>1962</v>
      </c>
      <c r="B47" s="284">
        <v>306.359963972603</v>
      </c>
      <c r="C47" s="280">
        <v>19.610958904109587</v>
      </c>
      <c r="D47" s="280"/>
      <c r="E47" s="279">
        <v>23193</v>
      </c>
      <c r="F47" s="278">
        <v>321.86396500000001</v>
      </c>
      <c r="G47" s="43"/>
    </row>
    <row r="48" spans="1:7" x14ac:dyDescent="0.3">
      <c r="A48" s="285">
        <v>1963</v>
      </c>
      <c r="B48" s="284">
        <v>314.65621617808199</v>
      </c>
      <c r="C48" s="280">
        <v>19.556164383561644</v>
      </c>
      <c r="D48" s="280"/>
      <c r="E48" s="279">
        <v>23224</v>
      </c>
      <c r="F48" s="278">
        <v>322.15574400000003</v>
      </c>
      <c r="G48" s="43"/>
    </row>
    <row r="49" spans="1:7" x14ac:dyDescent="0.3">
      <c r="A49" s="285">
        <v>1964</v>
      </c>
      <c r="B49" s="284">
        <v>315.73162010655699</v>
      </c>
      <c r="C49" s="280">
        <v>20.87945205479452</v>
      </c>
      <c r="D49" s="280"/>
      <c r="E49" s="279">
        <v>23255</v>
      </c>
      <c r="F49" s="278">
        <v>318.396233</v>
      </c>
      <c r="G49" s="43"/>
    </row>
    <row r="50" spans="1:7" x14ac:dyDescent="0.3">
      <c r="A50" s="285">
        <v>1965</v>
      </c>
      <c r="B50" s="284">
        <v>323.09924027397301</v>
      </c>
      <c r="C50" s="280">
        <v>13.150684931506849</v>
      </c>
      <c r="D50" s="280"/>
      <c r="E50" s="279">
        <v>23285</v>
      </c>
      <c r="F50" s="278">
        <v>308.03996899999999</v>
      </c>
      <c r="G50" s="43"/>
    </row>
    <row r="51" spans="1:7" x14ac:dyDescent="0.3">
      <c r="A51" s="285">
        <v>1966</v>
      </c>
      <c r="B51" s="284">
        <v>331.58496750136999</v>
      </c>
      <c r="C51" s="280">
        <v>0</v>
      </c>
      <c r="D51" s="280"/>
      <c r="E51" s="279">
        <v>23316</v>
      </c>
      <c r="F51" s="278">
        <v>322.76757600000002</v>
      </c>
      <c r="G51" s="43"/>
    </row>
    <row r="52" spans="1:7" x14ac:dyDescent="0.3">
      <c r="A52" s="285">
        <v>1967</v>
      </c>
      <c r="B52" s="284">
        <v>364.16582325205502</v>
      </c>
      <c r="C52" s="280">
        <v>0</v>
      </c>
      <c r="D52" s="280"/>
      <c r="E52" s="279">
        <v>23346</v>
      </c>
      <c r="F52" s="278">
        <v>317.55247900000001</v>
      </c>
      <c r="G52" s="43"/>
    </row>
    <row r="53" spans="1:7" x14ac:dyDescent="0.3">
      <c r="A53" s="285">
        <v>1968</v>
      </c>
      <c r="B53" s="284">
        <v>388.67859781420799</v>
      </c>
      <c r="C53" s="280">
        <v>0</v>
      </c>
      <c r="D53" s="280"/>
      <c r="E53" s="279">
        <v>23377</v>
      </c>
      <c r="F53" s="278">
        <v>314.22912600000001</v>
      </c>
      <c r="G53" s="43"/>
    </row>
    <row r="54" spans="1:7" x14ac:dyDescent="0.3">
      <c r="A54" s="285">
        <v>1969</v>
      </c>
      <c r="B54" s="284">
        <v>410.03036164383599</v>
      </c>
      <c r="C54" s="280">
        <v>0</v>
      </c>
      <c r="D54" s="280"/>
      <c r="E54" s="279">
        <v>23408</v>
      </c>
      <c r="F54" s="278">
        <v>310.55942399999998</v>
      </c>
      <c r="G54" s="43"/>
    </row>
    <row r="55" spans="1:7" x14ac:dyDescent="0.3">
      <c r="A55" s="285">
        <v>1970</v>
      </c>
      <c r="B55" s="284">
        <v>428.84805205479398</v>
      </c>
      <c r="C55" s="280">
        <v>0</v>
      </c>
      <c r="D55" s="280"/>
      <c r="E55" s="279">
        <v>23437</v>
      </c>
      <c r="F55" s="278">
        <v>304.40677899999997</v>
      </c>
      <c r="G55" s="43"/>
    </row>
    <row r="56" spans="1:7" x14ac:dyDescent="0.3">
      <c r="A56" s="285">
        <v>1971</v>
      </c>
      <c r="B56" s="284">
        <v>427.06240539452102</v>
      </c>
      <c r="C56" s="280">
        <v>0</v>
      </c>
      <c r="D56" s="280"/>
      <c r="E56" s="279">
        <v>23468</v>
      </c>
      <c r="F56" s="278">
        <v>307.32269000000002</v>
      </c>
      <c r="G56" s="43"/>
    </row>
    <row r="57" spans="1:7" x14ac:dyDescent="0.3">
      <c r="A57" s="285">
        <v>1972</v>
      </c>
      <c r="B57" s="284">
        <v>440.78475363387997</v>
      </c>
      <c r="C57" s="280">
        <v>0</v>
      </c>
      <c r="D57" s="280"/>
      <c r="E57" s="279">
        <v>23498</v>
      </c>
      <c r="F57" s="278">
        <v>309.44649399999997</v>
      </c>
      <c r="G57" s="43"/>
    </row>
    <row r="58" spans="1:7" x14ac:dyDescent="0.3">
      <c r="A58" s="285">
        <v>1973</v>
      </c>
      <c r="B58" s="284">
        <v>451.72936292602702</v>
      </c>
      <c r="C58" s="280">
        <v>0</v>
      </c>
      <c r="D58" s="280"/>
      <c r="E58" s="279">
        <v>23529</v>
      </c>
      <c r="F58" s="278">
        <v>315.83515700000004</v>
      </c>
      <c r="G58" s="43"/>
    </row>
    <row r="59" spans="1:7" x14ac:dyDescent="0.3">
      <c r="A59" s="285">
        <v>1974</v>
      </c>
      <c r="B59" s="284">
        <v>574.86597010136995</v>
      </c>
      <c r="C59" s="280">
        <v>15.901369863013699</v>
      </c>
      <c r="D59" s="280"/>
      <c r="E59" s="279">
        <v>23559</v>
      </c>
      <c r="F59" s="278">
        <v>312.73900500000002</v>
      </c>
      <c r="G59" s="43"/>
    </row>
    <row r="60" spans="1:7" x14ac:dyDescent="0.3">
      <c r="A60" s="285">
        <v>1975</v>
      </c>
      <c r="B60" s="284">
        <v>716.54708383287698</v>
      </c>
      <c r="C60" s="280">
        <v>94.197260273972603</v>
      </c>
      <c r="D60" s="280"/>
      <c r="E60" s="279">
        <v>23590</v>
      </c>
      <c r="F60" s="278">
        <v>321.26661899999999</v>
      </c>
      <c r="G60" s="43"/>
    </row>
    <row r="61" spans="1:7" x14ac:dyDescent="0.3">
      <c r="A61" s="285">
        <v>1976</v>
      </c>
      <c r="B61" s="284">
        <v>800.77078204644795</v>
      </c>
      <c r="C61" s="280">
        <v>94.438356164383563</v>
      </c>
      <c r="D61" s="280"/>
      <c r="E61" s="279">
        <v>23621</v>
      </c>
      <c r="F61" s="278">
        <v>325.38400899999999</v>
      </c>
      <c r="G61" s="43"/>
    </row>
    <row r="62" spans="1:7" x14ac:dyDescent="0.3">
      <c r="A62" s="285">
        <v>1977</v>
      </c>
      <c r="B62" s="284">
        <v>980.53503864383504</v>
      </c>
      <c r="C62" s="280">
        <v>202.01643835616437</v>
      </c>
      <c r="D62" s="280"/>
      <c r="E62" s="279">
        <v>23651</v>
      </c>
      <c r="F62" s="278">
        <v>326.19797999999997</v>
      </c>
      <c r="G62" s="43"/>
    </row>
    <row r="63" spans="1:7" x14ac:dyDescent="0.3">
      <c r="A63" s="285">
        <v>1978</v>
      </c>
      <c r="B63" s="284">
        <v>1209.4172966794499</v>
      </c>
      <c r="C63" s="280">
        <v>365.06027397260272</v>
      </c>
      <c r="D63" s="280"/>
      <c r="E63" s="279">
        <v>23682</v>
      </c>
      <c r="F63" s="278">
        <v>323.82135899999997</v>
      </c>
      <c r="G63" s="43"/>
    </row>
    <row r="64" spans="1:7" x14ac:dyDescent="0.3">
      <c r="A64" s="285">
        <v>1979</v>
      </c>
      <c r="B64" s="284">
        <v>1461.15540947671</v>
      </c>
      <c r="C64" s="280">
        <v>532.83561643835617</v>
      </c>
      <c r="D64" s="280"/>
      <c r="E64" s="279">
        <v>23712</v>
      </c>
      <c r="F64" s="278">
        <v>317.54151999999999</v>
      </c>
      <c r="G64" s="43"/>
    </row>
    <row r="65" spans="1:7" x14ac:dyDescent="0.3">
      <c r="A65" s="285">
        <v>1980</v>
      </c>
      <c r="B65" s="284">
        <v>1935.6670109289601</v>
      </c>
      <c r="C65" s="280">
        <v>830.01643835616437</v>
      </c>
      <c r="D65" s="280"/>
      <c r="E65" s="279">
        <v>23743</v>
      </c>
      <c r="F65" s="278">
        <v>317.20470299999999</v>
      </c>
      <c r="G65" s="43"/>
    </row>
    <row r="66" spans="1:7" x14ac:dyDescent="0.3">
      <c r="A66" s="285">
        <v>1981</v>
      </c>
      <c r="B66" s="284">
        <v>2312.1381260274002</v>
      </c>
      <c r="C66" s="280">
        <v>1098.0219178082191</v>
      </c>
      <c r="D66" s="280"/>
      <c r="E66" s="279">
        <v>23774</v>
      </c>
      <c r="F66" s="278">
        <v>316.89896399999998</v>
      </c>
      <c r="G66" s="43"/>
    </row>
    <row r="67" spans="1:7" x14ac:dyDescent="0.3">
      <c r="A67" s="283">
        <v>1982</v>
      </c>
      <c r="B67" s="282">
        <v>2746.3834273972602</v>
      </c>
      <c r="C67" s="281">
        <v>1492.0931506849315</v>
      </c>
      <c r="D67" s="280"/>
      <c r="E67" s="279">
        <v>23802</v>
      </c>
      <c r="F67" s="278">
        <v>322.47835700000002</v>
      </c>
      <c r="G67" s="43"/>
    </row>
    <row r="68" spans="1:7" x14ac:dyDescent="0.3">
      <c r="A68" s="6" t="s">
        <v>1014</v>
      </c>
      <c r="B68" s="1"/>
      <c r="C68" s="1"/>
      <c r="D68" s="1"/>
      <c r="E68" s="279">
        <v>23833</v>
      </c>
      <c r="F68" s="278">
        <v>323.91382399999998</v>
      </c>
      <c r="G68" s="43"/>
    </row>
    <row r="69" spans="1:7" x14ac:dyDescent="0.3">
      <c r="A69" s="6"/>
      <c r="B69" s="1"/>
      <c r="C69" s="1"/>
      <c r="D69" s="1"/>
      <c r="E69" s="279">
        <v>23863</v>
      </c>
      <c r="F69" s="278">
        <v>327.82019100000002</v>
      </c>
      <c r="G69" s="43"/>
    </row>
    <row r="70" spans="1:7" x14ac:dyDescent="0.3">
      <c r="A70" s="6"/>
      <c r="B70" s="1"/>
      <c r="C70" s="1"/>
      <c r="D70" s="1"/>
      <c r="E70" s="279">
        <v>23894</v>
      </c>
      <c r="F70" s="278">
        <v>336.68420099999997</v>
      </c>
      <c r="G70" s="43"/>
    </row>
    <row r="71" spans="1:7" x14ac:dyDescent="0.3">
      <c r="A71" s="6"/>
      <c r="B71" s="1"/>
      <c r="C71" s="1"/>
      <c r="D71" s="1"/>
      <c r="E71" s="279">
        <v>23924</v>
      </c>
      <c r="F71" s="278">
        <v>339.65553800000004</v>
      </c>
      <c r="G71" s="43"/>
    </row>
    <row r="72" spans="1:7" x14ac:dyDescent="0.3">
      <c r="A72" s="6"/>
      <c r="B72" s="1"/>
      <c r="C72" s="1"/>
      <c r="D72" s="1"/>
      <c r="E72" s="279">
        <v>23955</v>
      </c>
      <c r="F72" s="278">
        <v>333.89247399999999</v>
      </c>
      <c r="G72" s="43"/>
    </row>
    <row r="73" spans="1:7" x14ac:dyDescent="0.3">
      <c r="A73" s="6"/>
      <c r="B73" s="1"/>
      <c r="C73" s="1"/>
      <c r="D73" s="1"/>
      <c r="E73" s="279">
        <v>23986</v>
      </c>
      <c r="F73" s="278">
        <v>334.28142200000002</v>
      </c>
      <c r="G73" s="43"/>
    </row>
    <row r="74" spans="1:7" x14ac:dyDescent="0.3">
      <c r="A74" s="6"/>
      <c r="B74" s="1"/>
      <c r="C74" s="1"/>
      <c r="D74" s="1"/>
      <c r="E74" s="279">
        <v>24016</v>
      </c>
      <c r="F74" s="278">
        <v>326.389117</v>
      </c>
      <c r="G74" s="43"/>
    </row>
    <row r="75" spans="1:7" x14ac:dyDescent="0.3">
      <c r="A75" s="6"/>
      <c r="B75" s="1"/>
      <c r="C75" s="1"/>
      <c r="D75" s="1"/>
      <c r="E75" s="279">
        <v>24047</v>
      </c>
      <c r="F75" s="278">
        <v>302.62908700000003</v>
      </c>
      <c r="G75" s="43"/>
    </row>
    <row r="76" spans="1:7" x14ac:dyDescent="0.3">
      <c r="A76" s="1"/>
      <c r="B76" s="1"/>
      <c r="C76" s="1"/>
      <c r="D76" s="1"/>
      <c r="E76" s="279">
        <v>24077</v>
      </c>
      <c r="F76" s="278">
        <v>294.90786800000001</v>
      </c>
      <c r="G76" s="43"/>
    </row>
    <row r="77" spans="1:7" x14ac:dyDescent="0.3">
      <c r="A77" s="1"/>
      <c r="B77" s="1"/>
      <c r="C77" s="1"/>
      <c r="D77" s="1"/>
      <c r="E77" s="279">
        <v>24108</v>
      </c>
      <c r="F77" s="278">
        <v>320.796898</v>
      </c>
      <c r="G77" s="43"/>
    </row>
    <row r="78" spans="1:7" x14ac:dyDescent="0.3">
      <c r="A78" s="1"/>
      <c r="B78" s="1"/>
      <c r="C78" s="1"/>
      <c r="D78" s="1"/>
      <c r="E78" s="279">
        <v>24139</v>
      </c>
      <c r="F78" s="278">
        <v>328.90814799999998</v>
      </c>
      <c r="G78" s="43"/>
    </row>
    <row r="79" spans="1:7" x14ac:dyDescent="0.3">
      <c r="A79" s="1"/>
      <c r="B79" s="1"/>
      <c r="C79" s="1"/>
      <c r="D79" s="1"/>
      <c r="E79" s="279">
        <v>24167</v>
      </c>
      <c r="F79" s="278">
        <v>336.73352499999999</v>
      </c>
      <c r="G79" s="43"/>
    </row>
    <row r="80" spans="1:7" x14ac:dyDescent="0.3">
      <c r="A80" s="1"/>
      <c r="B80" s="1"/>
      <c r="C80" s="1"/>
      <c r="D80" s="1"/>
      <c r="E80" s="279">
        <v>24198</v>
      </c>
      <c r="F80" s="278">
        <v>340.00238699999994</v>
      </c>
      <c r="G80" s="43"/>
    </row>
    <row r="81" spans="1:7" x14ac:dyDescent="0.3">
      <c r="A81" s="1"/>
      <c r="B81" s="1"/>
      <c r="C81" s="1"/>
      <c r="D81" s="1"/>
      <c r="E81" s="279">
        <v>24228</v>
      </c>
      <c r="F81" s="278">
        <v>338.05503599999997</v>
      </c>
      <c r="G81" s="43"/>
    </row>
    <row r="82" spans="1:7" x14ac:dyDescent="0.3">
      <c r="A82" s="1"/>
      <c r="B82" s="1"/>
      <c r="C82" s="1"/>
      <c r="D82" s="1"/>
      <c r="E82" s="279">
        <v>24259</v>
      </c>
      <c r="F82" s="278">
        <v>337.031204</v>
      </c>
      <c r="G82" s="43"/>
    </row>
    <row r="83" spans="1:7" x14ac:dyDescent="0.3">
      <c r="A83" s="1"/>
      <c r="B83" s="1"/>
      <c r="C83" s="1"/>
      <c r="D83" s="1"/>
      <c r="E83" s="279">
        <v>24289</v>
      </c>
      <c r="F83" s="278">
        <v>330.13450899999998</v>
      </c>
      <c r="G83" s="43"/>
    </row>
    <row r="84" spans="1:7" x14ac:dyDescent="0.3">
      <c r="A84" s="1"/>
      <c r="B84" s="1"/>
      <c r="C84" s="1"/>
      <c r="D84" s="1"/>
      <c r="E84" s="279">
        <v>24320</v>
      </c>
      <c r="F84" s="278">
        <v>291.58755500000001</v>
      </c>
      <c r="G84" s="43"/>
    </row>
    <row r="85" spans="1:7" x14ac:dyDescent="0.3">
      <c r="A85" s="1"/>
      <c r="B85" s="1"/>
      <c r="C85" s="1"/>
      <c r="D85" s="1"/>
      <c r="E85" s="279">
        <v>24351</v>
      </c>
      <c r="F85" s="278">
        <v>313.39820300000002</v>
      </c>
      <c r="G85" s="43"/>
    </row>
    <row r="86" spans="1:7" x14ac:dyDescent="0.3">
      <c r="A86" s="1"/>
      <c r="B86" s="1"/>
      <c r="C86" s="1"/>
      <c r="D86" s="1"/>
      <c r="E86" s="279">
        <v>24381</v>
      </c>
      <c r="F86" s="278">
        <v>338.25753400000002</v>
      </c>
      <c r="G86" s="43"/>
    </row>
    <row r="87" spans="1:7" x14ac:dyDescent="0.3">
      <c r="A87" s="1"/>
      <c r="B87" s="1"/>
      <c r="C87" s="1"/>
      <c r="D87" s="1"/>
      <c r="E87" s="279">
        <v>24412</v>
      </c>
      <c r="F87" s="278">
        <v>353.66531099999997</v>
      </c>
      <c r="G87" s="43"/>
    </row>
    <row r="88" spans="1:7" x14ac:dyDescent="0.3">
      <c r="A88" s="1"/>
      <c r="B88" s="1"/>
      <c r="C88" s="1"/>
      <c r="D88" s="1"/>
      <c r="E88" s="279">
        <v>24442</v>
      </c>
      <c r="F88" s="278">
        <v>350.76306699999998</v>
      </c>
      <c r="G88" s="43"/>
    </row>
    <row r="89" spans="1:7" x14ac:dyDescent="0.3">
      <c r="A89" s="1"/>
      <c r="B89" s="1"/>
      <c r="C89" s="1"/>
      <c r="D89" s="1"/>
      <c r="E89" s="279">
        <v>24473</v>
      </c>
      <c r="F89" s="278">
        <v>346.01532500000002</v>
      </c>
      <c r="G89" s="43"/>
    </row>
    <row r="90" spans="1:7" x14ac:dyDescent="0.3">
      <c r="A90" s="1"/>
      <c r="B90" s="1"/>
      <c r="C90" s="1"/>
      <c r="D90" s="1"/>
      <c r="E90" s="279">
        <v>24504</v>
      </c>
      <c r="F90" s="278">
        <v>343.89632499999999</v>
      </c>
      <c r="G90" s="43"/>
    </row>
    <row r="91" spans="1:7" x14ac:dyDescent="0.3">
      <c r="A91" s="1"/>
      <c r="B91" s="1"/>
      <c r="C91" s="1"/>
      <c r="D91" s="1"/>
      <c r="E91" s="279">
        <v>24532</v>
      </c>
      <c r="F91" s="278">
        <v>350.644386</v>
      </c>
      <c r="G91" s="43"/>
    </row>
    <row r="92" spans="1:7" x14ac:dyDescent="0.3">
      <c r="A92" s="1"/>
      <c r="B92" s="1"/>
      <c r="C92" s="1"/>
      <c r="D92" s="1"/>
      <c r="E92" s="279">
        <v>24563</v>
      </c>
      <c r="F92" s="278">
        <v>354.98116299999998</v>
      </c>
      <c r="G92" s="43"/>
    </row>
    <row r="93" spans="1:7" x14ac:dyDescent="0.3">
      <c r="A93" s="1"/>
      <c r="B93" s="1"/>
      <c r="C93" s="1"/>
      <c r="D93" s="1"/>
      <c r="E93" s="279">
        <v>24593</v>
      </c>
      <c r="F93" s="278">
        <v>354.21141799999998</v>
      </c>
      <c r="G93" s="43"/>
    </row>
    <row r="94" spans="1:7" x14ac:dyDescent="0.3">
      <c r="A94" s="1"/>
      <c r="B94" s="1"/>
      <c r="C94" s="1"/>
      <c r="D94" s="1"/>
      <c r="E94" s="279">
        <v>24624</v>
      </c>
      <c r="F94" s="278">
        <v>362.31280199999998</v>
      </c>
      <c r="G94" s="43"/>
    </row>
    <row r="95" spans="1:7" x14ac:dyDescent="0.3">
      <c r="A95" s="1"/>
      <c r="B95" s="1"/>
      <c r="C95" s="1"/>
      <c r="D95" s="1"/>
      <c r="E95" s="279">
        <v>24654</v>
      </c>
      <c r="F95" s="278">
        <v>371.70268600000003</v>
      </c>
      <c r="G95" s="43"/>
    </row>
    <row r="96" spans="1:7" x14ac:dyDescent="0.3">
      <c r="A96" s="1"/>
      <c r="B96" s="1"/>
      <c r="C96" s="1"/>
      <c r="D96" s="1"/>
      <c r="E96" s="279">
        <v>24685</v>
      </c>
      <c r="F96" s="278">
        <v>377.67819400000002</v>
      </c>
      <c r="G96" s="43"/>
    </row>
    <row r="97" spans="1:7" x14ac:dyDescent="0.3">
      <c r="A97" s="1"/>
      <c r="B97" s="1"/>
      <c r="C97" s="1"/>
      <c r="D97" s="1"/>
      <c r="E97" s="279">
        <v>24716</v>
      </c>
      <c r="F97" s="278">
        <v>375.18716499999999</v>
      </c>
      <c r="G97" s="43"/>
    </row>
    <row r="98" spans="1:7" x14ac:dyDescent="0.3">
      <c r="A98" s="1"/>
      <c r="B98" s="1"/>
      <c r="C98" s="1"/>
      <c r="D98" s="1"/>
      <c r="E98" s="279">
        <v>24746</v>
      </c>
      <c r="F98" s="278">
        <v>376.35506400000003</v>
      </c>
      <c r="G98" s="43"/>
    </row>
    <row r="99" spans="1:7" x14ac:dyDescent="0.3">
      <c r="A99" s="1"/>
      <c r="B99" s="1"/>
      <c r="C99" s="1"/>
      <c r="D99" s="1"/>
      <c r="E99" s="279">
        <v>24777</v>
      </c>
      <c r="F99" s="278">
        <v>377.39263699999998</v>
      </c>
      <c r="G99" s="43"/>
    </row>
    <row r="100" spans="1:7" x14ac:dyDescent="0.3">
      <c r="A100" s="1"/>
      <c r="B100" s="1"/>
      <c r="C100" s="1"/>
      <c r="D100" s="1"/>
      <c r="E100" s="279">
        <v>24807</v>
      </c>
      <c r="F100" s="278">
        <v>378.07729399999999</v>
      </c>
      <c r="G100" s="43"/>
    </row>
    <row r="101" spans="1:7" x14ac:dyDescent="0.3">
      <c r="A101" s="1"/>
      <c r="B101" s="1"/>
      <c r="C101" s="1"/>
      <c r="D101" s="1"/>
      <c r="E101" s="279">
        <v>24838</v>
      </c>
      <c r="F101" s="278">
        <v>377.1422</v>
      </c>
      <c r="G101" s="43"/>
    </row>
    <row r="102" spans="1:7" x14ac:dyDescent="0.3">
      <c r="A102" s="1"/>
      <c r="B102" s="1"/>
      <c r="C102" s="1"/>
      <c r="D102" s="1"/>
      <c r="E102" s="279">
        <v>24869</v>
      </c>
      <c r="F102" s="278">
        <v>380.81520000000006</v>
      </c>
      <c r="G102" s="43"/>
    </row>
    <row r="103" spans="1:7" x14ac:dyDescent="0.3">
      <c r="A103" s="1"/>
      <c r="B103" s="1"/>
      <c r="C103" s="1"/>
      <c r="D103" s="1"/>
      <c r="E103" s="279">
        <v>24898</v>
      </c>
      <c r="F103" s="278">
        <v>380.20620000000002</v>
      </c>
      <c r="G103" s="43"/>
    </row>
    <row r="104" spans="1:7" x14ac:dyDescent="0.3">
      <c r="A104" s="1"/>
      <c r="B104" s="1"/>
      <c r="C104" s="1"/>
      <c r="D104" s="1"/>
      <c r="E104" s="279">
        <v>24929</v>
      </c>
      <c r="F104" s="278">
        <v>382.79169999999999</v>
      </c>
      <c r="G104" s="43"/>
    </row>
    <row r="105" spans="1:7" x14ac:dyDescent="0.3">
      <c r="A105" s="1"/>
      <c r="B105" s="1"/>
      <c r="C105" s="1"/>
      <c r="D105" s="1"/>
      <c r="E105" s="279">
        <v>24959</v>
      </c>
      <c r="F105" s="278">
        <v>386.5865</v>
      </c>
      <c r="G105" s="43"/>
    </row>
    <row r="106" spans="1:7" x14ac:dyDescent="0.3">
      <c r="A106" s="1"/>
      <c r="B106" s="1"/>
      <c r="C106" s="1"/>
      <c r="D106" s="1"/>
      <c r="E106" s="279">
        <v>24990</v>
      </c>
      <c r="F106" s="278">
        <v>385.41250000000002</v>
      </c>
      <c r="G106" s="43"/>
    </row>
    <row r="107" spans="1:7" x14ac:dyDescent="0.3">
      <c r="A107" s="1"/>
      <c r="B107" s="1"/>
      <c r="C107" s="1"/>
      <c r="D107" s="1"/>
      <c r="E107" s="279">
        <v>25020</v>
      </c>
      <c r="F107" s="278">
        <v>389.11770000000001</v>
      </c>
      <c r="G107" s="43"/>
    </row>
    <row r="108" spans="1:7" x14ac:dyDescent="0.3">
      <c r="A108" s="1"/>
      <c r="B108" s="1"/>
      <c r="C108" s="1"/>
      <c r="D108" s="1"/>
      <c r="E108" s="279">
        <v>25051</v>
      </c>
      <c r="F108" s="278">
        <v>394.76850000000002</v>
      </c>
      <c r="G108" s="43"/>
    </row>
    <row r="109" spans="1:7" x14ac:dyDescent="0.3">
      <c r="A109" s="1"/>
      <c r="B109" s="1"/>
      <c r="C109" s="1"/>
      <c r="D109" s="1"/>
      <c r="E109" s="279">
        <v>25082</v>
      </c>
      <c r="F109" s="278">
        <v>395.74619999999999</v>
      </c>
      <c r="G109" s="43"/>
    </row>
    <row r="110" spans="1:7" x14ac:dyDescent="0.3">
      <c r="A110" s="1"/>
      <c r="B110" s="1"/>
      <c r="C110" s="1"/>
      <c r="D110" s="1"/>
      <c r="E110" s="279">
        <v>25112</v>
      </c>
      <c r="F110" s="278">
        <v>396.45409999999998</v>
      </c>
      <c r="G110" s="43"/>
    </row>
    <row r="111" spans="1:7" x14ac:dyDescent="0.3">
      <c r="A111" s="1"/>
      <c r="B111" s="1"/>
      <c r="C111" s="1"/>
      <c r="D111" s="1"/>
      <c r="E111" s="279">
        <v>25143</v>
      </c>
      <c r="F111" s="278">
        <v>398.37580000000003</v>
      </c>
      <c r="G111" s="43"/>
    </row>
    <row r="112" spans="1:7" x14ac:dyDescent="0.3">
      <c r="A112" s="1"/>
      <c r="B112" s="1"/>
      <c r="C112" s="1"/>
      <c r="D112" s="1"/>
      <c r="E112" s="279">
        <v>25173</v>
      </c>
      <c r="F112" s="278">
        <v>396.46480000000003</v>
      </c>
      <c r="G112" s="43"/>
    </row>
    <row r="113" spans="1:7" x14ac:dyDescent="0.3">
      <c r="A113" s="1"/>
      <c r="B113" s="1"/>
      <c r="C113" s="1"/>
      <c r="D113" s="1"/>
      <c r="E113" s="279">
        <v>25204</v>
      </c>
      <c r="F113" s="278">
        <v>399.24799999999999</v>
      </c>
      <c r="G113" s="43"/>
    </row>
    <row r="114" spans="1:7" x14ac:dyDescent="0.3">
      <c r="A114" s="1"/>
      <c r="B114" s="1"/>
      <c r="C114" s="1"/>
      <c r="D114" s="1"/>
      <c r="E114" s="279">
        <v>25235</v>
      </c>
      <c r="F114" s="278">
        <v>398.25200000000001</v>
      </c>
      <c r="G114" s="43"/>
    </row>
    <row r="115" spans="1:7" x14ac:dyDescent="0.3">
      <c r="A115" s="1"/>
      <c r="B115" s="1"/>
      <c r="C115" s="1"/>
      <c r="D115" s="1"/>
      <c r="E115" s="279">
        <v>25263</v>
      </c>
      <c r="F115" s="278">
        <v>398.70600000000002</v>
      </c>
      <c r="G115" s="43"/>
    </row>
    <row r="116" spans="1:7" x14ac:dyDescent="0.3">
      <c r="A116" s="1"/>
      <c r="B116" s="1"/>
      <c r="C116" s="1"/>
      <c r="D116" s="1"/>
      <c r="E116" s="279">
        <v>25294</v>
      </c>
      <c r="F116" s="278">
        <v>399.16299999999995</v>
      </c>
      <c r="G116" s="43"/>
    </row>
    <row r="117" spans="1:7" x14ac:dyDescent="0.3">
      <c r="A117" s="1"/>
      <c r="B117" s="1"/>
      <c r="C117" s="1"/>
      <c r="D117" s="1"/>
      <c r="E117" s="279">
        <v>25324</v>
      </c>
      <c r="F117" s="278">
        <v>401.24900000000002</v>
      </c>
      <c r="G117" s="43"/>
    </row>
    <row r="118" spans="1:7" x14ac:dyDescent="0.3">
      <c r="A118" s="1"/>
      <c r="B118" s="1"/>
      <c r="C118" s="1"/>
      <c r="D118" s="1"/>
      <c r="E118" s="279">
        <v>25355</v>
      </c>
      <c r="F118" s="278">
        <v>403.72399999999999</v>
      </c>
      <c r="G118" s="43"/>
    </row>
    <row r="119" spans="1:7" x14ac:dyDescent="0.3">
      <c r="A119" s="1"/>
      <c r="B119" s="1"/>
      <c r="C119" s="1"/>
      <c r="D119" s="1"/>
      <c r="E119" s="279">
        <v>25385</v>
      </c>
      <c r="F119" s="278">
        <v>411.78100000000001</v>
      </c>
      <c r="G119" s="43"/>
    </row>
    <row r="120" spans="1:7" x14ac:dyDescent="0.3">
      <c r="A120" s="1"/>
      <c r="B120" s="1"/>
      <c r="C120" s="1"/>
      <c r="D120" s="1"/>
      <c r="E120" s="279">
        <v>25416</v>
      </c>
      <c r="F120" s="278">
        <v>423.94799999999998</v>
      </c>
      <c r="G120" s="43"/>
    </row>
    <row r="121" spans="1:7" x14ac:dyDescent="0.3">
      <c r="A121" s="1"/>
      <c r="B121" s="1"/>
      <c r="C121" s="1"/>
      <c r="D121" s="1"/>
      <c r="E121" s="279">
        <v>25447</v>
      </c>
      <c r="F121" s="278">
        <v>420.27800000000002</v>
      </c>
      <c r="G121" s="43"/>
    </row>
    <row r="122" spans="1:7" x14ac:dyDescent="0.3">
      <c r="A122" s="1"/>
      <c r="B122" s="1"/>
      <c r="C122" s="1"/>
      <c r="D122" s="1"/>
      <c r="E122" s="279">
        <v>25477</v>
      </c>
      <c r="F122" s="278">
        <v>422.13799999999998</v>
      </c>
      <c r="G122" s="43"/>
    </row>
    <row r="123" spans="1:7" x14ac:dyDescent="0.3">
      <c r="A123" s="1"/>
      <c r="B123" s="1"/>
      <c r="C123" s="1"/>
      <c r="D123" s="1"/>
      <c r="E123" s="279">
        <v>25508</v>
      </c>
      <c r="F123" s="278">
        <v>421.06400000000002</v>
      </c>
      <c r="G123" s="43"/>
    </row>
    <row r="124" spans="1:7" x14ac:dyDescent="0.3">
      <c r="A124" s="1"/>
      <c r="B124" s="1"/>
      <c r="C124" s="1"/>
      <c r="D124" s="1"/>
      <c r="E124" s="279">
        <v>25538</v>
      </c>
      <c r="F124" s="278">
        <v>419.80599999999998</v>
      </c>
      <c r="G124" s="43"/>
    </row>
    <row r="125" spans="1:7" x14ac:dyDescent="0.3">
      <c r="A125" s="1"/>
      <c r="B125" s="1"/>
      <c r="C125" s="1"/>
      <c r="D125" s="1"/>
      <c r="E125" s="279">
        <v>25569</v>
      </c>
      <c r="F125" s="278">
        <v>422.00700000000001</v>
      </c>
      <c r="G125" s="43"/>
    </row>
    <row r="126" spans="1:7" x14ac:dyDescent="0.3">
      <c r="A126" s="1"/>
      <c r="B126" s="1"/>
      <c r="C126" s="1"/>
      <c r="D126" s="1"/>
      <c r="E126" s="279">
        <v>25600</v>
      </c>
      <c r="F126" s="278">
        <v>422.15199999999999</v>
      </c>
      <c r="G126" s="43"/>
    </row>
    <row r="127" spans="1:7" x14ac:dyDescent="0.3">
      <c r="A127" s="1"/>
      <c r="B127" s="1"/>
      <c r="C127" s="1"/>
      <c r="D127" s="1"/>
      <c r="E127" s="279">
        <v>25628</v>
      </c>
      <c r="F127" s="278">
        <v>424.03800000000001</v>
      </c>
      <c r="G127" s="43"/>
    </row>
    <row r="128" spans="1:7" x14ac:dyDescent="0.3">
      <c r="A128" s="1"/>
      <c r="B128" s="1"/>
      <c r="C128" s="1"/>
      <c r="D128" s="1"/>
      <c r="E128" s="279">
        <v>25659</v>
      </c>
      <c r="F128" s="278">
        <v>429.67899999999997</v>
      </c>
      <c r="G128" s="43"/>
    </row>
    <row r="129" spans="1:7" x14ac:dyDescent="0.3">
      <c r="A129" s="1"/>
      <c r="B129" s="1"/>
      <c r="C129" s="1"/>
      <c r="D129" s="1"/>
      <c r="E129" s="279">
        <v>25689</v>
      </c>
      <c r="F129" s="278">
        <v>426.96699999999998</v>
      </c>
      <c r="G129" s="43"/>
    </row>
    <row r="130" spans="1:7" x14ac:dyDescent="0.3">
      <c r="A130" s="1"/>
      <c r="B130" s="1"/>
      <c r="C130" s="1"/>
      <c r="D130" s="1"/>
      <c r="E130" s="279">
        <v>25720</v>
      </c>
      <c r="F130" s="278">
        <v>431.96200000000005</v>
      </c>
      <c r="G130" s="43"/>
    </row>
    <row r="131" spans="1:7" x14ac:dyDescent="0.3">
      <c r="A131" s="1"/>
      <c r="B131" s="1"/>
      <c r="C131" s="1"/>
      <c r="D131" s="1"/>
      <c r="E131" s="279">
        <v>25750</v>
      </c>
      <c r="F131" s="278">
        <v>432.43400000000003</v>
      </c>
      <c r="G131" s="43"/>
    </row>
    <row r="132" spans="1:7" x14ac:dyDescent="0.3">
      <c r="A132" s="1"/>
      <c r="B132" s="1"/>
      <c r="C132" s="1"/>
      <c r="D132" s="1"/>
      <c r="E132" s="279">
        <v>25781</v>
      </c>
      <c r="F132" s="278">
        <v>432.55900000000003</v>
      </c>
      <c r="G132" s="43"/>
    </row>
    <row r="133" spans="1:7" x14ac:dyDescent="0.3">
      <c r="A133" s="1"/>
      <c r="B133" s="1"/>
      <c r="C133" s="1"/>
      <c r="D133" s="1"/>
      <c r="E133" s="279">
        <v>25812</v>
      </c>
      <c r="F133" s="278">
        <v>428.16</v>
      </c>
      <c r="G133" s="43"/>
    </row>
    <row r="134" spans="1:7" x14ac:dyDescent="0.3">
      <c r="A134" s="1"/>
      <c r="B134" s="1"/>
      <c r="C134" s="1"/>
      <c r="D134" s="1"/>
      <c r="E134" s="279">
        <v>25842</v>
      </c>
      <c r="F134" s="278">
        <v>432.20499999999998</v>
      </c>
      <c r="G134" s="43"/>
    </row>
    <row r="135" spans="1:7" x14ac:dyDescent="0.3">
      <c r="A135" s="1"/>
      <c r="B135" s="1"/>
      <c r="C135" s="1"/>
      <c r="D135" s="1"/>
      <c r="E135" s="279">
        <v>25873</v>
      </c>
      <c r="F135" s="278">
        <v>432.60899999999998</v>
      </c>
      <c r="G135" s="43"/>
    </row>
    <row r="136" spans="1:7" x14ac:dyDescent="0.3">
      <c r="A136" s="1"/>
      <c r="B136" s="1"/>
      <c r="C136" s="1"/>
      <c r="D136" s="1"/>
      <c r="E136" s="279">
        <v>25903</v>
      </c>
      <c r="F136" s="278">
        <v>430.983</v>
      </c>
      <c r="G136" s="43"/>
    </row>
    <row r="137" spans="1:7" x14ac:dyDescent="0.3">
      <c r="A137" s="1"/>
      <c r="B137" s="1"/>
      <c r="C137" s="1"/>
      <c r="D137" s="1"/>
      <c r="E137" s="279">
        <v>25934</v>
      </c>
      <c r="F137" s="278">
        <v>423.971001</v>
      </c>
      <c r="G137" s="43"/>
    </row>
    <row r="138" spans="1:7" x14ac:dyDescent="0.3">
      <c r="A138" s="1"/>
      <c r="B138" s="1"/>
      <c r="C138" s="1"/>
      <c r="D138" s="1"/>
      <c r="E138" s="279">
        <v>25965</v>
      </c>
      <c r="F138" s="278">
        <v>424.87200000000001</v>
      </c>
      <c r="G138" s="43"/>
    </row>
    <row r="139" spans="1:7" x14ac:dyDescent="0.3">
      <c r="A139" s="1"/>
      <c r="B139" s="1"/>
      <c r="C139" s="1"/>
      <c r="D139" s="1"/>
      <c r="E139" s="279">
        <v>25993</v>
      </c>
      <c r="F139" s="278">
        <v>423.32099899999997</v>
      </c>
      <c r="G139" s="43"/>
    </row>
    <row r="140" spans="1:7" x14ac:dyDescent="0.3">
      <c r="A140" s="1"/>
      <c r="B140" s="1"/>
      <c r="C140" s="1"/>
      <c r="D140" s="1"/>
      <c r="E140" s="279">
        <v>26024</v>
      </c>
      <c r="F140" s="278">
        <v>419.33</v>
      </c>
      <c r="G140" s="43"/>
    </row>
    <row r="141" spans="1:7" x14ac:dyDescent="0.3">
      <c r="A141" s="1"/>
      <c r="B141" s="1"/>
      <c r="C141" s="1"/>
      <c r="D141" s="1"/>
      <c r="E141" s="279">
        <v>26054</v>
      </c>
      <c r="F141" s="278">
        <v>425.35199999999998</v>
      </c>
      <c r="G141" s="43"/>
    </row>
    <row r="142" spans="1:7" x14ac:dyDescent="0.3">
      <c r="A142" s="1"/>
      <c r="B142" s="1"/>
      <c r="C142" s="1"/>
      <c r="D142" s="1"/>
      <c r="E142" s="279">
        <v>26085</v>
      </c>
      <c r="F142" s="278">
        <v>423.09699999999998</v>
      </c>
      <c r="G142" s="43"/>
    </row>
    <row r="143" spans="1:7" x14ac:dyDescent="0.3">
      <c r="A143" s="1"/>
      <c r="B143" s="1"/>
      <c r="C143" s="1"/>
      <c r="D143" s="1"/>
      <c r="E143" s="279">
        <v>26115</v>
      </c>
      <c r="F143" s="278">
        <v>426.09299900000002</v>
      </c>
      <c r="G143" s="43"/>
    </row>
    <row r="144" spans="1:7" x14ac:dyDescent="0.3">
      <c r="A144" s="1"/>
      <c r="B144" s="1"/>
      <c r="C144" s="1"/>
      <c r="D144" s="1"/>
      <c r="E144" s="279">
        <v>26146</v>
      </c>
      <c r="F144" s="278">
        <v>422.94100100000003</v>
      </c>
      <c r="G144" s="43"/>
    </row>
    <row r="145" spans="1:7" x14ac:dyDescent="0.3">
      <c r="A145" s="1"/>
      <c r="B145" s="1"/>
      <c r="C145" s="1"/>
      <c r="D145" s="1"/>
      <c r="E145" s="279">
        <v>26177</v>
      </c>
      <c r="F145" s="278">
        <v>424.916</v>
      </c>
      <c r="G145" s="43"/>
    </row>
    <row r="146" spans="1:7" x14ac:dyDescent="0.3">
      <c r="A146" s="1"/>
      <c r="B146" s="1"/>
      <c r="C146" s="1"/>
      <c r="D146" s="1"/>
      <c r="E146" s="279">
        <v>26207</v>
      </c>
      <c r="F146" s="278">
        <v>428.58599900000002</v>
      </c>
      <c r="G146" s="43"/>
    </row>
    <row r="147" spans="1:7" x14ac:dyDescent="0.3">
      <c r="A147" s="1"/>
      <c r="B147" s="1"/>
      <c r="C147" s="1"/>
      <c r="D147" s="1"/>
      <c r="E147" s="279">
        <v>26238</v>
      </c>
      <c r="F147" s="278">
        <v>438.18200000000002</v>
      </c>
      <c r="G147" s="43"/>
    </row>
    <row r="148" spans="1:7" x14ac:dyDescent="0.3">
      <c r="A148" s="1"/>
      <c r="B148" s="1"/>
      <c r="C148" s="1"/>
      <c r="D148" s="1"/>
      <c r="E148" s="279">
        <v>26268</v>
      </c>
      <c r="F148" s="278">
        <v>443.78800000000001</v>
      </c>
      <c r="G148" s="43"/>
    </row>
    <row r="149" spans="1:7" x14ac:dyDescent="0.3">
      <c r="A149" s="1"/>
      <c r="B149" s="1"/>
      <c r="C149" s="1"/>
      <c r="D149" s="1"/>
      <c r="E149" s="279">
        <v>26299</v>
      </c>
      <c r="F149" s="278">
        <v>440.80984000000001</v>
      </c>
      <c r="G149" s="43"/>
    </row>
    <row r="150" spans="1:7" x14ac:dyDescent="0.3">
      <c r="A150" s="1"/>
      <c r="B150" s="1"/>
      <c r="C150" s="1"/>
      <c r="D150" s="1"/>
      <c r="E150" s="279">
        <v>26330</v>
      </c>
      <c r="F150" s="278">
        <v>438.89404000000002</v>
      </c>
      <c r="G150" s="43"/>
    </row>
    <row r="151" spans="1:7" x14ac:dyDescent="0.3">
      <c r="A151" s="1"/>
      <c r="B151" s="1"/>
      <c r="C151" s="1"/>
      <c r="D151" s="1"/>
      <c r="E151" s="279">
        <v>26359</v>
      </c>
      <c r="F151" s="278">
        <v>443.10210999999998</v>
      </c>
      <c r="G151" s="43"/>
    </row>
    <row r="152" spans="1:7" x14ac:dyDescent="0.3">
      <c r="A152" s="1"/>
      <c r="B152" s="1"/>
      <c r="C152" s="1"/>
      <c r="D152" s="1"/>
      <c r="E152" s="279">
        <v>26390</v>
      </c>
      <c r="F152" s="278">
        <v>444.75155899999999</v>
      </c>
      <c r="G152" s="43"/>
    </row>
    <row r="153" spans="1:7" x14ac:dyDescent="0.3">
      <c r="A153" s="1"/>
      <c r="B153" s="1"/>
      <c r="C153" s="1"/>
      <c r="D153" s="1"/>
      <c r="E153" s="279">
        <v>26420</v>
      </c>
      <c r="F153" s="278">
        <v>442.204159</v>
      </c>
      <c r="G153" s="43"/>
    </row>
    <row r="154" spans="1:7" x14ac:dyDescent="0.3">
      <c r="A154" s="1"/>
      <c r="B154" s="1"/>
      <c r="C154" s="1"/>
      <c r="D154" s="1"/>
      <c r="E154" s="279">
        <v>26451</v>
      </c>
      <c r="F154" s="278">
        <v>440.50407000000001</v>
      </c>
      <c r="G154" s="43"/>
    </row>
    <row r="155" spans="1:7" x14ac:dyDescent="0.3">
      <c r="A155" s="1"/>
      <c r="B155" s="1"/>
      <c r="C155" s="1"/>
      <c r="D155" s="1"/>
      <c r="E155" s="279">
        <v>26481</v>
      </c>
      <c r="F155" s="278">
        <v>439.86411099999998</v>
      </c>
      <c r="G155" s="43"/>
    </row>
    <row r="156" spans="1:7" x14ac:dyDescent="0.3">
      <c r="A156" s="1"/>
      <c r="B156" s="1"/>
      <c r="C156" s="1"/>
      <c r="D156" s="1"/>
      <c r="E156" s="279">
        <v>26512</v>
      </c>
      <c r="F156" s="278">
        <v>437.01303000000001</v>
      </c>
      <c r="G156" s="43"/>
    </row>
    <row r="157" spans="1:7" x14ac:dyDescent="0.3">
      <c r="A157" s="1"/>
      <c r="B157" s="1"/>
      <c r="C157" s="1"/>
      <c r="D157" s="1"/>
      <c r="E157" s="279">
        <v>26543</v>
      </c>
      <c r="F157" s="278">
        <v>443.33412900000002</v>
      </c>
      <c r="G157" s="43"/>
    </row>
    <row r="158" spans="1:7" x14ac:dyDescent="0.3">
      <c r="A158" s="1"/>
      <c r="B158" s="1"/>
      <c r="C158" s="1"/>
      <c r="D158" s="1"/>
      <c r="E158" s="279">
        <v>26573</v>
      </c>
      <c r="F158" s="278">
        <v>441.87819100000002</v>
      </c>
      <c r="G158" s="43"/>
    </row>
    <row r="159" spans="1:7" x14ac:dyDescent="0.3">
      <c r="A159" s="1"/>
      <c r="B159" s="1"/>
      <c r="C159" s="1"/>
      <c r="D159" s="1"/>
      <c r="E159" s="279">
        <v>26604</v>
      </c>
      <c r="F159" s="278">
        <v>441.25012099999998</v>
      </c>
      <c r="G159" s="43"/>
    </row>
    <row r="160" spans="1:7" x14ac:dyDescent="0.3">
      <c r="A160" s="1"/>
      <c r="B160" s="1"/>
      <c r="C160" s="1"/>
      <c r="D160" s="1"/>
      <c r="E160" s="279">
        <v>26634</v>
      </c>
      <c r="F160" s="278">
        <v>435.90585900000002</v>
      </c>
      <c r="G160" s="43"/>
    </row>
    <row r="161" spans="1:7" x14ac:dyDescent="0.3">
      <c r="A161" s="1"/>
      <c r="B161" s="1"/>
      <c r="C161" s="1"/>
      <c r="D161" s="1"/>
      <c r="E161" s="279">
        <v>26665</v>
      </c>
      <c r="F161" s="278">
        <v>442.44558999999998</v>
      </c>
      <c r="G161" s="43"/>
    </row>
    <row r="162" spans="1:7" x14ac:dyDescent="0.3">
      <c r="A162" s="1"/>
      <c r="B162" s="1"/>
      <c r="C162" s="1"/>
      <c r="D162" s="1"/>
      <c r="E162" s="279">
        <v>26696</v>
      </c>
      <c r="F162" s="278">
        <v>440.858271</v>
      </c>
      <c r="G162" s="43"/>
    </row>
    <row r="163" spans="1:7" x14ac:dyDescent="0.3">
      <c r="A163" s="1"/>
      <c r="B163" s="1"/>
      <c r="C163" s="1"/>
      <c r="D163" s="1"/>
      <c r="E163" s="279">
        <v>26724</v>
      </c>
      <c r="F163" s="278">
        <v>442.57905</v>
      </c>
      <c r="G163" s="43"/>
    </row>
    <row r="164" spans="1:7" x14ac:dyDescent="0.3">
      <c r="A164" s="1"/>
      <c r="B164" s="1"/>
      <c r="C164" s="1"/>
      <c r="D164" s="1"/>
      <c r="E164" s="279">
        <v>26755</v>
      </c>
      <c r="F164" s="278">
        <v>442.03775899999999</v>
      </c>
      <c r="G164" s="43"/>
    </row>
    <row r="165" spans="1:7" x14ac:dyDescent="0.3">
      <c r="A165" s="1"/>
      <c r="B165" s="1"/>
      <c r="C165" s="1"/>
      <c r="D165" s="1"/>
      <c r="E165" s="279">
        <v>26785</v>
      </c>
      <c r="F165" s="278">
        <v>445.72238900000002</v>
      </c>
      <c r="G165" s="43"/>
    </row>
    <row r="166" spans="1:7" x14ac:dyDescent="0.3">
      <c r="A166" s="1"/>
      <c r="B166" s="1"/>
      <c r="C166" s="1"/>
      <c r="D166" s="1"/>
      <c r="E166" s="279">
        <v>26816</v>
      </c>
      <c r="F166" s="278">
        <v>444.68869899999999</v>
      </c>
      <c r="G166" s="43"/>
    </row>
    <row r="167" spans="1:7" x14ac:dyDescent="0.3">
      <c r="A167" s="1"/>
      <c r="B167" s="1"/>
      <c r="C167" s="1"/>
      <c r="D167" s="1"/>
      <c r="E167" s="279">
        <v>26846</v>
      </c>
      <c r="F167" s="278">
        <v>453.32901099999998</v>
      </c>
      <c r="G167" s="43"/>
    </row>
    <row r="168" spans="1:7" x14ac:dyDescent="0.3">
      <c r="A168" s="1"/>
      <c r="B168" s="1"/>
      <c r="C168" s="1"/>
      <c r="D168" s="1"/>
      <c r="E168" s="279">
        <v>26877</v>
      </c>
      <c r="F168" s="278">
        <v>457.62331</v>
      </c>
      <c r="G168" s="43"/>
    </row>
    <row r="169" spans="1:7" x14ac:dyDescent="0.3">
      <c r="A169" s="1"/>
      <c r="B169" s="1"/>
      <c r="C169" s="1"/>
      <c r="D169" s="1"/>
      <c r="E169" s="279">
        <v>26908</v>
      </c>
      <c r="F169" s="278">
        <v>458.32855000000001</v>
      </c>
      <c r="G169" s="43"/>
    </row>
    <row r="170" spans="1:7" x14ac:dyDescent="0.3">
      <c r="A170" s="1"/>
      <c r="B170" s="1"/>
      <c r="C170" s="1"/>
      <c r="D170" s="1"/>
      <c r="E170" s="279">
        <v>26938</v>
      </c>
      <c r="F170" s="278">
        <v>453.58572900000001</v>
      </c>
      <c r="G170" s="43"/>
    </row>
    <row r="171" spans="1:7" x14ac:dyDescent="0.3">
      <c r="A171" s="1"/>
      <c r="B171" s="1"/>
      <c r="C171" s="1"/>
      <c r="D171" s="1"/>
      <c r="E171" s="279">
        <v>26969</v>
      </c>
      <c r="F171" s="278">
        <v>463.65629100000001</v>
      </c>
      <c r="G171" s="43"/>
    </row>
    <row r="172" spans="1:7" x14ac:dyDescent="0.3">
      <c r="A172" s="1"/>
      <c r="B172" s="1"/>
      <c r="C172" s="1"/>
      <c r="D172" s="1"/>
      <c r="E172" s="279">
        <v>26999</v>
      </c>
      <c r="F172" s="278">
        <v>474.90353099999999</v>
      </c>
      <c r="G172" s="43"/>
    </row>
    <row r="173" spans="1:7" x14ac:dyDescent="0.3">
      <c r="A173" s="1"/>
      <c r="B173" s="1"/>
      <c r="C173" s="1"/>
      <c r="D173" s="1"/>
      <c r="E173" s="279">
        <v>27030</v>
      </c>
      <c r="F173" s="278">
        <v>475.23426999999998</v>
      </c>
      <c r="G173" s="43"/>
    </row>
    <row r="174" spans="1:7" x14ac:dyDescent="0.3">
      <c r="A174" s="1"/>
      <c r="B174" s="1"/>
      <c r="C174" s="1"/>
      <c r="D174" s="1"/>
      <c r="E174" s="279">
        <v>27061</v>
      </c>
      <c r="F174" s="278">
        <v>485.52261099999998</v>
      </c>
      <c r="G174" s="43"/>
    </row>
    <row r="175" spans="1:7" x14ac:dyDescent="0.3">
      <c r="A175" s="1"/>
      <c r="B175" s="1"/>
      <c r="C175" s="1"/>
      <c r="D175" s="1"/>
      <c r="E175" s="279">
        <v>27089</v>
      </c>
      <c r="F175" s="278">
        <v>511.01271000000003</v>
      </c>
      <c r="G175" s="43"/>
    </row>
    <row r="176" spans="1:7" x14ac:dyDescent="0.3">
      <c r="A176" s="1"/>
      <c r="B176" s="1"/>
      <c r="C176" s="1"/>
      <c r="D176" s="1"/>
      <c r="E176" s="279">
        <v>27120</v>
      </c>
      <c r="F176" s="278">
        <v>504.38283999999999</v>
      </c>
      <c r="G176" s="43"/>
    </row>
    <row r="177" spans="1:7" x14ac:dyDescent="0.3">
      <c r="A177" s="1"/>
      <c r="B177" s="1"/>
      <c r="C177" s="1"/>
      <c r="D177" s="1"/>
      <c r="E177" s="279">
        <v>27150</v>
      </c>
      <c r="F177" s="278">
        <v>537.52639999999997</v>
      </c>
      <c r="G177" s="43"/>
    </row>
    <row r="178" spans="1:7" x14ac:dyDescent="0.3">
      <c r="A178" s="1"/>
      <c r="B178" s="1"/>
      <c r="C178" s="1"/>
      <c r="D178" s="1"/>
      <c r="E178" s="279">
        <v>27181</v>
      </c>
      <c r="F178" s="278">
        <v>566.70985099999996</v>
      </c>
      <c r="G178" s="43"/>
    </row>
    <row r="179" spans="1:7" x14ac:dyDescent="0.3">
      <c r="A179" s="1"/>
      <c r="B179" s="1"/>
      <c r="C179" s="1"/>
      <c r="D179" s="1"/>
      <c r="E179" s="279">
        <v>27211</v>
      </c>
      <c r="F179" s="278">
        <v>590.40659000000005</v>
      </c>
      <c r="G179" s="43"/>
    </row>
    <row r="180" spans="1:7" x14ac:dyDescent="0.3">
      <c r="A180" s="1"/>
      <c r="B180" s="1"/>
      <c r="C180" s="1"/>
      <c r="D180" s="1"/>
      <c r="E180" s="279">
        <v>27242</v>
      </c>
      <c r="F180" s="278">
        <v>617.44878899999992</v>
      </c>
      <c r="G180" s="43"/>
    </row>
    <row r="181" spans="1:7" x14ac:dyDescent="0.3">
      <c r="A181" s="1"/>
      <c r="B181" s="1"/>
      <c r="C181" s="1"/>
      <c r="D181" s="1"/>
      <c r="E181" s="279">
        <v>27273</v>
      </c>
      <c r="F181" s="278">
        <v>635.41508999999996</v>
      </c>
      <c r="G181" s="43"/>
    </row>
    <row r="182" spans="1:7" x14ac:dyDescent="0.3">
      <c r="A182" s="1"/>
      <c r="B182" s="1"/>
      <c r="C182" s="1"/>
      <c r="D182" s="1"/>
      <c r="E182" s="279">
        <v>27303</v>
      </c>
      <c r="F182" s="278">
        <v>638.87114099999997</v>
      </c>
      <c r="G182" s="43"/>
    </row>
    <row r="183" spans="1:7" x14ac:dyDescent="0.3">
      <c r="A183" s="1"/>
      <c r="B183" s="1"/>
      <c r="C183" s="1"/>
      <c r="D183" s="1"/>
      <c r="E183" s="279">
        <v>27334</v>
      </c>
      <c r="F183" s="278">
        <v>660.85047999999995</v>
      </c>
      <c r="G183" s="43"/>
    </row>
    <row r="184" spans="1:7" x14ac:dyDescent="0.3">
      <c r="A184" s="1"/>
      <c r="B184" s="1"/>
      <c r="C184" s="1"/>
      <c r="D184" s="1"/>
      <c r="E184" s="279">
        <v>27364</v>
      </c>
      <c r="F184" s="278">
        <v>668.55487900000003</v>
      </c>
      <c r="G184" s="43"/>
    </row>
    <row r="185" spans="1:7" x14ac:dyDescent="0.3">
      <c r="A185" s="1"/>
      <c r="B185" s="1"/>
      <c r="C185" s="1"/>
      <c r="D185" s="1"/>
      <c r="E185" s="279">
        <v>27395</v>
      </c>
      <c r="F185" s="278">
        <v>664.07376899999997</v>
      </c>
      <c r="G185" s="43"/>
    </row>
    <row r="186" spans="1:7" x14ac:dyDescent="0.3">
      <c r="A186" s="1"/>
      <c r="B186" s="1"/>
      <c r="C186" s="1"/>
      <c r="D186" s="1"/>
      <c r="E186" s="279">
        <v>27426</v>
      </c>
      <c r="F186" s="278">
        <v>678.41066000000012</v>
      </c>
      <c r="G186" s="43"/>
    </row>
    <row r="187" spans="1:7" x14ac:dyDescent="0.3">
      <c r="A187" s="1"/>
      <c r="B187" s="1"/>
      <c r="C187" s="1"/>
      <c r="D187" s="1"/>
      <c r="E187" s="279">
        <v>27454</v>
      </c>
      <c r="F187" s="278">
        <v>665.07307900000001</v>
      </c>
      <c r="G187" s="43"/>
    </row>
    <row r="188" spans="1:7" x14ac:dyDescent="0.3">
      <c r="A188" s="1"/>
      <c r="B188" s="1"/>
      <c r="C188" s="1"/>
      <c r="D188" s="1"/>
      <c r="E188" s="279">
        <v>27485</v>
      </c>
      <c r="F188" s="278">
        <v>666.07589900000005</v>
      </c>
      <c r="G188" s="43"/>
    </row>
    <row r="189" spans="1:7" x14ac:dyDescent="0.3">
      <c r="A189" s="1"/>
      <c r="B189" s="1"/>
      <c r="C189" s="1"/>
      <c r="D189" s="1"/>
      <c r="E189" s="279">
        <v>27515</v>
      </c>
      <c r="F189" s="278">
        <v>711.96201900000005</v>
      </c>
      <c r="G189" s="43"/>
    </row>
    <row r="190" spans="1:7" x14ac:dyDescent="0.3">
      <c r="A190" s="1"/>
      <c r="B190" s="1"/>
      <c r="C190" s="1"/>
      <c r="D190" s="1"/>
      <c r="E190" s="279">
        <v>27546</v>
      </c>
      <c r="F190" s="278">
        <v>701.59700899999996</v>
      </c>
      <c r="G190" s="43"/>
    </row>
    <row r="191" spans="1:7" x14ac:dyDescent="0.3">
      <c r="A191" s="1"/>
      <c r="B191" s="1"/>
      <c r="C191" s="1"/>
      <c r="D191" s="1"/>
      <c r="E191" s="279">
        <v>27576</v>
      </c>
      <c r="F191" s="278">
        <v>724.85479999999995</v>
      </c>
      <c r="G191" s="43"/>
    </row>
    <row r="192" spans="1:7" x14ac:dyDescent="0.3">
      <c r="A192" s="1"/>
      <c r="B192" s="1"/>
      <c r="C192" s="1"/>
      <c r="D192" s="1"/>
      <c r="E192" s="279">
        <v>27607</v>
      </c>
      <c r="F192" s="278">
        <v>723.055701</v>
      </c>
      <c r="G192" s="43"/>
    </row>
    <row r="193" spans="1:7" x14ac:dyDescent="0.3">
      <c r="A193" s="1"/>
      <c r="B193" s="1"/>
      <c r="C193" s="1"/>
      <c r="D193" s="1"/>
      <c r="E193" s="279">
        <v>27638</v>
      </c>
      <c r="F193" s="278">
        <v>732.42374099999995</v>
      </c>
      <c r="G193" s="43"/>
    </row>
    <row r="194" spans="1:7" x14ac:dyDescent="0.3">
      <c r="A194" s="1"/>
      <c r="B194" s="1"/>
      <c r="C194" s="1"/>
      <c r="D194" s="1"/>
      <c r="E194" s="279">
        <v>27668</v>
      </c>
      <c r="F194" s="278">
        <v>770.62890100000004</v>
      </c>
      <c r="G194" s="43"/>
    </row>
    <row r="195" spans="1:7" x14ac:dyDescent="0.3">
      <c r="A195" s="1"/>
      <c r="B195" s="1"/>
      <c r="C195" s="1"/>
      <c r="D195" s="1"/>
      <c r="E195" s="279">
        <v>27699</v>
      </c>
      <c r="F195" s="278">
        <v>778.46699999999998</v>
      </c>
      <c r="G195" s="43"/>
    </row>
    <row r="196" spans="1:7" x14ac:dyDescent="0.3">
      <c r="A196" s="1"/>
      <c r="B196" s="1"/>
      <c r="C196" s="1"/>
      <c r="D196" s="1"/>
      <c r="E196" s="279">
        <v>27729</v>
      </c>
      <c r="F196" s="278">
        <v>778.65101000000004</v>
      </c>
      <c r="G196" s="43"/>
    </row>
    <row r="197" spans="1:7" x14ac:dyDescent="0.3">
      <c r="A197" s="1"/>
      <c r="B197" s="1"/>
      <c r="C197" s="1"/>
      <c r="D197" s="1"/>
      <c r="E197" s="279">
        <v>27760</v>
      </c>
      <c r="F197" s="278">
        <v>749.71019899999999</v>
      </c>
      <c r="G197" s="43"/>
    </row>
    <row r="198" spans="1:7" x14ac:dyDescent="0.3">
      <c r="A198" s="1"/>
      <c r="B198" s="1"/>
      <c r="C198" s="1"/>
      <c r="D198" s="1"/>
      <c r="E198" s="279">
        <v>27791</v>
      </c>
      <c r="F198" s="278">
        <v>793.12635999999998</v>
      </c>
      <c r="G198" s="43"/>
    </row>
    <row r="199" spans="1:7" x14ac:dyDescent="0.3">
      <c r="A199" s="1"/>
      <c r="B199" s="1"/>
      <c r="C199" s="1"/>
      <c r="D199" s="1"/>
      <c r="E199" s="279">
        <v>27820</v>
      </c>
      <c r="F199" s="278">
        <v>797.62918999999999</v>
      </c>
      <c r="G199" s="43"/>
    </row>
    <row r="200" spans="1:7" x14ac:dyDescent="0.3">
      <c r="A200" s="1"/>
      <c r="B200" s="1"/>
      <c r="C200" s="1"/>
      <c r="D200" s="1"/>
      <c r="E200" s="279">
        <v>27851</v>
      </c>
      <c r="F200" s="278">
        <v>794.246039</v>
      </c>
      <c r="G200" s="43"/>
    </row>
    <row r="201" spans="1:7" x14ac:dyDescent="0.3">
      <c r="A201" s="1"/>
      <c r="B201" s="1"/>
      <c r="C201" s="1"/>
      <c r="D201" s="1"/>
      <c r="E201" s="279">
        <v>27881</v>
      </c>
      <c r="F201" s="278">
        <v>793.80282999999997</v>
      </c>
      <c r="G201" s="43"/>
    </row>
    <row r="202" spans="1:7" x14ac:dyDescent="0.3">
      <c r="A202" s="1"/>
      <c r="B202" s="1"/>
      <c r="C202" s="1"/>
      <c r="D202" s="1"/>
      <c r="E202" s="279">
        <v>27912</v>
      </c>
      <c r="F202" s="278">
        <v>802.75944100000004</v>
      </c>
      <c r="G202" s="43"/>
    </row>
    <row r="203" spans="1:7" x14ac:dyDescent="0.3">
      <c r="A203" s="1"/>
      <c r="B203" s="1"/>
      <c r="C203" s="1"/>
      <c r="D203" s="1"/>
      <c r="E203" s="279">
        <v>27942</v>
      </c>
      <c r="F203" s="278">
        <v>802.42089099999998</v>
      </c>
      <c r="G203" s="43"/>
    </row>
    <row r="204" spans="1:7" x14ac:dyDescent="0.3">
      <c r="A204" s="1"/>
      <c r="B204" s="1"/>
      <c r="C204" s="1"/>
      <c r="D204" s="1"/>
      <c r="E204" s="279">
        <v>27973</v>
      </c>
      <c r="F204" s="278">
        <v>804.71741999999995</v>
      </c>
      <c r="G204" s="43"/>
    </row>
    <row r="205" spans="1:7" x14ac:dyDescent="0.3">
      <c r="A205" s="1"/>
      <c r="B205" s="1"/>
      <c r="C205" s="1"/>
      <c r="D205" s="1"/>
      <c r="E205" s="279">
        <v>28004</v>
      </c>
      <c r="F205" s="278">
        <v>797.65885000000003</v>
      </c>
      <c r="G205" s="43"/>
    </row>
    <row r="206" spans="1:7" x14ac:dyDescent="0.3">
      <c r="A206" s="1"/>
      <c r="B206" s="1"/>
      <c r="C206" s="1"/>
      <c r="D206" s="1"/>
      <c r="E206" s="279">
        <v>28034</v>
      </c>
      <c r="F206" s="278">
        <v>815.44172000000003</v>
      </c>
      <c r="G206" s="43"/>
    </row>
    <row r="207" spans="1:7" x14ac:dyDescent="0.3">
      <c r="A207" s="1"/>
      <c r="B207" s="1"/>
      <c r="C207" s="1"/>
      <c r="D207" s="1"/>
      <c r="E207" s="279">
        <v>28065</v>
      </c>
      <c r="F207" s="278">
        <v>812.98983999999996</v>
      </c>
      <c r="G207" s="43"/>
    </row>
    <row r="208" spans="1:7" x14ac:dyDescent="0.3">
      <c r="A208" s="1"/>
      <c r="B208" s="1"/>
      <c r="C208" s="1"/>
      <c r="D208" s="1"/>
      <c r="E208" s="279">
        <v>28095</v>
      </c>
      <c r="F208" s="278">
        <v>844.40086899999994</v>
      </c>
      <c r="G208" s="43"/>
    </row>
    <row r="209" spans="1:7" x14ac:dyDescent="0.3">
      <c r="A209" s="1"/>
      <c r="B209" s="1"/>
      <c r="C209" s="1"/>
      <c r="D209" s="1"/>
      <c r="E209" s="279">
        <v>28126</v>
      </c>
      <c r="F209" s="278">
        <v>882.33597899999995</v>
      </c>
      <c r="G209" s="43"/>
    </row>
    <row r="210" spans="1:7" x14ac:dyDescent="0.3">
      <c r="A210" s="1"/>
      <c r="B210" s="1"/>
      <c r="C210" s="1"/>
      <c r="D210" s="1"/>
      <c r="E210" s="279">
        <v>28157</v>
      </c>
      <c r="F210" s="278">
        <v>892.67114100000003</v>
      </c>
      <c r="G210" s="43"/>
    </row>
    <row r="211" spans="1:7" x14ac:dyDescent="0.3">
      <c r="A211" s="1"/>
      <c r="B211" s="1"/>
      <c r="C211" s="1"/>
      <c r="D211" s="1"/>
      <c r="E211" s="279">
        <v>28185</v>
      </c>
      <c r="F211" s="278">
        <v>915.41515000000004</v>
      </c>
      <c r="G211" s="43"/>
    </row>
    <row r="212" spans="1:7" x14ac:dyDescent="0.3">
      <c r="A212" s="1"/>
      <c r="B212" s="1"/>
      <c r="C212" s="1"/>
      <c r="D212" s="1"/>
      <c r="E212" s="279">
        <v>28216</v>
      </c>
      <c r="F212" s="278">
        <v>936.34685000000002</v>
      </c>
      <c r="G212" s="43"/>
    </row>
    <row r="213" spans="1:7" x14ac:dyDescent="0.3">
      <c r="A213" s="1"/>
      <c r="B213" s="1"/>
      <c r="C213" s="1"/>
      <c r="D213" s="1"/>
      <c r="E213" s="279">
        <v>28246</v>
      </c>
      <c r="F213" s="278">
        <v>956.93545900000004</v>
      </c>
      <c r="G213" s="43"/>
    </row>
    <row r="214" spans="1:7" x14ac:dyDescent="0.3">
      <c r="A214" s="1"/>
      <c r="B214" s="1"/>
      <c r="C214" s="1"/>
      <c r="D214" s="1"/>
      <c r="E214" s="279">
        <v>28277</v>
      </c>
      <c r="F214" s="278">
        <v>980.54737899999998</v>
      </c>
      <c r="G214" s="43"/>
    </row>
    <row r="215" spans="1:7" x14ac:dyDescent="0.3">
      <c r="A215" s="1"/>
      <c r="B215" s="1"/>
      <c r="C215" s="1"/>
      <c r="D215" s="1"/>
      <c r="E215" s="279">
        <v>28307</v>
      </c>
      <c r="F215" s="278">
        <v>998.21806000000004</v>
      </c>
      <c r="G215" s="43"/>
    </row>
    <row r="216" spans="1:7" x14ac:dyDescent="0.3">
      <c r="A216" s="1"/>
      <c r="B216" s="1"/>
      <c r="C216" s="1"/>
      <c r="D216" s="1"/>
      <c r="E216" s="279">
        <v>28338</v>
      </c>
      <c r="F216" s="278">
        <v>1008.4131599999999</v>
      </c>
      <c r="G216" s="43"/>
    </row>
    <row r="217" spans="1:7" x14ac:dyDescent="0.3">
      <c r="A217" s="1"/>
      <c r="B217" s="1"/>
      <c r="C217" s="1"/>
      <c r="D217" s="1"/>
      <c r="E217" s="279">
        <v>28369</v>
      </c>
      <c r="F217" s="278">
        <v>1016.530309</v>
      </c>
      <c r="G217" s="43"/>
    </row>
    <row r="218" spans="1:7" x14ac:dyDescent="0.3">
      <c r="A218" s="1"/>
      <c r="B218" s="1"/>
      <c r="C218" s="1"/>
      <c r="D218" s="1"/>
      <c r="E218" s="279">
        <v>28399</v>
      </c>
      <c r="F218" s="278">
        <v>1034.076139</v>
      </c>
      <c r="G218" s="43"/>
    </row>
    <row r="219" spans="1:7" x14ac:dyDescent="0.3">
      <c r="A219" s="1"/>
      <c r="B219" s="1"/>
      <c r="C219" s="1"/>
      <c r="D219" s="1"/>
      <c r="E219" s="279">
        <v>28430</v>
      </c>
      <c r="F219" s="278">
        <v>1058.90768</v>
      </c>
      <c r="G219" s="43"/>
    </row>
    <row r="220" spans="1:7" x14ac:dyDescent="0.3">
      <c r="A220" s="1"/>
      <c r="B220" s="1"/>
      <c r="C220" s="1"/>
      <c r="D220" s="1"/>
      <c r="E220" s="279">
        <v>28460</v>
      </c>
      <c r="F220" s="278">
        <v>1079.7844600000001</v>
      </c>
      <c r="G220" s="43"/>
    </row>
    <row r="221" spans="1:7" x14ac:dyDescent="0.3">
      <c r="A221" s="1"/>
      <c r="B221" s="1"/>
      <c r="C221" s="1"/>
      <c r="D221" s="1"/>
      <c r="E221" s="279">
        <v>28491</v>
      </c>
      <c r="F221" s="278">
        <v>1097.3002100000001</v>
      </c>
      <c r="G221" s="43"/>
    </row>
    <row r="222" spans="1:7" x14ac:dyDescent="0.3">
      <c r="A222" s="1"/>
      <c r="B222" s="1"/>
      <c r="C222" s="1"/>
      <c r="D222" s="1"/>
      <c r="E222" s="279">
        <v>28522</v>
      </c>
      <c r="F222" s="278">
        <v>1125.298941</v>
      </c>
      <c r="G222" s="43"/>
    </row>
    <row r="223" spans="1:7" x14ac:dyDescent="0.3">
      <c r="A223" s="1"/>
      <c r="B223" s="1"/>
      <c r="C223" s="1"/>
      <c r="D223" s="1"/>
      <c r="E223" s="279">
        <v>28550</v>
      </c>
      <c r="F223" s="278">
        <v>1127.88426</v>
      </c>
      <c r="G223" s="43"/>
    </row>
    <row r="224" spans="1:7" x14ac:dyDescent="0.3">
      <c r="A224" s="1"/>
      <c r="B224" s="1"/>
      <c r="C224" s="1"/>
      <c r="D224" s="1"/>
      <c r="E224" s="279">
        <v>28581</v>
      </c>
      <c r="F224" s="278">
        <v>1139.27898</v>
      </c>
      <c r="G224" s="43"/>
    </row>
    <row r="225" spans="1:7" x14ac:dyDescent="0.3">
      <c r="A225" s="1"/>
      <c r="B225" s="1"/>
      <c r="C225" s="1"/>
      <c r="D225" s="1"/>
      <c r="E225" s="279">
        <v>28611</v>
      </c>
      <c r="F225" s="278">
        <v>1150.75161</v>
      </c>
      <c r="G225" s="43"/>
    </row>
    <row r="226" spans="1:7" x14ac:dyDescent="0.3">
      <c r="A226" s="1"/>
      <c r="B226" s="1"/>
      <c r="C226" s="1"/>
      <c r="D226" s="1"/>
      <c r="E226" s="279">
        <v>28642</v>
      </c>
      <c r="F226" s="278">
        <v>1167.3057890000002</v>
      </c>
      <c r="G226" s="43"/>
    </row>
    <row r="227" spans="1:7" x14ac:dyDescent="0.3">
      <c r="A227" s="1"/>
      <c r="B227" s="1"/>
      <c r="C227" s="1"/>
      <c r="D227" s="1"/>
      <c r="E227" s="279">
        <v>28672</v>
      </c>
      <c r="F227" s="278">
        <v>1204.71172</v>
      </c>
      <c r="G227" s="43"/>
    </row>
    <row r="228" spans="1:7" x14ac:dyDescent="0.3">
      <c r="A228" s="1"/>
      <c r="B228" s="1"/>
      <c r="C228" s="1"/>
      <c r="D228" s="1"/>
      <c r="E228" s="279">
        <v>28703</v>
      </c>
      <c r="F228" s="278">
        <v>1239.2119889999999</v>
      </c>
      <c r="G228" s="43"/>
    </row>
    <row r="229" spans="1:7" x14ac:dyDescent="0.3">
      <c r="A229" s="1"/>
      <c r="B229" s="1"/>
      <c r="C229" s="1"/>
      <c r="D229" s="1"/>
      <c r="E229" s="279">
        <v>28734</v>
      </c>
      <c r="F229" s="278">
        <v>1266.8824709999999</v>
      </c>
      <c r="G229" s="43"/>
    </row>
    <row r="230" spans="1:7" x14ac:dyDescent="0.3">
      <c r="A230" s="1"/>
      <c r="B230" s="1"/>
      <c r="C230" s="1"/>
      <c r="D230" s="1"/>
      <c r="E230" s="279">
        <v>28764</v>
      </c>
      <c r="F230" s="278">
        <v>1296.5672099999999</v>
      </c>
      <c r="G230" s="43"/>
    </row>
    <row r="231" spans="1:7" x14ac:dyDescent="0.3">
      <c r="A231" s="1"/>
      <c r="B231" s="1"/>
      <c r="C231" s="1"/>
      <c r="D231" s="1"/>
      <c r="E231" s="279">
        <v>28795</v>
      </c>
      <c r="F231" s="278">
        <v>1325.20334</v>
      </c>
      <c r="G231" s="43"/>
    </row>
    <row r="232" spans="1:7" x14ac:dyDescent="0.3">
      <c r="A232" s="1"/>
      <c r="B232" s="1"/>
      <c r="C232" s="1"/>
      <c r="D232" s="1"/>
      <c r="E232" s="279">
        <v>28825</v>
      </c>
      <c r="F232" s="278">
        <v>1366.438341</v>
      </c>
      <c r="G232" s="43"/>
    </row>
    <row r="233" spans="1:7" x14ac:dyDescent="0.3">
      <c r="A233" s="1"/>
      <c r="B233" s="1"/>
      <c r="C233" s="1"/>
      <c r="D233" s="1"/>
      <c r="E233" s="279">
        <v>28856</v>
      </c>
      <c r="F233" s="278">
        <v>1390.0539999999999</v>
      </c>
      <c r="G233" s="43"/>
    </row>
    <row r="234" spans="1:7" x14ac:dyDescent="0.3">
      <c r="A234" s="1"/>
      <c r="B234" s="1"/>
      <c r="C234" s="1"/>
      <c r="D234" s="1"/>
      <c r="E234" s="279">
        <v>28887</v>
      </c>
      <c r="F234" s="278">
        <v>1395.7329999999999</v>
      </c>
      <c r="G234" s="43"/>
    </row>
    <row r="235" spans="1:7" x14ac:dyDescent="0.3">
      <c r="A235" s="1"/>
      <c r="B235" s="1"/>
      <c r="C235" s="1"/>
      <c r="D235" s="1"/>
      <c r="E235" s="279">
        <v>28915</v>
      </c>
      <c r="F235" s="278">
        <v>1392.7930600000002</v>
      </c>
      <c r="G235" s="43"/>
    </row>
    <row r="236" spans="1:7" x14ac:dyDescent="0.3">
      <c r="A236" s="1"/>
      <c r="B236" s="1"/>
      <c r="C236" s="1"/>
      <c r="D236" s="1"/>
      <c r="E236" s="279">
        <v>28946</v>
      </c>
      <c r="F236" s="278">
        <v>1396.0854710000001</v>
      </c>
      <c r="G236" s="43"/>
    </row>
    <row r="237" spans="1:7" x14ac:dyDescent="0.3">
      <c r="A237" s="1"/>
      <c r="B237" s="1"/>
      <c r="C237" s="1"/>
      <c r="D237" s="1"/>
      <c r="E237" s="279">
        <v>28976</v>
      </c>
      <c r="F237" s="278">
        <v>1401.078409</v>
      </c>
      <c r="G237" s="43"/>
    </row>
    <row r="238" spans="1:7" x14ac:dyDescent="0.3">
      <c r="A238" s="1"/>
      <c r="B238" s="1"/>
      <c r="C238" s="1"/>
      <c r="D238" s="1"/>
      <c r="E238" s="279">
        <v>29007</v>
      </c>
      <c r="F238" s="278">
        <v>1412.2453800000001</v>
      </c>
      <c r="G238" s="43"/>
    </row>
    <row r="239" spans="1:7" x14ac:dyDescent="0.3">
      <c r="A239" s="1"/>
      <c r="B239" s="1"/>
      <c r="C239" s="1"/>
      <c r="D239" s="1"/>
      <c r="E239" s="279">
        <v>29037</v>
      </c>
      <c r="F239" s="278">
        <v>1437.0955799999999</v>
      </c>
      <c r="G239" s="43"/>
    </row>
    <row r="240" spans="1:7" x14ac:dyDescent="0.3">
      <c r="A240" s="1"/>
      <c r="B240" s="1"/>
      <c r="C240" s="1"/>
      <c r="D240" s="1"/>
      <c r="E240" s="279">
        <v>29068</v>
      </c>
      <c r="F240" s="278">
        <v>1452.8692000000001</v>
      </c>
      <c r="G240" s="43"/>
    </row>
    <row r="241" spans="1:7" x14ac:dyDescent="0.3">
      <c r="A241" s="1"/>
      <c r="B241" s="1"/>
      <c r="C241" s="1"/>
      <c r="D241" s="1"/>
      <c r="E241" s="279">
        <v>29099</v>
      </c>
      <c r="F241" s="278">
        <v>1472.217161</v>
      </c>
      <c r="G241" s="43"/>
    </row>
    <row r="242" spans="1:7" x14ac:dyDescent="0.3">
      <c r="A242" s="1"/>
      <c r="B242" s="1"/>
      <c r="C242" s="1"/>
      <c r="D242" s="1"/>
      <c r="E242" s="279">
        <v>29129</v>
      </c>
      <c r="F242" s="278">
        <v>1510.4292989999999</v>
      </c>
      <c r="G242" s="43"/>
    </row>
    <row r="243" spans="1:7" x14ac:dyDescent="0.3">
      <c r="A243" s="1"/>
      <c r="B243" s="1"/>
      <c r="C243" s="1"/>
      <c r="D243" s="1"/>
      <c r="E243" s="279">
        <v>29160</v>
      </c>
      <c r="F243" s="278">
        <v>1615.9784199999999</v>
      </c>
      <c r="G243" s="43"/>
    </row>
    <row r="244" spans="1:7" x14ac:dyDescent="0.3">
      <c r="A244" s="1"/>
      <c r="B244" s="1"/>
      <c r="C244" s="1"/>
      <c r="D244" s="1"/>
      <c r="E244" s="279">
        <v>29190</v>
      </c>
      <c r="F244" s="278">
        <v>1652.629081</v>
      </c>
      <c r="G244" s="43"/>
    </row>
    <row r="245" spans="1:7" x14ac:dyDescent="0.3">
      <c r="A245" s="1"/>
      <c r="B245" s="1"/>
      <c r="C245" s="1"/>
      <c r="D245" s="1"/>
      <c r="E245" s="279">
        <v>29221</v>
      </c>
      <c r="F245" s="278">
        <v>1720.498</v>
      </c>
      <c r="G245" s="278">
        <v>634.97458064516127</v>
      </c>
    </row>
    <row r="246" spans="1:7" x14ac:dyDescent="0.3">
      <c r="A246" s="1"/>
      <c r="B246" s="1"/>
      <c r="C246" s="1"/>
      <c r="D246" s="1"/>
      <c r="E246" s="279">
        <v>29252</v>
      </c>
      <c r="F246" s="278">
        <v>1722.1</v>
      </c>
      <c r="G246" s="278">
        <v>579.34248275862069</v>
      </c>
    </row>
    <row r="247" spans="1:7" x14ac:dyDescent="0.3">
      <c r="A247" s="1"/>
      <c r="B247" s="1"/>
      <c r="C247" s="1"/>
      <c r="D247" s="1"/>
      <c r="E247" s="279">
        <v>29281</v>
      </c>
      <c r="F247" s="278">
        <v>1829.1</v>
      </c>
      <c r="G247" s="278">
        <v>765.97261290322581</v>
      </c>
    </row>
    <row r="248" spans="1:7" x14ac:dyDescent="0.3">
      <c r="A248" s="1"/>
      <c r="B248" s="1"/>
      <c r="C248" s="1"/>
      <c r="D248" s="1"/>
      <c r="E248" s="279">
        <v>29312</v>
      </c>
      <c r="F248" s="278">
        <v>1883.6</v>
      </c>
      <c r="G248" s="278">
        <v>826.82673333333332</v>
      </c>
    </row>
    <row r="249" spans="1:7" x14ac:dyDescent="0.3">
      <c r="A249" s="1"/>
      <c r="B249" s="1"/>
      <c r="C249" s="1"/>
      <c r="D249" s="1"/>
      <c r="E249" s="279">
        <v>29342</v>
      </c>
      <c r="F249" s="278">
        <v>1908.2</v>
      </c>
      <c r="G249" s="278">
        <v>848.34577419354844</v>
      </c>
    </row>
    <row r="250" spans="1:7" x14ac:dyDescent="0.3">
      <c r="A250" s="1"/>
      <c r="B250" s="1"/>
      <c r="C250" s="1"/>
      <c r="D250" s="1"/>
      <c r="E250" s="279">
        <v>29373</v>
      </c>
      <c r="F250" s="278">
        <v>1905.9</v>
      </c>
      <c r="G250" s="278">
        <v>844.74026666666657</v>
      </c>
    </row>
    <row r="251" spans="1:7" x14ac:dyDescent="0.3">
      <c r="A251" s="1"/>
      <c r="B251" s="1"/>
      <c r="C251" s="1"/>
      <c r="D251" s="1"/>
      <c r="E251" s="279">
        <v>29403</v>
      </c>
      <c r="F251" s="278">
        <v>2013.7</v>
      </c>
      <c r="G251" s="278">
        <v>906.00593548387099</v>
      </c>
    </row>
    <row r="252" spans="1:7" x14ac:dyDescent="0.3">
      <c r="A252" s="1"/>
      <c r="B252" s="1"/>
      <c r="C252" s="1"/>
      <c r="D252" s="1"/>
      <c r="E252" s="279">
        <v>29434</v>
      </c>
      <c r="F252" s="278">
        <v>1999.3</v>
      </c>
      <c r="G252" s="278">
        <v>786.07238709677415</v>
      </c>
    </row>
    <row r="253" spans="1:7" x14ac:dyDescent="0.3">
      <c r="A253" s="1"/>
      <c r="B253" s="1"/>
      <c r="C253" s="1"/>
      <c r="D253" s="1"/>
      <c r="E253" s="279">
        <v>29465</v>
      </c>
      <c r="F253" s="278">
        <v>2124.3380000000002</v>
      </c>
      <c r="G253" s="278">
        <v>990.1894666666667</v>
      </c>
    </row>
    <row r="254" spans="1:7" x14ac:dyDescent="0.3">
      <c r="A254" s="1"/>
      <c r="B254" s="1"/>
      <c r="C254" s="1"/>
      <c r="D254" s="1"/>
      <c r="E254" s="279">
        <v>29495</v>
      </c>
      <c r="F254" s="278">
        <v>2181.9290000000001</v>
      </c>
      <c r="G254" s="278">
        <v>1007.6768387096774</v>
      </c>
    </row>
    <row r="255" spans="1:7" x14ac:dyDescent="0.3">
      <c r="A255" s="1"/>
      <c r="B255" s="1"/>
      <c r="C255" s="1"/>
      <c r="D255" s="1"/>
      <c r="E255" s="279">
        <v>29526</v>
      </c>
      <c r="F255" s="278">
        <v>1901.289</v>
      </c>
      <c r="G255" s="278">
        <v>848.42613333333327</v>
      </c>
    </row>
    <row r="256" spans="1:7" x14ac:dyDescent="0.3">
      <c r="A256" s="1"/>
      <c r="B256" s="1"/>
      <c r="C256" s="1"/>
      <c r="D256" s="1"/>
      <c r="E256" s="279">
        <v>29556</v>
      </c>
      <c r="F256" s="278">
        <v>2026.6089999999999</v>
      </c>
      <c r="G256" s="278">
        <v>884.82574193548396</v>
      </c>
    </row>
    <row r="257" spans="1:7" x14ac:dyDescent="0.3">
      <c r="A257" s="1"/>
      <c r="B257" s="1"/>
      <c r="C257" s="1"/>
      <c r="D257" s="1"/>
      <c r="E257" s="279">
        <v>29587</v>
      </c>
      <c r="F257" s="278">
        <v>2219.1660000000002</v>
      </c>
      <c r="G257" s="278">
        <v>1064.1562903225806</v>
      </c>
    </row>
    <row r="258" spans="1:7" x14ac:dyDescent="0.3">
      <c r="A258" s="1"/>
      <c r="B258" s="1"/>
      <c r="C258" s="1"/>
      <c r="D258" s="1"/>
      <c r="E258" s="279">
        <v>29618</v>
      </c>
      <c r="F258" s="278">
        <v>2119.9</v>
      </c>
      <c r="G258" s="278">
        <v>935.66496428571429</v>
      </c>
    </row>
    <row r="259" spans="1:7" x14ac:dyDescent="0.3">
      <c r="A259" s="1"/>
      <c r="B259" s="1"/>
      <c r="C259" s="1"/>
      <c r="D259" s="1"/>
      <c r="E259" s="279">
        <v>29646</v>
      </c>
      <c r="F259" s="278">
        <v>2366.3200000000002</v>
      </c>
      <c r="G259" s="278">
        <v>1186.9093548387098</v>
      </c>
    </row>
    <row r="260" spans="1:7" x14ac:dyDescent="0.3">
      <c r="A260" s="1"/>
      <c r="B260" s="1"/>
      <c r="C260" s="1"/>
      <c r="D260" s="1"/>
      <c r="E260" s="279">
        <v>29677</v>
      </c>
      <c r="F260" s="278">
        <v>2538.3000000000002</v>
      </c>
      <c r="G260" s="278">
        <v>1161.0568333333333</v>
      </c>
    </row>
    <row r="261" spans="1:7" x14ac:dyDescent="0.3">
      <c r="A261" s="1"/>
      <c r="B261" s="1"/>
      <c r="C261" s="1"/>
      <c r="D261" s="1"/>
      <c r="E261" s="279">
        <v>29707</v>
      </c>
      <c r="F261" s="278">
        <v>2545.44</v>
      </c>
      <c r="G261" s="278">
        <v>1608.701935483871</v>
      </c>
    </row>
    <row r="262" spans="1:7" x14ac:dyDescent="0.3">
      <c r="A262" s="1"/>
      <c r="B262" s="1"/>
      <c r="C262" s="1"/>
      <c r="D262" s="1"/>
      <c r="E262" s="279">
        <v>29738</v>
      </c>
      <c r="F262" s="278">
        <v>2558</v>
      </c>
      <c r="G262" s="278">
        <v>1090.3908333333334</v>
      </c>
    </row>
    <row r="263" spans="1:7" x14ac:dyDescent="0.3">
      <c r="A263" s="1"/>
      <c r="B263" s="1"/>
      <c r="C263" s="1"/>
      <c r="D263" s="1"/>
      <c r="E263" s="279">
        <v>29768</v>
      </c>
      <c r="F263" s="278">
        <v>2097</v>
      </c>
      <c r="G263" s="278">
        <v>456.90464516129032</v>
      </c>
    </row>
    <row r="264" spans="1:7" x14ac:dyDescent="0.3">
      <c r="A264" s="1"/>
      <c r="B264" s="1"/>
      <c r="C264" s="1"/>
      <c r="D264" s="1"/>
      <c r="E264" s="279">
        <v>29799</v>
      </c>
      <c r="F264" s="278">
        <v>2261.3000000000002</v>
      </c>
      <c r="G264" s="278">
        <v>1007.7737096774193</v>
      </c>
    </row>
    <row r="265" spans="1:7" x14ac:dyDescent="0.3">
      <c r="A265" s="1"/>
      <c r="B265" s="1"/>
      <c r="C265" s="1"/>
      <c r="D265" s="1"/>
      <c r="E265" s="279">
        <v>29830</v>
      </c>
      <c r="F265" s="278">
        <v>2476.7420000000002</v>
      </c>
      <c r="G265" s="278">
        <v>1258.5275666666666</v>
      </c>
    </row>
    <row r="266" spans="1:7" x14ac:dyDescent="0.3">
      <c r="A266" s="1"/>
      <c r="B266" s="1"/>
      <c r="C266" s="1"/>
      <c r="D266" s="1"/>
      <c r="E266" s="279">
        <v>29860</v>
      </c>
      <c r="F266" s="278">
        <v>2487.5</v>
      </c>
      <c r="G266" s="278">
        <v>1052.473</v>
      </c>
    </row>
    <row r="267" spans="1:7" x14ac:dyDescent="0.3">
      <c r="A267" s="1"/>
      <c r="B267" s="1"/>
      <c r="C267" s="1"/>
      <c r="D267" s="1"/>
      <c r="E267" s="279">
        <v>29891</v>
      </c>
      <c r="F267" s="278">
        <v>2089.645</v>
      </c>
      <c r="G267" s="278">
        <v>1377.9728333333333</v>
      </c>
    </row>
    <row r="268" spans="1:7" x14ac:dyDescent="0.3">
      <c r="A268" s="1"/>
      <c r="B268" s="1"/>
      <c r="C268" s="1"/>
      <c r="D268" s="1"/>
      <c r="E268" s="279">
        <v>29921</v>
      </c>
      <c r="F268" s="278">
        <v>1981.1</v>
      </c>
      <c r="G268" s="278">
        <v>972.97974193548384</v>
      </c>
    </row>
    <row r="269" spans="1:7" x14ac:dyDescent="0.3">
      <c r="A269" s="1"/>
      <c r="B269" s="1"/>
      <c r="C269" s="1"/>
      <c r="D269" s="1"/>
      <c r="E269" s="279">
        <v>29952</v>
      </c>
      <c r="F269" s="278">
        <v>2312.6460000000002</v>
      </c>
      <c r="G269" s="278">
        <v>1044.2493870967742</v>
      </c>
    </row>
    <row r="270" spans="1:7" x14ac:dyDescent="0.3">
      <c r="A270" s="1"/>
      <c r="B270" s="1"/>
      <c r="C270" s="1"/>
      <c r="D270" s="1"/>
      <c r="E270" s="279">
        <v>29983</v>
      </c>
      <c r="F270" s="278">
        <v>2551.1990000000001</v>
      </c>
      <c r="G270" s="278">
        <v>1140.5365714285715</v>
      </c>
    </row>
    <row r="271" spans="1:7" x14ac:dyDescent="0.3">
      <c r="A271" s="1"/>
      <c r="B271" s="1"/>
      <c r="C271" s="1"/>
      <c r="D271" s="1"/>
      <c r="E271" s="279">
        <v>30011</v>
      </c>
      <c r="F271" s="278">
        <v>2542.4499999999998</v>
      </c>
      <c r="G271" s="278">
        <v>1099.7468709677419</v>
      </c>
    </row>
    <row r="272" spans="1:7" x14ac:dyDescent="0.3">
      <c r="A272" s="1"/>
      <c r="B272" s="1"/>
      <c r="C272" s="1"/>
      <c r="D272" s="1"/>
      <c r="E272" s="279">
        <v>30042</v>
      </c>
      <c r="F272" s="278">
        <v>2778.3890000000001</v>
      </c>
      <c r="G272" s="278">
        <v>1153.3315666666667</v>
      </c>
    </row>
    <row r="273" spans="1:7" x14ac:dyDescent="0.3">
      <c r="A273" s="1"/>
      <c r="B273" s="1"/>
      <c r="C273" s="1"/>
      <c r="D273" s="1"/>
      <c r="E273" s="279">
        <v>30072</v>
      </c>
      <c r="F273" s="278">
        <v>2712.3879999999999</v>
      </c>
      <c r="G273" s="278">
        <v>1556.5898387096775</v>
      </c>
    </row>
    <row r="274" spans="1:7" x14ac:dyDescent="0.3">
      <c r="A274" s="1"/>
      <c r="B274" s="1"/>
      <c r="C274" s="1"/>
      <c r="D274" s="1"/>
      <c r="E274" s="279">
        <v>30103</v>
      </c>
      <c r="F274" s="278">
        <v>2788.25</v>
      </c>
      <c r="G274" s="278">
        <v>1708.3125</v>
      </c>
    </row>
    <row r="275" spans="1:7" x14ac:dyDescent="0.3">
      <c r="A275" s="1"/>
      <c r="B275" s="1"/>
      <c r="C275" s="1"/>
      <c r="D275" s="1"/>
      <c r="E275" s="279">
        <v>30133</v>
      </c>
      <c r="F275" s="278">
        <v>2786.038</v>
      </c>
      <c r="G275" s="278">
        <v>1654.8858387096775</v>
      </c>
    </row>
    <row r="276" spans="1:7" x14ac:dyDescent="0.3">
      <c r="A276" s="1"/>
      <c r="B276" s="1"/>
      <c r="C276" s="1"/>
      <c r="D276" s="1"/>
      <c r="E276" s="279">
        <v>30164</v>
      </c>
      <c r="F276" s="278">
        <v>2791.03</v>
      </c>
      <c r="G276" s="278">
        <v>1643.6451290322582</v>
      </c>
    </row>
    <row r="277" spans="1:7" x14ac:dyDescent="0.3">
      <c r="A277" s="1"/>
      <c r="B277" s="1"/>
      <c r="C277" s="1"/>
      <c r="D277" s="1"/>
      <c r="E277" s="279">
        <v>30195</v>
      </c>
      <c r="F277" s="278">
        <v>2827.74</v>
      </c>
      <c r="G277" s="278">
        <v>1726.5821333333333</v>
      </c>
    </row>
    <row r="278" spans="1:7" x14ac:dyDescent="0.3">
      <c r="A278" s="1"/>
      <c r="B278" s="1"/>
      <c r="C278" s="1"/>
      <c r="D278" s="1"/>
      <c r="E278" s="279">
        <v>30225</v>
      </c>
      <c r="F278" s="278">
        <v>2898.0619999999999</v>
      </c>
      <c r="G278" s="278">
        <v>1716.2521612903226</v>
      </c>
    </row>
    <row r="279" spans="1:7" x14ac:dyDescent="0.3">
      <c r="A279" s="1"/>
      <c r="B279" s="1"/>
      <c r="C279" s="1"/>
      <c r="D279" s="1"/>
      <c r="E279" s="279">
        <v>30256</v>
      </c>
      <c r="F279" s="278">
        <v>2937.0120000000002</v>
      </c>
      <c r="G279" s="278">
        <v>1837.2863333333335</v>
      </c>
    </row>
    <row r="280" spans="1:7" x14ac:dyDescent="0.3">
      <c r="A280" s="1"/>
      <c r="B280" s="1"/>
      <c r="C280" s="1"/>
      <c r="D280" s="1"/>
      <c r="E280" s="277">
        <v>30286</v>
      </c>
      <c r="F280" s="276">
        <v>3023.665</v>
      </c>
      <c r="G280" s="276">
        <v>1597.6196129032257</v>
      </c>
    </row>
    <row r="281" spans="1:7" x14ac:dyDescent="0.3">
      <c r="A281" s="1"/>
      <c r="B281" s="1"/>
      <c r="C281" s="1"/>
      <c r="D281" s="1"/>
      <c r="E281" s="32" t="s">
        <v>1013</v>
      </c>
      <c r="F281" s="1"/>
      <c r="G281" s="1"/>
    </row>
    <row r="282" spans="1:7" x14ac:dyDescent="0.3">
      <c r="A282" s="1"/>
      <c r="B282" s="1"/>
      <c r="C282" s="1"/>
      <c r="D282" s="1"/>
      <c r="E282" s="32"/>
      <c r="F282" s="1"/>
      <c r="G282" s="1"/>
    </row>
  </sheetData>
  <mergeCells count="6">
    <mergeCell ref="G2:G4"/>
    <mergeCell ref="A2:A4"/>
    <mergeCell ref="B2:B4"/>
    <mergeCell ref="C2:C4"/>
    <mergeCell ref="E2:E4"/>
    <mergeCell ref="F2:F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25"/>
  <sheetViews>
    <sheetView workbookViewId="0">
      <selection activeCell="W10" sqref="W10"/>
    </sheetView>
  </sheetViews>
  <sheetFormatPr baseColWidth="10" defaultColWidth="8.19921875" defaultRowHeight="14.4" x14ac:dyDescent="0.3"/>
  <cols>
    <col min="1" max="1" width="13.5" style="127" customWidth="1"/>
    <col min="2" max="23" width="19.69921875" style="127" customWidth="1"/>
    <col min="24" max="16384" width="8.19921875" style="127"/>
  </cols>
  <sheetData>
    <row r="1" spans="1:23" ht="18" x14ac:dyDescent="0.35">
      <c r="A1" s="126" t="s">
        <v>199</v>
      </c>
    </row>
    <row r="2" spans="1:23" x14ac:dyDescent="0.3">
      <c r="A2" s="128" t="s">
        <v>200</v>
      </c>
    </row>
    <row r="3" spans="1:23" x14ac:dyDescent="0.3">
      <c r="A3" s="129" t="s">
        <v>201</v>
      </c>
    </row>
    <row r="4" spans="1:23" ht="86.4" x14ac:dyDescent="0.3">
      <c r="A4" s="130" t="s">
        <v>202</v>
      </c>
      <c r="B4" s="131" t="s">
        <v>203</v>
      </c>
      <c r="C4" s="131" t="s">
        <v>204</v>
      </c>
      <c r="D4" s="131" t="s">
        <v>205</v>
      </c>
      <c r="E4" s="131" t="s">
        <v>206</v>
      </c>
      <c r="F4" s="131" t="s">
        <v>207</v>
      </c>
      <c r="G4" s="131" t="s">
        <v>208</v>
      </c>
      <c r="H4" s="131" t="s">
        <v>209</v>
      </c>
      <c r="I4" s="131" t="s">
        <v>210</v>
      </c>
      <c r="J4" s="131" t="s">
        <v>211</v>
      </c>
      <c r="K4" s="131" t="s">
        <v>212</v>
      </c>
      <c r="L4" s="131" t="s">
        <v>213</v>
      </c>
      <c r="M4" s="131" t="s">
        <v>214</v>
      </c>
      <c r="N4" s="131" t="s">
        <v>215</v>
      </c>
      <c r="O4" s="131" t="s">
        <v>216</v>
      </c>
      <c r="P4" s="131" t="s">
        <v>217</v>
      </c>
      <c r="Q4" s="131" t="s">
        <v>218</v>
      </c>
      <c r="R4" s="131" t="s">
        <v>219</v>
      </c>
      <c r="S4" s="131" t="s">
        <v>220</v>
      </c>
      <c r="T4" s="131" t="s">
        <v>221</v>
      </c>
      <c r="U4" s="131" t="s">
        <v>222</v>
      </c>
      <c r="V4" s="131" t="s">
        <v>223</v>
      </c>
      <c r="W4" s="131" t="s">
        <v>224</v>
      </c>
    </row>
    <row r="5" spans="1:23" ht="28.8" x14ac:dyDescent="0.3">
      <c r="A5" s="130" t="s">
        <v>225</v>
      </c>
      <c r="B5" s="132" t="s">
        <v>226</v>
      </c>
      <c r="C5" s="132" t="s">
        <v>227</v>
      </c>
      <c r="D5" s="132" t="s">
        <v>226</v>
      </c>
      <c r="E5" s="132" t="s">
        <v>226</v>
      </c>
      <c r="F5" s="132" t="s">
        <v>227</v>
      </c>
      <c r="G5" s="132" t="s">
        <v>227</v>
      </c>
      <c r="H5" s="132" t="s">
        <v>227</v>
      </c>
      <c r="I5" s="132" t="s">
        <v>227</v>
      </c>
      <c r="J5" s="132" t="s">
        <v>227</v>
      </c>
      <c r="K5" s="132" t="s">
        <v>227</v>
      </c>
      <c r="L5" s="132" t="s">
        <v>227</v>
      </c>
      <c r="M5" s="132" t="s">
        <v>227</v>
      </c>
      <c r="N5" s="132" t="s">
        <v>227</v>
      </c>
      <c r="O5" s="132" t="s">
        <v>227</v>
      </c>
      <c r="P5" s="132" t="s">
        <v>227</v>
      </c>
      <c r="Q5" s="132" t="s">
        <v>227</v>
      </c>
      <c r="R5" s="132" t="s">
        <v>227</v>
      </c>
      <c r="S5" s="132" t="s">
        <v>227</v>
      </c>
      <c r="T5" s="132" t="s">
        <v>227</v>
      </c>
      <c r="U5" s="132" t="s">
        <v>227</v>
      </c>
      <c r="V5" s="132" t="s">
        <v>227</v>
      </c>
      <c r="W5" s="132" t="s">
        <v>227</v>
      </c>
    </row>
    <row r="6" spans="1:23" x14ac:dyDescent="0.3">
      <c r="A6" s="130" t="s">
        <v>228</v>
      </c>
      <c r="B6" s="132" t="s">
        <v>229</v>
      </c>
      <c r="C6" s="132" t="s">
        <v>229</v>
      </c>
      <c r="D6" s="132" t="s">
        <v>229</v>
      </c>
      <c r="E6" s="132" t="s">
        <v>229</v>
      </c>
      <c r="F6" s="132" t="s">
        <v>229</v>
      </c>
      <c r="G6" s="132" t="s">
        <v>229</v>
      </c>
      <c r="H6" s="132" t="s">
        <v>229</v>
      </c>
      <c r="I6" s="132" t="s">
        <v>229</v>
      </c>
      <c r="J6" s="132" t="s">
        <v>229</v>
      </c>
      <c r="K6" s="132" t="s">
        <v>229</v>
      </c>
      <c r="L6" s="132" t="s">
        <v>229</v>
      </c>
      <c r="M6" s="132" t="s">
        <v>229</v>
      </c>
      <c r="N6" s="132" t="s">
        <v>229</v>
      </c>
      <c r="O6" s="132" t="s">
        <v>229</v>
      </c>
      <c r="P6" s="132" t="s">
        <v>229</v>
      </c>
      <c r="Q6" s="132" t="s">
        <v>229</v>
      </c>
      <c r="R6" s="132" t="s">
        <v>229</v>
      </c>
      <c r="S6" s="132" t="s">
        <v>229</v>
      </c>
      <c r="T6" s="132" t="s">
        <v>229</v>
      </c>
      <c r="U6" s="132" t="s">
        <v>229</v>
      </c>
      <c r="V6" s="132" t="s">
        <v>229</v>
      </c>
      <c r="W6" s="132" t="s">
        <v>229</v>
      </c>
    </row>
    <row r="7" spans="1:23" x14ac:dyDescent="0.3">
      <c r="A7" s="130" t="s">
        <v>230</v>
      </c>
      <c r="B7" s="132" t="s">
        <v>231</v>
      </c>
      <c r="C7" s="132" t="s">
        <v>231</v>
      </c>
      <c r="D7" s="132" t="s">
        <v>231</v>
      </c>
      <c r="E7" s="132" t="s">
        <v>231</v>
      </c>
      <c r="F7" s="132" t="s">
        <v>231</v>
      </c>
      <c r="G7" s="132" t="s">
        <v>231</v>
      </c>
      <c r="H7" s="132" t="s">
        <v>231</v>
      </c>
      <c r="I7" s="132" t="s">
        <v>231</v>
      </c>
      <c r="J7" s="132" t="s">
        <v>231</v>
      </c>
      <c r="K7" s="132" t="s">
        <v>231</v>
      </c>
      <c r="L7" s="132" t="s">
        <v>231</v>
      </c>
      <c r="M7" s="132" t="s">
        <v>231</v>
      </c>
      <c r="N7" s="132" t="s">
        <v>231</v>
      </c>
      <c r="O7" s="132" t="s">
        <v>231</v>
      </c>
      <c r="P7" s="132" t="s">
        <v>231</v>
      </c>
      <c r="Q7" s="132" t="s">
        <v>231</v>
      </c>
      <c r="R7" s="132" t="s">
        <v>231</v>
      </c>
      <c r="S7" s="132" t="s">
        <v>231</v>
      </c>
      <c r="T7" s="132" t="s">
        <v>231</v>
      </c>
      <c r="U7" s="132" t="s">
        <v>231</v>
      </c>
      <c r="V7" s="132" t="s">
        <v>231</v>
      </c>
      <c r="W7" s="132" t="s">
        <v>231</v>
      </c>
    </row>
    <row r="8" spans="1:23" x14ac:dyDescent="0.3">
      <c r="A8" s="130" t="s">
        <v>232</v>
      </c>
      <c r="B8" s="132" t="s">
        <v>233</v>
      </c>
      <c r="C8" s="132" t="s">
        <v>233</v>
      </c>
      <c r="D8" s="132" t="s">
        <v>233</v>
      </c>
      <c r="E8" s="132" t="s">
        <v>233</v>
      </c>
      <c r="F8" s="132" t="s">
        <v>233</v>
      </c>
      <c r="G8" s="132" t="s">
        <v>233</v>
      </c>
      <c r="H8" s="132" t="s">
        <v>233</v>
      </c>
      <c r="I8" s="132" t="s">
        <v>233</v>
      </c>
      <c r="J8" s="132" t="s">
        <v>233</v>
      </c>
      <c r="K8" s="132" t="s">
        <v>233</v>
      </c>
      <c r="L8" s="132" t="s">
        <v>233</v>
      </c>
      <c r="M8" s="132" t="s">
        <v>233</v>
      </c>
      <c r="N8" s="132" t="s">
        <v>233</v>
      </c>
      <c r="O8" s="132" t="s">
        <v>233</v>
      </c>
      <c r="P8" s="132" t="s">
        <v>233</v>
      </c>
      <c r="Q8" s="132" t="s">
        <v>233</v>
      </c>
      <c r="R8" s="132" t="s">
        <v>233</v>
      </c>
      <c r="S8" s="132" t="s">
        <v>233</v>
      </c>
      <c r="T8" s="132" t="s">
        <v>233</v>
      </c>
      <c r="U8" s="132" t="s">
        <v>233</v>
      </c>
      <c r="V8" s="132" t="s">
        <v>233</v>
      </c>
      <c r="W8" s="132" t="s">
        <v>233</v>
      </c>
    </row>
    <row r="9" spans="1:23" x14ac:dyDescent="0.3">
      <c r="A9" s="134" t="s">
        <v>235</v>
      </c>
      <c r="B9" s="135" t="s">
        <v>236</v>
      </c>
      <c r="C9" s="135" t="s">
        <v>237</v>
      </c>
      <c r="D9" s="135" t="s">
        <v>238</v>
      </c>
      <c r="E9" s="135" t="s">
        <v>239</v>
      </c>
      <c r="F9" s="135" t="s">
        <v>240</v>
      </c>
      <c r="G9" s="135" t="s">
        <v>241</v>
      </c>
      <c r="H9" s="135" t="s">
        <v>242</v>
      </c>
      <c r="I9" s="135" t="s">
        <v>243</v>
      </c>
      <c r="J9" s="135" t="s">
        <v>244</v>
      </c>
      <c r="K9" s="135" t="s">
        <v>245</v>
      </c>
      <c r="L9" s="135" t="s">
        <v>246</v>
      </c>
      <c r="M9" s="135" t="s">
        <v>247</v>
      </c>
      <c r="N9" s="135" t="s">
        <v>248</v>
      </c>
      <c r="O9" s="135" t="s">
        <v>249</v>
      </c>
      <c r="P9" s="135" t="s">
        <v>250</v>
      </c>
      <c r="Q9" s="135" t="s">
        <v>251</v>
      </c>
      <c r="R9" s="135" t="s">
        <v>252</v>
      </c>
      <c r="S9" s="135" t="s">
        <v>253</v>
      </c>
      <c r="T9" s="135" t="s">
        <v>254</v>
      </c>
      <c r="U9" s="135" t="s">
        <v>255</v>
      </c>
      <c r="V9" s="135" t="s">
        <v>256</v>
      </c>
      <c r="W9" s="135" t="s">
        <v>257</v>
      </c>
    </row>
    <row r="10" spans="1:23" x14ac:dyDescent="0.3">
      <c r="A10" s="136">
        <v>33970</v>
      </c>
      <c r="B10" s="137">
        <v>-1124850</v>
      </c>
      <c r="C10" s="137">
        <v>25207</v>
      </c>
      <c r="D10" s="137">
        <v>66812</v>
      </c>
      <c r="E10" s="137">
        <v>454584</v>
      </c>
      <c r="F10" s="137">
        <v>72604</v>
      </c>
      <c r="G10" s="137">
        <v>619493</v>
      </c>
      <c r="H10" s="137">
        <v>172252</v>
      </c>
      <c r="I10" s="137">
        <v>313126</v>
      </c>
      <c r="J10" s="137">
        <v>2871532</v>
      </c>
      <c r="K10" s="137">
        <v>2533199</v>
      </c>
      <c r="L10" s="137">
        <v>4443623</v>
      </c>
      <c r="M10" s="137">
        <v>105440</v>
      </c>
      <c r="N10" s="137">
        <v>3149873</v>
      </c>
      <c r="O10" s="137">
        <v>-1744342.7</v>
      </c>
      <c r="P10" s="137">
        <v>-1572091</v>
      </c>
      <c r="Q10" s="137">
        <v>546889</v>
      </c>
      <c r="R10" s="137">
        <v>3491025</v>
      </c>
      <c r="S10" s="137">
        <v>4615875</v>
      </c>
      <c r="T10" s="137">
        <v>521396</v>
      </c>
      <c r="U10" s="137">
        <v>3255313</v>
      </c>
      <c r="V10" s="137">
        <v>839166</v>
      </c>
      <c r="W10" s="137">
        <v>447241</v>
      </c>
    </row>
    <row r="11" spans="1:23" x14ac:dyDescent="0.3">
      <c r="A11" s="138">
        <v>34001</v>
      </c>
      <c r="B11" s="137">
        <v>-1227993</v>
      </c>
      <c r="C11" s="137">
        <v>26460</v>
      </c>
      <c r="D11" s="137">
        <v>106558</v>
      </c>
      <c r="E11" s="137">
        <v>487452</v>
      </c>
      <c r="F11" s="137">
        <v>74337</v>
      </c>
      <c r="G11" s="137">
        <v>595083</v>
      </c>
      <c r="H11" s="137">
        <v>218763</v>
      </c>
      <c r="I11" s="137">
        <v>337564</v>
      </c>
      <c r="J11" s="137">
        <v>3229029</v>
      </c>
      <c r="K11" s="137">
        <v>2865005</v>
      </c>
      <c r="L11" s="137">
        <v>4833342</v>
      </c>
      <c r="M11" s="137">
        <v>112205</v>
      </c>
      <c r="N11" s="137">
        <v>3456758</v>
      </c>
      <c r="O11" s="137">
        <v>-1823076</v>
      </c>
      <c r="P11" s="137">
        <v>-1604313</v>
      </c>
      <c r="Q11" s="137">
        <v>520746</v>
      </c>
      <c r="R11" s="137">
        <v>3824112</v>
      </c>
      <c r="S11" s="137">
        <v>5052105</v>
      </c>
      <c r="T11" s="137">
        <v>594010</v>
      </c>
      <c r="U11" s="137">
        <v>3568963</v>
      </c>
      <c r="V11" s="137">
        <v>889132</v>
      </c>
      <c r="W11" s="137">
        <v>376320</v>
      </c>
    </row>
    <row r="12" spans="1:23" x14ac:dyDescent="0.3">
      <c r="A12" s="139">
        <v>34029</v>
      </c>
      <c r="B12" s="137">
        <v>-1262506</v>
      </c>
      <c r="C12" s="137">
        <v>22732</v>
      </c>
      <c r="D12" s="137">
        <v>65075</v>
      </c>
      <c r="E12" s="137">
        <v>618197</v>
      </c>
      <c r="F12" s="137">
        <v>104778</v>
      </c>
      <c r="G12" s="137">
        <v>708446</v>
      </c>
      <c r="H12" s="137">
        <v>186573</v>
      </c>
      <c r="I12" s="137">
        <v>377617</v>
      </c>
      <c r="J12" s="137">
        <v>3745711</v>
      </c>
      <c r="K12" s="137">
        <v>3345362</v>
      </c>
      <c r="L12" s="137">
        <v>5530090</v>
      </c>
      <c r="M12" s="137">
        <v>121498</v>
      </c>
      <c r="N12" s="137">
        <v>3968973</v>
      </c>
      <c r="O12" s="137">
        <v>-1970952.3</v>
      </c>
      <c r="P12" s="137">
        <v>-1784379</v>
      </c>
      <c r="Q12" s="137">
        <v>603668</v>
      </c>
      <c r="R12" s="137">
        <v>4454157</v>
      </c>
      <c r="S12" s="137">
        <v>5716663</v>
      </c>
      <c r="T12" s="137">
        <v>683272</v>
      </c>
      <c r="U12" s="137">
        <v>4090471</v>
      </c>
      <c r="V12" s="137">
        <v>942920</v>
      </c>
      <c r="W12" s="137">
        <v>521873</v>
      </c>
    </row>
    <row r="13" spans="1:23" x14ac:dyDescent="0.3">
      <c r="A13" s="140">
        <v>34060</v>
      </c>
      <c r="B13" s="137">
        <v>-1058847</v>
      </c>
      <c r="C13" s="137">
        <v>30384</v>
      </c>
      <c r="D13" s="137">
        <v>108645</v>
      </c>
      <c r="E13" s="137">
        <v>549863</v>
      </c>
      <c r="F13" s="137">
        <v>91545</v>
      </c>
      <c r="G13" s="137">
        <v>680576</v>
      </c>
      <c r="H13" s="137">
        <v>217102</v>
      </c>
      <c r="I13" s="137">
        <v>274685</v>
      </c>
      <c r="J13" s="137">
        <v>3450509</v>
      </c>
      <c r="K13" s="137">
        <v>3145439</v>
      </c>
      <c r="L13" s="137">
        <v>4972830</v>
      </c>
      <c r="M13" s="137">
        <v>108457</v>
      </c>
      <c r="N13" s="137">
        <v>3548665</v>
      </c>
      <c r="O13" s="137">
        <v>-1739423.3</v>
      </c>
      <c r="P13" s="137">
        <v>-1522321</v>
      </c>
      <c r="Q13" s="137">
        <v>589032</v>
      </c>
      <c r="R13" s="137">
        <v>4131085</v>
      </c>
      <c r="S13" s="137">
        <v>5189932</v>
      </c>
      <c r="T13" s="137">
        <v>658508</v>
      </c>
      <c r="U13" s="137">
        <v>3657122</v>
      </c>
      <c r="V13" s="137">
        <v>874302</v>
      </c>
      <c r="W13" s="137">
        <v>463474</v>
      </c>
    </row>
    <row r="14" spans="1:23" x14ac:dyDescent="0.3">
      <c r="A14" s="141">
        <v>34090</v>
      </c>
      <c r="B14" s="137">
        <v>-1074923</v>
      </c>
      <c r="C14" s="137">
        <v>21128</v>
      </c>
      <c r="D14" s="137">
        <v>55239</v>
      </c>
      <c r="E14" s="137">
        <v>498071</v>
      </c>
      <c r="F14" s="137">
        <v>88399</v>
      </c>
      <c r="G14" s="137">
        <v>683047</v>
      </c>
      <c r="H14" s="137">
        <v>165141</v>
      </c>
      <c r="I14" s="137">
        <v>223462</v>
      </c>
      <c r="J14" s="137">
        <v>3442410</v>
      </c>
      <c r="K14" s="137">
        <v>3197820</v>
      </c>
      <c r="L14" s="137">
        <v>5035239</v>
      </c>
      <c r="M14" s="137">
        <v>109902</v>
      </c>
      <c r="N14" s="137">
        <v>3603326</v>
      </c>
      <c r="O14" s="137">
        <v>-1757970.4</v>
      </c>
      <c r="P14" s="137">
        <v>-1592830</v>
      </c>
      <c r="Q14" s="137">
        <v>594649</v>
      </c>
      <c r="R14" s="137">
        <v>4125457</v>
      </c>
      <c r="S14" s="137">
        <v>5200380</v>
      </c>
      <c r="T14" s="137">
        <v>553310</v>
      </c>
      <c r="U14" s="137">
        <v>3713228</v>
      </c>
      <c r="V14" s="137">
        <v>933842</v>
      </c>
      <c r="W14" s="137">
        <v>517907</v>
      </c>
    </row>
    <row r="15" spans="1:23" x14ac:dyDescent="0.3">
      <c r="A15" s="142">
        <v>34121</v>
      </c>
      <c r="B15" s="137">
        <v>-1139172</v>
      </c>
      <c r="C15" s="137">
        <v>21057</v>
      </c>
      <c r="D15" s="137">
        <v>69462</v>
      </c>
      <c r="E15" s="137">
        <v>598023</v>
      </c>
      <c r="F15" s="137">
        <v>142373</v>
      </c>
      <c r="G15" s="137">
        <v>676320</v>
      </c>
      <c r="H15" s="137">
        <v>206316</v>
      </c>
      <c r="I15" s="137">
        <v>161920</v>
      </c>
      <c r="J15" s="137">
        <v>4113679</v>
      </c>
      <c r="K15" s="137">
        <v>3930702</v>
      </c>
      <c r="L15" s="137">
        <v>5722855</v>
      </c>
      <c r="M15" s="137">
        <v>136854</v>
      </c>
      <c r="N15" s="137">
        <v>4153027</v>
      </c>
      <c r="O15" s="137">
        <v>-1815492.3</v>
      </c>
      <c r="P15" s="137">
        <v>-1609177</v>
      </c>
      <c r="Q15" s="137">
        <v>533948</v>
      </c>
      <c r="R15" s="137">
        <v>4789999</v>
      </c>
      <c r="S15" s="137">
        <v>5929171</v>
      </c>
      <c r="T15" s="137">
        <v>667485</v>
      </c>
      <c r="U15" s="137">
        <v>4289881</v>
      </c>
      <c r="V15" s="137">
        <v>971805</v>
      </c>
      <c r="W15" s="137">
        <v>470005</v>
      </c>
    </row>
    <row r="16" spans="1:23" x14ac:dyDescent="0.3">
      <c r="A16" s="143">
        <v>34151</v>
      </c>
      <c r="B16" s="137">
        <v>-1385490</v>
      </c>
      <c r="C16" s="137">
        <v>30211</v>
      </c>
      <c r="D16" s="137">
        <v>81708</v>
      </c>
      <c r="E16" s="137">
        <v>574793</v>
      </c>
      <c r="F16" s="137">
        <v>111783</v>
      </c>
      <c r="G16" s="137">
        <v>652679</v>
      </c>
      <c r="H16" s="137">
        <v>200624</v>
      </c>
      <c r="I16" s="137">
        <v>128129</v>
      </c>
      <c r="J16" s="137">
        <v>3499229</v>
      </c>
      <c r="K16" s="137">
        <v>3340889</v>
      </c>
      <c r="L16" s="137">
        <v>5336774</v>
      </c>
      <c r="M16" s="137">
        <v>118916</v>
      </c>
      <c r="N16" s="137">
        <v>3836989</v>
      </c>
      <c r="O16" s="137">
        <v>-2038169.1</v>
      </c>
      <c r="P16" s="137">
        <v>-1837546</v>
      </c>
      <c r="Q16" s="137">
        <v>540897</v>
      </c>
      <c r="R16" s="137">
        <v>4151908</v>
      </c>
      <c r="S16" s="137">
        <v>5537398</v>
      </c>
      <c r="T16" s="137">
        <v>656501</v>
      </c>
      <c r="U16" s="137">
        <v>3955905</v>
      </c>
      <c r="V16" s="137">
        <v>924992</v>
      </c>
      <c r="W16" s="137">
        <v>452056</v>
      </c>
    </row>
    <row r="17" spans="1:23" x14ac:dyDescent="0.3">
      <c r="A17" s="144">
        <v>34182</v>
      </c>
      <c r="B17" s="137">
        <v>-1066723</v>
      </c>
      <c r="C17" s="137">
        <v>22599</v>
      </c>
      <c r="D17" s="137">
        <v>48245</v>
      </c>
      <c r="E17" s="137">
        <v>593240</v>
      </c>
      <c r="F17" s="137">
        <v>104719</v>
      </c>
      <c r="G17" s="137">
        <v>645217</v>
      </c>
      <c r="H17" s="137">
        <v>152533</v>
      </c>
      <c r="I17" s="137">
        <v>135751</v>
      </c>
      <c r="J17" s="137">
        <v>3574185</v>
      </c>
      <c r="K17" s="137">
        <v>3415835</v>
      </c>
      <c r="L17" s="137">
        <v>5133593</v>
      </c>
      <c r="M17" s="137">
        <v>104287</v>
      </c>
      <c r="N17" s="137">
        <v>3668836</v>
      </c>
      <c r="O17" s="137">
        <v>-1711939.5</v>
      </c>
      <c r="P17" s="137">
        <v>-1559407</v>
      </c>
      <c r="Q17" s="137">
        <v>540498</v>
      </c>
      <c r="R17" s="137">
        <v>4219402</v>
      </c>
      <c r="S17" s="137">
        <v>5286125</v>
      </c>
      <c r="T17" s="137">
        <v>641485</v>
      </c>
      <c r="U17" s="137">
        <v>3773123</v>
      </c>
      <c r="V17" s="137">
        <v>871517</v>
      </c>
      <c r="W17" s="137">
        <v>492684</v>
      </c>
    </row>
    <row r="18" spans="1:23" x14ac:dyDescent="0.3">
      <c r="A18" s="145">
        <v>34213</v>
      </c>
      <c r="B18" s="137">
        <v>-1055834</v>
      </c>
      <c r="C18" s="137">
        <v>25376</v>
      </c>
      <c r="D18" s="137">
        <v>59981</v>
      </c>
      <c r="E18" s="137">
        <v>580823</v>
      </c>
      <c r="F18" s="137">
        <v>95239</v>
      </c>
      <c r="G18" s="137">
        <v>630564</v>
      </c>
      <c r="H18" s="137">
        <v>200908</v>
      </c>
      <c r="I18" s="137">
        <v>131783</v>
      </c>
      <c r="J18" s="137">
        <v>3816328</v>
      </c>
      <c r="K18" s="137">
        <v>3659169</v>
      </c>
      <c r="L18" s="137">
        <v>5301819</v>
      </c>
      <c r="M18" s="137">
        <v>140926</v>
      </c>
      <c r="N18" s="137">
        <v>3856989</v>
      </c>
      <c r="O18" s="137">
        <v>-1686398.3</v>
      </c>
      <c r="P18" s="137">
        <v>-1485491</v>
      </c>
      <c r="Q18" s="137">
        <v>535326</v>
      </c>
      <c r="R18" s="137">
        <v>4446892</v>
      </c>
      <c r="S18" s="137">
        <v>5502726</v>
      </c>
      <c r="T18" s="137">
        <v>640804</v>
      </c>
      <c r="U18" s="137">
        <v>3997915</v>
      </c>
      <c r="V18" s="137">
        <v>864007</v>
      </c>
      <c r="W18" s="137">
        <v>429657</v>
      </c>
    </row>
    <row r="19" spans="1:23" x14ac:dyDescent="0.3">
      <c r="A19" s="146">
        <v>34243</v>
      </c>
      <c r="B19" s="137">
        <v>-781617</v>
      </c>
      <c r="C19" s="137">
        <v>26632</v>
      </c>
      <c r="D19" s="137">
        <v>42615</v>
      </c>
      <c r="E19" s="137">
        <v>663469</v>
      </c>
      <c r="F19" s="137">
        <v>104616</v>
      </c>
      <c r="G19" s="137">
        <v>674650</v>
      </c>
      <c r="H19" s="137">
        <v>169766</v>
      </c>
      <c r="I19" s="137">
        <v>200739</v>
      </c>
      <c r="J19" s="137">
        <v>4249058</v>
      </c>
      <c r="K19" s="137">
        <v>4021687</v>
      </c>
      <c r="L19" s="137">
        <v>5535559</v>
      </c>
      <c r="M19" s="137">
        <v>127151</v>
      </c>
      <c r="N19" s="137">
        <v>3951342</v>
      </c>
      <c r="O19" s="137">
        <v>-1456266.6</v>
      </c>
      <c r="P19" s="137">
        <v>-1286500</v>
      </c>
      <c r="Q19" s="137">
        <v>570033</v>
      </c>
      <c r="R19" s="137">
        <v>4923708</v>
      </c>
      <c r="S19" s="137">
        <v>5705325</v>
      </c>
      <c r="T19" s="137">
        <v>706084</v>
      </c>
      <c r="U19" s="137">
        <v>4078493</v>
      </c>
      <c r="V19" s="137">
        <v>920748</v>
      </c>
      <c r="W19" s="137">
        <v>504883</v>
      </c>
    </row>
    <row r="20" spans="1:23" x14ac:dyDescent="0.3">
      <c r="A20" s="147">
        <v>34274</v>
      </c>
      <c r="B20" s="137">
        <v>-1082976</v>
      </c>
      <c r="C20" s="137">
        <v>27026</v>
      </c>
      <c r="D20" s="137">
        <v>55229</v>
      </c>
      <c r="E20" s="137">
        <v>698693</v>
      </c>
      <c r="F20" s="137">
        <v>116623</v>
      </c>
      <c r="G20" s="137">
        <v>585167</v>
      </c>
      <c r="H20" s="137">
        <v>184383</v>
      </c>
      <c r="I20" s="137">
        <v>235540</v>
      </c>
      <c r="J20" s="137">
        <v>4064007</v>
      </c>
      <c r="K20" s="137">
        <v>3801441</v>
      </c>
      <c r="L20" s="137">
        <v>5547767</v>
      </c>
      <c r="M20" s="137">
        <v>129154</v>
      </c>
      <c r="N20" s="137">
        <v>3963067</v>
      </c>
      <c r="O20" s="137">
        <v>-1668142.5</v>
      </c>
      <c r="P20" s="137">
        <v>-1483760</v>
      </c>
      <c r="Q20" s="137">
        <v>468544</v>
      </c>
      <c r="R20" s="137">
        <v>4649174</v>
      </c>
      <c r="S20" s="137">
        <v>5732150</v>
      </c>
      <c r="T20" s="137">
        <v>753922</v>
      </c>
      <c r="U20" s="137">
        <v>4092221</v>
      </c>
      <c r="V20" s="137">
        <v>886007</v>
      </c>
      <c r="W20" s="137">
        <v>400784</v>
      </c>
    </row>
    <row r="21" spans="1:23" x14ac:dyDescent="0.3">
      <c r="A21" s="148">
        <v>34304</v>
      </c>
      <c r="B21" s="137">
        <v>-1219642</v>
      </c>
      <c r="C21" s="137">
        <v>29192</v>
      </c>
      <c r="D21" s="137">
        <v>41304</v>
      </c>
      <c r="E21" s="137">
        <v>724274</v>
      </c>
      <c r="F21" s="137">
        <v>92649</v>
      </c>
      <c r="G21" s="137">
        <v>533735</v>
      </c>
      <c r="H21" s="137">
        <v>151581</v>
      </c>
      <c r="I21" s="137">
        <v>269398</v>
      </c>
      <c r="J21" s="137">
        <v>4145315</v>
      </c>
      <c r="K21" s="137">
        <v>3846724</v>
      </c>
      <c r="L21" s="137">
        <v>5747111</v>
      </c>
      <c r="M21" s="137">
        <v>110277</v>
      </c>
      <c r="N21" s="137">
        <v>3985213</v>
      </c>
      <c r="O21" s="137">
        <v>-1753377.4</v>
      </c>
      <c r="P21" s="137">
        <v>-1601797</v>
      </c>
      <c r="Q21" s="137">
        <v>441087</v>
      </c>
      <c r="R21" s="137">
        <v>4679050</v>
      </c>
      <c r="S21" s="137">
        <v>5898692</v>
      </c>
      <c r="T21" s="137">
        <v>765578</v>
      </c>
      <c r="U21" s="137">
        <v>4095490</v>
      </c>
      <c r="V21" s="137">
        <v>1037624</v>
      </c>
      <c r="W21" s="137">
        <v>382155</v>
      </c>
    </row>
    <row r="22" spans="1:23" x14ac:dyDescent="0.3">
      <c r="A22" s="136">
        <v>34335</v>
      </c>
      <c r="B22" s="137">
        <v>-1462938</v>
      </c>
      <c r="C22" s="137">
        <v>40149</v>
      </c>
      <c r="D22" s="137">
        <v>56811</v>
      </c>
      <c r="E22" s="137">
        <v>558915</v>
      </c>
      <c r="F22" s="137">
        <v>56643</v>
      </c>
      <c r="G22" s="137">
        <v>536187</v>
      </c>
      <c r="H22" s="137">
        <v>163436</v>
      </c>
      <c r="I22" s="137">
        <v>278976</v>
      </c>
      <c r="J22" s="137">
        <v>3552883</v>
      </c>
      <c r="K22" s="137">
        <v>3233758</v>
      </c>
      <c r="L22" s="137">
        <v>5388572</v>
      </c>
      <c r="M22" s="137">
        <v>106625</v>
      </c>
      <c r="N22" s="137">
        <v>3874797</v>
      </c>
      <c r="O22" s="137">
        <v>-1999125.3</v>
      </c>
      <c r="P22" s="137">
        <v>-1835689</v>
      </c>
      <c r="Q22" s="137">
        <v>479544</v>
      </c>
      <c r="R22" s="137">
        <v>4089070</v>
      </c>
      <c r="S22" s="137">
        <v>5552008</v>
      </c>
      <c r="T22" s="137">
        <v>615726</v>
      </c>
      <c r="U22" s="137">
        <v>3981422</v>
      </c>
      <c r="V22" s="137">
        <v>954860</v>
      </c>
      <c r="W22" s="137">
        <v>372751</v>
      </c>
    </row>
    <row r="23" spans="1:23" x14ac:dyDescent="0.3">
      <c r="A23" s="138">
        <v>34366</v>
      </c>
      <c r="B23" s="137">
        <v>-1504292</v>
      </c>
      <c r="C23" s="137">
        <v>23911</v>
      </c>
      <c r="D23" s="137">
        <v>41657</v>
      </c>
      <c r="E23" s="137">
        <v>632213</v>
      </c>
      <c r="F23" s="137">
        <v>66738</v>
      </c>
      <c r="G23" s="137">
        <v>495079</v>
      </c>
      <c r="H23" s="137">
        <v>161506</v>
      </c>
      <c r="I23" s="137">
        <v>412483</v>
      </c>
      <c r="J23" s="137">
        <v>4036236</v>
      </c>
      <c r="K23" s="137">
        <v>3599842</v>
      </c>
      <c r="L23" s="137">
        <v>5874101</v>
      </c>
      <c r="M23" s="137">
        <v>119849</v>
      </c>
      <c r="N23" s="137">
        <v>4250866</v>
      </c>
      <c r="O23" s="137">
        <v>-1999370.5</v>
      </c>
      <c r="P23" s="137">
        <v>-1837865</v>
      </c>
      <c r="Q23" s="137">
        <v>428340</v>
      </c>
      <c r="R23" s="137">
        <v>4531315</v>
      </c>
      <c r="S23" s="137">
        <v>6035607</v>
      </c>
      <c r="T23" s="137">
        <v>673870</v>
      </c>
      <c r="U23" s="137">
        <v>4370715</v>
      </c>
      <c r="V23" s="137">
        <v>991022</v>
      </c>
      <c r="W23" s="137">
        <v>333573</v>
      </c>
    </row>
    <row r="24" spans="1:23" x14ac:dyDescent="0.3">
      <c r="A24" s="139">
        <v>34394</v>
      </c>
      <c r="B24" s="137">
        <v>-1329953</v>
      </c>
      <c r="C24" s="137">
        <v>34288</v>
      </c>
      <c r="D24" s="137">
        <v>64324</v>
      </c>
      <c r="E24" s="137">
        <v>713555</v>
      </c>
      <c r="F24" s="137">
        <v>67798</v>
      </c>
      <c r="G24" s="137">
        <v>544937</v>
      </c>
      <c r="H24" s="137">
        <v>201458</v>
      </c>
      <c r="I24" s="137">
        <v>422137</v>
      </c>
      <c r="J24" s="137">
        <v>4610596</v>
      </c>
      <c r="K24" s="137">
        <v>4154171</v>
      </c>
      <c r="L24" s="137">
        <v>6284028</v>
      </c>
      <c r="M24" s="137">
        <v>137134</v>
      </c>
      <c r="N24" s="137">
        <v>4475123</v>
      </c>
      <c r="O24" s="137">
        <v>-1874889.7</v>
      </c>
      <c r="P24" s="137">
        <v>-1673432</v>
      </c>
      <c r="Q24" s="137">
        <v>477138</v>
      </c>
      <c r="R24" s="137">
        <v>5155533</v>
      </c>
      <c r="S24" s="137">
        <v>6485486</v>
      </c>
      <c r="T24" s="137">
        <v>777879</v>
      </c>
      <c r="U24" s="137">
        <v>4612257</v>
      </c>
      <c r="V24" s="137">
        <v>1095350</v>
      </c>
      <c r="W24" s="137">
        <v>343479</v>
      </c>
    </row>
    <row r="25" spans="1:23" x14ac:dyDescent="0.3">
      <c r="A25" s="140">
        <v>34425</v>
      </c>
      <c r="B25" s="137">
        <v>-1419242</v>
      </c>
      <c r="C25" s="137">
        <v>27432</v>
      </c>
      <c r="D25" s="137">
        <v>69924</v>
      </c>
      <c r="E25" s="137">
        <v>693564</v>
      </c>
      <c r="F25" s="137">
        <v>81885</v>
      </c>
      <c r="G25" s="137">
        <v>611847</v>
      </c>
      <c r="H25" s="137">
        <v>204217</v>
      </c>
      <c r="I25" s="137">
        <v>266351</v>
      </c>
      <c r="J25" s="137">
        <v>4043250</v>
      </c>
      <c r="K25" s="137">
        <v>3749467</v>
      </c>
      <c r="L25" s="137">
        <v>5870122</v>
      </c>
      <c r="M25" s="137">
        <v>134293</v>
      </c>
      <c r="N25" s="137">
        <v>4119774</v>
      </c>
      <c r="O25" s="137">
        <v>-2031089</v>
      </c>
      <c r="P25" s="137">
        <v>-1826872</v>
      </c>
      <c r="Q25" s="137">
        <v>529962</v>
      </c>
      <c r="R25" s="137">
        <v>4655097</v>
      </c>
      <c r="S25" s="137">
        <v>6074339</v>
      </c>
      <c r="T25" s="137">
        <v>763488</v>
      </c>
      <c r="U25" s="137">
        <v>4254067</v>
      </c>
      <c r="V25" s="137">
        <v>1056784</v>
      </c>
      <c r="W25" s="137">
        <v>407630</v>
      </c>
    </row>
    <row r="26" spans="1:23" x14ac:dyDescent="0.3">
      <c r="A26" s="141">
        <v>34455</v>
      </c>
      <c r="B26" s="137">
        <v>-1510413</v>
      </c>
      <c r="C26" s="137">
        <v>29413</v>
      </c>
      <c r="D26" s="137">
        <v>38061</v>
      </c>
      <c r="E26" s="137">
        <v>745436</v>
      </c>
      <c r="F26" s="137">
        <v>94775</v>
      </c>
      <c r="G26" s="137">
        <v>678630</v>
      </c>
      <c r="H26" s="137">
        <v>191451</v>
      </c>
      <c r="I26" s="137">
        <v>233321</v>
      </c>
      <c r="J26" s="137">
        <v>4418035</v>
      </c>
      <c r="K26" s="137">
        <v>4155301</v>
      </c>
      <c r="L26" s="137">
        <v>6415627</v>
      </c>
      <c r="M26" s="137">
        <v>153390</v>
      </c>
      <c r="N26" s="137">
        <v>4594211</v>
      </c>
      <c r="O26" s="137">
        <v>-2189042.5</v>
      </c>
      <c r="P26" s="137">
        <v>-1997592</v>
      </c>
      <c r="Q26" s="137">
        <v>583854</v>
      </c>
      <c r="R26" s="137">
        <v>5096665</v>
      </c>
      <c r="S26" s="137">
        <v>6607078</v>
      </c>
      <c r="T26" s="137">
        <v>783497</v>
      </c>
      <c r="U26" s="137">
        <v>4747601</v>
      </c>
      <c r="V26" s="137">
        <v>1075980</v>
      </c>
      <c r="W26" s="137">
        <v>487179</v>
      </c>
    </row>
    <row r="27" spans="1:23" x14ac:dyDescent="0.3">
      <c r="A27" s="142">
        <v>34486</v>
      </c>
      <c r="B27" s="137">
        <v>-1620638</v>
      </c>
      <c r="C27" s="137">
        <v>29946</v>
      </c>
      <c r="D27" s="137">
        <v>58369</v>
      </c>
      <c r="E27" s="137">
        <v>744920</v>
      </c>
      <c r="F27" s="137">
        <v>81487</v>
      </c>
      <c r="G27" s="137">
        <v>677967</v>
      </c>
      <c r="H27" s="137">
        <v>216869</v>
      </c>
      <c r="I27" s="137">
        <v>166631</v>
      </c>
      <c r="J27" s="137">
        <v>4638017</v>
      </c>
      <c r="K27" s="137">
        <v>4441439</v>
      </c>
      <c r="L27" s="137">
        <v>6719753</v>
      </c>
      <c r="M27" s="137">
        <v>158500</v>
      </c>
      <c r="N27" s="137">
        <v>4824048</v>
      </c>
      <c r="O27" s="137">
        <v>-2298605.2000000002</v>
      </c>
      <c r="P27" s="137">
        <v>-2081736</v>
      </c>
      <c r="Q27" s="137">
        <v>596481</v>
      </c>
      <c r="R27" s="137">
        <v>5315984</v>
      </c>
      <c r="S27" s="137">
        <v>6936622</v>
      </c>
      <c r="T27" s="137">
        <v>803289</v>
      </c>
      <c r="U27" s="137">
        <v>4982548</v>
      </c>
      <c r="V27" s="137">
        <v>1150785</v>
      </c>
      <c r="W27" s="137">
        <v>461099</v>
      </c>
    </row>
    <row r="28" spans="1:23" x14ac:dyDescent="0.3">
      <c r="A28" s="143">
        <v>34516</v>
      </c>
      <c r="B28" s="137">
        <v>-1544975</v>
      </c>
      <c r="C28" s="137">
        <v>29492</v>
      </c>
      <c r="D28" s="137">
        <v>54716</v>
      </c>
      <c r="E28" s="137">
        <v>640569</v>
      </c>
      <c r="F28" s="137">
        <v>65908</v>
      </c>
      <c r="G28" s="137">
        <v>706225</v>
      </c>
      <c r="H28" s="137">
        <v>183129</v>
      </c>
      <c r="I28" s="137">
        <v>120512</v>
      </c>
      <c r="J28" s="137">
        <v>4051375</v>
      </c>
      <c r="K28" s="137">
        <v>3901371</v>
      </c>
      <c r="L28" s="137">
        <v>6119446</v>
      </c>
      <c r="M28" s="137">
        <v>128413</v>
      </c>
      <c r="N28" s="137">
        <v>4362903</v>
      </c>
      <c r="O28" s="137">
        <v>-2251200.2999999998</v>
      </c>
      <c r="P28" s="137">
        <v>-2068071</v>
      </c>
      <c r="Q28" s="137">
        <v>640317</v>
      </c>
      <c r="R28" s="137">
        <v>4757600</v>
      </c>
      <c r="S28" s="137">
        <v>6302575</v>
      </c>
      <c r="T28" s="137">
        <v>695285</v>
      </c>
      <c r="U28" s="137">
        <v>4491316</v>
      </c>
      <c r="V28" s="137">
        <v>1115974</v>
      </c>
      <c r="W28" s="137">
        <v>523096</v>
      </c>
    </row>
    <row r="29" spans="1:23" x14ac:dyDescent="0.3">
      <c r="A29" s="144">
        <v>34547</v>
      </c>
      <c r="B29" s="137">
        <v>-1717257</v>
      </c>
      <c r="C29" s="137">
        <v>31974</v>
      </c>
      <c r="D29" s="137">
        <v>46562</v>
      </c>
      <c r="E29" s="137">
        <v>757603</v>
      </c>
      <c r="F29" s="137">
        <v>86855</v>
      </c>
      <c r="G29" s="137">
        <v>675660</v>
      </c>
      <c r="H29" s="137">
        <v>216397</v>
      </c>
      <c r="I29" s="137">
        <v>125288</v>
      </c>
      <c r="J29" s="137">
        <v>4595775</v>
      </c>
      <c r="K29" s="137">
        <v>4438513</v>
      </c>
      <c r="L29" s="137">
        <v>6772295</v>
      </c>
      <c r="M29" s="137">
        <v>169835</v>
      </c>
      <c r="N29" s="137">
        <v>4856810</v>
      </c>
      <c r="O29" s="137">
        <v>-2392917.2999999998</v>
      </c>
      <c r="P29" s="137">
        <v>-2176520</v>
      </c>
      <c r="Q29" s="137">
        <v>588805</v>
      </c>
      <c r="R29" s="137">
        <v>5271435</v>
      </c>
      <c r="S29" s="137">
        <v>6988692</v>
      </c>
      <c r="T29" s="137">
        <v>804165</v>
      </c>
      <c r="U29" s="137">
        <v>5026645</v>
      </c>
      <c r="V29" s="137">
        <v>1157882</v>
      </c>
      <c r="W29" s="137">
        <v>459263</v>
      </c>
    </row>
    <row r="30" spans="1:23" x14ac:dyDescent="0.3">
      <c r="A30" s="145">
        <v>34578</v>
      </c>
      <c r="B30" s="137">
        <v>-1532120</v>
      </c>
      <c r="C30" s="137">
        <v>25670</v>
      </c>
      <c r="D30" s="137">
        <v>41528</v>
      </c>
      <c r="E30" s="137">
        <v>743055</v>
      </c>
      <c r="F30" s="137">
        <v>90044</v>
      </c>
      <c r="G30" s="137">
        <v>630388</v>
      </c>
      <c r="H30" s="137">
        <v>217484</v>
      </c>
      <c r="I30" s="137">
        <v>130669</v>
      </c>
      <c r="J30" s="137">
        <v>4404727</v>
      </c>
      <c r="K30" s="137">
        <v>4248388</v>
      </c>
      <c r="L30" s="137">
        <v>6349751</v>
      </c>
      <c r="M30" s="137">
        <v>175956</v>
      </c>
      <c r="N30" s="137">
        <v>4564415</v>
      </c>
      <c r="O30" s="137">
        <v>-2162508.1</v>
      </c>
      <c r="P30" s="137">
        <v>-1945024</v>
      </c>
      <c r="Q30" s="137">
        <v>540344</v>
      </c>
      <c r="R30" s="137">
        <v>5035115</v>
      </c>
      <c r="S30" s="137">
        <v>6567235</v>
      </c>
      <c r="T30" s="137">
        <v>784583</v>
      </c>
      <c r="U30" s="137">
        <v>4740371</v>
      </c>
      <c r="V30" s="137">
        <v>1042281</v>
      </c>
      <c r="W30" s="137">
        <v>412905</v>
      </c>
    </row>
    <row r="31" spans="1:23" x14ac:dyDescent="0.3">
      <c r="A31" s="146">
        <v>34608</v>
      </c>
      <c r="B31" s="137">
        <v>-1634428</v>
      </c>
      <c r="C31" s="137">
        <v>32827</v>
      </c>
      <c r="D31" s="137">
        <v>47620</v>
      </c>
      <c r="E31" s="137">
        <v>845465</v>
      </c>
      <c r="F31" s="137">
        <v>88715</v>
      </c>
      <c r="G31" s="137">
        <v>685613</v>
      </c>
      <c r="H31" s="137">
        <v>232518</v>
      </c>
      <c r="I31" s="137">
        <v>219825</v>
      </c>
      <c r="J31" s="137">
        <v>4870037</v>
      </c>
      <c r="K31" s="137">
        <v>4617386</v>
      </c>
      <c r="L31" s="137">
        <v>6957560</v>
      </c>
      <c r="M31" s="137">
        <v>184898</v>
      </c>
      <c r="N31" s="137">
        <v>4948665</v>
      </c>
      <c r="O31" s="137">
        <v>-2320041</v>
      </c>
      <c r="P31" s="137">
        <v>-2087523</v>
      </c>
      <c r="Q31" s="137">
        <v>596898</v>
      </c>
      <c r="R31" s="137">
        <v>5555650</v>
      </c>
      <c r="S31" s="137">
        <v>7190078</v>
      </c>
      <c r="T31" s="137">
        <v>893085</v>
      </c>
      <c r="U31" s="137">
        <v>5133563</v>
      </c>
      <c r="V31" s="137">
        <v>1163430</v>
      </c>
      <c r="W31" s="137">
        <v>453095</v>
      </c>
    </row>
    <row r="32" spans="1:23" x14ac:dyDescent="0.3">
      <c r="A32" s="147">
        <v>34639</v>
      </c>
      <c r="B32" s="137">
        <v>-1499067</v>
      </c>
      <c r="C32" s="137">
        <v>39311</v>
      </c>
      <c r="D32" s="137">
        <v>55251</v>
      </c>
      <c r="E32" s="137">
        <v>925547</v>
      </c>
      <c r="F32" s="137">
        <v>115233</v>
      </c>
      <c r="G32" s="137">
        <v>702076</v>
      </c>
      <c r="H32" s="137">
        <v>210325</v>
      </c>
      <c r="I32" s="137">
        <v>289489</v>
      </c>
      <c r="J32" s="137">
        <v>5406272</v>
      </c>
      <c r="K32" s="137">
        <v>5077473</v>
      </c>
      <c r="L32" s="137">
        <v>7397090</v>
      </c>
      <c r="M32" s="137">
        <v>155074</v>
      </c>
      <c r="N32" s="137">
        <v>5193890</v>
      </c>
      <c r="O32" s="137">
        <v>-2201142.9</v>
      </c>
      <c r="P32" s="137">
        <v>-1990818</v>
      </c>
      <c r="Q32" s="137">
        <v>586843</v>
      </c>
      <c r="R32" s="137">
        <v>6108348</v>
      </c>
      <c r="S32" s="137">
        <v>7607415</v>
      </c>
      <c r="T32" s="137">
        <v>980798</v>
      </c>
      <c r="U32" s="137">
        <v>5348964</v>
      </c>
      <c r="V32" s="137">
        <v>1277653</v>
      </c>
      <c r="W32" s="137">
        <v>491751</v>
      </c>
    </row>
    <row r="33" spans="1:23" x14ac:dyDescent="0.3">
      <c r="A33" s="148">
        <v>34669</v>
      </c>
      <c r="B33" s="137">
        <v>-1688379</v>
      </c>
      <c r="C33" s="137">
        <v>37593</v>
      </c>
      <c r="D33" s="137">
        <v>58111</v>
      </c>
      <c r="E33" s="137">
        <v>876671</v>
      </c>
      <c r="F33" s="137">
        <v>99306</v>
      </c>
      <c r="G33" s="137">
        <v>674875</v>
      </c>
      <c r="H33" s="137">
        <v>251923</v>
      </c>
      <c r="I33" s="137">
        <v>371796</v>
      </c>
      <c r="J33" s="137">
        <v>4635512</v>
      </c>
      <c r="K33" s="137">
        <v>4226123</v>
      </c>
      <c r="L33" s="137">
        <v>6746843</v>
      </c>
      <c r="M33" s="137">
        <v>193812</v>
      </c>
      <c r="N33" s="137">
        <v>4630455</v>
      </c>
      <c r="O33" s="137">
        <v>-2363253.7999999998</v>
      </c>
      <c r="P33" s="137">
        <v>-2111331</v>
      </c>
      <c r="Q33" s="137">
        <v>575568</v>
      </c>
      <c r="R33" s="137">
        <v>5310387</v>
      </c>
      <c r="S33" s="137">
        <v>6998766</v>
      </c>
      <c r="T33" s="137">
        <v>934782</v>
      </c>
      <c r="U33" s="137">
        <v>4824267</v>
      </c>
      <c r="V33" s="137">
        <v>1239717</v>
      </c>
      <c r="W33" s="137">
        <v>422952</v>
      </c>
    </row>
    <row r="34" spans="1:23" x14ac:dyDescent="0.3">
      <c r="A34" s="136">
        <v>34700</v>
      </c>
      <c r="B34" s="137">
        <v>-307719</v>
      </c>
      <c r="C34" s="137">
        <v>32930</v>
      </c>
      <c r="D34" s="137">
        <v>63325</v>
      </c>
      <c r="E34" s="137">
        <v>455172</v>
      </c>
      <c r="F34" s="137">
        <v>107140</v>
      </c>
      <c r="G34" s="137">
        <v>642855</v>
      </c>
      <c r="H34" s="137">
        <v>210672</v>
      </c>
      <c r="I34" s="137">
        <v>554537</v>
      </c>
      <c r="J34" s="137">
        <v>5289536</v>
      </c>
      <c r="K34" s="137">
        <v>4702070</v>
      </c>
      <c r="L34" s="137">
        <v>6029438</v>
      </c>
      <c r="M34" s="137">
        <v>147347</v>
      </c>
      <c r="N34" s="137">
        <v>4742549</v>
      </c>
      <c r="O34" s="137">
        <v>-950573.7</v>
      </c>
      <c r="P34" s="137">
        <v>-739901</v>
      </c>
      <c r="Q34" s="137">
        <v>535715</v>
      </c>
      <c r="R34" s="137">
        <v>5932391</v>
      </c>
      <c r="S34" s="137">
        <v>6240110</v>
      </c>
      <c r="T34" s="137">
        <v>518497</v>
      </c>
      <c r="U34" s="137">
        <v>4889896</v>
      </c>
      <c r="V34" s="137">
        <v>831717</v>
      </c>
      <c r="W34" s="137">
        <v>432182</v>
      </c>
    </row>
    <row r="35" spans="1:23" x14ac:dyDescent="0.3">
      <c r="A35" s="138">
        <v>34731</v>
      </c>
      <c r="B35" s="137">
        <v>470307</v>
      </c>
      <c r="C35" s="137">
        <v>35147</v>
      </c>
      <c r="D35" s="137">
        <v>65169</v>
      </c>
      <c r="E35" s="137">
        <v>413539</v>
      </c>
      <c r="F35" s="137">
        <v>109123</v>
      </c>
      <c r="G35" s="137">
        <v>681240</v>
      </c>
      <c r="H35" s="137">
        <v>202326</v>
      </c>
      <c r="I35" s="137">
        <v>671808</v>
      </c>
      <c r="J35" s="137">
        <v>5384955</v>
      </c>
      <c r="K35" s="137">
        <v>4678000</v>
      </c>
      <c r="L35" s="137">
        <v>5393562</v>
      </c>
      <c r="M35" s="137">
        <v>137157</v>
      </c>
      <c r="N35" s="137">
        <v>4290698</v>
      </c>
      <c r="O35" s="137">
        <v>-210932.7</v>
      </c>
      <c r="P35" s="137">
        <v>-8607</v>
      </c>
      <c r="Q35" s="137">
        <v>572117</v>
      </c>
      <c r="R35" s="137">
        <v>6066195</v>
      </c>
      <c r="S35" s="137">
        <v>5595888</v>
      </c>
      <c r="T35" s="137">
        <v>478708</v>
      </c>
      <c r="U35" s="137">
        <v>4427855</v>
      </c>
      <c r="V35" s="137">
        <v>689325</v>
      </c>
      <c r="W35" s="137">
        <v>478914</v>
      </c>
    </row>
    <row r="36" spans="1:23" x14ac:dyDescent="0.3">
      <c r="A36" s="139">
        <v>34759</v>
      </c>
      <c r="B36" s="137">
        <v>434154</v>
      </c>
      <c r="C36" s="137">
        <v>53831</v>
      </c>
      <c r="D36" s="137">
        <v>65974</v>
      </c>
      <c r="E36" s="137">
        <v>406429</v>
      </c>
      <c r="F36" s="137">
        <v>95647</v>
      </c>
      <c r="G36" s="137">
        <v>713362</v>
      </c>
      <c r="H36" s="137">
        <v>284737</v>
      </c>
      <c r="I36" s="137">
        <v>669717</v>
      </c>
      <c r="J36" s="137">
        <v>6074791</v>
      </c>
      <c r="K36" s="137">
        <v>5351243</v>
      </c>
      <c r="L36" s="137">
        <v>6069262</v>
      </c>
      <c r="M36" s="137">
        <v>218763</v>
      </c>
      <c r="N36" s="137">
        <v>4812398</v>
      </c>
      <c r="O36" s="137">
        <v>-279208</v>
      </c>
      <c r="P36" s="137">
        <v>5529</v>
      </c>
      <c r="Q36" s="137">
        <v>617715</v>
      </c>
      <c r="R36" s="137">
        <v>6788153</v>
      </c>
      <c r="S36" s="137">
        <v>6353999</v>
      </c>
      <c r="T36" s="137">
        <v>472403</v>
      </c>
      <c r="U36" s="137">
        <v>5031161</v>
      </c>
      <c r="V36" s="137">
        <v>850435</v>
      </c>
      <c r="W36" s="137">
        <v>428625</v>
      </c>
    </row>
    <row r="37" spans="1:23" x14ac:dyDescent="0.3">
      <c r="A37" s="140">
        <v>34790</v>
      </c>
      <c r="B37" s="137">
        <v>895556</v>
      </c>
      <c r="C37" s="137">
        <v>42339</v>
      </c>
      <c r="D37" s="137">
        <v>68896</v>
      </c>
      <c r="E37" s="137">
        <v>320739</v>
      </c>
      <c r="F37" s="137">
        <v>84048</v>
      </c>
      <c r="G37" s="137">
        <v>715572</v>
      </c>
      <c r="H37" s="137">
        <v>211118</v>
      </c>
      <c r="I37" s="137">
        <v>372507</v>
      </c>
      <c r="J37" s="137">
        <v>5148958</v>
      </c>
      <c r="K37" s="137">
        <v>4734112</v>
      </c>
      <c r="L37" s="137">
        <v>4757856</v>
      </c>
      <c r="M37" s="137">
        <v>142222</v>
      </c>
      <c r="N37" s="137">
        <v>3875088</v>
      </c>
      <c r="O37" s="137">
        <v>179984.5</v>
      </c>
      <c r="P37" s="137">
        <v>391103</v>
      </c>
      <c r="Q37" s="137">
        <v>631524</v>
      </c>
      <c r="R37" s="137">
        <v>5864530</v>
      </c>
      <c r="S37" s="137">
        <v>4968974</v>
      </c>
      <c r="T37" s="137">
        <v>389635</v>
      </c>
      <c r="U37" s="137">
        <v>4017310</v>
      </c>
      <c r="V37" s="137">
        <v>562029</v>
      </c>
      <c r="W37" s="137">
        <v>504453</v>
      </c>
    </row>
    <row r="38" spans="1:23" x14ac:dyDescent="0.3">
      <c r="A38" s="141">
        <v>34820</v>
      </c>
      <c r="B38" s="137">
        <v>990996</v>
      </c>
      <c r="C38" s="137">
        <v>56587</v>
      </c>
      <c r="D38" s="137">
        <v>60334</v>
      </c>
      <c r="E38" s="137">
        <v>340758</v>
      </c>
      <c r="F38" s="137">
        <v>118513</v>
      </c>
      <c r="G38" s="137">
        <v>834877</v>
      </c>
      <c r="H38" s="137">
        <v>255946</v>
      </c>
      <c r="I38" s="137">
        <v>364015</v>
      </c>
      <c r="J38" s="137">
        <v>6192962</v>
      </c>
      <c r="K38" s="137">
        <v>5772360</v>
      </c>
      <c r="L38" s="137">
        <v>5780897</v>
      </c>
      <c r="M38" s="137">
        <v>195612</v>
      </c>
      <c r="N38" s="137">
        <v>4701759</v>
      </c>
      <c r="O38" s="137">
        <v>156118.79999999999</v>
      </c>
      <c r="P38" s="137">
        <v>412065</v>
      </c>
      <c r="Q38" s="137">
        <v>716365</v>
      </c>
      <c r="R38" s="137">
        <v>7027839</v>
      </c>
      <c r="S38" s="137">
        <v>6036843</v>
      </c>
      <c r="T38" s="137">
        <v>401092</v>
      </c>
      <c r="U38" s="137">
        <v>4897371</v>
      </c>
      <c r="V38" s="137">
        <v>738380</v>
      </c>
      <c r="W38" s="137">
        <v>578931</v>
      </c>
    </row>
    <row r="39" spans="1:23" x14ac:dyDescent="0.3">
      <c r="A39" s="142">
        <v>34851</v>
      </c>
      <c r="B39" s="137">
        <v>712294</v>
      </c>
      <c r="C39" s="137">
        <v>44284</v>
      </c>
      <c r="D39" s="137">
        <v>48044</v>
      </c>
      <c r="E39" s="137">
        <v>357770</v>
      </c>
      <c r="F39" s="137">
        <v>129202</v>
      </c>
      <c r="G39" s="137">
        <v>770069</v>
      </c>
      <c r="H39" s="137">
        <v>212333</v>
      </c>
      <c r="I39" s="137">
        <v>307098</v>
      </c>
      <c r="J39" s="137">
        <v>5969023</v>
      </c>
      <c r="K39" s="137">
        <v>5617641</v>
      </c>
      <c r="L39" s="137">
        <v>5814465</v>
      </c>
      <c r="M39" s="137">
        <v>164289</v>
      </c>
      <c r="N39" s="137">
        <v>4694333</v>
      </c>
      <c r="O39" s="137">
        <v>-57774.8</v>
      </c>
      <c r="P39" s="137">
        <v>154558</v>
      </c>
      <c r="Q39" s="137">
        <v>640867</v>
      </c>
      <c r="R39" s="137">
        <v>6739092</v>
      </c>
      <c r="S39" s="137">
        <v>6026798</v>
      </c>
      <c r="T39" s="137">
        <v>405814</v>
      </c>
      <c r="U39" s="137">
        <v>4858622</v>
      </c>
      <c r="V39" s="137">
        <v>762362</v>
      </c>
      <c r="W39" s="137">
        <v>557736</v>
      </c>
    </row>
    <row r="40" spans="1:23" x14ac:dyDescent="0.3">
      <c r="A40" s="143">
        <v>34881</v>
      </c>
      <c r="B40" s="137">
        <v>659710</v>
      </c>
      <c r="C40" s="137">
        <v>54728</v>
      </c>
      <c r="D40" s="137">
        <v>23884</v>
      </c>
      <c r="E40" s="137">
        <v>310193</v>
      </c>
      <c r="F40" s="137">
        <v>90604</v>
      </c>
      <c r="G40" s="137">
        <v>736585</v>
      </c>
      <c r="H40" s="137">
        <v>233999</v>
      </c>
      <c r="I40" s="137">
        <v>212687</v>
      </c>
      <c r="J40" s="137">
        <v>5311996</v>
      </c>
      <c r="K40" s="137">
        <v>5044582</v>
      </c>
      <c r="L40" s="137">
        <v>5154872</v>
      </c>
      <c r="M40" s="137">
        <v>210115</v>
      </c>
      <c r="N40" s="137">
        <v>4154427</v>
      </c>
      <c r="O40" s="137">
        <v>-76874.8</v>
      </c>
      <c r="P40" s="137">
        <v>157124</v>
      </c>
      <c r="Q40" s="137">
        <v>645981</v>
      </c>
      <c r="R40" s="137">
        <v>6048581</v>
      </c>
      <c r="S40" s="137">
        <v>5388871</v>
      </c>
      <c r="T40" s="137">
        <v>334077</v>
      </c>
      <c r="U40" s="137">
        <v>4364542</v>
      </c>
      <c r="V40" s="137">
        <v>690252</v>
      </c>
      <c r="W40" s="137">
        <v>502586</v>
      </c>
    </row>
    <row r="41" spans="1:23" x14ac:dyDescent="0.3">
      <c r="A41" s="144">
        <v>34912</v>
      </c>
      <c r="B41" s="137">
        <v>691916</v>
      </c>
      <c r="C41" s="137">
        <v>45600</v>
      </c>
      <c r="D41" s="137">
        <v>42812</v>
      </c>
      <c r="E41" s="137">
        <v>419428</v>
      </c>
      <c r="F41" s="137">
        <v>114024</v>
      </c>
      <c r="G41" s="137">
        <v>806996</v>
      </c>
      <c r="H41" s="137">
        <v>215474</v>
      </c>
      <c r="I41" s="137">
        <v>234425</v>
      </c>
      <c r="J41" s="137">
        <v>6292168</v>
      </c>
      <c r="K41" s="137">
        <v>6012143</v>
      </c>
      <c r="L41" s="137">
        <v>6191775</v>
      </c>
      <c r="M41" s="137">
        <v>172661</v>
      </c>
      <c r="N41" s="137">
        <v>5051190</v>
      </c>
      <c r="O41" s="137">
        <v>-115080.2</v>
      </c>
      <c r="P41" s="137">
        <v>100393</v>
      </c>
      <c r="Q41" s="137">
        <v>692972</v>
      </c>
      <c r="R41" s="137">
        <v>7099164</v>
      </c>
      <c r="S41" s="137">
        <v>6407248</v>
      </c>
      <c r="T41" s="137">
        <v>462240</v>
      </c>
      <c r="U41" s="137">
        <v>5223851</v>
      </c>
      <c r="V41" s="137">
        <v>721157</v>
      </c>
      <c r="W41" s="137">
        <v>591523</v>
      </c>
    </row>
    <row r="42" spans="1:23" x14ac:dyDescent="0.3">
      <c r="A42" s="145">
        <v>34943</v>
      </c>
      <c r="B42" s="137">
        <v>862934</v>
      </c>
      <c r="C42" s="137">
        <v>41032</v>
      </c>
      <c r="D42" s="137">
        <v>61973</v>
      </c>
      <c r="E42" s="137">
        <v>358001</v>
      </c>
      <c r="F42" s="137">
        <v>105349</v>
      </c>
      <c r="G42" s="137">
        <v>737491</v>
      </c>
      <c r="H42" s="137">
        <v>203303</v>
      </c>
      <c r="I42" s="137">
        <v>235672</v>
      </c>
      <c r="J42" s="137">
        <v>6201934</v>
      </c>
      <c r="K42" s="137">
        <v>5925229</v>
      </c>
      <c r="L42" s="137">
        <v>5873187</v>
      </c>
      <c r="M42" s="137">
        <v>141330</v>
      </c>
      <c r="N42" s="137">
        <v>4868888</v>
      </c>
      <c r="O42" s="137">
        <v>125443.5</v>
      </c>
      <c r="P42" s="137">
        <v>328746</v>
      </c>
      <c r="Q42" s="137">
        <v>632142</v>
      </c>
      <c r="R42" s="137">
        <v>6939424</v>
      </c>
      <c r="S42" s="137">
        <v>6076490</v>
      </c>
      <c r="T42" s="137">
        <v>419974</v>
      </c>
      <c r="U42" s="137">
        <v>5010218</v>
      </c>
      <c r="V42" s="137">
        <v>646298</v>
      </c>
      <c r="W42" s="137">
        <v>534188</v>
      </c>
    </row>
    <row r="43" spans="1:23" x14ac:dyDescent="0.3">
      <c r="A43" s="146">
        <v>34973</v>
      </c>
      <c r="B43" s="137">
        <v>718270</v>
      </c>
      <c r="C43" s="137">
        <v>44337</v>
      </c>
      <c r="D43" s="137">
        <v>48300</v>
      </c>
      <c r="E43" s="137">
        <v>419747</v>
      </c>
      <c r="F43" s="137">
        <v>121377</v>
      </c>
      <c r="G43" s="137">
        <v>624904</v>
      </c>
      <c r="H43" s="137">
        <v>198132</v>
      </c>
      <c r="I43" s="137">
        <v>263024</v>
      </c>
      <c r="J43" s="137">
        <v>6721489</v>
      </c>
      <c r="K43" s="137">
        <v>6414128</v>
      </c>
      <c r="L43" s="137">
        <v>6429991</v>
      </c>
      <c r="M43" s="137">
        <v>149832</v>
      </c>
      <c r="N43" s="137">
        <v>5301891</v>
      </c>
      <c r="O43" s="137">
        <v>93365.7</v>
      </c>
      <c r="P43" s="137">
        <v>291498</v>
      </c>
      <c r="Q43" s="137">
        <v>503527</v>
      </c>
      <c r="R43" s="137">
        <v>7346393</v>
      </c>
      <c r="S43" s="137">
        <v>6628123</v>
      </c>
      <c r="T43" s="137">
        <v>468047</v>
      </c>
      <c r="U43" s="137">
        <v>5451723</v>
      </c>
      <c r="V43" s="137">
        <v>708353</v>
      </c>
      <c r="W43" s="137">
        <v>426772</v>
      </c>
    </row>
    <row r="44" spans="1:23" x14ac:dyDescent="0.3">
      <c r="A44" s="147">
        <v>35004</v>
      </c>
      <c r="B44" s="137">
        <v>470949</v>
      </c>
      <c r="C44" s="137">
        <v>48638</v>
      </c>
      <c r="D44" s="137">
        <v>44479</v>
      </c>
      <c r="E44" s="137">
        <v>431433</v>
      </c>
      <c r="F44" s="137">
        <v>68053</v>
      </c>
      <c r="G44" s="137">
        <v>617680</v>
      </c>
      <c r="H44" s="137">
        <v>221374</v>
      </c>
      <c r="I44" s="137">
        <v>331547</v>
      </c>
      <c r="J44" s="137">
        <v>6291509</v>
      </c>
      <c r="K44" s="137">
        <v>5911324</v>
      </c>
      <c r="L44" s="137">
        <v>6216866</v>
      </c>
      <c r="M44" s="137">
        <v>176895</v>
      </c>
      <c r="N44" s="137">
        <v>5072197</v>
      </c>
      <c r="O44" s="137">
        <v>-146731.4</v>
      </c>
      <c r="P44" s="137">
        <v>74643</v>
      </c>
      <c r="Q44" s="137">
        <v>549628</v>
      </c>
      <c r="R44" s="137">
        <v>6909189</v>
      </c>
      <c r="S44" s="137">
        <v>6438240</v>
      </c>
      <c r="T44" s="137">
        <v>475912</v>
      </c>
      <c r="U44" s="137">
        <v>5249092</v>
      </c>
      <c r="V44" s="137">
        <v>713236</v>
      </c>
      <c r="W44" s="137">
        <v>396306</v>
      </c>
    </row>
    <row r="45" spans="1:23" x14ac:dyDescent="0.3">
      <c r="A45" s="148">
        <v>35034</v>
      </c>
      <c r="B45" s="137">
        <v>489120</v>
      </c>
      <c r="C45" s="137">
        <v>36475</v>
      </c>
      <c r="D45" s="137">
        <v>50639</v>
      </c>
      <c r="E45" s="137">
        <v>457701</v>
      </c>
      <c r="F45" s="137">
        <v>75131</v>
      </c>
      <c r="G45" s="137">
        <v>756192</v>
      </c>
      <c r="H45" s="137">
        <v>203517</v>
      </c>
      <c r="I45" s="137">
        <v>355914</v>
      </c>
      <c r="J45" s="137">
        <v>6024411</v>
      </c>
      <c r="K45" s="137">
        <v>5632022</v>
      </c>
      <c r="L45" s="137">
        <v>6087966</v>
      </c>
      <c r="M45" s="137">
        <v>152878</v>
      </c>
      <c r="N45" s="137">
        <v>4846556</v>
      </c>
      <c r="O45" s="137">
        <v>-267071.90000000002</v>
      </c>
      <c r="P45" s="137">
        <v>-63555</v>
      </c>
      <c r="Q45" s="137">
        <v>681061</v>
      </c>
      <c r="R45" s="137">
        <v>6780603</v>
      </c>
      <c r="S45" s="137">
        <v>6291483</v>
      </c>
      <c r="T45" s="137">
        <v>508340</v>
      </c>
      <c r="U45" s="137">
        <v>4999434</v>
      </c>
      <c r="V45" s="137">
        <v>783709</v>
      </c>
      <c r="W45" s="137">
        <v>552675</v>
      </c>
    </row>
    <row r="46" spans="1:23" x14ac:dyDescent="0.3">
      <c r="A46" s="136">
        <v>35065</v>
      </c>
      <c r="B46" s="137">
        <v>667491</v>
      </c>
      <c r="C46" s="137">
        <v>34710</v>
      </c>
      <c r="D46" s="137">
        <v>70770</v>
      </c>
      <c r="E46" s="137">
        <v>380006</v>
      </c>
      <c r="F46" s="137">
        <v>70092</v>
      </c>
      <c r="G46" s="137">
        <v>821445</v>
      </c>
      <c r="H46" s="137">
        <v>249906</v>
      </c>
      <c r="I46" s="137">
        <v>435163</v>
      </c>
      <c r="J46" s="137">
        <v>6321345</v>
      </c>
      <c r="K46" s="137">
        <v>5851472</v>
      </c>
      <c r="L46" s="137">
        <v>6225393</v>
      </c>
      <c r="M46" s="137">
        <v>179136</v>
      </c>
      <c r="N46" s="137">
        <v>5058500</v>
      </c>
      <c r="O46" s="137">
        <v>-153953.9</v>
      </c>
      <c r="P46" s="137">
        <v>95953</v>
      </c>
      <c r="Q46" s="137">
        <v>751353</v>
      </c>
      <c r="R46" s="137">
        <v>7142790</v>
      </c>
      <c r="S46" s="137">
        <v>6475299</v>
      </c>
      <c r="T46" s="137">
        <v>450776</v>
      </c>
      <c r="U46" s="137">
        <v>5237636</v>
      </c>
      <c r="V46" s="137">
        <v>786887</v>
      </c>
      <c r="W46" s="137">
        <v>571538</v>
      </c>
    </row>
    <row r="47" spans="1:23" x14ac:dyDescent="0.3">
      <c r="A47" s="138">
        <v>35096</v>
      </c>
      <c r="B47" s="137">
        <v>490422</v>
      </c>
      <c r="C47" s="137">
        <v>35439</v>
      </c>
      <c r="D47" s="137">
        <v>45032</v>
      </c>
      <c r="E47" s="137">
        <v>452556</v>
      </c>
      <c r="F47" s="137">
        <v>61690</v>
      </c>
      <c r="G47" s="137">
        <v>782004</v>
      </c>
      <c r="H47" s="137">
        <v>192775</v>
      </c>
      <c r="I47" s="137">
        <v>473413</v>
      </c>
      <c r="J47" s="137">
        <v>6330470</v>
      </c>
      <c r="K47" s="137">
        <v>5821618</v>
      </c>
      <c r="L47" s="137">
        <v>6429277</v>
      </c>
      <c r="M47" s="137">
        <v>147743</v>
      </c>
      <c r="N47" s="137">
        <v>5228223</v>
      </c>
      <c r="O47" s="137">
        <v>-291582.3</v>
      </c>
      <c r="P47" s="137">
        <v>-98807</v>
      </c>
      <c r="Q47" s="137">
        <v>720314</v>
      </c>
      <c r="R47" s="137">
        <v>7112474</v>
      </c>
      <c r="S47" s="137">
        <v>6622052</v>
      </c>
      <c r="T47" s="137">
        <v>497588</v>
      </c>
      <c r="U47" s="137">
        <v>5375966</v>
      </c>
      <c r="V47" s="137">
        <v>748498</v>
      </c>
      <c r="W47" s="137">
        <v>589230</v>
      </c>
    </row>
    <row r="48" spans="1:23" x14ac:dyDescent="0.3">
      <c r="A48" s="139">
        <v>35125</v>
      </c>
      <c r="B48" s="137">
        <v>776409</v>
      </c>
      <c r="C48" s="137">
        <v>35274</v>
      </c>
      <c r="D48" s="137">
        <v>39716</v>
      </c>
      <c r="E48" s="137">
        <v>467811</v>
      </c>
      <c r="F48" s="137">
        <v>76094</v>
      </c>
      <c r="G48" s="137">
        <v>896971</v>
      </c>
      <c r="H48" s="137">
        <v>191293</v>
      </c>
      <c r="I48" s="137">
        <v>484516</v>
      </c>
      <c r="J48" s="137">
        <v>6718142</v>
      </c>
      <c r="K48" s="137">
        <v>6198353</v>
      </c>
      <c r="L48" s="137">
        <v>6647411</v>
      </c>
      <c r="M48" s="137">
        <v>151577</v>
      </c>
      <c r="N48" s="137">
        <v>5374914</v>
      </c>
      <c r="O48" s="137">
        <v>-120562</v>
      </c>
      <c r="P48" s="137">
        <v>70731</v>
      </c>
      <c r="Q48" s="137">
        <v>820877</v>
      </c>
      <c r="R48" s="137">
        <v>7615113</v>
      </c>
      <c r="S48" s="137">
        <v>6838704</v>
      </c>
      <c r="T48" s="137">
        <v>507527</v>
      </c>
      <c r="U48" s="137">
        <v>5526491</v>
      </c>
      <c r="V48" s="137">
        <v>804686</v>
      </c>
      <c r="W48" s="137">
        <v>705678</v>
      </c>
    </row>
    <row r="49" spans="1:23" x14ac:dyDescent="0.3">
      <c r="A49" s="140">
        <v>35156</v>
      </c>
      <c r="B49" s="137">
        <v>838401</v>
      </c>
      <c r="C49" s="137">
        <v>35284</v>
      </c>
      <c r="D49" s="137">
        <v>65573</v>
      </c>
      <c r="E49" s="137">
        <v>451441</v>
      </c>
      <c r="F49" s="137">
        <v>94764</v>
      </c>
      <c r="G49" s="137">
        <v>995881</v>
      </c>
      <c r="H49" s="137">
        <v>230107</v>
      </c>
      <c r="I49" s="137">
        <v>436040</v>
      </c>
      <c r="J49" s="137">
        <v>6919659</v>
      </c>
      <c r="K49" s="137">
        <v>6448335</v>
      </c>
      <c r="L49" s="137">
        <v>6847032</v>
      </c>
      <c r="M49" s="137">
        <v>164534</v>
      </c>
      <c r="N49" s="137">
        <v>5559051</v>
      </c>
      <c r="O49" s="137">
        <v>-157480.29999999999</v>
      </c>
      <c r="P49" s="137">
        <v>72626</v>
      </c>
      <c r="Q49" s="137">
        <v>901117</v>
      </c>
      <c r="R49" s="137">
        <v>7915540</v>
      </c>
      <c r="S49" s="137">
        <v>7077139</v>
      </c>
      <c r="T49" s="137">
        <v>517014</v>
      </c>
      <c r="U49" s="137">
        <v>5723585</v>
      </c>
      <c r="V49" s="137">
        <v>836540</v>
      </c>
      <c r="W49" s="137">
        <v>765775</v>
      </c>
    </row>
    <row r="50" spans="1:23" x14ac:dyDescent="0.3">
      <c r="A50" s="141">
        <v>35186</v>
      </c>
      <c r="B50" s="137">
        <v>592651</v>
      </c>
      <c r="C50" s="137">
        <v>40295</v>
      </c>
      <c r="D50" s="137">
        <v>47943</v>
      </c>
      <c r="E50" s="137">
        <v>455969</v>
      </c>
      <c r="F50" s="137">
        <v>118935</v>
      </c>
      <c r="G50" s="137">
        <v>957442</v>
      </c>
      <c r="H50" s="137">
        <v>242637</v>
      </c>
      <c r="I50" s="137">
        <v>404062</v>
      </c>
      <c r="J50" s="137">
        <v>7117978</v>
      </c>
      <c r="K50" s="137">
        <v>6673621</v>
      </c>
      <c r="L50" s="137">
        <v>7240132</v>
      </c>
      <c r="M50" s="137">
        <v>194694</v>
      </c>
      <c r="N50" s="137">
        <v>5868663</v>
      </c>
      <c r="O50" s="137">
        <v>-364790.6</v>
      </c>
      <c r="P50" s="137">
        <v>-122154</v>
      </c>
      <c r="Q50" s="137">
        <v>838507</v>
      </c>
      <c r="R50" s="137">
        <v>8075420</v>
      </c>
      <c r="S50" s="137">
        <v>7482769</v>
      </c>
      <c r="T50" s="137">
        <v>503912</v>
      </c>
      <c r="U50" s="137">
        <v>6063357</v>
      </c>
      <c r="V50" s="137">
        <v>915500</v>
      </c>
      <c r="W50" s="137">
        <v>714805</v>
      </c>
    </row>
    <row r="51" spans="1:23" x14ac:dyDescent="0.3">
      <c r="A51" s="142">
        <v>35217</v>
      </c>
      <c r="B51" s="137">
        <v>766284</v>
      </c>
      <c r="C51" s="137">
        <v>34764</v>
      </c>
      <c r="D51" s="137">
        <v>34023</v>
      </c>
      <c r="E51" s="137">
        <v>400458</v>
      </c>
      <c r="F51" s="137">
        <v>120423</v>
      </c>
      <c r="G51" s="137">
        <v>1000438</v>
      </c>
      <c r="H51" s="137">
        <v>203412</v>
      </c>
      <c r="I51" s="137">
        <v>257760</v>
      </c>
      <c r="J51" s="137">
        <v>6615484</v>
      </c>
      <c r="K51" s="137">
        <v>6322960</v>
      </c>
      <c r="L51" s="137">
        <v>6646226</v>
      </c>
      <c r="M51" s="137">
        <v>169389</v>
      </c>
      <c r="N51" s="137">
        <v>5395554</v>
      </c>
      <c r="O51" s="137">
        <v>-234153.60000000001</v>
      </c>
      <c r="P51" s="137">
        <v>-30742</v>
      </c>
      <c r="Q51" s="137">
        <v>880015</v>
      </c>
      <c r="R51" s="137">
        <v>7615922</v>
      </c>
      <c r="S51" s="137">
        <v>6849638</v>
      </c>
      <c r="T51" s="137">
        <v>434481</v>
      </c>
      <c r="U51" s="137">
        <v>5564943</v>
      </c>
      <c r="V51" s="137">
        <v>850214</v>
      </c>
      <c r="W51" s="137">
        <v>797026</v>
      </c>
    </row>
    <row r="52" spans="1:23" x14ac:dyDescent="0.3">
      <c r="A52" s="143">
        <v>35247</v>
      </c>
      <c r="B52" s="137">
        <v>385690</v>
      </c>
      <c r="C52" s="137">
        <v>31772</v>
      </c>
      <c r="D52" s="137">
        <v>63394</v>
      </c>
      <c r="E52" s="137">
        <v>418235</v>
      </c>
      <c r="F52" s="137">
        <v>106709</v>
      </c>
      <c r="G52" s="137">
        <v>909105</v>
      </c>
      <c r="H52" s="137">
        <v>274994</v>
      </c>
      <c r="I52" s="137">
        <v>237948</v>
      </c>
      <c r="J52" s="137">
        <v>7094187</v>
      </c>
      <c r="K52" s="137">
        <v>6824467</v>
      </c>
      <c r="L52" s="137">
        <v>7342608</v>
      </c>
      <c r="M52" s="137">
        <v>211600</v>
      </c>
      <c r="N52" s="137">
        <v>6014158</v>
      </c>
      <c r="O52" s="137">
        <v>-523415.1</v>
      </c>
      <c r="P52" s="137">
        <v>-248421</v>
      </c>
      <c r="Q52" s="137">
        <v>802396</v>
      </c>
      <c r="R52" s="137">
        <v>8003292</v>
      </c>
      <c r="S52" s="137">
        <v>7617602</v>
      </c>
      <c r="T52" s="137">
        <v>481629</v>
      </c>
      <c r="U52" s="137">
        <v>6225758</v>
      </c>
      <c r="V52" s="137">
        <v>910215</v>
      </c>
      <c r="W52" s="137">
        <v>634111</v>
      </c>
    </row>
    <row r="53" spans="1:23" x14ac:dyDescent="0.3">
      <c r="A53" s="144">
        <v>35278</v>
      </c>
      <c r="B53" s="137">
        <v>331262</v>
      </c>
      <c r="C53" s="137">
        <v>41619</v>
      </c>
      <c r="D53" s="137">
        <v>81922</v>
      </c>
      <c r="E53" s="137">
        <v>486052</v>
      </c>
      <c r="F53" s="137">
        <v>62242</v>
      </c>
      <c r="G53" s="137">
        <v>950613</v>
      </c>
      <c r="H53" s="137">
        <v>285103</v>
      </c>
      <c r="I53" s="137">
        <v>201731</v>
      </c>
      <c r="J53" s="137">
        <v>6907054</v>
      </c>
      <c r="K53" s="137">
        <v>6663704</v>
      </c>
      <c r="L53" s="137">
        <v>7241302</v>
      </c>
      <c r="M53" s="137">
        <v>203181</v>
      </c>
      <c r="N53" s="137">
        <v>5873367</v>
      </c>
      <c r="O53" s="137">
        <v>-619351</v>
      </c>
      <c r="P53" s="137">
        <v>-334248</v>
      </c>
      <c r="Q53" s="137">
        <v>888371</v>
      </c>
      <c r="R53" s="137">
        <v>7857667</v>
      </c>
      <c r="S53" s="137">
        <v>7526405</v>
      </c>
      <c r="T53" s="137">
        <v>567974</v>
      </c>
      <c r="U53" s="137">
        <v>6076548</v>
      </c>
      <c r="V53" s="137">
        <v>881883</v>
      </c>
      <c r="W53" s="137">
        <v>665510</v>
      </c>
    </row>
    <row r="54" spans="1:23" x14ac:dyDescent="0.3">
      <c r="A54" s="145">
        <v>35309</v>
      </c>
      <c r="B54" s="137">
        <v>694972</v>
      </c>
      <c r="C54" s="137">
        <v>34290</v>
      </c>
      <c r="D54" s="137">
        <v>51014</v>
      </c>
      <c r="E54" s="137">
        <v>523244</v>
      </c>
      <c r="F54" s="137">
        <v>99594</v>
      </c>
      <c r="G54" s="137">
        <v>1110652</v>
      </c>
      <c r="H54" s="137">
        <v>240408</v>
      </c>
      <c r="I54" s="137">
        <v>221457</v>
      </c>
      <c r="J54" s="137">
        <v>7275469</v>
      </c>
      <c r="K54" s="137">
        <v>7019723</v>
      </c>
      <c r="L54" s="137">
        <v>7450741</v>
      </c>
      <c r="M54" s="137">
        <v>189394</v>
      </c>
      <c r="N54" s="137">
        <v>6040137</v>
      </c>
      <c r="O54" s="137">
        <v>-415679.8</v>
      </c>
      <c r="P54" s="137">
        <v>-175272</v>
      </c>
      <c r="Q54" s="137">
        <v>1011058</v>
      </c>
      <c r="R54" s="137">
        <v>8386121</v>
      </c>
      <c r="S54" s="137">
        <v>7691149</v>
      </c>
      <c r="T54" s="137">
        <v>574258</v>
      </c>
      <c r="U54" s="137">
        <v>6229531</v>
      </c>
      <c r="V54" s="137">
        <v>887360</v>
      </c>
      <c r="W54" s="137">
        <v>870244</v>
      </c>
    </row>
    <row r="55" spans="1:23" x14ac:dyDescent="0.3">
      <c r="A55" s="146">
        <v>35339</v>
      </c>
      <c r="B55" s="137">
        <v>267840</v>
      </c>
      <c r="C55" s="137">
        <v>38338</v>
      </c>
      <c r="D55" s="137">
        <v>62316</v>
      </c>
      <c r="E55" s="137">
        <v>650203</v>
      </c>
      <c r="F55" s="137">
        <v>99232</v>
      </c>
      <c r="G55" s="137">
        <v>1239502</v>
      </c>
      <c r="H55" s="137">
        <v>286732</v>
      </c>
      <c r="I55" s="137">
        <v>266601</v>
      </c>
      <c r="J55" s="137">
        <v>8059618</v>
      </c>
      <c r="K55" s="137">
        <v>7754679</v>
      </c>
      <c r="L55" s="137">
        <v>8744548</v>
      </c>
      <c r="M55" s="137">
        <v>224416</v>
      </c>
      <c r="N55" s="137">
        <v>7021552</v>
      </c>
      <c r="O55" s="137">
        <v>-971662</v>
      </c>
      <c r="P55" s="137">
        <v>-684930</v>
      </c>
      <c r="Q55" s="137">
        <v>1140271</v>
      </c>
      <c r="R55" s="137">
        <v>9299120</v>
      </c>
      <c r="S55" s="137">
        <v>9031280</v>
      </c>
      <c r="T55" s="137">
        <v>712519</v>
      </c>
      <c r="U55" s="137">
        <v>7245968</v>
      </c>
      <c r="V55" s="137">
        <v>1072793</v>
      </c>
      <c r="W55" s="137">
        <v>952770</v>
      </c>
    </row>
    <row r="56" spans="1:23" x14ac:dyDescent="0.3">
      <c r="A56" s="147">
        <v>35370</v>
      </c>
      <c r="B56" s="137">
        <v>209063</v>
      </c>
      <c r="C56" s="137">
        <v>36060</v>
      </c>
      <c r="D56" s="137">
        <v>91267</v>
      </c>
      <c r="E56" s="137">
        <v>592239</v>
      </c>
      <c r="F56" s="137">
        <v>80403</v>
      </c>
      <c r="G56" s="137">
        <v>1017409</v>
      </c>
      <c r="H56" s="137">
        <v>298807</v>
      </c>
      <c r="I56" s="137">
        <v>331933</v>
      </c>
      <c r="J56" s="137">
        <v>7449920</v>
      </c>
      <c r="K56" s="137">
        <v>7081927</v>
      </c>
      <c r="L56" s="137">
        <v>7959459</v>
      </c>
      <c r="M56" s="137">
        <v>207540</v>
      </c>
      <c r="N56" s="137">
        <v>6328797</v>
      </c>
      <c r="O56" s="137">
        <v>-808345.59999999998</v>
      </c>
      <c r="P56" s="137">
        <v>-509539</v>
      </c>
      <c r="Q56" s="137">
        <v>937006</v>
      </c>
      <c r="R56" s="137">
        <v>8467329</v>
      </c>
      <c r="S56" s="137">
        <v>8258266</v>
      </c>
      <c r="T56" s="137">
        <v>683506</v>
      </c>
      <c r="U56" s="137">
        <v>6536337</v>
      </c>
      <c r="V56" s="137">
        <v>1038423</v>
      </c>
      <c r="W56" s="137">
        <v>718602</v>
      </c>
    </row>
    <row r="57" spans="1:23" x14ac:dyDescent="0.3">
      <c r="A57" s="148">
        <v>35400</v>
      </c>
      <c r="B57" s="137">
        <v>510489</v>
      </c>
      <c r="C57" s="137">
        <v>40256</v>
      </c>
      <c r="D57" s="137">
        <v>136977</v>
      </c>
      <c r="E57" s="137">
        <v>588611</v>
      </c>
      <c r="F57" s="137">
        <v>121401</v>
      </c>
      <c r="G57" s="137">
        <v>1135449</v>
      </c>
      <c r="H57" s="137">
        <v>376055</v>
      </c>
      <c r="I57" s="137">
        <v>371338</v>
      </c>
      <c r="J57" s="137">
        <v>7373503</v>
      </c>
      <c r="K57" s="137">
        <v>6961908</v>
      </c>
      <c r="L57" s="137">
        <v>7622408</v>
      </c>
      <c r="M57" s="137">
        <v>239078</v>
      </c>
      <c r="N57" s="137">
        <v>5844421</v>
      </c>
      <c r="O57" s="137">
        <v>-624960.4</v>
      </c>
      <c r="P57" s="137">
        <v>-248906</v>
      </c>
      <c r="Q57" s="137">
        <v>1014048</v>
      </c>
      <c r="R57" s="137">
        <v>8508952</v>
      </c>
      <c r="S57" s="137">
        <v>7998463</v>
      </c>
      <c r="T57" s="137">
        <v>725588</v>
      </c>
      <c r="U57" s="137">
        <v>6083499</v>
      </c>
      <c r="V57" s="137">
        <v>1189376</v>
      </c>
      <c r="W57" s="137">
        <v>759395</v>
      </c>
    </row>
    <row r="58" spans="1:23" x14ac:dyDescent="0.3">
      <c r="A58" s="136">
        <v>35431</v>
      </c>
      <c r="B58" s="137">
        <v>517156</v>
      </c>
      <c r="C58" s="137">
        <v>33190</v>
      </c>
      <c r="D58" s="137">
        <v>91864</v>
      </c>
      <c r="E58" s="137">
        <v>401520</v>
      </c>
      <c r="F58" s="137">
        <v>94740</v>
      </c>
      <c r="G58" s="137">
        <v>1079165</v>
      </c>
      <c r="H58" s="137">
        <v>312686</v>
      </c>
      <c r="I58" s="137">
        <v>461754</v>
      </c>
      <c r="J58" s="137">
        <v>7102827</v>
      </c>
      <c r="K58" s="137">
        <v>6607882</v>
      </c>
      <c r="L58" s="137">
        <v>7352150</v>
      </c>
      <c r="M58" s="137">
        <v>220822</v>
      </c>
      <c r="N58" s="137">
        <v>5896210</v>
      </c>
      <c r="O58" s="137">
        <v>-562009.19999999995</v>
      </c>
      <c r="P58" s="137">
        <v>-249323</v>
      </c>
      <c r="Q58" s="137">
        <v>984425</v>
      </c>
      <c r="R58" s="137">
        <v>8181992</v>
      </c>
      <c r="S58" s="137">
        <v>7664836</v>
      </c>
      <c r="T58" s="137">
        <v>493384</v>
      </c>
      <c r="U58" s="137">
        <v>6117032</v>
      </c>
      <c r="V58" s="137">
        <v>1054420</v>
      </c>
      <c r="W58" s="137">
        <v>766479</v>
      </c>
    </row>
    <row r="59" spans="1:23" x14ac:dyDescent="0.3">
      <c r="A59" s="138">
        <v>35462</v>
      </c>
      <c r="B59" s="137">
        <v>382546</v>
      </c>
      <c r="C59" s="137">
        <v>40045</v>
      </c>
      <c r="D59" s="137">
        <v>64318</v>
      </c>
      <c r="E59" s="137">
        <v>435531</v>
      </c>
      <c r="F59" s="137">
        <v>80775</v>
      </c>
      <c r="G59" s="137">
        <v>910936</v>
      </c>
      <c r="H59" s="137">
        <v>288794</v>
      </c>
      <c r="I59" s="137">
        <v>502739</v>
      </c>
      <c r="J59" s="137">
        <v>7157331</v>
      </c>
      <c r="K59" s="137">
        <v>6614547</v>
      </c>
      <c r="L59" s="137">
        <v>7396927</v>
      </c>
      <c r="M59" s="137">
        <v>224476</v>
      </c>
      <c r="N59" s="137">
        <v>5989839</v>
      </c>
      <c r="O59" s="137">
        <v>-528389.80000000005</v>
      </c>
      <c r="P59" s="137">
        <v>-239596</v>
      </c>
      <c r="Q59" s="137">
        <v>830160</v>
      </c>
      <c r="R59" s="137">
        <v>8068267</v>
      </c>
      <c r="S59" s="137">
        <v>7685721</v>
      </c>
      <c r="T59" s="137">
        <v>499849</v>
      </c>
      <c r="U59" s="137">
        <v>6214315</v>
      </c>
      <c r="V59" s="137">
        <v>971557</v>
      </c>
      <c r="W59" s="137">
        <v>622142</v>
      </c>
    </row>
    <row r="60" spans="1:23" x14ac:dyDescent="0.3">
      <c r="A60" s="139">
        <v>35490</v>
      </c>
      <c r="B60" s="137">
        <v>669636</v>
      </c>
      <c r="C60" s="137">
        <v>32710</v>
      </c>
      <c r="D60" s="137">
        <v>91877</v>
      </c>
      <c r="E60" s="137">
        <v>432929</v>
      </c>
      <c r="F60" s="137">
        <v>108652</v>
      </c>
      <c r="G60" s="137">
        <v>973573</v>
      </c>
      <c r="H60" s="137">
        <v>336078</v>
      </c>
      <c r="I60" s="137">
        <v>522642</v>
      </c>
      <c r="J60" s="137">
        <v>7874559</v>
      </c>
      <c r="K60" s="137">
        <v>7319206</v>
      </c>
      <c r="L60" s="137">
        <v>7842418</v>
      </c>
      <c r="M60" s="137">
        <v>244201</v>
      </c>
      <c r="N60" s="137">
        <v>6406543</v>
      </c>
      <c r="O60" s="137">
        <v>-303937.40000000002</v>
      </c>
      <c r="P60" s="137">
        <v>32141</v>
      </c>
      <c r="Q60" s="137">
        <v>864921</v>
      </c>
      <c r="R60" s="137">
        <v>8848132</v>
      </c>
      <c r="S60" s="137">
        <v>8178496</v>
      </c>
      <c r="T60" s="137">
        <v>524806</v>
      </c>
      <c r="U60" s="137">
        <v>6650744</v>
      </c>
      <c r="V60" s="137">
        <v>1002946</v>
      </c>
      <c r="W60" s="137">
        <v>637495</v>
      </c>
    </row>
    <row r="61" spans="1:23" x14ac:dyDescent="0.3">
      <c r="A61" s="140">
        <v>35521</v>
      </c>
      <c r="B61" s="137">
        <v>124255</v>
      </c>
      <c r="C61" s="137">
        <v>47123</v>
      </c>
      <c r="D61" s="137">
        <v>148820</v>
      </c>
      <c r="E61" s="137">
        <v>669946</v>
      </c>
      <c r="F61" s="137">
        <v>100653</v>
      </c>
      <c r="G61" s="137">
        <v>961923</v>
      </c>
      <c r="H61" s="137">
        <v>372870</v>
      </c>
      <c r="I61" s="137">
        <v>446282</v>
      </c>
      <c r="J61" s="137">
        <v>8258437</v>
      </c>
      <c r="K61" s="137">
        <v>7765033</v>
      </c>
      <c r="L61" s="137">
        <v>8723235</v>
      </c>
      <c r="M61" s="137">
        <v>224050</v>
      </c>
      <c r="N61" s="137">
        <v>6710887</v>
      </c>
      <c r="O61" s="137">
        <v>-837668</v>
      </c>
      <c r="P61" s="137">
        <v>-464798</v>
      </c>
      <c r="Q61" s="137">
        <v>861270</v>
      </c>
      <c r="R61" s="137">
        <v>9220360</v>
      </c>
      <c r="S61" s="137">
        <v>9096105</v>
      </c>
      <c r="T61" s="137">
        <v>818766</v>
      </c>
      <c r="U61" s="137">
        <v>6934937</v>
      </c>
      <c r="V61" s="137">
        <v>1342402</v>
      </c>
      <c r="W61" s="137">
        <v>589053</v>
      </c>
    </row>
    <row r="62" spans="1:23" x14ac:dyDescent="0.3">
      <c r="A62" s="141">
        <v>35551</v>
      </c>
      <c r="B62" s="137">
        <v>244570</v>
      </c>
      <c r="C62" s="137">
        <v>40683</v>
      </c>
      <c r="D62" s="137">
        <v>66360</v>
      </c>
      <c r="E62" s="137">
        <v>586921</v>
      </c>
      <c r="F62" s="137">
        <v>71107</v>
      </c>
      <c r="G62" s="137">
        <v>927926</v>
      </c>
      <c r="H62" s="137">
        <v>288172</v>
      </c>
      <c r="I62" s="137">
        <v>365719</v>
      </c>
      <c r="J62" s="137">
        <v>7907749</v>
      </c>
      <c r="K62" s="137">
        <v>7501347</v>
      </c>
      <c r="L62" s="137">
        <v>8302933</v>
      </c>
      <c r="M62" s="137">
        <v>221812</v>
      </c>
      <c r="N62" s="137">
        <v>6509299</v>
      </c>
      <c r="O62" s="137">
        <v>-683355.5</v>
      </c>
      <c r="P62" s="137">
        <v>-395184</v>
      </c>
      <c r="Q62" s="137">
        <v>856818</v>
      </c>
      <c r="R62" s="137">
        <v>8835675</v>
      </c>
      <c r="S62" s="137">
        <v>8591105</v>
      </c>
      <c r="T62" s="137">
        <v>653281</v>
      </c>
      <c r="U62" s="137">
        <v>6731111</v>
      </c>
      <c r="V62" s="137">
        <v>1206713</v>
      </c>
      <c r="W62" s="137">
        <v>639754</v>
      </c>
    </row>
    <row r="63" spans="1:23" x14ac:dyDescent="0.3">
      <c r="A63" s="142">
        <v>35582</v>
      </c>
      <c r="B63" s="137">
        <v>271889</v>
      </c>
      <c r="C63" s="137">
        <v>34422</v>
      </c>
      <c r="D63" s="137">
        <v>66338</v>
      </c>
      <c r="E63" s="137">
        <v>646403</v>
      </c>
      <c r="F63" s="137">
        <v>83074</v>
      </c>
      <c r="G63" s="137">
        <v>865621</v>
      </c>
      <c r="H63" s="137">
        <v>286165</v>
      </c>
      <c r="I63" s="137">
        <v>287972</v>
      </c>
      <c r="J63" s="137">
        <v>8518769</v>
      </c>
      <c r="K63" s="137">
        <v>8196374</v>
      </c>
      <c r="L63" s="137">
        <v>8826336</v>
      </c>
      <c r="M63" s="137">
        <v>219827</v>
      </c>
      <c r="N63" s="137">
        <v>6910115</v>
      </c>
      <c r="O63" s="137">
        <v>-593731.9</v>
      </c>
      <c r="P63" s="137">
        <v>-307567</v>
      </c>
      <c r="Q63" s="137">
        <v>782547</v>
      </c>
      <c r="R63" s="137">
        <v>9384390</v>
      </c>
      <c r="S63" s="137">
        <v>9112501</v>
      </c>
      <c r="T63" s="137">
        <v>712741</v>
      </c>
      <c r="U63" s="137">
        <v>7129942</v>
      </c>
      <c r="V63" s="137">
        <v>1269818</v>
      </c>
      <c r="W63" s="137">
        <v>579456</v>
      </c>
    </row>
    <row r="64" spans="1:23" x14ac:dyDescent="0.3">
      <c r="A64" s="143">
        <v>35612</v>
      </c>
      <c r="B64" s="137">
        <v>-61422</v>
      </c>
      <c r="C64" s="137">
        <v>48986</v>
      </c>
      <c r="D64" s="137">
        <v>98445</v>
      </c>
      <c r="E64" s="137">
        <v>615075</v>
      </c>
      <c r="F64" s="137">
        <v>91399</v>
      </c>
      <c r="G64" s="137">
        <v>969246</v>
      </c>
      <c r="H64" s="137">
        <v>397795</v>
      </c>
      <c r="I64" s="137">
        <v>210883</v>
      </c>
      <c r="J64" s="137">
        <v>8391849</v>
      </c>
      <c r="K64" s="137">
        <v>8131981</v>
      </c>
      <c r="L64" s="137">
        <v>9024722</v>
      </c>
      <c r="M64" s="137">
        <v>299350</v>
      </c>
      <c r="N64" s="137">
        <v>7136887</v>
      </c>
      <c r="O64" s="137">
        <v>-1030667.6</v>
      </c>
      <c r="P64" s="137">
        <v>-632873</v>
      </c>
      <c r="Q64" s="137">
        <v>877847</v>
      </c>
      <c r="R64" s="137">
        <v>9361095</v>
      </c>
      <c r="S64" s="137">
        <v>9422517</v>
      </c>
      <c r="T64" s="137">
        <v>713520</v>
      </c>
      <c r="U64" s="137">
        <v>7436237</v>
      </c>
      <c r="V64" s="137">
        <v>1272760</v>
      </c>
      <c r="W64" s="137">
        <v>571451</v>
      </c>
    </row>
    <row r="65" spans="1:23" x14ac:dyDescent="0.3">
      <c r="A65" s="144">
        <v>35643</v>
      </c>
      <c r="B65" s="137">
        <v>-124132</v>
      </c>
      <c r="C65" s="137">
        <v>38764</v>
      </c>
      <c r="D65" s="137">
        <v>90474</v>
      </c>
      <c r="E65" s="137">
        <v>609010</v>
      </c>
      <c r="F65" s="137">
        <v>66813</v>
      </c>
      <c r="G65" s="137">
        <v>957958</v>
      </c>
      <c r="H65" s="137">
        <v>362385</v>
      </c>
      <c r="I65" s="137">
        <v>202812</v>
      </c>
      <c r="J65" s="137">
        <v>7992344</v>
      </c>
      <c r="K65" s="137">
        <v>7750769</v>
      </c>
      <c r="L65" s="137">
        <v>8712049</v>
      </c>
      <c r="M65" s="137">
        <v>271911</v>
      </c>
      <c r="N65" s="137">
        <v>6880127</v>
      </c>
      <c r="O65" s="137">
        <v>-1082089.7</v>
      </c>
      <c r="P65" s="137">
        <v>-719705</v>
      </c>
      <c r="Q65" s="137">
        <v>891145</v>
      </c>
      <c r="R65" s="137">
        <v>8950302</v>
      </c>
      <c r="S65" s="137">
        <v>9074434</v>
      </c>
      <c r="T65" s="137">
        <v>699484</v>
      </c>
      <c r="U65" s="137">
        <v>7152038</v>
      </c>
      <c r="V65" s="137">
        <v>1222912</v>
      </c>
      <c r="W65" s="137">
        <v>595573</v>
      </c>
    </row>
    <row r="66" spans="1:23" x14ac:dyDescent="0.3">
      <c r="A66" s="145">
        <v>35674</v>
      </c>
      <c r="B66" s="137">
        <v>-123220</v>
      </c>
      <c r="C66" s="137">
        <v>35795</v>
      </c>
      <c r="D66" s="137">
        <v>142716</v>
      </c>
      <c r="E66" s="137">
        <v>733824</v>
      </c>
      <c r="F66" s="137">
        <v>94454</v>
      </c>
      <c r="G66" s="137">
        <v>970372</v>
      </c>
      <c r="H66" s="137">
        <v>441205</v>
      </c>
      <c r="I66" s="137">
        <v>256503</v>
      </c>
      <c r="J66" s="137">
        <v>8894610</v>
      </c>
      <c r="K66" s="137">
        <v>8602312</v>
      </c>
      <c r="L66" s="137">
        <v>9546997</v>
      </c>
      <c r="M66" s="137">
        <v>298489</v>
      </c>
      <c r="N66" s="137">
        <v>7539922</v>
      </c>
      <c r="O66" s="137">
        <v>-1093592</v>
      </c>
      <c r="P66" s="137">
        <v>-652387</v>
      </c>
      <c r="Q66" s="137">
        <v>875918</v>
      </c>
      <c r="R66" s="137">
        <v>9864982</v>
      </c>
      <c r="S66" s="137">
        <v>9988202</v>
      </c>
      <c r="T66" s="137">
        <v>876540</v>
      </c>
      <c r="U66" s="137">
        <v>7838411</v>
      </c>
      <c r="V66" s="137">
        <v>1273251</v>
      </c>
      <c r="W66" s="137">
        <v>529167</v>
      </c>
    </row>
    <row r="67" spans="1:23" x14ac:dyDescent="0.3">
      <c r="A67" s="146">
        <v>35704</v>
      </c>
      <c r="B67" s="137">
        <v>-158560</v>
      </c>
      <c r="C67" s="137">
        <v>45720</v>
      </c>
      <c r="D67" s="137">
        <v>136750</v>
      </c>
      <c r="E67" s="137">
        <v>857007</v>
      </c>
      <c r="F67" s="137">
        <v>104436</v>
      </c>
      <c r="G67" s="137">
        <v>1033453</v>
      </c>
      <c r="H67" s="137">
        <v>437167</v>
      </c>
      <c r="I67" s="137">
        <v>311818</v>
      </c>
      <c r="J67" s="137">
        <v>9255590</v>
      </c>
      <c r="K67" s="137">
        <v>8898051</v>
      </c>
      <c r="L67" s="137">
        <v>10010436</v>
      </c>
      <c r="M67" s="137">
        <v>300417</v>
      </c>
      <c r="N67" s="137">
        <v>7746854</v>
      </c>
      <c r="O67" s="137">
        <v>-1192013.3999999999</v>
      </c>
      <c r="P67" s="137">
        <v>-754846</v>
      </c>
      <c r="Q67" s="137">
        <v>929018</v>
      </c>
      <c r="R67" s="137">
        <v>10289043</v>
      </c>
      <c r="S67" s="137">
        <v>10447603</v>
      </c>
      <c r="T67" s="137">
        <v>993757</v>
      </c>
      <c r="U67" s="137">
        <v>8047271</v>
      </c>
      <c r="V67" s="137">
        <v>1406575</v>
      </c>
      <c r="W67" s="137">
        <v>596286</v>
      </c>
    </row>
    <row r="68" spans="1:23" x14ac:dyDescent="0.3">
      <c r="A68" s="147">
        <v>35735</v>
      </c>
      <c r="B68" s="137">
        <v>-386139</v>
      </c>
      <c r="C68" s="137">
        <v>33999</v>
      </c>
      <c r="D68" s="137">
        <v>125328</v>
      </c>
      <c r="E68" s="137">
        <v>873453</v>
      </c>
      <c r="F68" s="137">
        <v>117931</v>
      </c>
      <c r="G68" s="137">
        <v>1024821</v>
      </c>
      <c r="H68" s="137">
        <v>442235</v>
      </c>
      <c r="I68" s="137">
        <v>413825</v>
      </c>
      <c r="J68" s="137">
        <v>8534381</v>
      </c>
      <c r="K68" s="137">
        <v>8086557</v>
      </c>
      <c r="L68" s="137">
        <v>9503106</v>
      </c>
      <c r="M68" s="137">
        <v>316907</v>
      </c>
      <c r="N68" s="137">
        <v>7283160</v>
      </c>
      <c r="O68" s="137">
        <v>-1410960.2</v>
      </c>
      <c r="P68" s="137">
        <v>-968725</v>
      </c>
      <c r="Q68" s="137">
        <v>906890</v>
      </c>
      <c r="R68" s="137">
        <v>9559202</v>
      </c>
      <c r="S68" s="137">
        <v>9945341</v>
      </c>
      <c r="T68" s="137">
        <v>998781</v>
      </c>
      <c r="U68" s="137">
        <v>7600067</v>
      </c>
      <c r="V68" s="137">
        <v>1346493</v>
      </c>
      <c r="W68" s="137">
        <v>582586</v>
      </c>
    </row>
    <row r="69" spans="1:23" x14ac:dyDescent="0.3">
      <c r="A69" s="148">
        <v>35765</v>
      </c>
      <c r="B69" s="137">
        <v>-733281</v>
      </c>
      <c r="C69" s="137">
        <v>32399</v>
      </c>
      <c r="D69" s="137">
        <v>146794</v>
      </c>
      <c r="E69" s="137">
        <v>958619</v>
      </c>
      <c r="F69" s="137">
        <v>107635</v>
      </c>
      <c r="G69" s="137">
        <v>780442</v>
      </c>
      <c r="H69" s="137">
        <v>442585</v>
      </c>
      <c r="I69" s="137">
        <v>453501</v>
      </c>
      <c r="J69" s="137">
        <v>9087616</v>
      </c>
      <c r="K69" s="137">
        <v>8601716</v>
      </c>
      <c r="L69" s="137">
        <v>10158755</v>
      </c>
      <c r="M69" s="137">
        <v>295790</v>
      </c>
      <c r="N69" s="137">
        <v>7491275</v>
      </c>
      <c r="O69" s="137">
        <v>-1513723.3</v>
      </c>
      <c r="P69" s="137">
        <v>-1071139</v>
      </c>
      <c r="Q69" s="137">
        <v>672808</v>
      </c>
      <c r="R69" s="137">
        <v>9868058</v>
      </c>
      <c r="S69" s="137">
        <v>10601339</v>
      </c>
      <c r="T69" s="137">
        <v>1105413</v>
      </c>
      <c r="U69" s="137">
        <v>7787065</v>
      </c>
      <c r="V69" s="137">
        <v>1708861</v>
      </c>
      <c r="W69" s="137">
        <v>337858</v>
      </c>
    </row>
    <row r="70" spans="1:23" x14ac:dyDescent="0.3">
      <c r="A70" s="136">
        <v>35796</v>
      </c>
      <c r="B70" s="137">
        <v>-670111</v>
      </c>
      <c r="C70" s="137">
        <v>31156</v>
      </c>
      <c r="D70" s="137">
        <v>138382</v>
      </c>
      <c r="E70" s="137">
        <v>697222</v>
      </c>
      <c r="F70" s="137">
        <v>85356</v>
      </c>
      <c r="G70" s="137">
        <v>802547</v>
      </c>
      <c r="H70" s="137">
        <v>445612</v>
      </c>
      <c r="I70" s="137">
        <v>500702</v>
      </c>
      <c r="J70" s="137">
        <v>7745127</v>
      </c>
      <c r="K70" s="137">
        <v>7213270</v>
      </c>
      <c r="L70" s="137">
        <v>8772173</v>
      </c>
      <c r="M70" s="137">
        <v>307230</v>
      </c>
      <c r="N70" s="137">
        <v>6718207</v>
      </c>
      <c r="O70" s="137">
        <v>-1472657.7</v>
      </c>
      <c r="P70" s="137">
        <v>-1027045</v>
      </c>
      <c r="Q70" s="137">
        <v>717191</v>
      </c>
      <c r="R70" s="137">
        <v>8547674</v>
      </c>
      <c r="S70" s="137">
        <v>9217785</v>
      </c>
      <c r="T70" s="137">
        <v>835604</v>
      </c>
      <c r="U70" s="137">
        <v>7025437</v>
      </c>
      <c r="V70" s="137">
        <v>1356744</v>
      </c>
      <c r="W70" s="137">
        <v>356934</v>
      </c>
    </row>
    <row r="71" spans="1:23" x14ac:dyDescent="0.3">
      <c r="A71" s="138">
        <v>35827</v>
      </c>
      <c r="B71" s="137">
        <v>-586469</v>
      </c>
      <c r="C71" s="137">
        <v>26826</v>
      </c>
      <c r="D71" s="137">
        <v>125837</v>
      </c>
      <c r="E71" s="137">
        <v>743161</v>
      </c>
      <c r="F71" s="137">
        <v>76726</v>
      </c>
      <c r="G71" s="137">
        <v>567639</v>
      </c>
      <c r="H71" s="137">
        <v>387611</v>
      </c>
      <c r="I71" s="137">
        <v>477499</v>
      </c>
      <c r="J71" s="137">
        <v>8341311</v>
      </c>
      <c r="K71" s="137">
        <v>7836985</v>
      </c>
      <c r="L71" s="137">
        <v>9107808</v>
      </c>
      <c r="M71" s="137">
        <v>261774</v>
      </c>
      <c r="N71" s="137">
        <v>7092674</v>
      </c>
      <c r="O71" s="137">
        <v>-1154108.3999999999</v>
      </c>
      <c r="P71" s="137">
        <v>-766497</v>
      </c>
      <c r="Q71" s="137">
        <v>490914</v>
      </c>
      <c r="R71" s="137">
        <v>8908950</v>
      </c>
      <c r="S71" s="137">
        <v>9495419</v>
      </c>
      <c r="T71" s="137">
        <v>868998</v>
      </c>
      <c r="U71" s="137">
        <v>7354448</v>
      </c>
      <c r="V71" s="137">
        <v>1271973</v>
      </c>
      <c r="W71" s="137">
        <v>180028</v>
      </c>
    </row>
    <row r="72" spans="1:23" x14ac:dyDescent="0.3">
      <c r="A72" s="139">
        <v>35855</v>
      </c>
      <c r="B72" s="137">
        <v>-511411</v>
      </c>
      <c r="C72" s="137">
        <v>43401</v>
      </c>
      <c r="D72" s="137">
        <v>110042</v>
      </c>
      <c r="E72" s="137">
        <v>888669</v>
      </c>
      <c r="F72" s="137">
        <v>82589</v>
      </c>
      <c r="G72" s="137">
        <v>625515</v>
      </c>
      <c r="H72" s="137">
        <v>374246</v>
      </c>
      <c r="I72" s="137">
        <v>540468</v>
      </c>
      <c r="J72" s="137">
        <v>10024030</v>
      </c>
      <c r="K72" s="137">
        <v>9440161</v>
      </c>
      <c r="L72" s="137">
        <v>10786710</v>
      </c>
      <c r="M72" s="137">
        <v>264204</v>
      </c>
      <c r="N72" s="137">
        <v>8364512</v>
      </c>
      <c r="O72" s="137">
        <v>-1136925.5</v>
      </c>
      <c r="P72" s="137">
        <v>-762680</v>
      </c>
      <c r="Q72" s="137">
        <v>542925</v>
      </c>
      <c r="R72" s="137">
        <v>10649545</v>
      </c>
      <c r="S72" s="137">
        <v>11160956</v>
      </c>
      <c r="T72" s="137">
        <v>998711</v>
      </c>
      <c r="U72" s="137">
        <v>8628716</v>
      </c>
      <c r="V72" s="137">
        <v>1533529</v>
      </c>
      <c r="W72" s="137">
        <v>251269</v>
      </c>
    </row>
    <row r="73" spans="1:23" x14ac:dyDescent="0.3">
      <c r="A73" s="140">
        <v>35886</v>
      </c>
      <c r="B73" s="137">
        <v>-256881</v>
      </c>
      <c r="C73" s="137">
        <v>38829</v>
      </c>
      <c r="D73" s="137">
        <v>60016</v>
      </c>
      <c r="E73" s="137">
        <v>790621</v>
      </c>
      <c r="F73" s="137">
        <v>76926</v>
      </c>
      <c r="G73" s="137">
        <v>649149</v>
      </c>
      <c r="H73" s="137">
        <v>294052</v>
      </c>
      <c r="I73" s="137">
        <v>481416</v>
      </c>
      <c r="J73" s="137">
        <v>9143695</v>
      </c>
      <c r="K73" s="137">
        <v>8623451</v>
      </c>
      <c r="L73" s="137">
        <v>9755673</v>
      </c>
      <c r="M73" s="137">
        <v>234036</v>
      </c>
      <c r="N73" s="137">
        <v>7549688</v>
      </c>
      <c r="O73" s="137">
        <v>-906030.1</v>
      </c>
      <c r="P73" s="137">
        <v>-611978</v>
      </c>
      <c r="Q73" s="137">
        <v>572223</v>
      </c>
      <c r="R73" s="137">
        <v>9792844</v>
      </c>
      <c r="S73" s="137">
        <v>10049725</v>
      </c>
      <c r="T73" s="137">
        <v>850637</v>
      </c>
      <c r="U73" s="137">
        <v>7783724</v>
      </c>
      <c r="V73" s="137">
        <v>1415364</v>
      </c>
      <c r="W73" s="137">
        <v>355097</v>
      </c>
    </row>
    <row r="74" spans="1:23" x14ac:dyDescent="0.3">
      <c r="A74" s="141">
        <v>35916</v>
      </c>
      <c r="B74" s="137">
        <v>-317409</v>
      </c>
      <c r="C74" s="137">
        <v>37003</v>
      </c>
      <c r="D74" s="137">
        <v>55029</v>
      </c>
      <c r="E74" s="137">
        <v>768134</v>
      </c>
      <c r="F74" s="137">
        <v>70258</v>
      </c>
      <c r="G74" s="137">
        <v>673639</v>
      </c>
      <c r="H74" s="137">
        <v>304806</v>
      </c>
      <c r="I74" s="137">
        <v>387199</v>
      </c>
      <c r="J74" s="137">
        <v>9098744</v>
      </c>
      <c r="K74" s="137">
        <v>8674543</v>
      </c>
      <c r="L74" s="137">
        <v>9784986</v>
      </c>
      <c r="M74" s="137">
        <v>249777</v>
      </c>
      <c r="N74" s="137">
        <v>7575843</v>
      </c>
      <c r="O74" s="137">
        <v>-991047.5</v>
      </c>
      <c r="P74" s="137">
        <v>-686241</v>
      </c>
      <c r="Q74" s="137">
        <v>603380</v>
      </c>
      <c r="R74" s="137">
        <v>9772383</v>
      </c>
      <c r="S74" s="137">
        <v>10089792</v>
      </c>
      <c r="T74" s="137">
        <v>823163</v>
      </c>
      <c r="U74" s="137">
        <v>7825620</v>
      </c>
      <c r="V74" s="137">
        <v>1441009</v>
      </c>
      <c r="W74" s="137">
        <v>368832</v>
      </c>
    </row>
    <row r="75" spans="1:23" x14ac:dyDescent="0.3">
      <c r="A75" s="142">
        <v>35947</v>
      </c>
      <c r="B75" s="137">
        <v>-576892</v>
      </c>
      <c r="C75" s="137">
        <v>36349</v>
      </c>
      <c r="D75" s="137">
        <v>82312</v>
      </c>
      <c r="E75" s="137">
        <v>828877</v>
      </c>
      <c r="F75" s="137">
        <v>69252</v>
      </c>
      <c r="G75" s="137">
        <v>591800</v>
      </c>
      <c r="H75" s="137">
        <v>357996</v>
      </c>
      <c r="I75" s="137">
        <v>348952</v>
      </c>
      <c r="J75" s="137">
        <v>9714489</v>
      </c>
      <c r="K75" s="137">
        <v>9329188</v>
      </c>
      <c r="L75" s="137">
        <v>10525185</v>
      </c>
      <c r="M75" s="137">
        <v>275684</v>
      </c>
      <c r="N75" s="137">
        <v>8155147</v>
      </c>
      <c r="O75" s="137">
        <v>-1168691.8</v>
      </c>
      <c r="P75" s="137">
        <v>-810695</v>
      </c>
      <c r="Q75" s="137">
        <v>522548</v>
      </c>
      <c r="R75" s="137">
        <v>10306289</v>
      </c>
      <c r="S75" s="137">
        <v>10883181</v>
      </c>
      <c r="T75" s="137">
        <v>911189</v>
      </c>
      <c r="U75" s="137">
        <v>8430831</v>
      </c>
      <c r="V75" s="137">
        <v>1541161</v>
      </c>
      <c r="W75" s="137">
        <v>233803</v>
      </c>
    </row>
    <row r="76" spans="1:23" x14ac:dyDescent="0.3">
      <c r="A76" s="143">
        <v>35977</v>
      </c>
      <c r="B76" s="137">
        <v>-922909</v>
      </c>
      <c r="C76" s="137">
        <v>53813</v>
      </c>
      <c r="D76" s="137">
        <v>110259</v>
      </c>
      <c r="E76" s="137">
        <v>810704</v>
      </c>
      <c r="F76" s="137">
        <v>61176</v>
      </c>
      <c r="G76" s="137">
        <v>576564</v>
      </c>
      <c r="H76" s="137">
        <v>425703</v>
      </c>
      <c r="I76" s="137">
        <v>230340</v>
      </c>
      <c r="J76" s="137">
        <v>8549671</v>
      </c>
      <c r="K76" s="137">
        <v>8265518</v>
      </c>
      <c r="L76" s="137">
        <v>9623441</v>
      </c>
      <c r="M76" s="137">
        <v>315444</v>
      </c>
      <c r="N76" s="137">
        <v>7303243</v>
      </c>
      <c r="O76" s="137">
        <v>-1499472.9</v>
      </c>
      <c r="P76" s="137">
        <v>-1073770</v>
      </c>
      <c r="Q76" s="137">
        <v>515388</v>
      </c>
      <c r="R76" s="137">
        <v>9126235</v>
      </c>
      <c r="S76" s="137">
        <v>10049144</v>
      </c>
      <c r="T76" s="137">
        <v>920963</v>
      </c>
      <c r="U76" s="137">
        <v>7618687</v>
      </c>
      <c r="V76" s="137">
        <v>1509494</v>
      </c>
      <c r="W76" s="137">
        <v>150861</v>
      </c>
    </row>
    <row r="77" spans="1:23" x14ac:dyDescent="0.3">
      <c r="A77" s="144">
        <v>36008</v>
      </c>
      <c r="B77" s="137">
        <v>-805317</v>
      </c>
      <c r="C77" s="137">
        <v>24570</v>
      </c>
      <c r="D77" s="137">
        <v>82108</v>
      </c>
      <c r="E77" s="137">
        <v>741866</v>
      </c>
      <c r="F77" s="137">
        <v>55527</v>
      </c>
      <c r="G77" s="137">
        <v>553571</v>
      </c>
      <c r="H77" s="137">
        <v>328462</v>
      </c>
      <c r="I77" s="137">
        <v>197706</v>
      </c>
      <c r="J77" s="137">
        <v>8683223</v>
      </c>
      <c r="K77" s="137">
        <v>8460947</v>
      </c>
      <c r="L77" s="137">
        <v>9713649</v>
      </c>
      <c r="M77" s="137">
        <v>246354</v>
      </c>
      <c r="N77" s="137">
        <v>7658234</v>
      </c>
      <c r="O77" s="137">
        <v>-1358887.7</v>
      </c>
      <c r="P77" s="137">
        <v>-1030426</v>
      </c>
      <c r="Q77" s="137">
        <v>498044</v>
      </c>
      <c r="R77" s="137">
        <v>9236794</v>
      </c>
      <c r="S77" s="137">
        <v>10042111</v>
      </c>
      <c r="T77" s="137">
        <v>823974</v>
      </c>
      <c r="U77" s="137">
        <v>7904588</v>
      </c>
      <c r="V77" s="137">
        <v>1313549</v>
      </c>
      <c r="W77" s="137">
        <v>225109</v>
      </c>
    </row>
    <row r="78" spans="1:23" x14ac:dyDescent="0.3">
      <c r="A78" s="145">
        <v>36039</v>
      </c>
      <c r="B78" s="137">
        <v>-710536</v>
      </c>
      <c r="C78" s="137">
        <v>43779</v>
      </c>
      <c r="D78" s="137">
        <v>71064</v>
      </c>
      <c r="E78" s="137">
        <v>815742</v>
      </c>
      <c r="F78" s="137">
        <v>70130</v>
      </c>
      <c r="G78" s="137">
        <v>608356</v>
      </c>
      <c r="H78" s="137">
        <v>326375</v>
      </c>
      <c r="I78" s="137">
        <v>181865</v>
      </c>
      <c r="J78" s="137">
        <v>9615200</v>
      </c>
      <c r="K78" s="137">
        <v>9389556</v>
      </c>
      <c r="L78" s="137">
        <v>10607717</v>
      </c>
      <c r="M78" s="137">
        <v>255311</v>
      </c>
      <c r="N78" s="137">
        <v>8306536</v>
      </c>
      <c r="O78" s="137">
        <v>-1318891.8</v>
      </c>
      <c r="P78" s="137">
        <v>-992516</v>
      </c>
      <c r="Q78" s="137">
        <v>538226</v>
      </c>
      <c r="R78" s="137">
        <v>10223556</v>
      </c>
      <c r="S78" s="137">
        <v>10934092</v>
      </c>
      <c r="T78" s="137">
        <v>886806</v>
      </c>
      <c r="U78" s="137">
        <v>8561847</v>
      </c>
      <c r="V78" s="137">
        <v>1485439</v>
      </c>
      <c r="W78" s="137">
        <v>281980</v>
      </c>
    </row>
    <row r="79" spans="1:23" x14ac:dyDescent="0.3">
      <c r="A79" s="146">
        <v>36069</v>
      </c>
      <c r="B79" s="137">
        <v>-761489</v>
      </c>
      <c r="C79" s="137">
        <v>48427</v>
      </c>
      <c r="D79" s="137">
        <v>80899</v>
      </c>
      <c r="E79" s="137">
        <v>1016683</v>
      </c>
      <c r="F79" s="137">
        <v>74316</v>
      </c>
      <c r="G79" s="137">
        <v>582580</v>
      </c>
      <c r="H79" s="137">
        <v>319539</v>
      </c>
      <c r="I79" s="137">
        <v>252278</v>
      </c>
      <c r="J79" s="137">
        <v>9756136</v>
      </c>
      <c r="K79" s="137">
        <v>9455432</v>
      </c>
      <c r="L79" s="137">
        <v>10780666</v>
      </c>
      <c r="M79" s="137">
        <v>238640</v>
      </c>
      <c r="N79" s="137">
        <v>8329625</v>
      </c>
      <c r="O79" s="137">
        <v>-1344068.6</v>
      </c>
      <c r="P79" s="137">
        <v>-1024530</v>
      </c>
      <c r="Q79" s="137">
        <v>508263</v>
      </c>
      <c r="R79" s="137">
        <v>10338716</v>
      </c>
      <c r="S79" s="137">
        <v>11100205</v>
      </c>
      <c r="T79" s="137">
        <v>1097582</v>
      </c>
      <c r="U79" s="137">
        <v>8568265</v>
      </c>
      <c r="V79" s="137">
        <v>1434358</v>
      </c>
      <c r="W79" s="137">
        <v>263041</v>
      </c>
    </row>
    <row r="80" spans="1:23" x14ac:dyDescent="0.3">
      <c r="A80" s="147">
        <v>36100</v>
      </c>
      <c r="B80" s="137">
        <v>-904205</v>
      </c>
      <c r="C80" s="137">
        <v>37264</v>
      </c>
      <c r="D80" s="137">
        <v>84966</v>
      </c>
      <c r="E80" s="137">
        <v>938036</v>
      </c>
      <c r="F80" s="137">
        <v>58061</v>
      </c>
      <c r="G80" s="137">
        <v>569498</v>
      </c>
      <c r="H80" s="137">
        <v>341938</v>
      </c>
      <c r="I80" s="137">
        <v>343811</v>
      </c>
      <c r="J80" s="137">
        <v>9696839</v>
      </c>
      <c r="K80" s="137">
        <v>9315764</v>
      </c>
      <c r="L80" s="137">
        <v>10828604</v>
      </c>
      <c r="M80" s="137">
        <v>256972</v>
      </c>
      <c r="N80" s="137">
        <v>8478135</v>
      </c>
      <c r="O80" s="137">
        <v>-1473703.2</v>
      </c>
      <c r="P80" s="137">
        <v>-1131765</v>
      </c>
      <c r="Q80" s="137">
        <v>511437</v>
      </c>
      <c r="R80" s="137">
        <v>10266337</v>
      </c>
      <c r="S80" s="137">
        <v>11170542</v>
      </c>
      <c r="T80" s="137">
        <v>1023002</v>
      </c>
      <c r="U80" s="137">
        <v>8735107</v>
      </c>
      <c r="V80" s="137">
        <v>1412433</v>
      </c>
      <c r="W80" s="137">
        <v>227560</v>
      </c>
    </row>
    <row r="81" spans="1:23" x14ac:dyDescent="0.3">
      <c r="A81" s="148">
        <v>36130</v>
      </c>
      <c r="B81" s="137">
        <v>-810135</v>
      </c>
      <c r="C81" s="137">
        <v>27230</v>
      </c>
      <c r="D81" s="137">
        <v>81623</v>
      </c>
      <c r="E81" s="137">
        <v>986224</v>
      </c>
      <c r="F81" s="137">
        <v>67790</v>
      </c>
      <c r="G81" s="137">
        <v>494907</v>
      </c>
      <c r="H81" s="137">
        <v>339420</v>
      </c>
      <c r="I81" s="137">
        <v>378253</v>
      </c>
      <c r="J81" s="137">
        <v>9875065</v>
      </c>
      <c r="K81" s="137">
        <v>9469582</v>
      </c>
      <c r="L81" s="137">
        <v>10840686</v>
      </c>
      <c r="M81" s="137">
        <v>257797</v>
      </c>
      <c r="N81" s="137">
        <v>8240149</v>
      </c>
      <c r="O81" s="137">
        <v>-1305041.5</v>
      </c>
      <c r="P81" s="137">
        <v>-965621</v>
      </c>
      <c r="Q81" s="137">
        <v>427117</v>
      </c>
      <c r="R81" s="137">
        <v>10369971</v>
      </c>
      <c r="S81" s="137">
        <v>11180106</v>
      </c>
      <c r="T81" s="137">
        <v>1067847</v>
      </c>
      <c r="U81" s="137">
        <v>8497946</v>
      </c>
      <c r="V81" s="137">
        <v>1614313</v>
      </c>
      <c r="W81" s="137">
        <v>155486</v>
      </c>
    </row>
    <row r="82" spans="1:23" x14ac:dyDescent="0.3">
      <c r="A82" s="136">
        <v>36161</v>
      </c>
      <c r="B82" s="137">
        <v>-547870</v>
      </c>
      <c r="C82" s="137">
        <v>25974</v>
      </c>
      <c r="D82" s="137">
        <v>61168</v>
      </c>
      <c r="E82" s="137">
        <v>628940</v>
      </c>
      <c r="F82" s="137">
        <v>54542</v>
      </c>
      <c r="G82" s="137">
        <v>504242</v>
      </c>
      <c r="H82" s="137">
        <v>269254</v>
      </c>
      <c r="I82" s="137">
        <v>447267</v>
      </c>
      <c r="J82" s="137">
        <v>8159202</v>
      </c>
      <c r="K82" s="137">
        <v>7685961</v>
      </c>
      <c r="L82" s="137">
        <v>8942059</v>
      </c>
      <c r="M82" s="137">
        <v>208086</v>
      </c>
      <c r="N82" s="137">
        <v>6975987</v>
      </c>
      <c r="O82" s="137">
        <v>-1052111.5</v>
      </c>
      <c r="P82" s="137">
        <v>-782858</v>
      </c>
      <c r="Q82" s="137">
        <v>449700</v>
      </c>
      <c r="R82" s="137">
        <v>8663443</v>
      </c>
      <c r="S82" s="137">
        <v>9211313</v>
      </c>
      <c r="T82" s="137">
        <v>690108</v>
      </c>
      <c r="U82" s="137">
        <v>7184073</v>
      </c>
      <c r="V82" s="137">
        <v>1337132</v>
      </c>
      <c r="W82" s="137">
        <v>234988</v>
      </c>
    </row>
    <row r="83" spans="1:23" x14ac:dyDescent="0.3">
      <c r="A83" s="138">
        <v>36192</v>
      </c>
      <c r="B83" s="137">
        <v>-323153</v>
      </c>
      <c r="C83" s="137">
        <v>30926</v>
      </c>
      <c r="D83" s="137">
        <v>78062</v>
      </c>
      <c r="E83" s="137">
        <v>698215</v>
      </c>
      <c r="F83" s="137">
        <v>62111</v>
      </c>
      <c r="G83" s="137">
        <v>455220</v>
      </c>
      <c r="H83" s="137">
        <v>296639</v>
      </c>
      <c r="I83" s="137">
        <v>502740</v>
      </c>
      <c r="J83" s="137">
        <v>9158016</v>
      </c>
      <c r="K83" s="137">
        <v>8624350</v>
      </c>
      <c r="L83" s="137">
        <v>9639750</v>
      </c>
      <c r="M83" s="137">
        <v>218577</v>
      </c>
      <c r="N83" s="137">
        <v>7500360</v>
      </c>
      <c r="O83" s="137">
        <v>-778372.9</v>
      </c>
      <c r="P83" s="137">
        <v>-481734</v>
      </c>
      <c r="Q83" s="137">
        <v>393109</v>
      </c>
      <c r="R83" s="137">
        <v>9613236</v>
      </c>
      <c r="S83" s="137">
        <v>9936389</v>
      </c>
      <c r="T83" s="137">
        <v>776277</v>
      </c>
      <c r="U83" s="137">
        <v>7718937</v>
      </c>
      <c r="V83" s="137">
        <v>1441175</v>
      </c>
      <c r="W83" s="137">
        <v>158581</v>
      </c>
    </row>
    <row r="84" spans="1:23" x14ac:dyDescent="0.3">
      <c r="A84" s="139">
        <v>36220</v>
      </c>
      <c r="B84" s="137">
        <v>-335533</v>
      </c>
      <c r="C84" s="137">
        <v>32958</v>
      </c>
      <c r="D84" s="137">
        <v>63377</v>
      </c>
      <c r="E84" s="137">
        <v>912833</v>
      </c>
      <c r="F84" s="137">
        <v>75193</v>
      </c>
      <c r="G84" s="137">
        <v>623578</v>
      </c>
      <c r="H84" s="137">
        <v>309441</v>
      </c>
      <c r="I84" s="137">
        <v>525038</v>
      </c>
      <c r="J84" s="137">
        <v>11040116</v>
      </c>
      <c r="K84" s="137">
        <v>10482120</v>
      </c>
      <c r="L84" s="137">
        <v>11689786</v>
      </c>
      <c r="M84" s="137">
        <v>246064</v>
      </c>
      <c r="N84" s="137">
        <v>8978551</v>
      </c>
      <c r="O84" s="137">
        <v>-959111</v>
      </c>
      <c r="P84" s="137">
        <v>-649670</v>
      </c>
      <c r="Q84" s="137">
        <v>548385</v>
      </c>
      <c r="R84" s="137">
        <v>11663694</v>
      </c>
      <c r="S84" s="137">
        <v>11999227</v>
      </c>
      <c r="T84" s="137">
        <v>976210</v>
      </c>
      <c r="U84" s="137">
        <v>9224615</v>
      </c>
      <c r="V84" s="137">
        <v>1798402</v>
      </c>
      <c r="W84" s="137">
        <v>314137</v>
      </c>
    </row>
    <row r="85" spans="1:23" x14ac:dyDescent="0.3">
      <c r="A85" s="140">
        <v>36251</v>
      </c>
      <c r="B85" s="137">
        <v>-412778</v>
      </c>
      <c r="C85" s="137">
        <v>32887</v>
      </c>
      <c r="D85" s="137">
        <v>67769</v>
      </c>
      <c r="E85" s="137">
        <v>840583</v>
      </c>
      <c r="F85" s="137">
        <v>72364</v>
      </c>
      <c r="G85" s="137">
        <v>687579</v>
      </c>
      <c r="H85" s="137">
        <v>304045</v>
      </c>
      <c r="I85" s="137">
        <v>407597</v>
      </c>
      <c r="J85" s="137">
        <v>9845853</v>
      </c>
      <c r="K85" s="137">
        <v>9405368</v>
      </c>
      <c r="L85" s="137">
        <v>10642165</v>
      </c>
      <c r="M85" s="137">
        <v>236276</v>
      </c>
      <c r="N85" s="137">
        <v>8215130</v>
      </c>
      <c r="O85" s="137">
        <v>-1100357.3</v>
      </c>
      <c r="P85" s="137">
        <v>-796312</v>
      </c>
      <c r="Q85" s="137">
        <v>615216</v>
      </c>
      <c r="R85" s="137">
        <v>10533432</v>
      </c>
      <c r="S85" s="137">
        <v>10946210</v>
      </c>
      <c r="T85" s="137">
        <v>908352</v>
      </c>
      <c r="U85" s="137">
        <v>8451406</v>
      </c>
      <c r="V85" s="137">
        <v>1586452</v>
      </c>
      <c r="W85" s="137">
        <v>383534</v>
      </c>
    </row>
    <row r="86" spans="1:23" x14ac:dyDescent="0.3">
      <c r="A86" s="141">
        <v>36281</v>
      </c>
      <c r="B86" s="137">
        <v>-251359</v>
      </c>
      <c r="C86" s="137">
        <v>31299</v>
      </c>
      <c r="D86" s="137">
        <v>71078</v>
      </c>
      <c r="E86" s="137">
        <v>821771</v>
      </c>
      <c r="F86" s="137">
        <v>83598</v>
      </c>
      <c r="G86" s="137">
        <v>730814</v>
      </c>
      <c r="H86" s="137">
        <v>317442</v>
      </c>
      <c r="I86" s="137">
        <v>399661</v>
      </c>
      <c r="J86" s="137">
        <v>10338147</v>
      </c>
      <c r="K86" s="137">
        <v>9907187</v>
      </c>
      <c r="L86" s="137">
        <v>11002878</v>
      </c>
      <c r="M86" s="137">
        <v>246364</v>
      </c>
      <c r="N86" s="137">
        <v>8580872</v>
      </c>
      <c r="O86" s="137">
        <v>-982172.5</v>
      </c>
      <c r="P86" s="137">
        <v>-664731</v>
      </c>
      <c r="Q86" s="137">
        <v>647216</v>
      </c>
      <c r="R86" s="137">
        <v>11068961</v>
      </c>
      <c r="S86" s="137">
        <v>11320320</v>
      </c>
      <c r="T86" s="137">
        <v>892849</v>
      </c>
      <c r="U86" s="137">
        <v>8827236</v>
      </c>
      <c r="V86" s="137">
        <v>1600235</v>
      </c>
      <c r="W86" s="137">
        <v>413372</v>
      </c>
    </row>
    <row r="87" spans="1:23" x14ac:dyDescent="0.3">
      <c r="A87" s="142">
        <v>36312</v>
      </c>
      <c r="B87" s="137">
        <v>-312417</v>
      </c>
      <c r="C87" s="137">
        <v>38442</v>
      </c>
      <c r="D87" s="137">
        <v>95212</v>
      </c>
      <c r="E87" s="137">
        <v>915365</v>
      </c>
      <c r="F87" s="137">
        <v>86181</v>
      </c>
      <c r="G87" s="137">
        <v>733177</v>
      </c>
      <c r="H87" s="137">
        <v>436747</v>
      </c>
      <c r="I87" s="137">
        <v>356757</v>
      </c>
      <c r="J87" s="137">
        <v>11305544</v>
      </c>
      <c r="K87" s="137">
        <v>10910345</v>
      </c>
      <c r="L87" s="137">
        <v>11914391</v>
      </c>
      <c r="M87" s="137">
        <v>341535</v>
      </c>
      <c r="N87" s="137">
        <v>9205254</v>
      </c>
      <c r="O87" s="137">
        <v>-1045593.8</v>
      </c>
      <c r="P87" s="137">
        <v>-608847</v>
      </c>
      <c r="Q87" s="137">
        <v>646996</v>
      </c>
      <c r="R87" s="137">
        <v>12038721</v>
      </c>
      <c r="S87" s="137">
        <v>12351138</v>
      </c>
      <c r="T87" s="137">
        <v>1010577</v>
      </c>
      <c r="U87" s="137">
        <v>9546789</v>
      </c>
      <c r="V87" s="137">
        <v>1793772</v>
      </c>
      <c r="W87" s="137">
        <v>296430</v>
      </c>
    </row>
    <row r="88" spans="1:23" x14ac:dyDescent="0.3">
      <c r="A88" s="143">
        <v>36342</v>
      </c>
      <c r="B88" s="137">
        <v>-230600</v>
      </c>
      <c r="C88" s="137">
        <v>37406</v>
      </c>
      <c r="D88" s="137">
        <v>100818</v>
      </c>
      <c r="E88" s="137">
        <v>831051</v>
      </c>
      <c r="F88" s="137">
        <v>96352</v>
      </c>
      <c r="G88" s="137">
        <v>874310</v>
      </c>
      <c r="H88" s="137">
        <v>462542</v>
      </c>
      <c r="I88" s="137">
        <v>236413</v>
      </c>
      <c r="J88" s="137">
        <v>10176010</v>
      </c>
      <c r="K88" s="137">
        <v>9902191</v>
      </c>
      <c r="L88" s="137">
        <v>10818378</v>
      </c>
      <c r="M88" s="137">
        <v>361724</v>
      </c>
      <c r="N88" s="137">
        <v>8318612</v>
      </c>
      <c r="O88" s="137">
        <v>-1104909.6000000001</v>
      </c>
      <c r="P88" s="137">
        <v>-642367</v>
      </c>
      <c r="Q88" s="137">
        <v>777958</v>
      </c>
      <c r="R88" s="137">
        <v>11050320</v>
      </c>
      <c r="S88" s="137">
        <v>11280920</v>
      </c>
      <c r="T88" s="137">
        <v>931869</v>
      </c>
      <c r="U88" s="137">
        <v>8680336</v>
      </c>
      <c r="V88" s="137">
        <v>1668715</v>
      </c>
      <c r="W88" s="137">
        <v>411767</v>
      </c>
    </row>
    <row r="89" spans="1:23" x14ac:dyDescent="0.3">
      <c r="A89" s="144">
        <v>36373</v>
      </c>
      <c r="B89" s="137">
        <v>-433140</v>
      </c>
      <c r="C89" s="137">
        <v>41428</v>
      </c>
      <c r="D89" s="137">
        <v>109881</v>
      </c>
      <c r="E89" s="137">
        <v>844068</v>
      </c>
      <c r="F89" s="137">
        <v>114832</v>
      </c>
      <c r="G89" s="137">
        <v>989695</v>
      </c>
      <c r="H89" s="137">
        <v>416381</v>
      </c>
      <c r="I89" s="137">
        <v>211708</v>
      </c>
      <c r="J89" s="137">
        <v>11295319</v>
      </c>
      <c r="K89" s="137">
        <v>11042184</v>
      </c>
      <c r="L89" s="137">
        <v>12301773</v>
      </c>
      <c r="M89" s="137">
        <v>306500</v>
      </c>
      <c r="N89" s="137">
        <v>9681270</v>
      </c>
      <c r="O89" s="137">
        <v>-1422834.8</v>
      </c>
      <c r="P89" s="137">
        <v>-1006454</v>
      </c>
      <c r="Q89" s="137">
        <v>874863</v>
      </c>
      <c r="R89" s="137">
        <v>12285014</v>
      </c>
      <c r="S89" s="137">
        <v>12718154</v>
      </c>
      <c r="T89" s="137">
        <v>953949</v>
      </c>
      <c r="U89" s="137">
        <v>9987770</v>
      </c>
      <c r="V89" s="137">
        <v>1776435</v>
      </c>
      <c r="W89" s="137">
        <v>573314</v>
      </c>
    </row>
    <row r="90" spans="1:23" x14ac:dyDescent="0.3">
      <c r="A90" s="145">
        <v>36404</v>
      </c>
      <c r="B90" s="137">
        <v>-298241</v>
      </c>
      <c r="C90" s="137">
        <v>33874</v>
      </c>
      <c r="D90" s="137">
        <v>125308</v>
      </c>
      <c r="E90" s="137">
        <v>954150</v>
      </c>
      <c r="F90" s="137">
        <v>112425</v>
      </c>
      <c r="G90" s="137">
        <v>1050665</v>
      </c>
      <c r="H90" s="137">
        <v>469451</v>
      </c>
      <c r="I90" s="137">
        <v>227470</v>
      </c>
      <c r="J90" s="137">
        <v>10906999</v>
      </c>
      <c r="K90" s="137">
        <v>10645655</v>
      </c>
      <c r="L90" s="137">
        <v>11786454</v>
      </c>
      <c r="M90" s="137">
        <v>344143</v>
      </c>
      <c r="N90" s="137">
        <v>9011002</v>
      </c>
      <c r="O90" s="137">
        <v>-1348906.1</v>
      </c>
      <c r="P90" s="137">
        <v>-879455</v>
      </c>
      <c r="Q90" s="137">
        <v>938240</v>
      </c>
      <c r="R90" s="137">
        <v>11957664</v>
      </c>
      <c r="S90" s="137">
        <v>12255905</v>
      </c>
      <c r="T90" s="137">
        <v>1079458</v>
      </c>
      <c r="U90" s="137">
        <v>9355145</v>
      </c>
      <c r="V90" s="137">
        <v>1821302</v>
      </c>
      <c r="W90" s="137">
        <v>581214</v>
      </c>
    </row>
    <row r="91" spans="1:23" x14ac:dyDescent="0.3">
      <c r="A91" s="146">
        <v>36434</v>
      </c>
      <c r="B91" s="137">
        <v>-596852</v>
      </c>
      <c r="C91" s="137">
        <v>46284</v>
      </c>
      <c r="D91" s="137">
        <v>114752</v>
      </c>
      <c r="E91" s="137">
        <v>1077292</v>
      </c>
      <c r="F91" s="137">
        <v>112846</v>
      </c>
      <c r="G91" s="137">
        <v>1047864</v>
      </c>
      <c r="H91" s="137">
        <v>523280</v>
      </c>
      <c r="I91" s="137">
        <v>292179</v>
      </c>
      <c r="J91" s="137">
        <v>11281297</v>
      </c>
      <c r="K91" s="137">
        <v>10942834</v>
      </c>
      <c r="L91" s="137">
        <v>12402733</v>
      </c>
      <c r="M91" s="137">
        <v>408528</v>
      </c>
      <c r="N91" s="137">
        <v>9463876</v>
      </c>
      <c r="O91" s="137">
        <v>-1644715.8</v>
      </c>
      <c r="P91" s="137">
        <v>-1121435</v>
      </c>
      <c r="Q91" s="137">
        <v>935018</v>
      </c>
      <c r="R91" s="137">
        <v>12329161</v>
      </c>
      <c r="S91" s="137">
        <v>12926013</v>
      </c>
      <c r="T91" s="137">
        <v>1192044</v>
      </c>
      <c r="U91" s="137">
        <v>9872404</v>
      </c>
      <c r="V91" s="137">
        <v>1861565</v>
      </c>
      <c r="W91" s="137">
        <v>524584</v>
      </c>
    </row>
    <row r="92" spans="1:23" x14ac:dyDescent="0.3">
      <c r="A92" s="147">
        <v>36465</v>
      </c>
      <c r="B92" s="137">
        <v>-855287</v>
      </c>
      <c r="C92" s="137">
        <v>30722</v>
      </c>
      <c r="D92" s="137">
        <v>84948</v>
      </c>
      <c r="E92" s="137">
        <v>1274640</v>
      </c>
      <c r="F92" s="137">
        <v>144421</v>
      </c>
      <c r="G92" s="137">
        <v>1088488</v>
      </c>
      <c r="H92" s="137">
        <v>452439</v>
      </c>
      <c r="I92" s="137">
        <v>417160</v>
      </c>
      <c r="J92" s="137">
        <v>11905818</v>
      </c>
      <c r="K92" s="137">
        <v>11457936</v>
      </c>
      <c r="L92" s="137">
        <v>13397154</v>
      </c>
      <c r="M92" s="137">
        <v>367491</v>
      </c>
      <c r="N92" s="137">
        <v>10261365</v>
      </c>
      <c r="O92" s="137">
        <v>-1943774.9</v>
      </c>
      <c r="P92" s="137">
        <v>-1491336</v>
      </c>
      <c r="Q92" s="137">
        <v>944067</v>
      </c>
      <c r="R92" s="137">
        <v>12994306</v>
      </c>
      <c r="S92" s="137">
        <v>13849593</v>
      </c>
      <c r="T92" s="137">
        <v>1359588</v>
      </c>
      <c r="U92" s="137">
        <v>10628856</v>
      </c>
      <c r="V92" s="137">
        <v>1861149</v>
      </c>
      <c r="W92" s="137">
        <v>636049</v>
      </c>
    </row>
    <row r="93" spans="1:23" x14ac:dyDescent="0.3">
      <c r="A93" s="148">
        <v>36495</v>
      </c>
      <c r="B93" s="137">
        <v>-1015718</v>
      </c>
      <c r="C93" s="137">
        <v>39144</v>
      </c>
      <c r="D93" s="137">
        <v>122058</v>
      </c>
      <c r="E93" s="137">
        <v>1281679</v>
      </c>
      <c r="F93" s="137">
        <v>115116</v>
      </c>
      <c r="G93" s="137">
        <v>1173851</v>
      </c>
      <c r="H93" s="137">
        <v>576791</v>
      </c>
      <c r="I93" s="137">
        <v>413636</v>
      </c>
      <c r="J93" s="137">
        <v>10990013</v>
      </c>
      <c r="K93" s="137">
        <v>10537233</v>
      </c>
      <c r="L93" s="137">
        <v>12602791</v>
      </c>
      <c r="M93" s="137">
        <v>454733</v>
      </c>
      <c r="N93" s="137">
        <v>9337321</v>
      </c>
      <c r="O93" s="137">
        <v>-2189569.2999999998</v>
      </c>
      <c r="P93" s="137">
        <v>-1612779</v>
      </c>
      <c r="Q93" s="137">
        <v>1058735</v>
      </c>
      <c r="R93" s="137">
        <v>12163864</v>
      </c>
      <c r="S93" s="137">
        <v>13179582</v>
      </c>
      <c r="T93" s="137">
        <v>1403737</v>
      </c>
      <c r="U93" s="137">
        <v>9792054</v>
      </c>
      <c r="V93" s="137">
        <v>1983791</v>
      </c>
      <c r="W93" s="137">
        <v>597061</v>
      </c>
    </row>
    <row r="94" spans="1:23" x14ac:dyDescent="0.3">
      <c r="A94" s="136">
        <v>36526</v>
      </c>
      <c r="B94" s="137">
        <v>-605904</v>
      </c>
      <c r="C94" s="137">
        <v>34750</v>
      </c>
      <c r="D94" s="137">
        <v>178622</v>
      </c>
      <c r="E94" s="137">
        <v>876658</v>
      </c>
      <c r="F94" s="137">
        <v>143980</v>
      </c>
      <c r="G94" s="137">
        <v>1191690</v>
      </c>
      <c r="H94" s="137">
        <v>578255</v>
      </c>
      <c r="I94" s="137">
        <v>459973</v>
      </c>
      <c r="J94" s="137">
        <v>10061053</v>
      </c>
      <c r="K94" s="137">
        <v>9566330</v>
      </c>
      <c r="L94" s="137">
        <v>11280392</v>
      </c>
      <c r="M94" s="137">
        <v>399633</v>
      </c>
      <c r="N94" s="137">
        <v>8635824</v>
      </c>
      <c r="O94" s="137">
        <v>-1797594.4</v>
      </c>
      <c r="P94" s="137">
        <v>-1219339</v>
      </c>
      <c r="Q94" s="137">
        <v>1047710</v>
      </c>
      <c r="R94" s="137">
        <v>11252743</v>
      </c>
      <c r="S94" s="137">
        <v>11858647</v>
      </c>
      <c r="T94" s="137">
        <v>1055280</v>
      </c>
      <c r="U94" s="137">
        <v>9035457</v>
      </c>
      <c r="V94" s="137">
        <v>1767910</v>
      </c>
      <c r="W94" s="137">
        <v>613436</v>
      </c>
    </row>
    <row r="95" spans="1:23" x14ac:dyDescent="0.3">
      <c r="A95" s="138">
        <v>36557</v>
      </c>
      <c r="B95" s="137">
        <v>-249512</v>
      </c>
      <c r="C95" s="137">
        <v>34377</v>
      </c>
      <c r="D95" s="137">
        <v>126132</v>
      </c>
      <c r="E95" s="137">
        <v>1026048</v>
      </c>
      <c r="F95" s="137">
        <v>146513</v>
      </c>
      <c r="G95" s="137">
        <v>1236118</v>
      </c>
      <c r="H95" s="137">
        <v>578597</v>
      </c>
      <c r="I95" s="137">
        <v>560251</v>
      </c>
      <c r="J95" s="137">
        <v>11953448</v>
      </c>
      <c r="K95" s="137">
        <v>11358821</v>
      </c>
      <c r="L95" s="137">
        <v>12860481</v>
      </c>
      <c r="M95" s="137">
        <v>452465</v>
      </c>
      <c r="N95" s="137">
        <v>10098342</v>
      </c>
      <c r="O95" s="137">
        <v>-1485629.7</v>
      </c>
      <c r="P95" s="137">
        <v>-907033</v>
      </c>
      <c r="Q95" s="137">
        <v>1089605</v>
      </c>
      <c r="R95" s="137">
        <v>13189566</v>
      </c>
      <c r="S95" s="137">
        <v>13439078</v>
      </c>
      <c r="T95" s="137">
        <v>1152180</v>
      </c>
      <c r="U95" s="137">
        <v>10550807</v>
      </c>
      <c r="V95" s="137">
        <v>1736091</v>
      </c>
      <c r="W95" s="137">
        <v>657521</v>
      </c>
    </row>
    <row r="96" spans="1:23" x14ac:dyDescent="0.3">
      <c r="A96" s="139">
        <v>36586</v>
      </c>
      <c r="B96" s="137">
        <v>-345813</v>
      </c>
      <c r="C96" s="137">
        <v>35092</v>
      </c>
      <c r="D96" s="137">
        <v>126119</v>
      </c>
      <c r="E96" s="137">
        <v>1176188</v>
      </c>
      <c r="F96" s="137">
        <v>197261</v>
      </c>
      <c r="G96" s="137">
        <v>1387893</v>
      </c>
      <c r="H96" s="137">
        <v>662124</v>
      </c>
      <c r="I96" s="137">
        <v>570669</v>
      </c>
      <c r="J96" s="137">
        <v>12187542</v>
      </c>
      <c r="K96" s="137">
        <v>11581780</v>
      </c>
      <c r="L96" s="137">
        <v>13259124</v>
      </c>
      <c r="M96" s="137">
        <v>536005</v>
      </c>
      <c r="N96" s="137">
        <v>10262341</v>
      </c>
      <c r="O96" s="137">
        <v>-1733706.1</v>
      </c>
      <c r="P96" s="137">
        <v>-1071582</v>
      </c>
      <c r="Q96" s="137">
        <v>1190632</v>
      </c>
      <c r="R96" s="137">
        <v>13575435</v>
      </c>
      <c r="S96" s="137">
        <v>13921248</v>
      </c>
      <c r="T96" s="137">
        <v>1302307</v>
      </c>
      <c r="U96" s="137">
        <v>10798346</v>
      </c>
      <c r="V96" s="137">
        <v>1820595</v>
      </c>
      <c r="W96" s="137">
        <v>725769</v>
      </c>
    </row>
    <row r="97" spans="1:23" x14ac:dyDescent="0.3">
      <c r="A97" s="140">
        <v>36617</v>
      </c>
      <c r="B97" s="137">
        <v>-390456</v>
      </c>
      <c r="C97" s="137">
        <v>37852</v>
      </c>
      <c r="D97" s="137">
        <v>109017</v>
      </c>
      <c r="E97" s="137">
        <v>1071579</v>
      </c>
      <c r="F97" s="137">
        <v>138153</v>
      </c>
      <c r="G97" s="137">
        <v>1172835</v>
      </c>
      <c r="H97" s="137">
        <v>563608</v>
      </c>
      <c r="I97" s="137">
        <v>484667</v>
      </c>
      <c r="J97" s="137">
        <v>11154568</v>
      </c>
      <c r="K97" s="137">
        <v>10632048</v>
      </c>
      <c r="L97" s="137">
        <v>12154251</v>
      </c>
      <c r="M97" s="137">
        <v>454591</v>
      </c>
      <c r="N97" s="137">
        <v>9419990</v>
      </c>
      <c r="O97" s="137">
        <v>-1563291.4</v>
      </c>
      <c r="P97" s="137">
        <v>-999684</v>
      </c>
      <c r="Q97" s="137">
        <v>1034682</v>
      </c>
      <c r="R97" s="137">
        <v>12327403</v>
      </c>
      <c r="S97" s="137">
        <v>12717859</v>
      </c>
      <c r="T97" s="137">
        <v>1180596</v>
      </c>
      <c r="U97" s="137">
        <v>9874581</v>
      </c>
      <c r="V97" s="137">
        <v>1662682</v>
      </c>
      <c r="W97" s="137">
        <v>609228</v>
      </c>
    </row>
    <row r="98" spans="1:23" x14ac:dyDescent="0.3">
      <c r="A98" s="141">
        <v>36647</v>
      </c>
      <c r="B98" s="137">
        <v>-538136</v>
      </c>
      <c r="C98" s="137">
        <v>51725</v>
      </c>
      <c r="D98" s="137">
        <v>131914</v>
      </c>
      <c r="E98" s="137">
        <v>1199884</v>
      </c>
      <c r="F98" s="137">
        <v>123091</v>
      </c>
      <c r="G98" s="137">
        <v>1378451</v>
      </c>
      <c r="H98" s="137">
        <v>643710</v>
      </c>
      <c r="I98" s="137">
        <v>423843</v>
      </c>
      <c r="J98" s="137">
        <v>13276236</v>
      </c>
      <c r="K98" s="137">
        <v>12800667</v>
      </c>
      <c r="L98" s="137">
        <v>14549113</v>
      </c>
      <c r="M98" s="137">
        <v>511796</v>
      </c>
      <c r="N98" s="137">
        <v>11418279</v>
      </c>
      <c r="O98" s="137">
        <v>-1916587.4</v>
      </c>
      <c r="P98" s="137">
        <v>-1272877</v>
      </c>
      <c r="Q98" s="137">
        <v>1255360</v>
      </c>
      <c r="R98" s="137">
        <v>14654687</v>
      </c>
      <c r="S98" s="137">
        <v>15192823</v>
      </c>
      <c r="T98" s="137">
        <v>1331798</v>
      </c>
      <c r="U98" s="137">
        <v>11930075</v>
      </c>
      <c r="V98" s="137">
        <v>1930950</v>
      </c>
      <c r="W98" s="137">
        <v>734741</v>
      </c>
    </row>
    <row r="99" spans="1:23" x14ac:dyDescent="0.3">
      <c r="A99" s="142">
        <v>36678</v>
      </c>
      <c r="B99" s="137">
        <v>-522278</v>
      </c>
      <c r="C99" s="137">
        <v>48889</v>
      </c>
      <c r="D99" s="137">
        <v>162208</v>
      </c>
      <c r="E99" s="137">
        <v>1244518</v>
      </c>
      <c r="F99" s="137">
        <v>121153</v>
      </c>
      <c r="G99" s="137">
        <v>1493266</v>
      </c>
      <c r="H99" s="137">
        <v>676928</v>
      </c>
      <c r="I99" s="137">
        <v>323493</v>
      </c>
      <c r="J99" s="137">
        <v>12551788</v>
      </c>
      <c r="K99" s="137">
        <v>12179406</v>
      </c>
      <c r="L99" s="137">
        <v>13890404</v>
      </c>
      <c r="M99" s="137">
        <v>514720</v>
      </c>
      <c r="N99" s="137">
        <v>10591181</v>
      </c>
      <c r="O99" s="137">
        <v>-2015544.1</v>
      </c>
      <c r="P99" s="137">
        <v>-1338616</v>
      </c>
      <c r="Q99" s="137">
        <v>1372113</v>
      </c>
      <c r="R99" s="137">
        <v>14045054</v>
      </c>
      <c r="S99" s="137">
        <v>14567332</v>
      </c>
      <c r="T99" s="137">
        <v>1406726</v>
      </c>
      <c r="U99" s="137">
        <v>11105901</v>
      </c>
      <c r="V99" s="137">
        <v>2054705</v>
      </c>
      <c r="W99" s="137">
        <v>816338</v>
      </c>
    </row>
    <row r="100" spans="1:23" x14ac:dyDescent="0.3">
      <c r="A100" s="143">
        <v>36708</v>
      </c>
      <c r="B100" s="137">
        <v>-581646</v>
      </c>
      <c r="C100" s="137">
        <v>33976</v>
      </c>
      <c r="D100" s="137">
        <v>79253</v>
      </c>
      <c r="E100" s="137">
        <v>1150533</v>
      </c>
      <c r="F100" s="137">
        <v>119054</v>
      </c>
      <c r="G100" s="137">
        <v>1265428</v>
      </c>
      <c r="H100" s="137">
        <v>579331</v>
      </c>
      <c r="I100" s="137">
        <v>225831</v>
      </c>
      <c r="J100" s="137">
        <v>12145933</v>
      </c>
      <c r="K100" s="137">
        <v>11886127</v>
      </c>
      <c r="L100" s="137">
        <v>13413677</v>
      </c>
      <c r="M100" s="137">
        <v>500077</v>
      </c>
      <c r="N100" s="137">
        <v>10300190</v>
      </c>
      <c r="O100" s="137">
        <v>-1847073.7</v>
      </c>
      <c r="P100" s="137">
        <v>-1267743</v>
      </c>
      <c r="Q100" s="137">
        <v>1146374</v>
      </c>
      <c r="R100" s="137">
        <v>13411361</v>
      </c>
      <c r="S100" s="137">
        <v>13993007</v>
      </c>
      <c r="T100" s="137">
        <v>1229786</v>
      </c>
      <c r="U100" s="137">
        <v>10800267</v>
      </c>
      <c r="V100" s="137">
        <v>1962954</v>
      </c>
      <c r="W100" s="137">
        <v>686097</v>
      </c>
    </row>
    <row r="101" spans="1:23" x14ac:dyDescent="0.3">
      <c r="A101" s="144">
        <v>36739</v>
      </c>
      <c r="B101" s="137">
        <v>-840984</v>
      </c>
      <c r="C101" s="137">
        <v>46623</v>
      </c>
      <c r="D101" s="137">
        <v>159257</v>
      </c>
      <c r="E101" s="137">
        <v>1125727</v>
      </c>
      <c r="F101" s="137">
        <v>131014</v>
      </c>
      <c r="G101" s="137">
        <v>1541605</v>
      </c>
      <c r="H101" s="137">
        <v>716786</v>
      </c>
      <c r="I101" s="137">
        <v>243471</v>
      </c>
      <c r="J101" s="137">
        <v>13720197</v>
      </c>
      <c r="K101" s="137">
        <v>13430103</v>
      </c>
      <c r="L101" s="137">
        <v>15386000</v>
      </c>
      <c r="M101" s="137">
        <v>557529</v>
      </c>
      <c r="N101" s="137">
        <v>12028595</v>
      </c>
      <c r="O101" s="137">
        <v>-2382589.2999999998</v>
      </c>
      <c r="P101" s="137">
        <v>-1665803</v>
      </c>
      <c r="Q101" s="137">
        <v>1410592</v>
      </c>
      <c r="R101" s="137">
        <v>15261802</v>
      </c>
      <c r="S101" s="137">
        <v>16102786</v>
      </c>
      <c r="T101" s="137">
        <v>1284984</v>
      </c>
      <c r="U101" s="137">
        <v>12586124</v>
      </c>
      <c r="V101" s="137">
        <v>2231678</v>
      </c>
      <c r="W101" s="137">
        <v>824820</v>
      </c>
    </row>
    <row r="102" spans="1:23" x14ac:dyDescent="0.3">
      <c r="A102" s="145">
        <v>36770</v>
      </c>
      <c r="B102" s="137">
        <v>-671554</v>
      </c>
      <c r="C102" s="137">
        <v>49717</v>
      </c>
      <c r="D102" s="137">
        <v>197769</v>
      </c>
      <c r="E102" s="137">
        <v>1256027</v>
      </c>
      <c r="F102" s="137">
        <v>107237</v>
      </c>
      <c r="G102" s="137">
        <v>1497740</v>
      </c>
      <c r="H102" s="137">
        <v>766109</v>
      </c>
      <c r="I102" s="137">
        <v>262557</v>
      </c>
      <c r="J102" s="137">
        <v>12612304</v>
      </c>
      <c r="K102" s="137">
        <v>12300029</v>
      </c>
      <c r="L102" s="137">
        <v>14015488</v>
      </c>
      <c r="M102" s="137">
        <v>568340</v>
      </c>
      <c r="N102" s="137">
        <v>10739234</v>
      </c>
      <c r="O102" s="137">
        <v>-2169293.5</v>
      </c>
      <c r="P102" s="137">
        <v>-1403184</v>
      </c>
      <c r="Q102" s="137">
        <v>1390503</v>
      </c>
      <c r="R102" s="137">
        <v>14110043</v>
      </c>
      <c r="S102" s="137">
        <v>14781597</v>
      </c>
      <c r="T102" s="137">
        <v>1453796</v>
      </c>
      <c r="U102" s="137">
        <v>11307574</v>
      </c>
      <c r="V102" s="137">
        <v>2020227</v>
      </c>
      <c r="W102" s="137">
        <v>731630</v>
      </c>
    </row>
    <row r="103" spans="1:23" x14ac:dyDescent="0.3">
      <c r="A103" s="146">
        <v>36800</v>
      </c>
      <c r="B103" s="137">
        <v>-709745</v>
      </c>
      <c r="C103" s="137">
        <v>51567</v>
      </c>
      <c r="D103" s="137">
        <v>142499</v>
      </c>
      <c r="E103" s="137">
        <v>1486367</v>
      </c>
      <c r="F103" s="137">
        <v>125036</v>
      </c>
      <c r="G103" s="137">
        <v>1565812</v>
      </c>
      <c r="H103" s="137">
        <v>745704</v>
      </c>
      <c r="I103" s="137">
        <v>341949</v>
      </c>
      <c r="J103" s="137">
        <v>14565771</v>
      </c>
      <c r="K103" s="137">
        <v>14172254</v>
      </c>
      <c r="L103" s="137">
        <v>16095623</v>
      </c>
      <c r="M103" s="137">
        <v>603205</v>
      </c>
      <c r="N103" s="137">
        <v>12350865</v>
      </c>
      <c r="O103" s="137">
        <v>-2275556.5</v>
      </c>
      <c r="P103" s="137">
        <v>-1529853</v>
      </c>
      <c r="Q103" s="137">
        <v>1440775</v>
      </c>
      <c r="R103" s="137">
        <v>16131582</v>
      </c>
      <c r="S103" s="137">
        <v>16841327</v>
      </c>
      <c r="T103" s="137">
        <v>1628866</v>
      </c>
      <c r="U103" s="137">
        <v>12954070</v>
      </c>
      <c r="V103" s="137">
        <v>2258391</v>
      </c>
      <c r="W103" s="137">
        <v>820108</v>
      </c>
    </row>
    <row r="104" spans="1:23" x14ac:dyDescent="0.3">
      <c r="A104" s="147">
        <v>36831</v>
      </c>
      <c r="B104" s="137">
        <v>-1440875</v>
      </c>
      <c r="C104" s="137">
        <v>28764</v>
      </c>
      <c r="D104" s="137">
        <v>229232</v>
      </c>
      <c r="E104" s="137">
        <v>1743910</v>
      </c>
      <c r="F104" s="137">
        <v>112094</v>
      </c>
      <c r="G104" s="137">
        <v>1240905</v>
      </c>
      <c r="H104" s="137">
        <v>787355</v>
      </c>
      <c r="I104" s="137">
        <v>424514</v>
      </c>
      <c r="J104" s="137">
        <v>13284624</v>
      </c>
      <c r="K104" s="137">
        <v>12831345</v>
      </c>
      <c r="L104" s="137">
        <v>15179049</v>
      </c>
      <c r="M104" s="137">
        <v>558123</v>
      </c>
      <c r="N104" s="137">
        <v>11077731</v>
      </c>
      <c r="O104" s="137">
        <v>-2681780.2999999998</v>
      </c>
      <c r="P104" s="137">
        <v>-1894425</v>
      </c>
      <c r="Q104" s="137">
        <v>1128811</v>
      </c>
      <c r="R104" s="137">
        <v>14525529</v>
      </c>
      <c r="S104" s="137">
        <v>15966404</v>
      </c>
      <c r="T104" s="137">
        <v>1973142</v>
      </c>
      <c r="U104" s="137">
        <v>11635854</v>
      </c>
      <c r="V104" s="137">
        <v>2357408</v>
      </c>
      <c r="W104" s="137">
        <v>453550</v>
      </c>
    </row>
    <row r="105" spans="1:23" x14ac:dyDescent="0.3">
      <c r="A105" s="148">
        <v>36861</v>
      </c>
      <c r="B105" s="137">
        <v>-1440183</v>
      </c>
      <c r="C105" s="137">
        <v>43041</v>
      </c>
      <c r="D105" s="137">
        <v>184113</v>
      </c>
      <c r="E105" s="137">
        <v>1506975</v>
      </c>
      <c r="F105" s="137">
        <v>106856</v>
      </c>
      <c r="G105" s="137">
        <v>1152569</v>
      </c>
      <c r="H105" s="137">
        <v>675031</v>
      </c>
      <c r="I105" s="137">
        <v>431252</v>
      </c>
      <c r="J105" s="137">
        <v>12482963</v>
      </c>
      <c r="K105" s="137">
        <v>12008671</v>
      </c>
      <c r="L105" s="137">
        <v>14400684</v>
      </c>
      <c r="M105" s="137">
        <v>490918</v>
      </c>
      <c r="N105" s="137">
        <v>10567373</v>
      </c>
      <c r="O105" s="137">
        <v>-2592751.7000000002</v>
      </c>
      <c r="P105" s="137">
        <v>-1917721</v>
      </c>
      <c r="Q105" s="137">
        <v>1045713</v>
      </c>
      <c r="R105" s="137">
        <v>13635532</v>
      </c>
      <c r="S105" s="137">
        <v>15075715</v>
      </c>
      <c r="T105" s="137">
        <v>1691088</v>
      </c>
      <c r="U105" s="137">
        <v>11058291</v>
      </c>
      <c r="V105" s="137">
        <v>2326336</v>
      </c>
      <c r="W105" s="137">
        <v>477538</v>
      </c>
    </row>
    <row r="106" spans="1:23" x14ac:dyDescent="0.3">
      <c r="A106" s="136">
        <v>36892</v>
      </c>
      <c r="B106" s="137">
        <v>-946470</v>
      </c>
      <c r="C106" s="137">
        <v>27583</v>
      </c>
      <c r="D106" s="137">
        <v>218895</v>
      </c>
      <c r="E106" s="137">
        <v>1205624</v>
      </c>
      <c r="F106" s="137">
        <v>171721</v>
      </c>
      <c r="G106" s="137">
        <v>1292976</v>
      </c>
      <c r="H106" s="137">
        <v>743460</v>
      </c>
      <c r="I106" s="137">
        <v>501786</v>
      </c>
      <c r="J106" s="137">
        <v>11560077</v>
      </c>
      <c r="K106" s="137">
        <v>11030708</v>
      </c>
      <c r="L106" s="137">
        <v>13056063</v>
      </c>
      <c r="M106" s="137">
        <v>524565</v>
      </c>
      <c r="N106" s="137">
        <v>10058288</v>
      </c>
      <c r="O106" s="137">
        <v>-2239446.2999999998</v>
      </c>
      <c r="P106" s="137">
        <v>-1495986</v>
      </c>
      <c r="Q106" s="137">
        <v>1121256</v>
      </c>
      <c r="R106" s="137">
        <v>12853053</v>
      </c>
      <c r="S106" s="137">
        <v>13799523</v>
      </c>
      <c r="T106" s="137">
        <v>1424519</v>
      </c>
      <c r="U106" s="137">
        <v>10582853</v>
      </c>
      <c r="V106" s="137">
        <v>1792151</v>
      </c>
      <c r="W106" s="137">
        <v>549516</v>
      </c>
    </row>
    <row r="107" spans="1:23" x14ac:dyDescent="0.3">
      <c r="A107" s="138">
        <v>36923</v>
      </c>
      <c r="B107" s="137">
        <v>-563964</v>
      </c>
      <c r="C107" s="137">
        <v>30955</v>
      </c>
      <c r="D107" s="137">
        <v>141617</v>
      </c>
      <c r="E107" s="137">
        <v>1217752</v>
      </c>
      <c r="F107" s="137">
        <v>131502</v>
      </c>
      <c r="G107" s="137">
        <v>1131413</v>
      </c>
      <c r="H107" s="137">
        <v>610743</v>
      </c>
      <c r="I107" s="137">
        <v>467695</v>
      </c>
      <c r="J107" s="137">
        <v>11434749</v>
      </c>
      <c r="K107" s="137">
        <v>10936099</v>
      </c>
      <c r="L107" s="137">
        <v>12519383</v>
      </c>
      <c r="M107" s="137">
        <v>469126</v>
      </c>
      <c r="N107" s="137">
        <v>9471485</v>
      </c>
      <c r="O107" s="137">
        <v>-1695377.2</v>
      </c>
      <c r="P107" s="137">
        <v>-1084634</v>
      </c>
      <c r="Q107" s="137">
        <v>999911</v>
      </c>
      <c r="R107" s="137">
        <v>12566162</v>
      </c>
      <c r="S107" s="137">
        <v>13130126</v>
      </c>
      <c r="T107" s="137">
        <v>1359369</v>
      </c>
      <c r="U107" s="137">
        <v>9940611</v>
      </c>
      <c r="V107" s="137">
        <v>1830146</v>
      </c>
      <c r="W107" s="137">
        <v>520670</v>
      </c>
    </row>
    <row r="108" spans="1:23" x14ac:dyDescent="0.3">
      <c r="A108" s="139">
        <v>36951</v>
      </c>
      <c r="B108" s="137">
        <v>-621875</v>
      </c>
      <c r="C108" s="137">
        <v>38088</v>
      </c>
      <c r="D108" s="137">
        <v>249148</v>
      </c>
      <c r="E108" s="137">
        <v>1498118</v>
      </c>
      <c r="F108" s="137">
        <v>133365</v>
      </c>
      <c r="G108" s="137">
        <v>1196672</v>
      </c>
      <c r="H108" s="137">
        <v>707000</v>
      </c>
      <c r="I108" s="137">
        <v>542555</v>
      </c>
      <c r="J108" s="137">
        <v>13114376</v>
      </c>
      <c r="K108" s="137">
        <v>12533733</v>
      </c>
      <c r="L108" s="137">
        <v>14225923</v>
      </c>
      <c r="M108" s="137">
        <v>457852</v>
      </c>
      <c r="N108" s="137">
        <v>10627378</v>
      </c>
      <c r="O108" s="137">
        <v>-1818546.7</v>
      </c>
      <c r="P108" s="137">
        <v>-1111547</v>
      </c>
      <c r="Q108" s="137">
        <v>1063307</v>
      </c>
      <c r="R108" s="137">
        <v>14311048</v>
      </c>
      <c r="S108" s="137">
        <v>14932923</v>
      </c>
      <c r="T108" s="137">
        <v>1747266</v>
      </c>
      <c r="U108" s="137">
        <v>11085230</v>
      </c>
      <c r="V108" s="137">
        <v>2100427</v>
      </c>
      <c r="W108" s="137">
        <v>489672</v>
      </c>
    </row>
    <row r="109" spans="1:23" x14ac:dyDescent="0.3">
      <c r="A109" s="140">
        <v>36982</v>
      </c>
      <c r="B109" s="137">
        <v>-839742</v>
      </c>
      <c r="C109" s="137">
        <v>28154</v>
      </c>
      <c r="D109" s="137">
        <v>282500</v>
      </c>
      <c r="E109" s="137">
        <v>1246882</v>
      </c>
      <c r="F109" s="137">
        <v>125218</v>
      </c>
      <c r="G109" s="137">
        <v>1091623</v>
      </c>
      <c r="H109" s="137">
        <v>730180</v>
      </c>
      <c r="I109" s="137">
        <v>468792</v>
      </c>
      <c r="J109" s="137">
        <v>12181378</v>
      </c>
      <c r="K109" s="137">
        <v>11684433</v>
      </c>
      <c r="L109" s="137">
        <v>13382563</v>
      </c>
      <c r="M109" s="137">
        <v>447680</v>
      </c>
      <c r="N109" s="137">
        <v>10314222</v>
      </c>
      <c r="O109" s="137">
        <v>-1931364.6</v>
      </c>
      <c r="P109" s="137">
        <v>-1201184</v>
      </c>
      <c r="Q109" s="137">
        <v>966405</v>
      </c>
      <c r="R109" s="137">
        <v>13273001</v>
      </c>
      <c r="S109" s="137">
        <v>14112743</v>
      </c>
      <c r="T109" s="137">
        <v>1529382</v>
      </c>
      <c r="U109" s="137">
        <v>10761902</v>
      </c>
      <c r="V109" s="137">
        <v>1821459</v>
      </c>
      <c r="W109" s="137">
        <v>361442</v>
      </c>
    </row>
    <row r="110" spans="1:23" x14ac:dyDescent="0.3">
      <c r="A110" s="141">
        <v>37012</v>
      </c>
      <c r="B110" s="137">
        <v>-608493</v>
      </c>
      <c r="C110" s="137">
        <v>42723</v>
      </c>
      <c r="D110" s="137">
        <v>350109</v>
      </c>
      <c r="E110" s="137">
        <v>1368081</v>
      </c>
      <c r="F110" s="137">
        <v>113668</v>
      </c>
      <c r="G110" s="137">
        <v>1181963</v>
      </c>
      <c r="H110" s="137">
        <v>809113</v>
      </c>
      <c r="I110" s="137">
        <v>395132</v>
      </c>
      <c r="J110" s="137">
        <v>12869777</v>
      </c>
      <c r="K110" s="137">
        <v>12431922</v>
      </c>
      <c r="L110" s="137">
        <v>13851120</v>
      </c>
      <c r="M110" s="137">
        <v>459004</v>
      </c>
      <c r="N110" s="137">
        <v>10581006</v>
      </c>
      <c r="O110" s="137">
        <v>-1790456.2</v>
      </c>
      <c r="P110" s="137">
        <v>-981344</v>
      </c>
      <c r="Q110" s="137">
        <v>1068295</v>
      </c>
      <c r="R110" s="137">
        <v>14051740</v>
      </c>
      <c r="S110" s="137">
        <v>14660233</v>
      </c>
      <c r="T110" s="137">
        <v>1718190</v>
      </c>
      <c r="U110" s="137">
        <v>11040010</v>
      </c>
      <c r="V110" s="137">
        <v>1902033</v>
      </c>
      <c r="W110" s="137">
        <v>372851</v>
      </c>
    </row>
    <row r="111" spans="1:23" x14ac:dyDescent="0.3">
      <c r="A111" s="142">
        <v>37043</v>
      </c>
      <c r="B111" s="137">
        <v>-325990</v>
      </c>
      <c r="C111" s="137">
        <v>28573</v>
      </c>
      <c r="D111" s="137">
        <v>154096</v>
      </c>
      <c r="E111" s="137">
        <v>1362275</v>
      </c>
      <c r="F111" s="137">
        <v>87627</v>
      </c>
      <c r="G111" s="137">
        <v>1127206</v>
      </c>
      <c r="H111" s="137">
        <v>587287</v>
      </c>
      <c r="I111" s="137">
        <v>307825</v>
      </c>
      <c r="J111" s="137">
        <v>12296150</v>
      </c>
      <c r="K111" s="137">
        <v>11959752</v>
      </c>
      <c r="L111" s="137">
        <v>13162059</v>
      </c>
      <c r="M111" s="137">
        <v>433191</v>
      </c>
      <c r="N111" s="137">
        <v>9919290</v>
      </c>
      <c r="O111" s="137">
        <v>-1453196.4</v>
      </c>
      <c r="P111" s="137">
        <v>-865910</v>
      </c>
      <c r="Q111" s="137">
        <v>1039579</v>
      </c>
      <c r="R111" s="137">
        <v>13423356</v>
      </c>
      <c r="S111" s="137">
        <v>13749346</v>
      </c>
      <c r="T111" s="137">
        <v>1516371</v>
      </c>
      <c r="U111" s="137">
        <v>10352481</v>
      </c>
      <c r="V111" s="137">
        <v>1880494</v>
      </c>
      <c r="W111" s="137">
        <v>539920</v>
      </c>
    </row>
    <row r="112" spans="1:23" x14ac:dyDescent="0.3">
      <c r="A112" s="143">
        <v>37073</v>
      </c>
      <c r="B112" s="137">
        <v>-555421</v>
      </c>
      <c r="C112" s="137">
        <v>27824</v>
      </c>
      <c r="D112" s="137">
        <v>91096</v>
      </c>
      <c r="E112" s="137">
        <v>1295746</v>
      </c>
      <c r="F112" s="137">
        <v>80857</v>
      </c>
      <c r="G112" s="137">
        <v>1154016</v>
      </c>
      <c r="H112" s="137">
        <v>540432</v>
      </c>
      <c r="I112" s="137">
        <v>254916</v>
      </c>
      <c r="J112" s="137">
        <v>11793568</v>
      </c>
      <c r="K112" s="137">
        <v>11510828</v>
      </c>
      <c r="L112" s="137">
        <v>12962573</v>
      </c>
      <c r="M112" s="137">
        <v>449336</v>
      </c>
      <c r="N112" s="137">
        <v>9835685</v>
      </c>
      <c r="O112" s="137">
        <v>-1709437</v>
      </c>
      <c r="P112" s="137">
        <v>-1169005</v>
      </c>
      <c r="Q112" s="137">
        <v>1073159</v>
      </c>
      <c r="R112" s="137">
        <v>12947584</v>
      </c>
      <c r="S112" s="137">
        <v>13503005</v>
      </c>
      <c r="T112" s="137">
        <v>1386842</v>
      </c>
      <c r="U112" s="137">
        <v>10285021</v>
      </c>
      <c r="V112" s="137">
        <v>1831142</v>
      </c>
      <c r="W112" s="137">
        <v>613584</v>
      </c>
    </row>
    <row r="113" spans="1:23" x14ac:dyDescent="0.3">
      <c r="A113" s="144">
        <v>37104</v>
      </c>
      <c r="B113" s="137">
        <v>-660948</v>
      </c>
      <c r="C113" s="137">
        <v>37433</v>
      </c>
      <c r="D113" s="137">
        <v>208298</v>
      </c>
      <c r="E113" s="137">
        <v>1479451</v>
      </c>
      <c r="F113" s="137">
        <v>87643</v>
      </c>
      <c r="G113" s="137">
        <v>1192852</v>
      </c>
      <c r="H113" s="137">
        <v>673195</v>
      </c>
      <c r="I113" s="137">
        <v>218833</v>
      </c>
      <c r="J113" s="137">
        <v>12309615</v>
      </c>
      <c r="K113" s="137">
        <v>12053349</v>
      </c>
      <c r="L113" s="137">
        <v>13490220</v>
      </c>
      <c r="M113" s="137">
        <v>464897</v>
      </c>
      <c r="N113" s="137">
        <v>10161878</v>
      </c>
      <c r="O113" s="137">
        <v>-1853799.7</v>
      </c>
      <c r="P113" s="137">
        <v>-1180605</v>
      </c>
      <c r="Q113" s="137">
        <v>1105209</v>
      </c>
      <c r="R113" s="137">
        <v>13502467</v>
      </c>
      <c r="S113" s="137">
        <v>14163415</v>
      </c>
      <c r="T113" s="137">
        <v>1687749</v>
      </c>
      <c r="U113" s="137">
        <v>10626775</v>
      </c>
      <c r="V113" s="137">
        <v>1848891</v>
      </c>
      <c r="W113" s="137">
        <v>519657</v>
      </c>
    </row>
    <row r="114" spans="1:23" x14ac:dyDescent="0.3">
      <c r="A114" s="145">
        <v>37135</v>
      </c>
      <c r="B114" s="137">
        <v>-453108</v>
      </c>
      <c r="C114" s="137">
        <v>29242</v>
      </c>
      <c r="D114" s="137">
        <v>184837</v>
      </c>
      <c r="E114" s="137">
        <v>1427525</v>
      </c>
      <c r="F114" s="137">
        <v>91133</v>
      </c>
      <c r="G114" s="137">
        <v>1087153</v>
      </c>
      <c r="H114" s="137">
        <v>568226</v>
      </c>
      <c r="I114" s="137">
        <v>206993</v>
      </c>
      <c r="J114" s="137">
        <v>11591944</v>
      </c>
      <c r="K114" s="137">
        <v>11355709</v>
      </c>
      <c r="L114" s="137">
        <v>12563979</v>
      </c>
      <c r="M114" s="137">
        <v>383389</v>
      </c>
      <c r="N114" s="137">
        <v>9541969</v>
      </c>
      <c r="O114" s="137">
        <v>-1540261.4</v>
      </c>
      <c r="P114" s="137">
        <v>-972036</v>
      </c>
      <c r="Q114" s="137">
        <v>996020</v>
      </c>
      <c r="R114" s="137">
        <v>12679097</v>
      </c>
      <c r="S114" s="137">
        <v>13132205</v>
      </c>
      <c r="T114" s="137">
        <v>1612362</v>
      </c>
      <c r="U114" s="137">
        <v>9925358</v>
      </c>
      <c r="V114" s="137">
        <v>1594485</v>
      </c>
      <c r="W114" s="137">
        <v>518928</v>
      </c>
    </row>
    <row r="115" spans="1:23" x14ac:dyDescent="0.3">
      <c r="A115" s="146">
        <v>37165</v>
      </c>
      <c r="B115" s="137">
        <v>-1076240</v>
      </c>
      <c r="C115" s="137">
        <v>43221</v>
      </c>
      <c r="D115" s="137">
        <v>229614</v>
      </c>
      <c r="E115" s="137">
        <v>1786564</v>
      </c>
      <c r="F115" s="137">
        <v>94913</v>
      </c>
      <c r="G115" s="137">
        <v>1005653</v>
      </c>
      <c r="H115" s="137">
        <v>727222</v>
      </c>
      <c r="I115" s="137">
        <v>355572</v>
      </c>
      <c r="J115" s="137">
        <v>13479281</v>
      </c>
      <c r="K115" s="137">
        <v>13080488</v>
      </c>
      <c r="L115" s="137">
        <v>14833952</v>
      </c>
      <c r="M115" s="137">
        <v>497608</v>
      </c>
      <c r="N115" s="137">
        <v>11099464</v>
      </c>
      <c r="O115" s="137">
        <v>-2081893.3</v>
      </c>
      <c r="P115" s="137">
        <v>-1354672</v>
      </c>
      <c r="Q115" s="137">
        <v>910741</v>
      </c>
      <c r="R115" s="137">
        <v>14484934</v>
      </c>
      <c r="S115" s="137">
        <v>15561174</v>
      </c>
      <c r="T115" s="137">
        <v>2016178</v>
      </c>
      <c r="U115" s="137">
        <v>11597072</v>
      </c>
      <c r="V115" s="137">
        <v>1947924</v>
      </c>
      <c r="W115" s="137">
        <v>278432</v>
      </c>
    </row>
    <row r="116" spans="1:23" x14ac:dyDescent="0.3">
      <c r="A116" s="147">
        <v>37196</v>
      </c>
      <c r="B116" s="137">
        <v>-1677473</v>
      </c>
      <c r="C116" s="137">
        <v>28433</v>
      </c>
      <c r="D116" s="137">
        <v>143982</v>
      </c>
      <c r="E116" s="137">
        <v>1834750</v>
      </c>
      <c r="F116" s="137">
        <v>72398</v>
      </c>
      <c r="G116" s="137">
        <v>853885</v>
      </c>
      <c r="H116" s="137">
        <v>548333</v>
      </c>
      <c r="I116" s="137">
        <v>361553</v>
      </c>
      <c r="J116" s="137">
        <v>11657416</v>
      </c>
      <c r="K116" s="137">
        <v>11267430</v>
      </c>
      <c r="L116" s="137">
        <v>13640441</v>
      </c>
      <c r="M116" s="137">
        <v>404351</v>
      </c>
      <c r="N116" s="137">
        <v>9888332</v>
      </c>
      <c r="O116" s="137">
        <v>-2531357.6</v>
      </c>
      <c r="P116" s="137">
        <v>-1983024</v>
      </c>
      <c r="Q116" s="137">
        <v>781487</v>
      </c>
      <c r="R116" s="137">
        <v>12511301</v>
      </c>
      <c r="S116" s="137">
        <v>14188774</v>
      </c>
      <c r="T116" s="137">
        <v>1978732</v>
      </c>
      <c r="U116" s="137">
        <v>10292683</v>
      </c>
      <c r="V116" s="137">
        <v>1917359</v>
      </c>
      <c r="W116" s="137">
        <v>305551</v>
      </c>
    </row>
    <row r="117" spans="1:23" x14ac:dyDescent="0.3">
      <c r="A117" s="148">
        <v>37226</v>
      </c>
      <c r="B117" s="137">
        <v>-1286977</v>
      </c>
      <c r="C117" s="137">
        <v>24006</v>
      </c>
      <c r="D117" s="137">
        <v>68251</v>
      </c>
      <c r="E117" s="137">
        <v>1706782</v>
      </c>
      <c r="F117" s="137">
        <v>73224</v>
      </c>
      <c r="G117" s="137">
        <v>875551</v>
      </c>
      <c r="H117" s="137">
        <v>401999</v>
      </c>
      <c r="I117" s="137">
        <v>353679</v>
      </c>
      <c r="J117" s="137">
        <v>11300439</v>
      </c>
      <c r="K117" s="137">
        <v>10922754</v>
      </c>
      <c r="L117" s="137">
        <v>13060968</v>
      </c>
      <c r="M117" s="137">
        <v>333748</v>
      </c>
      <c r="N117" s="137">
        <v>9325021</v>
      </c>
      <c r="O117" s="137">
        <v>-2162528.1</v>
      </c>
      <c r="P117" s="137">
        <v>-1760529</v>
      </c>
      <c r="Q117" s="137">
        <v>802327</v>
      </c>
      <c r="R117" s="137">
        <v>12175990</v>
      </c>
      <c r="S117" s="137">
        <v>13462967</v>
      </c>
      <c r="T117" s="137">
        <v>1775033</v>
      </c>
      <c r="U117" s="137">
        <v>9658769</v>
      </c>
      <c r="V117" s="137">
        <v>2029165</v>
      </c>
      <c r="W117" s="137">
        <v>473552</v>
      </c>
    </row>
    <row r="118" spans="1:23" x14ac:dyDescent="0.3">
      <c r="A118" s="136">
        <v>37257</v>
      </c>
      <c r="B118" s="137">
        <v>-579657</v>
      </c>
      <c r="C118" s="137">
        <v>34115</v>
      </c>
      <c r="D118" s="137">
        <v>97151</v>
      </c>
      <c r="E118" s="137">
        <v>1290204</v>
      </c>
      <c r="F118" s="137">
        <v>80568</v>
      </c>
      <c r="G118" s="137">
        <v>905919</v>
      </c>
      <c r="H118" s="137">
        <v>444960</v>
      </c>
      <c r="I118" s="137">
        <v>405534</v>
      </c>
      <c r="J118" s="137">
        <v>10673714</v>
      </c>
      <c r="K118" s="137">
        <v>10234065</v>
      </c>
      <c r="L118" s="137">
        <v>11714330</v>
      </c>
      <c r="M118" s="137">
        <v>347809</v>
      </c>
      <c r="N118" s="137">
        <v>8796787</v>
      </c>
      <c r="O118" s="137">
        <v>-1485575.9</v>
      </c>
      <c r="P118" s="137">
        <v>-1040616</v>
      </c>
      <c r="Q118" s="137">
        <v>825351</v>
      </c>
      <c r="R118" s="137">
        <v>11579633</v>
      </c>
      <c r="S118" s="137">
        <v>12159290</v>
      </c>
      <c r="T118" s="137">
        <v>1387355</v>
      </c>
      <c r="U118" s="137">
        <v>9144596</v>
      </c>
      <c r="V118" s="137">
        <v>1627339</v>
      </c>
      <c r="W118" s="137">
        <v>460959</v>
      </c>
    </row>
    <row r="119" spans="1:23" x14ac:dyDescent="0.3">
      <c r="A119" s="138">
        <v>37288</v>
      </c>
      <c r="B119" s="137">
        <v>-568180</v>
      </c>
      <c r="C119" s="137">
        <v>27677</v>
      </c>
      <c r="D119" s="137">
        <v>182075</v>
      </c>
      <c r="E119" s="137">
        <v>1259291</v>
      </c>
      <c r="F119" s="137">
        <v>88847</v>
      </c>
      <c r="G119" s="137">
        <v>865230</v>
      </c>
      <c r="H119" s="137">
        <v>524138</v>
      </c>
      <c r="I119" s="137">
        <v>443415</v>
      </c>
      <c r="J119" s="137">
        <v>11112012</v>
      </c>
      <c r="K119" s="137">
        <v>10640920</v>
      </c>
      <c r="L119" s="137">
        <v>12021284</v>
      </c>
      <c r="M119" s="137">
        <v>342063</v>
      </c>
      <c r="N119" s="137">
        <v>9072089</v>
      </c>
      <c r="O119" s="137">
        <v>-1433410.4</v>
      </c>
      <c r="P119" s="137">
        <v>-909273</v>
      </c>
      <c r="Q119" s="137">
        <v>776383</v>
      </c>
      <c r="R119" s="137">
        <v>11977242</v>
      </c>
      <c r="S119" s="137">
        <v>12545422</v>
      </c>
      <c r="T119" s="137">
        <v>1441366</v>
      </c>
      <c r="U119" s="137">
        <v>9414152</v>
      </c>
      <c r="V119" s="137">
        <v>1689904</v>
      </c>
      <c r="W119" s="137">
        <v>341093</v>
      </c>
    </row>
    <row r="120" spans="1:23" x14ac:dyDescent="0.3">
      <c r="A120" s="139">
        <v>37316</v>
      </c>
      <c r="B120" s="137">
        <v>-296493</v>
      </c>
      <c r="C120" s="137">
        <v>27079</v>
      </c>
      <c r="D120" s="137">
        <v>88813</v>
      </c>
      <c r="E120" s="137">
        <v>1448600</v>
      </c>
      <c r="F120" s="137">
        <v>116451</v>
      </c>
      <c r="G120" s="137">
        <v>1172380</v>
      </c>
      <c r="H120" s="137">
        <v>373659</v>
      </c>
      <c r="I120" s="137">
        <v>463995</v>
      </c>
      <c r="J120" s="137">
        <v>11947932</v>
      </c>
      <c r="K120" s="137">
        <v>11456859</v>
      </c>
      <c r="L120" s="137">
        <v>13043146</v>
      </c>
      <c r="M120" s="137">
        <v>284846</v>
      </c>
      <c r="N120" s="137">
        <v>9990112</v>
      </c>
      <c r="O120" s="137">
        <v>-1468872.6</v>
      </c>
      <c r="P120" s="137">
        <v>-1095214</v>
      </c>
      <c r="Q120" s="137">
        <v>1055928</v>
      </c>
      <c r="R120" s="137">
        <v>13120312</v>
      </c>
      <c r="S120" s="137">
        <v>13416805</v>
      </c>
      <c r="T120" s="137">
        <v>1537413</v>
      </c>
      <c r="U120" s="137">
        <v>10274958</v>
      </c>
      <c r="V120" s="137">
        <v>1604434</v>
      </c>
      <c r="W120" s="137">
        <v>798721</v>
      </c>
    </row>
    <row r="121" spans="1:23" x14ac:dyDescent="0.3">
      <c r="A121" s="140">
        <v>37347</v>
      </c>
      <c r="B121" s="137">
        <v>-569027</v>
      </c>
      <c r="C121" s="137">
        <v>31126</v>
      </c>
      <c r="D121" s="137">
        <v>166183</v>
      </c>
      <c r="E121" s="137">
        <v>1745950</v>
      </c>
      <c r="F121" s="137">
        <v>129777</v>
      </c>
      <c r="G121" s="137">
        <v>1249702</v>
      </c>
      <c r="H121" s="137">
        <v>549671</v>
      </c>
      <c r="I121" s="137">
        <v>416790</v>
      </c>
      <c r="J121" s="137">
        <v>13195361</v>
      </c>
      <c r="K121" s="137">
        <v>12747445</v>
      </c>
      <c r="L121" s="137">
        <v>14464419</v>
      </c>
      <c r="M121" s="137">
        <v>383488</v>
      </c>
      <c r="N121" s="137">
        <v>10831951</v>
      </c>
      <c r="O121" s="137">
        <v>-1818729.3</v>
      </c>
      <c r="P121" s="137">
        <v>-1269058</v>
      </c>
      <c r="Q121" s="137">
        <v>1119925</v>
      </c>
      <c r="R121" s="137">
        <v>14445063</v>
      </c>
      <c r="S121" s="137">
        <v>15014090</v>
      </c>
      <c r="T121" s="137">
        <v>1912133</v>
      </c>
      <c r="U121" s="137">
        <v>11215439</v>
      </c>
      <c r="V121" s="137">
        <v>1886518</v>
      </c>
      <c r="W121" s="137">
        <v>700031</v>
      </c>
    </row>
    <row r="122" spans="1:23" x14ac:dyDescent="0.3">
      <c r="A122" s="141">
        <v>37377</v>
      </c>
      <c r="B122" s="137">
        <v>-533433</v>
      </c>
      <c r="C122" s="137">
        <v>23946</v>
      </c>
      <c r="D122" s="137">
        <v>169044</v>
      </c>
      <c r="E122" s="137">
        <v>1657351</v>
      </c>
      <c r="F122" s="137">
        <v>143765</v>
      </c>
      <c r="G122" s="137">
        <v>1290851</v>
      </c>
      <c r="H122" s="137">
        <v>581213</v>
      </c>
      <c r="I122" s="137">
        <v>340028</v>
      </c>
      <c r="J122" s="137">
        <v>12620444</v>
      </c>
      <c r="K122" s="137">
        <v>12256470</v>
      </c>
      <c r="L122" s="137">
        <v>13863515</v>
      </c>
      <c r="M122" s="137">
        <v>412169</v>
      </c>
      <c r="N122" s="137">
        <v>10255808</v>
      </c>
      <c r="O122" s="137">
        <v>-1824283.6</v>
      </c>
      <c r="P122" s="137">
        <v>-1243071</v>
      </c>
      <c r="Q122" s="137">
        <v>1147086</v>
      </c>
      <c r="R122" s="137">
        <v>13911295</v>
      </c>
      <c r="S122" s="137">
        <v>14444728</v>
      </c>
      <c r="T122" s="137">
        <v>1826395</v>
      </c>
      <c r="U122" s="137">
        <v>10667977</v>
      </c>
      <c r="V122" s="137">
        <v>1950356</v>
      </c>
      <c r="W122" s="137">
        <v>709638</v>
      </c>
    </row>
    <row r="123" spans="1:23" x14ac:dyDescent="0.3">
      <c r="A123" s="142">
        <v>37408</v>
      </c>
      <c r="B123" s="137">
        <v>-394645</v>
      </c>
      <c r="C123" s="137">
        <v>31597</v>
      </c>
      <c r="D123" s="137">
        <v>84975</v>
      </c>
      <c r="E123" s="137">
        <v>1482149</v>
      </c>
      <c r="F123" s="137">
        <v>98779</v>
      </c>
      <c r="G123" s="137">
        <v>1154370</v>
      </c>
      <c r="H123" s="137">
        <v>503189</v>
      </c>
      <c r="I123" s="137">
        <v>318689</v>
      </c>
      <c r="J123" s="137">
        <v>11969776</v>
      </c>
      <c r="K123" s="137">
        <v>11619490</v>
      </c>
      <c r="L123" s="137">
        <v>13015602</v>
      </c>
      <c r="M123" s="137">
        <v>418214</v>
      </c>
      <c r="N123" s="137">
        <v>9871235</v>
      </c>
      <c r="O123" s="137">
        <v>-1549015.1</v>
      </c>
      <c r="P123" s="137">
        <v>-1045826</v>
      </c>
      <c r="Q123" s="137">
        <v>1055591</v>
      </c>
      <c r="R123" s="137">
        <v>13124146</v>
      </c>
      <c r="S123" s="137">
        <v>13518791</v>
      </c>
      <c r="T123" s="137">
        <v>1567124</v>
      </c>
      <c r="U123" s="137">
        <v>10289449</v>
      </c>
      <c r="V123" s="137">
        <v>1662218</v>
      </c>
      <c r="W123" s="137">
        <v>651181</v>
      </c>
    </row>
    <row r="124" spans="1:23" x14ac:dyDescent="0.3">
      <c r="A124" s="143">
        <v>37438</v>
      </c>
      <c r="B124" s="137">
        <v>-494353</v>
      </c>
      <c r="C124" s="137">
        <v>37994</v>
      </c>
      <c r="D124" s="137">
        <v>131190</v>
      </c>
      <c r="E124" s="137">
        <v>1531672</v>
      </c>
      <c r="F124" s="137">
        <v>151944</v>
      </c>
      <c r="G124" s="137">
        <v>1365082</v>
      </c>
      <c r="H124" s="137">
        <v>554677</v>
      </c>
      <c r="I124" s="137">
        <v>239452</v>
      </c>
      <c r="J124" s="137">
        <v>12701510</v>
      </c>
      <c r="K124" s="137">
        <v>12424064</v>
      </c>
      <c r="L124" s="137">
        <v>14006268</v>
      </c>
      <c r="M124" s="137">
        <v>423487</v>
      </c>
      <c r="N124" s="137">
        <v>10745285</v>
      </c>
      <c r="O124" s="137">
        <v>-1859434.6</v>
      </c>
      <c r="P124" s="137">
        <v>-1304758</v>
      </c>
      <c r="Q124" s="137">
        <v>1213138</v>
      </c>
      <c r="R124" s="137">
        <v>14066592</v>
      </c>
      <c r="S124" s="137">
        <v>14560945</v>
      </c>
      <c r="T124" s="137">
        <v>1662862</v>
      </c>
      <c r="U124" s="137">
        <v>11168772</v>
      </c>
      <c r="V124" s="137">
        <v>1729311</v>
      </c>
      <c r="W124" s="137">
        <v>810405</v>
      </c>
    </row>
    <row r="125" spans="1:23" x14ac:dyDescent="0.3">
      <c r="A125" s="144">
        <v>37469</v>
      </c>
      <c r="B125" s="137">
        <v>-573546</v>
      </c>
      <c r="C125" s="137">
        <v>21457</v>
      </c>
      <c r="D125" s="137">
        <v>148696</v>
      </c>
      <c r="E125" s="137">
        <v>1629827</v>
      </c>
      <c r="F125" s="137">
        <v>110290</v>
      </c>
      <c r="G125" s="137">
        <v>1327114</v>
      </c>
      <c r="H125" s="137">
        <v>635953</v>
      </c>
      <c r="I125" s="137">
        <v>171478</v>
      </c>
      <c r="J125" s="137">
        <v>12399884</v>
      </c>
      <c r="K125" s="137">
        <v>12206948</v>
      </c>
      <c r="L125" s="137">
        <v>13664591</v>
      </c>
      <c r="M125" s="137">
        <v>487257</v>
      </c>
      <c r="N125" s="137">
        <v>10381489</v>
      </c>
      <c r="O125" s="137">
        <v>-1900660.3</v>
      </c>
      <c r="P125" s="137">
        <v>-1264707</v>
      </c>
      <c r="Q125" s="137">
        <v>1216825</v>
      </c>
      <c r="R125" s="137">
        <v>13726998</v>
      </c>
      <c r="S125" s="137">
        <v>14300544</v>
      </c>
      <c r="T125" s="137">
        <v>1778523</v>
      </c>
      <c r="U125" s="137">
        <v>10868746</v>
      </c>
      <c r="V125" s="137">
        <v>1653275</v>
      </c>
      <c r="W125" s="137">
        <v>691161</v>
      </c>
    </row>
    <row r="126" spans="1:23" x14ac:dyDescent="0.3">
      <c r="A126" s="145">
        <v>37500</v>
      </c>
      <c r="B126" s="137">
        <v>-489975</v>
      </c>
      <c r="C126" s="137">
        <v>34375</v>
      </c>
      <c r="D126" s="137">
        <v>98257</v>
      </c>
      <c r="E126" s="137">
        <v>1588455</v>
      </c>
      <c r="F126" s="137">
        <v>127423</v>
      </c>
      <c r="G126" s="137">
        <v>1334861</v>
      </c>
      <c r="H126" s="137">
        <v>558636</v>
      </c>
      <c r="I126" s="137">
        <v>177738</v>
      </c>
      <c r="J126" s="137">
        <v>12238759</v>
      </c>
      <c r="K126" s="137">
        <v>12026645</v>
      </c>
      <c r="L126" s="137">
        <v>13504958</v>
      </c>
      <c r="M126" s="137">
        <v>460379</v>
      </c>
      <c r="N126" s="137">
        <v>10392867</v>
      </c>
      <c r="O126" s="137">
        <v>-1824835.5</v>
      </c>
      <c r="P126" s="137">
        <v>-1266199</v>
      </c>
      <c r="Q126" s="137">
        <v>1207437</v>
      </c>
      <c r="R126" s="137">
        <v>13573619</v>
      </c>
      <c r="S126" s="137">
        <v>14063594</v>
      </c>
      <c r="T126" s="137">
        <v>1686712</v>
      </c>
      <c r="U126" s="137">
        <v>10853246</v>
      </c>
      <c r="V126" s="137">
        <v>1523636</v>
      </c>
      <c r="W126" s="137">
        <v>776225</v>
      </c>
    </row>
    <row r="127" spans="1:23" x14ac:dyDescent="0.3">
      <c r="A127" s="146">
        <v>37530</v>
      </c>
      <c r="B127" s="137">
        <v>-820425</v>
      </c>
      <c r="C127" s="137">
        <v>25028</v>
      </c>
      <c r="D127" s="137">
        <v>138894</v>
      </c>
      <c r="E127" s="137">
        <v>2073903</v>
      </c>
      <c r="F127" s="137">
        <v>131430</v>
      </c>
      <c r="G127" s="137">
        <v>1504824</v>
      </c>
      <c r="H127" s="137">
        <v>654872</v>
      </c>
      <c r="I127" s="137">
        <v>310048</v>
      </c>
      <c r="J127" s="137">
        <v>13351252</v>
      </c>
      <c r="K127" s="137">
        <v>13016176</v>
      </c>
      <c r="L127" s="137">
        <v>15021629</v>
      </c>
      <c r="M127" s="137">
        <v>515978</v>
      </c>
      <c r="N127" s="137">
        <v>11117246</v>
      </c>
      <c r="O127" s="137">
        <v>-2325248.9</v>
      </c>
      <c r="P127" s="137">
        <v>-1670377</v>
      </c>
      <c r="Q127" s="137">
        <v>1373393</v>
      </c>
      <c r="R127" s="137">
        <v>14856076</v>
      </c>
      <c r="S127" s="137">
        <v>15676501</v>
      </c>
      <c r="T127" s="137">
        <v>2212797</v>
      </c>
      <c r="U127" s="137">
        <v>11633224</v>
      </c>
      <c r="V127" s="137">
        <v>1830480</v>
      </c>
      <c r="W127" s="137">
        <v>849952</v>
      </c>
    </row>
    <row r="128" spans="1:23" x14ac:dyDescent="0.3">
      <c r="A128" s="147">
        <v>37561</v>
      </c>
      <c r="B128" s="137">
        <v>-1167546</v>
      </c>
      <c r="C128" s="137">
        <v>35313</v>
      </c>
      <c r="D128" s="137">
        <v>203464</v>
      </c>
      <c r="E128" s="137">
        <v>1945709</v>
      </c>
      <c r="F128" s="137">
        <v>91639</v>
      </c>
      <c r="G128" s="137">
        <v>1141611</v>
      </c>
      <c r="H128" s="137">
        <v>707004</v>
      </c>
      <c r="I128" s="137">
        <v>439844</v>
      </c>
      <c r="J128" s="137">
        <v>12088774</v>
      </c>
      <c r="K128" s="137">
        <v>11613617</v>
      </c>
      <c r="L128" s="137">
        <v>13690927</v>
      </c>
      <c r="M128" s="137">
        <v>503540</v>
      </c>
      <c r="N128" s="137">
        <v>9895846</v>
      </c>
      <c r="O128" s="137">
        <v>-2309157.2000000002</v>
      </c>
      <c r="P128" s="137">
        <v>-1602153</v>
      </c>
      <c r="Q128" s="137">
        <v>1049972</v>
      </c>
      <c r="R128" s="137">
        <v>13230385</v>
      </c>
      <c r="S128" s="137">
        <v>14397931</v>
      </c>
      <c r="T128" s="137">
        <v>2149173</v>
      </c>
      <c r="U128" s="137">
        <v>10399386</v>
      </c>
      <c r="V128" s="137">
        <v>1849372</v>
      </c>
      <c r="W128" s="137">
        <v>434607</v>
      </c>
    </row>
    <row r="129" spans="1:23" x14ac:dyDescent="0.3">
      <c r="A129" s="148">
        <v>37591</v>
      </c>
      <c r="B129" s="137">
        <v>-1145629</v>
      </c>
      <c r="C129" s="137">
        <v>37454</v>
      </c>
      <c r="D129" s="137">
        <v>168496</v>
      </c>
      <c r="E129" s="137">
        <v>1848007</v>
      </c>
      <c r="F129" s="137">
        <v>160350</v>
      </c>
      <c r="G129" s="137">
        <v>1511520</v>
      </c>
      <c r="H129" s="137">
        <v>708285</v>
      </c>
      <c r="I129" s="137">
        <v>468969</v>
      </c>
      <c r="J129" s="137">
        <v>11923099</v>
      </c>
      <c r="K129" s="137">
        <v>11416676</v>
      </c>
      <c r="L129" s="137">
        <v>13871963</v>
      </c>
      <c r="M129" s="137">
        <v>539789</v>
      </c>
      <c r="N129" s="137">
        <v>10038335</v>
      </c>
      <c r="O129" s="137">
        <v>-2657148.6</v>
      </c>
      <c r="P129" s="137">
        <v>-1948864</v>
      </c>
      <c r="Q129" s="137">
        <v>1351170</v>
      </c>
      <c r="R129" s="137">
        <v>13434619</v>
      </c>
      <c r="S129" s="137">
        <v>14580248</v>
      </c>
      <c r="T129" s="137">
        <v>2016503</v>
      </c>
      <c r="U129" s="137">
        <v>10578124</v>
      </c>
      <c r="V129" s="137">
        <v>1985621</v>
      </c>
      <c r="W129" s="137">
        <v>803235</v>
      </c>
    </row>
    <row r="130" spans="1:23" x14ac:dyDescent="0.3">
      <c r="A130" s="136">
        <v>37622</v>
      </c>
      <c r="B130" s="137">
        <v>-8622</v>
      </c>
      <c r="C130" s="137">
        <v>26462</v>
      </c>
      <c r="D130" s="137">
        <v>152496</v>
      </c>
      <c r="E130" s="137">
        <v>1487900</v>
      </c>
      <c r="F130" s="137">
        <v>188484</v>
      </c>
      <c r="G130" s="137">
        <v>1878712</v>
      </c>
      <c r="H130" s="137">
        <v>685600</v>
      </c>
      <c r="I130" s="137">
        <v>522735</v>
      </c>
      <c r="J130" s="137">
        <v>10734920</v>
      </c>
      <c r="K130" s="137">
        <v>10185723</v>
      </c>
      <c r="L130" s="137">
        <v>11936654</v>
      </c>
      <c r="M130" s="137">
        <v>533104</v>
      </c>
      <c r="N130" s="137">
        <v>8902017</v>
      </c>
      <c r="O130" s="137">
        <v>-1887333.7</v>
      </c>
      <c r="P130" s="137">
        <v>-1201733</v>
      </c>
      <c r="Q130" s="137">
        <v>1690228</v>
      </c>
      <c r="R130" s="137">
        <v>12613632</v>
      </c>
      <c r="S130" s="137">
        <v>12622254</v>
      </c>
      <c r="T130" s="137">
        <v>1640396</v>
      </c>
      <c r="U130" s="137">
        <v>9435121</v>
      </c>
      <c r="V130" s="137">
        <v>1546737</v>
      </c>
      <c r="W130" s="137">
        <v>1193111</v>
      </c>
    </row>
    <row r="131" spans="1:23" x14ac:dyDescent="0.3">
      <c r="A131" s="138">
        <v>37653</v>
      </c>
      <c r="B131" s="137">
        <v>285279</v>
      </c>
      <c r="C131" s="137">
        <v>30242</v>
      </c>
      <c r="D131" s="137">
        <v>249912</v>
      </c>
      <c r="E131" s="137">
        <v>1357740</v>
      </c>
      <c r="F131" s="137">
        <v>195239</v>
      </c>
      <c r="G131" s="137">
        <v>1660400</v>
      </c>
      <c r="H131" s="137">
        <v>770045</v>
      </c>
      <c r="I131" s="137">
        <v>473865</v>
      </c>
      <c r="J131" s="137">
        <v>11206757</v>
      </c>
      <c r="K131" s="137">
        <v>10702650</v>
      </c>
      <c r="L131" s="137">
        <v>11811832</v>
      </c>
      <c r="M131" s="137">
        <v>520133</v>
      </c>
      <c r="N131" s="137">
        <v>9009110</v>
      </c>
      <c r="O131" s="137">
        <v>-1375120.5</v>
      </c>
      <c r="P131" s="137">
        <v>-605075</v>
      </c>
      <c r="Q131" s="137">
        <v>1465161</v>
      </c>
      <c r="R131" s="137">
        <v>12867156</v>
      </c>
      <c r="S131" s="137">
        <v>12581877</v>
      </c>
      <c r="T131" s="137">
        <v>1607652</v>
      </c>
      <c r="U131" s="137">
        <v>9529243</v>
      </c>
      <c r="V131" s="137">
        <v>1444982</v>
      </c>
      <c r="W131" s="137">
        <v>890354</v>
      </c>
    </row>
    <row r="132" spans="1:23" x14ac:dyDescent="0.3">
      <c r="A132" s="139">
        <v>37681</v>
      </c>
      <c r="B132" s="137">
        <v>-414572</v>
      </c>
      <c r="C132" s="137">
        <v>43525</v>
      </c>
      <c r="D132" s="137">
        <v>183479</v>
      </c>
      <c r="E132" s="137">
        <v>1541733</v>
      </c>
      <c r="F132" s="137">
        <v>162819</v>
      </c>
      <c r="G132" s="137">
        <v>1352169</v>
      </c>
      <c r="H132" s="137">
        <v>836473</v>
      </c>
      <c r="I132" s="137">
        <v>570883</v>
      </c>
      <c r="J132" s="137">
        <v>12218537</v>
      </c>
      <c r="K132" s="137">
        <v>11604130</v>
      </c>
      <c r="L132" s="137">
        <v>13148806</v>
      </c>
      <c r="M132" s="137">
        <v>652994</v>
      </c>
      <c r="N132" s="137">
        <v>9948629</v>
      </c>
      <c r="O132" s="137">
        <v>-1766740.6</v>
      </c>
      <c r="P132" s="137">
        <v>-930268</v>
      </c>
      <c r="Q132" s="137">
        <v>1189350</v>
      </c>
      <c r="R132" s="137">
        <v>13570706</v>
      </c>
      <c r="S132" s="137">
        <v>13985278</v>
      </c>
      <c r="T132" s="137">
        <v>1725212</v>
      </c>
      <c r="U132" s="137">
        <v>10601622</v>
      </c>
      <c r="V132" s="137">
        <v>1658444</v>
      </c>
      <c r="W132" s="137">
        <v>515696</v>
      </c>
    </row>
    <row r="133" spans="1:23" x14ac:dyDescent="0.3">
      <c r="A133" s="140">
        <v>37712</v>
      </c>
      <c r="B133" s="137">
        <v>-806134</v>
      </c>
      <c r="C133" s="137">
        <v>38920</v>
      </c>
      <c r="D133" s="137">
        <v>107092</v>
      </c>
      <c r="E133" s="137">
        <v>1612041</v>
      </c>
      <c r="F133" s="137">
        <v>141024</v>
      </c>
      <c r="G133" s="137">
        <v>1337345</v>
      </c>
      <c r="H133" s="137">
        <v>715344</v>
      </c>
      <c r="I133" s="137">
        <v>470183</v>
      </c>
      <c r="J133" s="137">
        <v>12225895</v>
      </c>
      <c r="K133" s="137">
        <v>11716791</v>
      </c>
      <c r="L133" s="137">
        <v>13654031</v>
      </c>
      <c r="M133" s="137">
        <v>608251</v>
      </c>
      <c r="N133" s="137">
        <v>10396920</v>
      </c>
      <c r="O133" s="137">
        <v>-2143479.1</v>
      </c>
      <c r="P133" s="137">
        <v>-1428136</v>
      </c>
      <c r="Q133" s="137">
        <v>1196321</v>
      </c>
      <c r="R133" s="137">
        <v>13563240</v>
      </c>
      <c r="S133" s="137">
        <v>14369374</v>
      </c>
      <c r="T133" s="137">
        <v>1719133</v>
      </c>
      <c r="U133" s="137">
        <v>11005171</v>
      </c>
      <c r="V133" s="137">
        <v>1645070</v>
      </c>
      <c r="W133" s="137">
        <v>622002</v>
      </c>
    </row>
    <row r="134" spans="1:23" x14ac:dyDescent="0.3">
      <c r="A134" s="141">
        <v>37742</v>
      </c>
      <c r="B134" s="137">
        <v>-521315</v>
      </c>
      <c r="C134" s="137">
        <v>34463</v>
      </c>
      <c r="D134" s="137">
        <v>90717</v>
      </c>
      <c r="E134" s="137">
        <v>1482349</v>
      </c>
      <c r="F134" s="137">
        <v>107237</v>
      </c>
      <c r="G134" s="137">
        <v>1268698</v>
      </c>
      <c r="H134" s="137">
        <v>591050</v>
      </c>
      <c r="I134" s="137">
        <v>423202</v>
      </c>
      <c r="J134" s="137">
        <v>11884720</v>
      </c>
      <c r="K134" s="137">
        <v>11427055</v>
      </c>
      <c r="L134" s="137">
        <v>13083683</v>
      </c>
      <c r="M134" s="137">
        <v>500333</v>
      </c>
      <c r="N134" s="137">
        <v>9919563</v>
      </c>
      <c r="O134" s="137">
        <v>-1790013</v>
      </c>
      <c r="P134" s="137">
        <v>-1198963</v>
      </c>
      <c r="Q134" s="137">
        <v>1161461</v>
      </c>
      <c r="R134" s="137">
        <v>13153418</v>
      </c>
      <c r="S134" s="137">
        <v>13674733</v>
      </c>
      <c r="T134" s="137">
        <v>1573066</v>
      </c>
      <c r="U134" s="137">
        <v>10419896</v>
      </c>
      <c r="V134" s="137">
        <v>1681771</v>
      </c>
      <c r="W134" s="137">
        <v>677648</v>
      </c>
    </row>
    <row r="135" spans="1:23" x14ac:dyDescent="0.3">
      <c r="A135" s="142">
        <v>37773</v>
      </c>
      <c r="B135" s="137">
        <v>-319127</v>
      </c>
      <c r="C135" s="137">
        <v>39284</v>
      </c>
      <c r="D135" s="137">
        <v>135832</v>
      </c>
      <c r="E135" s="137">
        <v>1457298</v>
      </c>
      <c r="F135" s="137">
        <v>134172</v>
      </c>
      <c r="G135" s="137">
        <v>1441799</v>
      </c>
      <c r="H135" s="137">
        <v>689712</v>
      </c>
      <c r="I135" s="137">
        <v>386408</v>
      </c>
      <c r="J135" s="137">
        <v>12086097</v>
      </c>
      <c r="K135" s="137">
        <v>11660404</v>
      </c>
      <c r="L135" s="137">
        <v>13157311</v>
      </c>
      <c r="M135" s="137">
        <v>553880</v>
      </c>
      <c r="N135" s="137">
        <v>10033884</v>
      </c>
      <c r="O135" s="137">
        <v>-1760926.2</v>
      </c>
      <c r="P135" s="137">
        <v>-1071215</v>
      </c>
      <c r="Q135" s="137">
        <v>1307628</v>
      </c>
      <c r="R135" s="137">
        <v>13527896</v>
      </c>
      <c r="S135" s="137">
        <v>13847023</v>
      </c>
      <c r="T135" s="137">
        <v>1593130</v>
      </c>
      <c r="U135" s="137">
        <v>10587764</v>
      </c>
      <c r="V135" s="137">
        <v>1666129</v>
      </c>
      <c r="W135" s="137">
        <v>752088</v>
      </c>
    </row>
    <row r="136" spans="1:23" x14ac:dyDescent="0.3">
      <c r="A136" s="143">
        <v>37803</v>
      </c>
      <c r="B136" s="137">
        <v>-684007</v>
      </c>
      <c r="C136" s="137">
        <v>45868</v>
      </c>
      <c r="D136" s="137">
        <v>88526</v>
      </c>
      <c r="E136" s="137">
        <v>1568096</v>
      </c>
      <c r="F136" s="137">
        <v>164730</v>
      </c>
      <c r="G136" s="137">
        <v>1629472</v>
      </c>
      <c r="H136" s="137">
        <v>771536</v>
      </c>
      <c r="I136" s="137">
        <v>301110</v>
      </c>
      <c r="J136" s="137">
        <v>12110805</v>
      </c>
      <c r="K136" s="137">
        <v>11763828</v>
      </c>
      <c r="L136" s="137">
        <v>13652748</v>
      </c>
      <c r="M136" s="137">
        <v>683010</v>
      </c>
      <c r="N136" s="137">
        <v>10406092</v>
      </c>
      <c r="O136" s="137">
        <v>-2313478.9</v>
      </c>
      <c r="P136" s="137">
        <v>-1541943</v>
      </c>
      <c r="Q136" s="137">
        <v>1464742</v>
      </c>
      <c r="R136" s="137">
        <v>13740277</v>
      </c>
      <c r="S136" s="137">
        <v>14424284</v>
      </c>
      <c r="T136" s="137">
        <v>1656622</v>
      </c>
      <c r="U136" s="137">
        <v>11089102</v>
      </c>
      <c r="V136" s="137">
        <v>1678560</v>
      </c>
      <c r="W136" s="137">
        <v>857936</v>
      </c>
    </row>
    <row r="137" spans="1:23" x14ac:dyDescent="0.3">
      <c r="A137" s="144">
        <v>37834</v>
      </c>
      <c r="B137" s="137">
        <v>-389135</v>
      </c>
      <c r="C137" s="137">
        <v>46592</v>
      </c>
      <c r="D137" s="137">
        <v>100780</v>
      </c>
      <c r="E137" s="137">
        <v>1586126</v>
      </c>
      <c r="F137" s="137">
        <v>114553</v>
      </c>
      <c r="G137" s="137">
        <v>1644099</v>
      </c>
      <c r="H137" s="137">
        <v>685155</v>
      </c>
      <c r="I137" s="137">
        <v>211537</v>
      </c>
      <c r="J137" s="137">
        <v>11783614</v>
      </c>
      <c r="K137" s="137">
        <v>11525485</v>
      </c>
      <c r="L137" s="137">
        <v>13131693</v>
      </c>
      <c r="M137" s="137">
        <v>584375</v>
      </c>
      <c r="N137" s="137">
        <v>9898260</v>
      </c>
      <c r="O137" s="137">
        <v>-2033234.1</v>
      </c>
      <c r="P137" s="137">
        <v>-1348079</v>
      </c>
      <c r="Q137" s="137">
        <v>1529547</v>
      </c>
      <c r="R137" s="137">
        <v>13427713</v>
      </c>
      <c r="S137" s="137">
        <v>13816848</v>
      </c>
      <c r="T137" s="137">
        <v>1686906</v>
      </c>
      <c r="U137" s="137">
        <v>10482635</v>
      </c>
      <c r="V137" s="137">
        <v>1647307</v>
      </c>
      <c r="W137" s="137">
        <v>958944</v>
      </c>
    </row>
    <row r="138" spans="1:23" x14ac:dyDescent="0.3">
      <c r="A138" s="145">
        <v>37865</v>
      </c>
      <c r="B138" s="137">
        <v>-355932</v>
      </c>
      <c r="C138" s="137">
        <v>42434</v>
      </c>
      <c r="D138" s="137">
        <v>94562</v>
      </c>
      <c r="E138" s="137">
        <v>1776864</v>
      </c>
      <c r="F138" s="137">
        <v>145015</v>
      </c>
      <c r="G138" s="137">
        <v>1459212</v>
      </c>
      <c r="H138" s="137">
        <v>639941</v>
      </c>
      <c r="I138" s="137">
        <v>282420</v>
      </c>
      <c r="J138" s="137">
        <v>12915840</v>
      </c>
      <c r="K138" s="137">
        <v>12590986</v>
      </c>
      <c r="L138" s="137">
        <v>14091042</v>
      </c>
      <c r="M138" s="137">
        <v>545379</v>
      </c>
      <c r="N138" s="137">
        <v>10671599</v>
      </c>
      <c r="O138" s="137">
        <v>-1815143.5</v>
      </c>
      <c r="P138" s="137">
        <v>-1175203</v>
      </c>
      <c r="Q138" s="137">
        <v>1314197</v>
      </c>
      <c r="R138" s="137">
        <v>14375051</v>
      </c>
      <c r="S138" s="137">
        <v>14730983</v>
      </c>
      <c r="T138" s="137">
        <v>1871426</v>
      </c>
      <c r="U138" s="137">
        <v>11216978</v>
      </c>
      <c r="V138" s="137">
        <v>1642579</v>
      </c>
      <c r="W138" s="137">
        <v>819271</v>
      </c>
    </row>
    <row r="139" spans="1:23" x14ac:dyDescent="0.3">
      <c r="A139" s="146">
        <v>37895</v>
      </c>
      <c r="B139" s="137">
        <v>-607453</v>
      </c>
      <c r="C139" s="137">
        <v>54360</v>
      </c>
      <c r="D139" s="137">
        <v>143206</v>
      </c>
      <c r="E139" s="137">
        <v>2075793</v>
      </c>
      <c r="F139" s="137">
        <v>173252</v>
      </c>
      <c r="G139" s="137">
        <v>1580299</v>
      </c>
      <c r="H139" s="137">
        <v>701074</v>
      </c>
      <c r="I139" s="137">
        <v>373971</v>
      </c>
      <c r="J139" s="137">
        <v>13547720</v>
      </c>
      <c r="K139" s="137">
        <v>13119388</v>
      </c>
      <c r="L139" s="137">
        <v>15034398</v>
      </c>
      <c r="M139" s="137">
        <v>557868</v>
      </c>
      <c r="N139" s="137">
        <v>11186810</v>
      </c>
      <c r="O139" s="137">
        <v>-2187752.2999999998</v>
      </c>
      <c r="P139" s="137">
        <v>-1486679</v>
      </c>
      <c r="Q139" s="137">
        <v>1407048</v>
      </c>
      <c r="R139" s="137">
        <v>15128019</v>
      </c>
      <c r="S139" s="137">
        <v>15735472</v>
      </c>
      <c r="T139" s="137">
        <v>2218999</v>
      </c>
      <c r="U139" s="137">
        <v>11744678</v>
      </c>
      <c r="V139" s="137">
        <v>1771795</v>
      </c>
      <c r="W139" s="137">
        <v>879226</v>
      </c>
    </row>
    <row r="140" spans="1:23" x14ac:dyDescent="0.3">
      <c r="A140" s="147">
        <v>37926</v>
      </c>
      <c r="B140" s="137">
        <v>-932184</v>
      </c>
      <c r="C140" s="137">
        <v>37721</v>
      </c>
      <c r="D140" s="137">
        <v>148218</v>
      </c>
      <c r="E140" s="137">
        <v>1887496</v>
      </c>
      <c r="F140" s="137">
        <v>190632</v>
      </c>
      <c r="G140" s="137">
        <v>1462307</v>
      </c>
      <c r="H140" s="137">
        <v>660546</v>
      </c>
      <c r="I140" s="137">
        <v>458273</v>
      </c>
      <c r="J140" s="137">
        <v>12298308</v>
      </c>
      <c r="K140" s="137">
        <v>11802314</v>
      </c>
      <c r="L140" s="137">
        <v>14032253</v>
      </c>
      <c r="M140" s="137">
        <v>512328</v>
      </c>
      <c r="N140" s="137">
        <v>10373006</v>
      </c>
      <c r="O140" s="137">
        <v>-2394490.7999999998</v>
      </c>
      <c r="P140" s="137">
        <v>-1733944</v>
      </c>
      <c r="Q140" s="137">
        <v>1271675</v>
      </c>
      <c r="R140" s="137">
        <v>13760615</v>
      </c>
      <c r="S140" s="137">
        <v>14692799</v>
      </c>
      <c r="T140" s="137">
        <v>2035714</v>
      </c>
      <c r="U140" s="137">
        <v>10885334</v>
      </c>
      <c r="V140" s="137">
        <v>1771751</v>
      </c>
      <c r="W140" s="137">
        <v>801761</v>
      </c>
    </row>
    <row r="141" spans="1:23" x14ac:dyDescent="0.3">
      <c r="A141" s="148">
        <v>37956</v>
      </c>
      <c r="B141" s="137">
        <v>-1026206</v>
      </c>
      <c r="C141" s="137">
        <v>56534</v>
      </c>
      <c r="D141" s="137">
        <v>93599</v>
      </c>
      <c r="E141" s="137">
        <v>2087180</v>
      </c>
      <c r="F141" s="137">
        <v>203792</v>
      </c>
      <c r="G141" s="137">
        <v>1882713</v>
      </c>
      <c r="H141" s="137">
        <v>772788</v>
      </c>
      <c r="I141" s="137">
        <v>547915</v>
      </c>
      <c r="J141" s="137">
        <v>13156000</v>
      </c>
      <c r="K141" s="137">
        <v>12551552</v>
      </c>
      <c r="L141" s="137">
        <v>15292131</v>
      </c>
      <c r="M141" s="137">
        <v>679189</v>
      </c>
      <c r="N141" s="137">
        <v>11154727</v>
      </c>
      <c r="O141" s="137">
        <v>-2908918.6</v>
      </c>
      <c r="P141" s="137">
        <v>-2136131</v>
      </c>
      <c r="Q141" s="137">
        <v>1678920</v>
      </c>
      <c r="R141" s="137">
        <v>15038713</v>
      </c>
      <c r="S141" s="137">
        <v>16064919</v>
      </c>
      <c r="T141" s="137">
        <v>2180779</v>
      </c>
      <c r="U141" s="137">
        <v>11833916</v>
      </c>
      <c r="V141" s="137">
        <v>2050224</v>
      </c>
      <c r="W141" s="137">
        <v>1109925</v>
      </c>
    </row>
    <row r="142" spans="1:23" x14ac:dyDescent="0.3">
      <c r="A142" s="136">
        <v>37987</v>
      </c>
      <c r="B142" s="137">
        <v>-161166</v>
      </c>
      <c r="C142" s="137">
        <v>74020</v>
      </c>
      <c r="D142" s="137">
        <v>176070</v>
      </c>
      <c r="E142" s="137">
        <v>1296008</v>
      </c>
      <c r="F142" s="137">
        <v>180575</v>
      </c>
      <c r="G142" s="137">
        <v>1728808</v>
      </c>
      <c r="H142" s="137">
        <v>741742</v>
      </c>
      <c r="I142" s="137">
        <v>496600</v>
      </c>
      <c r="J142" s="137">
        <v>10982104</v>
      </c>
      <c r="K142" s="137">
        <v>10411484</v>
      </c>
      <c r="L142" s="137">
        <v>12130336</v>
      </c>
      <c r="M142" s="137">
        <v>565672</v>
      </c>
      <c r="N142" s="137">
        <v>9298676</v>
      </c>
      <c r="O142" s="137">
        <v>-1889973.9</v>
      </c>
      <c r="P142" s="137">
        <v>-1148232</v>
      </c>
      <c r="Q142" s="137">
        <v>1548233</v>
      </c>
      <c r="R142" s="137">
        <v>12710912</v>
      </c>
      <c r="S142" s="137">
        <v>12872078</v>
      </c>
      <c r="T142" s="137">
        <v>1472078</v>
      </c>
      <c r="U142" s="137">
        <v>9864348</v>
      </c>
      <c r="V142" s="137">
        <v>1535652</v>
      </c>
      <c r="W142" s="137">
        <v>987066</v>
      </c>
    </row>
    <row r="143" spans="1:23" x14ac:dyDescent="0.3">
      <c r="A143" s="138">
        <v>38018</v>
      </c>
      <c r="B143" s="137">
        <v>-211388</v>
      </c>
      <c r="C143" s="137">
        <v>47545</v>
      </c>
      <c r="D143" s="137">
        <v>140991</v>
      </c>
      <c r="E143" s="137">
        <v>1484016</v>
      </c>
      <c r="F143" s="137">
        <v>180371</v>
      </c>
      <c r="G143" s="137">
        <v>1505678</v>
      </c>
      <c r="H143" s="137">
        <v>790880</v>
      </c>
      <c r="I143" s="137">
        <v>534984</v>
      </c>
      <c r="J143" s="137">
        <v>12358606</v>
      </c>
      <c r="K143" s="137">
        <v>11776077</v>
      </c>
      <c r="L143" s="137">
        <v>13284791</v>
      </c>
      <c r="M143" s="137">
        <v>649889</v>
      </c>
      <c r="N143" s="137">
        <v>10255029</v>
      </c>
      <c r="O143" s="137">
        <v>-1717065.5</v>
      </c>
      <c r="P143" s="137">
        <v>-926186</v>
      </c>
      <c r="Q143" s="137">
        <v>1325306</v>
      </c>
      <c r="R143" s="137">
        <v>13864283</v>
      </c>
      <c r="S143" s="137">
        <v>14075671</v>
      </c>
      <c r="T143" s="137">
        <v>1625007</v>
      </c>
      <c r="U143" s="137">
        <v>10904918</v>
      </c>
      <c r="V143" s="137">
        <v>1545746</v>
      </c>
      <c r="W143" s="137">
        <v>714798</v>
      </c>
    </row>
    <row r="144" spans="1:23" x14ac:dyDescent="0.3">
      <c r="A144" s="139">
        <v>38047</v>
      </c>
      <c r="B144" s="137">
        <v>-151330</v>
      </c>
      <c r="C144" s="137">
        <v>47407</v>
      </c>
      <c r="D144" s="137">
        <v>191624</v>
      </c>
      <c r="E144" s="137">
        <v>1911970</v>
      </c>
      <c r="F144" s="137">
        <v>215046</v>
      </c>
      <c r="G144" s="137">
        <v>1760046</v>
      </c>
      <c r="H144" s="137">
        <v>797511</v>
      </c>
      <c r="I144" s="137">
        <v>751798</v>
      </c>
      <c r="J144" s="137">
        <v>14857773</v>
      </c>
      <c r="K144" s="137">
        <v>14058567</v>
      </c>
      <c r="L144" s="137">
        <v>15971638</v>
      </c>
      <c r="M144" s="137">
        <v>605887</v>
      </c>
      <c r="N144" s="137">
        <v>12214787</v>
      </c>
      <c r="O144" s="137">
        <v>-1911376.2</v>
      </c>
      <c r="P144" s="137">
        <v>-1113866</v>
      </c>
      <c r="Q144" s="137">
        <v>1545000</v>
      </c>
      <c r="R144" s="137">
        <v>16617819</v>
      </c>
      <c r="S144" s="137">
        <v>16769149</v>
      </c>
      <c r="T144" s="137">
        <v>2103594</v>
      </c>
      <c r="U144" s="137">
        <v>12820674</v>
      </c>
      <c r="V144" s="137">
        <v>1844881</v>
      </c>
      <c r="W144" s="137">
        <v>962536</v>
      </c>
    </row>
    <row r="145" spans="1:23" x14ac:dyDescent="0.3">
      <c r="A145" s="140">
        <v>38078</v>
      </c>
      <c r="B145" s="137">
        <v>-698612</v>
      </c>
      <c r="C145" s="137">
        <v>90870</v>
      </c>
      <c r="D145" s="137">
        <v>206595</v>
      </c>
      <c r="E145" s="137">
        <v>1766685</v>
      </c>
      <c r="F145" s="137">
        <v>192730</v>
      </c>
      <c r="G145" s="137">
        <v>1717909</v>
      </c>
      <c r="H145" s="137">
        <v>816212</v>
      </c>
      <c r="I145" s="137">
        <v>495411</v>
      </c>
      <c r="J145" s="137">
        <v>13007889</v>
      </c>
      <c r="K145" s="137">
        <v>12421608</v>
      </c>
      <c r="L145" s="137">
        <v>14608198</v>
      </c>
      <c r="M145" s="137">
        <v>609617</v>
      </c>
      <c r="N145" s="137">
        <v>11114620</v>
      </c>
      <c r="O145" s="137">
        <v>-2416520.6</v>
      </c>
      <c r="P145" s="137">
        <v>-1600309</v>
      </c>
      <c r="Q145" s="137">
        <v>1525179</v>
      </c>
      <c r="R145" s="137">
        <v>14725798</v>
      </c>
      <c r="S145" s="137">
        <v>15424410</v>
      </c>
      <c r="T145" s="137">
        <v>1973280</v>
      </c>
      <c r="U145" s="137">
        <v>11724237</v>
      </c>
      <c r="V145" s="137">
        <v>1726893</v>
      </c>
      <c r="W145" s="137">
        <v>901697</v>
      </c>
    </row>
    <row r="146" spans="1:23" x14ac:dyDescent="0.3">
      <c r="A146" s="141">
        <v>38108</v>
      </c>
      <c r="B146" s="137">
        <v>92762</v>
      </c>
      <c r="C146" s="137">
        <v>73430</v>
      </c>
      <c r="D146" s="137">
        <v>223220</v>
      </c>
      <c r="E146" s="137">
        <v>1739850</v>
      </c>
      <c r="F146" s="137">
        <v>213690</v>
      </c>
      <c r="G146" s="137">
        <v>2145353</v>
      </c>
      <c r="H146" s="137">
        <v>761091</v>
      </c>
      <c r="I146" s="137">
        <v>467913</v>
      </c>
      <c r="J146" s="137">
        <v>14009395</v>
      </c>
      <c r="K146" s="137">
        <v>13468052</v>
      </c>
      <c r="L146" s="137">
        <v>15300895</v>
      </c>
      <c r="M146" s="137">
        <v>537871</v>
      </c>
      <c r="N146" s="137">
        <v>11871896</v>
      </c>
      <c r="O146" s="137">
        <v>-2052590.9</v>
      </c>
      <c r="P146" s="137">
        <v>-1291500</v>
      </c>
      <c r="Q146" s="137">
        <v>1931663</v>
      </c>
      <c r="R146" s="137">
        <v>16154748</v>
      </c>
      <c r="S146" s="137">
        <v>16061986</v>
      </c>
      <c r="T146" s="137">
        <v>1963070</v>
      </c>
      <c r="U146" s="137">
        <v>12409767</v>
      </c>
      <c r="V146" s="137">
        <v>1689149</v>
      </c>
      <c r="W146" s="137">
        <v>1384262</v>
      </c>
    </row>
    <row r="147" spans="1:23" x14ac:dyDescent="0.3">
      <c r="A147" s="142">
        <v>38139</v>
      </c>
      <c r="B147" s="137">
        <v>-513668</v>
      </c>
      <c r="C147" s="137">
        <v>75668</v>
      </c>
      <c r="D147" s="137">
        <v>191760</v>
      </c>
      <c r="E147" s="137">
        <v>1820041</v>
      </c>
      <c r="F147" s="137">
        <v>183333</v>
      </c>
      <c r="G147" s="137">
        <v>1846614</v>
      </c>
      <c r="H147" s="137">
        <v>842851</v>
      </c>
      <c r="I147" s="137">
        <v>388477</v>
      </c>
      <c r="J147" s="137">
        <v>14660683</v>
      </c>
      <c r="K147" s="137">
        <v>14196538</v>
      </c>
      <c r="L147" s="137">
        <v>16178114</v>
      </c>
      <c r="M147" s="137">
        <v>651091</v>
      </c>
      <c r="N147" s="137">
        <v>12377577</v>
      </c>
      <c r="O147" s="137">
        <v>-2360282.1</v>
      </c>
      <c r="P147" s="137">
        <v>-1517431</v>
      </c>
      <c r="Q147" s="137">
        <v>1663281</v>
      </c>
      <c r="R147" s="137">
        <v>16507297</v>
      </c>
      <c r="S147" s="137">
        <v>17020965</v>
      </c>
      <c r="T147" s="137">
        <v>2011801</v>
      </c>
      <c r="U147" s="137">
        <v>13028668</v>
      </c>
      <c r="V147" s="137">
        <v>1980496</v>
      </c>
      <c r="W147" s="137">
        <v>1003763</v>
      </c>
    </row>
    <row r="148" spans="1:23" x14ac:dyDescent="0.3">
      <c r="A148" s="143">
        <v>38169</v>
      </c>
      <c r="B148" s="137">
        <v>-831004</v>
      </c>
      <c r="C148" s="137">
        <v>78560</v>
      </c>
      <c r="D148" s="137">
        <v>158015</v>
      </c>
      <c r="E148" s="137">
        <v>1737677</v>
      </c>
      <c r="F148" s="137">
        <v>200300</v>
      </c>
      <c r="G148" s="137">
        <v>1978884</v>
      </c>
      <c r="H148" s="137">
        <v>947256</v>
      </c>
      <c r="I148" s="137">
        <v>314905</v>
      </c>
      <c r="J148" s="137">
        <v>13038113</v>
      </c>
      <c r="K148" s="137">
        <v>12644648</v>
      </c>
      <c r="L148" s="137">
        <v>14900745</v>
      </c>
      <c r="M148" s="137">
        <v>789241</v>
      </c>
      <c r="N148" s="137">
        <v>11240280</v>
      </c>
      <c r="O148" s="137">
        <v>-2809888.2</v>
      </c>
      <c r="P148" s="137">
        <v>-1862632</v>
      </c>
      <c r="Q148" s="137">
        <v>1778585</v>
      </c>
      <c r="R148" s="137">
        <v>15016997</v>
      </c>
      <c r="S148" s="137">
        <v>15848001</v>
      </c>
      <c r="T148" s="137">
        <v>1895692</v>
      </c>
      <c r="U148" s="137">
        <v>12029521</v>
      </c>
      <c r="V148" s="137">
        <v>1922788</v>
      </c>
      <c r="W148" s="137">
        <v>1031628</v>
      </c>
    </row>
    <row r="149" spans="1:23" x14ac:dyDescent="0.3">
      <c r="A149" s="144">
        <v>38200</v>
      </c>
      <c r="B149" s="137">
        <v>-672822</v>
      </c>
      <c r="C149" s="137">
        <v>67357</v>
      </c>
      <c r="D149" s="137">
        <v>164654</v>
      </c>
      <c r="E149" s="137">
        <v>1996820</v>
      </c>
      <c r="F149" s="137">
        <v>182458</v>
      </c>
      <c r="G149" s="137">
        <v>2087157</v>
      </c>
      <c r="H149" s="137">
        <v>895424</v>
      </c>
      <c r="I149" s="137">
        <v>274045</v>
      </c>
      <c r="J149" s="137">
        <v>14840640</v>
      </c>
      <c r="K149" s="137">
        <v>14499237</v>
      </c>
      <c r="L149" s="137">
        <v>16705194</v>
      </c>
      <c r="M149" s="137">
        <v>730770</v>
      </c>
      <c r="N149" s="137">
        <v>12782731</v>
      </c>
      <c r="O149" s="137">
        <v>-2759978.5</v>
      </c>
      <c r="P149" s="137">
        <v>-1864554</v>
      </c>
      <c r="Q149" s="137">
        <v>1904698</v>
      </c>
      <c r="R149" s="137">
        <v>16927796</v>
      </c>
      <c r="S149" s="137">
        <v>17600618</v>
      </c>
      <c r="T149" s="137">
        <v>2161474</v>
      </c>
      <c r="U149" s="137">
        <v>13513501</v>
      </c>
      <c r="V149" s="137">
        <v>1925643</v>
      </c>
      <c r="W149" s="137">
        <v>1191732</v>
      </c>
    </row>
    <row r="150" spans="1:23" x14ac:dyDescent="0.3">
      <c r="A150" s="145">
        <v>38231</v>
      </c>
      <c r="B150" s="137">
        <v>-443786</v>
      </c>
      <c r="C150" s="137">
        <v>75910</v>
      </c>
      <c r="D150" s="137">
        <v>225000</v>
      </c>
      <c r="E150" s="137">
        <v>2032125</v>
      </c>
      <c r="F150" s="137">
        <v>211733</v>
      </c>
      <c r="G150" s="137">
        <v>2189689</v>
      </c>
      <c r="H150" s="137">
        <v>1031137</v>
      </c>
      <c r="I150" s="137">
        <v>247738</v>
      </c>
      <c r="J150" s="137">
        <v>13739776</v>
      </c>
      <c r="K150" s="137">
        <v>13416128</v>
      </c>
      <c r="L150" s="137">
        <v>15342114</v>
      </c>
      <c r="M150" s="137">
        <v>806137</v>
      </c>
      <c r="N150" s="137">
        <v>11458674</v>
      </c>
      <c r="O150" s="137">
        <v>-2633475.1</v>
      </c>
      <c r="P150" s="137">
        <v>-1602338</v>
      </c>
      <c r="Q150" s="137">
        <v>1977956</v>
      </c>
      <c r="R150" s="137">
        <v>15929465</v>
      </c>
      <c r="S150" s="137">
        <v>16373251</v>
      </c>
      <c r="T150" s="137">
        <v>2257125</v>
      </c>
      <c r="U150" s="137">
        <v>12264811</v>
      </c>
      <c r="V150" s="137">
        <v>1851315</v>
      </c>
      <c r="W150" s="137">
        <v>1158552</v>
      </c>
    </row>
    <row r="151" spans="1:23" x14ac:dyDescent="0.3">
      <c r="A151" s="146">
        <v>38261</v>
      </c>
      <c r="B151" s="137">
        <v>-610724</v>
      </c>
      <c r="C151" s="137">
        <v>70271</v>
      </c>
      <c r="D151" s="137">
        <v>132998</v>
      </c>
      <c r="E151" s="137">
        <v>2148318</v>
      </c>
      <c r="F151" s="137">
        <v>193675</v>
      </c>
      <c r="G151" s="137">
        <v>2582963</v>
      </c>
      <c r="H151" s="137">
        <v>875816</v>
      </c>
      <c r="I151" s="137">
        <v>417142</v>
      </c>
      <c r="J151" s="137">
        <v>14330239</v>
      </c>
      <c r="K151" s="137">
        <v>13842827</v>
      </c>
      <c r="L151" s="137">
        <v>16648110</v>
      </c>
      <c r="M151" s="137">
        <v>742818</v>
      </c>
      <c r="N151" s="137">
        <v>12532205</v>
      </c>
      <c r="O151" s="137">
        <v>-3193686.5</v>
      </c>
      <c r="P151" s="137">
        <v>-2317870</v>
      </c>
      <c r="Q151" s="137">
        <v>2389288</v>
      </c>
      <c r="R151" s="137">
        <v>16913202</v>
      </c>
      <c r="S151" s="137">
        <v>17523926</v>
      </c>
      <c r="T151" s="137">
        <v>2281316</v>
      </c>
      <c r="U151" s="137">
        <v>13275023</v>
      </c>
      <c r="V151" s="137">
        <v>1967587</v>
      </c>
      <c r="W151" s="137">
        <v>1707146</v>
      </c>
    </row>
    <row r="152" spans="1:23" x14ac:dyDescent="0.3">
      <c r="A152" s="147">
        <v>38292</v>
      </c>
      <c r="B152" s="137">
        <v>-2351548</v>
      </c>
      <c r="C152" s="137">
        <v>84321</v>
      </c>
      <c r="D152" s="137">
        <v>393646</v>
      </c>
      <c r="E152" s="137">
        <v>2464844</v>
      </c>
      <c r="F152" s="137">
        <v>242366</v>
      </c>
      <c r="G152" s="137">
        <v>2138445</v>
      </c>
      <c r="H152" s="137">
        <v>1319401</v>
      </c>
      <c r="I152" s="137">
        <v>603742</v>
      </c>
      <c r="J152" s="137">
        <v>14937129</v>
      </c>
      <c r="K152" s="137">
        <v>14249067</v>
      </c>
      <c r="L152" s="137">
        <v>18107721</v>
      </c>
      <c r="M152" s="137">
        <v>925755</v>
      </c>
      <c r="N152" s="137">
        <v>13449111</v>
      </c>
      <c r="O152" s="137">
        <v>-4489992.7</v>
      </c>
      <c r="P152" s="137">
        <v>-3170592</v>
      </c>
      <c r="Q152" s="137">
        <v>1896079</v>
      </c>
      <c r="R152" s="137">
        <v>17075574</v>
      </c>
      <c r="S152" s="137">
        <v>19427122</v>
      </c>
      <c r="T152" s="137">
        <v>2858490</v>
      </c>
      <c r="U152" s="137">
        <v>14374866</v>
      </c>
      <c r="V152" s="137">
        <v>2193766</v>
      </c>
      <c r="W152" s="137">
        <v>819044</v>
      </c>
    </row>
    <row r="153" spans="1:23" x14ac:dyDescent="0.3">
      <c r="A153" s="148">
        <v>38322</v>
      </c>
      <c r="B153" s="137">
        <v>-2257811</v>
      </c>
      <c r="C153" s="137">
        <v>115429</v>
      </c>
      <c r="D153" s="137">
        <v>435235</v>
      </c>
      <c r="E153" s="137">
        <v>2370814</v>
      </c>
      <c r="F153" s="137">
        <v>208981</v>
      </c>
      <c r="G153" s="137">
        <v>1981533</v>
      </c>
      <c r="H153" s="137">
        <v>1409479</v>
      </c>
      <c r="I153" s="137">
        <v>673721</v>
      </c>
      <c r="J153" s="137">
        <v>13573131</v>
      </c>
      <c r="K153" s="137">
        <v>12783981</v>
      </c>
      <c r="L153" s="137">
        <v>16402996</v>
      </c>
      <c r="M153" s="137">
        <v>974244</v>
      </c>
      <c r="N153" s="137">
        <v>11619145</v>
      </c>
      <c r="O153" s="137">
        <v>-4239343.9000000004</v>
      </c>
      <c r="P153" s="137">
        <v>-2829865</v>
      </c>
      <c r="Q153" s="137">
        <v>1772552</v>
      </c>
      <c r="R153" s="137">
        <v>15554664</v>
      </c>
      <c r="S153" s="137">
        <v>17812475</v>
      </c>
      <c r="T153" s="137">
        <v>2806049</v>
      </c>
      <c r="U153" s="137">
        <v>12593389</v>
      </c>
      <c r="V153" s="137">
        <v>2413037</v>
      </c>
      <c r="W153" s="137">
        <v>572054</v>
      </c>
    </row>
    <row r="154" spans="1:23" x14ac:dyDescent="0.3">
      <c r="A154" s="136">
        <v>38353</v>
      </c>
      <c r="B154" s="137">
        <v>-1146463</v>
      </c>
      <c r="C154" s="137">
        <v>74171</v>
      </c>
      <c r="D154" s="137">
        <v>240795</v>
      </c>
      <c r="E154" s="137">
        <v>1672649</v>
      </c>
      <c r="F154" s="137">
        <v>199936</v>
      </c>
      <c r="G154" s="137">
        <v>1985953</v>
      </c>
      <c r="H154" s="137">
        <v>1032405</v>
      </c>
      <c r="I154" s="137">
        <v>578502</v>
      </c>
      <c r="J154" s="137">
        <v>12139285</v>
      </c>
      <c r="K154" s="137">
        <v>11486613</v>
      </c>
      <c r="L154" s="137">
        <v>14239296</v>
      </c>
      <c r="M154" s="137">
        <v>791610</v>
      </c>
      <c r="N154" s="137">
        <v>10740964</v>
      </c>
      <c r="O154" s="137">
        <v>-3132415.6</v>
      </c>
      <c r="P154" s="137">
        <v>-2100011</v>
      </c>
      <c r="Q154" s="137">
        <v>1786016</v>
      </c>
      <c r="R154" s="137">
        <v>14125238</v>
      </c>
      <c r="S154" s="137">
        <v>15271701</v>
      </c>
      <c r="T154" s="137">
        <v>1913444</v>
      </c>
      <c r="U154" s="137">
        <v>11532574</v>
      </c>
      <c r="V154" s="137">
        <v>1825682</v>
      </c>
      <c r="W154" s="137">
        <v>953548</v>
      </c>
    </row>
    <row r="155" spans="1:23" x14ac:dyDescent="0.3">
      <c r="A155" s="138">
        <v>38384</v>
      </c>
      <c r="B155" s="137">
        <v>-573006</v>
      </c>
      <c r="C155" s="137">
        <v>95982</v>
      </c>
      <c r="D155" s="137">
        <v>401643</v>
      </c>
      <c r="E155" s="137">
        <v>1794690</v>
      </c>
      <c r="F155" s="137">
        <v>237237</v>
      </c>
      <c r="G155" s="137">
        <v>2027295</v>
      </c>
      <c r="H155" s="137">
        <v>1175912</v>
      </c>
      <c r="I155" s="137">
        <v>531662</v>
      </c>
      <c r="J155" s="137">
        <v>13384371</v>
      </c>
      <c r="K155" s="137">
        <v>12756727</v>
      </c>
      <c r="L155" s="137">
        <v>14808761</v>
      </c>
      <c r="M155" s="137">
        <v>774268</v>
      </c>
      <c r="N155" s="137">
        <v>11160621</v>
      </c>
      <c r="O155" s="137">
        <v>-2600301.4</v>
      </c>
      <c r="P155" s="137">
        <v>-1424390</v>
      </c>
      <c r="Q155" s="137">
        <v>1790058</v>
      </c>
      <c r="R155" s="137">
        <v>15411666</v>
      </c>
      <c r="S155" s="137">
        <v>15984672</v>
      </c>
      <c r="T155" s="137">
        <v>2196333</v>
      </c>
      <c r="U155" s="137">
        <v>11934889</v>
      </c>
      <c r="V155" s="137">
        <v>1853450</v>
      </c>
      <c r="W155" s="137">
        <v>851384</v>
      </c>
    </row>
    <row r="156" spans="1:23" x14ac:dyDescent="0.3">
      <c r="A156" s="139">
        <v>38412</v>
      </c>
      <c r="B156" s="137">
        <v>-157799</v>
      </c>
      <c r="C156" s="137">
        <v>99805</v>
      </c>
      <c r="D156" s="137">
        <v>400198</v>
      </c>
      <c r="E156" s="137">
        <v>2044231</v>
      </c>
      <c r="F156" s="137">
        <v>266752</v>
      </c>
      <c r="G156" s="137">
        <v>2477130</v>
      </c>
      <c r="H156" s="137">
        <v>1242420</v>
      </c>
      <c r="I156" s="137">
        <v>640310</v>
      </c>
      <c r="J156" s="137">
        <v>14880725</v>
      </c>
      <c r="K156" s="137">
        <v>14140610</v>
      </c>
      <c r="L156" s="137">
        <v>16273234</v>
      </c>
      <c r="M156" s="137">
        <v>842222</v>
      </c>
      <c r="N156" s="137">
        <v>12110852</v>
      </c>
      <c r="O156" s="137">
        <v>-2634928.6</v>
      </c>
      <c r="P156" s="137">
        <v>-1392508</v>
      </c>
      <c r="Q156" s="137">
        <v>2210377</v>
      </c>
      <c r="R156" s="137">
        <v>17357855</v>
      </c>
      <c r="S156" s="137">
        <v>17515654</v>
      </c>
      <c r="T156" s="137">
        <v>2444429</v>
      </c>
      <c r="U156" s="137">
        <v>12953074</v>
      </c>
      <c r="V156" s="137">
        <v>2118151</v>
      </c>
      <c r="W156" s="137">
        <v>1234709</v>
      </c>
    </row>
    <row r="157" spans="1:23" x14ac:dyDescent="0.3">
      <c r="A157" s="140">
        <v>38443</v>
      </c>
      <c r="B157" s="137">
        <v>-634635</v>
      </c>
      <c r="C157" s="137">
        <v>111370</v>
      </c>
      <c r="D157" s="137">
        <v>465276</v>
      </c>
      <c r="E157" s="137">
        <v>2101870</v>
      </c>
      <c r="F157" s="137">
        <v>299147</v>
      </c>
      <c r="G157" s="137">
        <v>2429087</v>
      </c>
      <c r="H157" s="137">
        <v>1323631</v>
      </c>
      <c r="I157" s="137">
        <v>596187</v>
      </c>
      <c r="J157" s="137">
        <v>14949701</v>
      </c>
      <c r="K157" s="137">
        <v>14242145</v>
      </c>
      <c r="L157" s="137">
        <v>16689792</v>
      </c>
      <c r="M157" s="137">
        <v>858355</v>
      </c>
      <c r="N157" s="137">
        <v>12461170</v>
      </c>
      <c r="O157" s="137">
        <v>-3063721.7</v>
      </c>
      <c r="P157" s="137">
        <v>-1740090</v>
      </c>
      <c r="Q157" s="137">
        <v>2129939</v>
      </c>
      <c r="R157" s="137">
        <v>17378788</v>
      </c>
      <c r="S157" s="137">
        <v>18013423</v>
      </c>
      <c r="T157" s="137">
        <v>2567146</v>
      </c>
      <c r="U157" s="137">
        <v>13319525</v>
      </c>
      <c r="V157" s="137">
        <v>2126751</v>
      </c>
      <c r="W157" s="137">
        <v>1105455</v>
      </c>
    </row>
    <row r="158" spans="1:23" x14ac:dyDescent="0.3">
      <c r="A158" s="141">
        <v>38473</v>
      </c>
      <c r="B158" s="137">
        <v>10801</v>
      </c>
      <c r="C158" s="137">
        <v>103980</v>
      </c>
      <c r="D158" s="137">
        <v>295545</v>
      </c>
      <c r="E158" s="137">
        <v>2009589</v>
      </c>
      <c r="F158" s="137">
        <v>296486</v>
      </c>
      <c r="G158" s="137">
        <v>2582799</v>
      </c>
      <c r="H158" s="137">
        <v>1086839</v>
      </c>
      <c r="I158" s="137">
        <v>581217</v>
      </c>
      <c r="J158" s="137">
        <v>15697941</v>
      </c>
      <c r="K158" s="137">
        <v>15012744</v>
      </c>
      <c r="L158" s="137">
        <v>17183100</v>
      </c>
      <c r="M158" s="137">
        <v>791294</v>
      </c>
      <c r="N158" s="137">
        <v>13208113</v>
      </c>
      <c r="O158" s="137">
        <v>-2571998.2000000002</v>
      </c>
      <c r="P158" s="137">
        <v>-1485159</v>
      </c>
      <c r="Q158" s="137">
        <v>2286312</v>
      </c>
      <c r="R158" s="137">
        <v>18280740</v>
      </c>
      <c r="S158" s="137">
        <v>18269939</v>
      </c>
      <c r="T158" s="137">
        <v>2305134</v>
      </c>
      <c r="U158" s="137">
        <v>13999407</v>
      </c>
      <c r="V158" s="137">
        <v>1965399</v>
      </c>
      <c r="W158" s="137">
        <v>1495960</v>
      </c>
    </row>
    <row r="159" spans="1:23" x14ac:dyDescent="0.3">
      <c r="A159" s="142">
        <v>38504</v>
      </c>
      <c r="B159" s="137">
        <v>-53831</v>
      </c>
      <c r="C159" s="137">
        <v>78786</v>
      </c>
      <c r="D159" s="137">
        <v>287997</v>
      </c>
      <c r="E159" s="137">
        <v>2128916</v>
      </c>
      <c r="F159" s="137">
        <v>301961</v>
      </c>
      <c r="G159" s="137">
        <v>2708949</v>
      </c>
      <c r="H159" s="137">
        <v>1096361</v>
      </c>
      <c r="I159" s="137">
        <v>500153</v>
      </c>
      <c r="J159" s="137">
        <v>15608558</v>
      </c>
      <c r="K159" s="137">
        <v>15029619</v>
      </c>
      <c r="L159" s="137">
        <v>17274977</v>
      </c>
      <c r="M159" s="137">
        <v>808364</v>
      </c>
      <c r="N159" s="137">
        <v>12963490</v>
      </c>
      <c r="O159" s="137">
        <v>-2762780.2</v>
      </c>
      <c r="P159" s="137">
        <v>-1666419</v>
      </c>
      <c r="Q159" s="137">
        <v>2406987</v>
      </c>
      <c r="R159" s="137">
        <v>18317507</v>
      </c>
      <c r="S159" s="137">
        <v>18371338</v>
      </c>
      <c r="T159" s="137">
        <v>2416913</v>
      </c>
      <c r="U159" s="137">
        <v>13771854</v>
      </c>
      <c r="V159" s="137">
        <v>2182571</v>
      </c>
      <c r="W159" s="137">
        <v>1612588</v>
      </c>
    </row>
    <row r="160" spans="1:23" x14ac:dyDescent="0.3">
      <c r="A160" s="143">
        <v>38534</v>
      </c>
      <c r="B160" s="137">
        <v>-721349</v>
      </c>
      <c r="C160" s="137">
        <v>96715</v>
      </c>
      <c r="D160" s="137">
        <v>367776</v>
      </c>
      <c r="E160" s="137">
        <v>1961659</v>
      </c>
      <c r="F160" s="137">
        <v>284971</v>
      </c>
      <c r="G160" s="137">
        <v>2758055</v>
      </c>
      <c r="H160" s="137">
        <v>1260825</v>
      </c>
      <c r="I160" s="137">
        <v>288306</v>
      </c>
      <c r="J160" s="137">
        <v>13618526</v>
      </c>
      <c r="K160" s="137">
        <v>13233505</v>
      </c>
      <c r="L160" s="137">
        <v>15837105</v>
      </c>
      <c r="M160" s="137">
        <v>893049</v>
      </c>
      <c r="N160" s="137">
        <v>11873517</v>
      </c>
      <c r="O160" s="137">
        <v>-3479404</v>
      </c>
      <c r="P160" s="137">
        <v>-2218579</v>
      </c>
      <c r="Q160" s="137">
        <v>2473084</v>
      </c>
      <c r="R160" s="137">
        <v>16376581</v>
      </c>
      <c r="S160" s="137">
        <v>17097930</v>
      </c>
      <c r="T160" s="137">
        <v>2329435</v>
      </c>
      <c r="U160" s="137">
        <v>12766566</v>
      </c>
      <c r="V160" s="137">
        <v>2001929</v>
      </c>
      <c r="W160" s="137">
        <v>1497230</v>
      </c>
    </row>
    <row r="161" spans="1:23" x14ac:dyDescent="0.3">
      <c r="A161" s="144">
        <v>38565</v>
      </c>
      <c r="B161" s="137">
        <v>-636561</v>
      </c>
      <c r="C161" s="137">
        <v>108101</v>
      </c>
      <c r="D161" s="137">
        <v>417834</v>
      </c>
      <c r="E161" s="137">
        <v>2202348</v>
      </c>
      <c r="F161" s="137">
        <v>312462</v>
      </c>
      <c r="G161" s="137">
        <v>3067983</v>
      </c>
      <c r="H161" s="137">
        <v>1324222</v>
      </c>
      <c r="I161" s="137">
        <v>268172</v>
      </c>
      <c r="J161" s="137">
        <v>16431387</v>
      </c>
      <c r="K161" s="137">
        <v>16055114</v>
      </c>
      <c r="L161" s="137">
        <v>18811709</v>
      </c>
      <c r="M161" s="137">
        <v>906388</v>
      </c>
      <c r="N161" s="137">
        <v>14220094</v>
      </c>
      <c r="O161" s="137">
        <v>-3704544.3</v>
      </c>
      <c r="P161" s="137">
        <v>-2380322</v>
      </c>
      <c r="Q161" s="137">
        <v>2755521</v>
      </c>
      <c r="R161" s="137">
        <v>19499370</v>
      </c>
      <c r="S161" s="137">
        <v>20135931</v>
      </c>
      <c r="T161" s="137">
        <v>2620182</v>
      </c>
      <c r="U161" s="137">
        <v>15126482</v>
      </c>
      <c r="V161" s="137">
        <v>2389267</v>
      </c>
      <c r="W161" s="137">
        <v>1743761</v>
      </c>
    </row>
    <row r="162" spans="1:23" x14ac:dyDescent="0.3">
      <c r="A162" s="145">
        <v>38596</v>
      </c>
      <c r="B162" s="137">
        <v>-330110</v>
      </c>
      <c r="C162" s="137">
        <v>81929</v>
      </c>
      <c r="D162" s="137">
        <v>428018</v>
      </c>
      <c r="E162" s="137">
        <v>2309088</v>
      </c>
      <c r="F162" s="137">
        <v>345343</v>
      </c>
      <c r="G162" s="137">
        <v>2909760</v>
      </c>
      <c r="H162" s="137">
        <v>1359915</v>
      </c>
      <c r="I162" s="137">
        <v>289919</v>
      </c>
      <c r="J162" s="137">
        <v>15397635</v>
      </c>
      <c r="K162" s="137">
        <v>15025787</v>
      </c>
      <c r="L162" s="137">
        <v>17277590</v>
      </c>
      <c r="M162" s="137">
        <v>931897</v>
      </c>
      <c r="N162" s="137">
        <v>12753106</v>
      </c>
      <c r="O162" s="137">
        <v>-3239870.1</v>
      </c>
      <c r="P162" s="137">
        <v>-1879955</v>
      </c>
      <c r="Q162" s="137">
        <v>2564417</v>
      </c>
      <c r="R162" s="137">
        <v>18307395</v>
      </c>
      <c r="S162" s="137">
        <v>18637505</v>
      </c>
      <c r="T162" s="137">
        <v>2737106</v>
      </c>
      <c r="U162" s="137">
        <v>13685003</v>
      </c>
      <c r="V162" s="137">
        <v>2215396</v>
      </c>
      <c r="W162" s="137">
        <v>1549845</v>
      </c>
    </row>
    <row r="163" spans="1:23" x14ac:dyDescent="0.3">
      <c r="A163" s="146">
        <v>38626</v>
      </c>
      <c r="B163" s="137">
        <v>-679499</v>
      </c>
      <c r="C163" s="137">
        <v>112129</v>
      </c>
      <c r="D163" s="137">
        <v>751882</v>
      </c>
      <c r="E163" s="137">
        <v>2473799</v>
      </c>
      <c r="F163" s="137">
        <v>305644</v>
      </c>
      <c r="G163" s="137">
        <v>3144437</v>
      </c>
      <c r="H163" s="137">
        <v>1775554</v>
      </c>
      <c r="I163" s="137">
        <v>426223</v>
      </c>
      <c r="J163" s="137">
        <v>16415673</v>
      </c>
      <c r="K163" s="137">
        <v>15877322</v>
      </c>
      <c r="L163" s="137">
        <v>18464055</v>
      </c>
      <c r="M163" s="137">
        <v>1023672</v>
      </c>
      <c r="N163" s="137">
        <v>13771637</v>
      </c>
      <c r="O163" s="137">
        <v>-3823936</v>
      </c>
      <c r="P163" s="137">
        <v>-2048382</v>
      </c>
      <c r="Q163" s="137">
        <v>2838792</v>
      </c>
      <c r="R163" s="137">
        <v>19560110</v>
      </c>
      <c r="S163" s="137">
        <v>20239609</v>
      </c>
      <c r="T163" s="137">
        <v>3225681</v>
      </c>
      <c r="U163" s="137">
        <v>14795309</v>
      </c>
      <c r="V163" s="137">
        <v>2218619</v>
      </c>
      <c r="W163" s="137">
        <v>1368883</v>
      </c>
    </row>
    <row r="164" spans="1:23" x14ac:dyDescent="0.3">
      <c r="A164" s="147">
        <v>38657</v>
      </c>
      <c r="B164" s="137">
        <v>-1456511</v>
      </c>
      <c r="C164" s="137">
        <v>95969</v>
      </c>
      <c r="D164" s="137">
        <v>871976</v>
      </c>
      <c r="E164" s="137">
        <v>2607232</v>
      </c>
      <c r="F164" s="137">
        <v>363770</v>
      </c>
      <c r="G164" s="137">
        <v>2869270</v>
      </c>
      <c r="H164" s="137">
        <v>2042928</v>
      </c>
      <c r="I164" s="137">
        <v>617373</v>
      </c>
      <c r="J164" s="137">
        <v>17354773</v>
      </c>
      <c r="K164" s="137">
        <v>16641430</v>
      </c>
      <c r="L164" s="137">
        <v>19637626</v>
      </c>
      <c r="M164" s="137">
        <v>1170952</v>
      </c>
      <c r="N164" s="137">
        <v>14450458</v>
      </c>
      <c r="O164" s="137">
        <v>-4325781.0999999996</v>
      </c>
      <c r="P164" s="137">
        <v>-2282854</v>
      </c>
      <c r="Q164" s="137">
        <v>2505499</v>
      </c>
      <c r="R164" s="137">
        <v>20224043</v>
      </c>
      <c r="S164" s="137">
        <v>21680554</v>
      </c>
      <c r="T164" s="137">
        <v>3479208</v>
      </c>
      <c r="U164" s="137">
        <v>15621410</v>
      </c>
      <c r="V164" s="137">
        <v>2579936</v>
      </c>
      <c r="W164" s="137">
        <v>826343</v>
      </c>
    </row>
    <row r="165" spans="1:23" x14ac:dyDescent="0.3">
      <c r="A165" s="148">
        <v>38687</v>
      </c>
      <c r="B165" s="137">
        <v>-1207607</v>
      </c>
      <c r="C165" s="137">
        <v>108780</v>
      </c>
      <c r="D165" s="137">
        <v>641790</v>
      </c>
      <c r="E165" s="137">
        <v>2636078</v>
      </c>
      <c r="F165" s="137">
        <v>345374</v>
      </c>
      <c r="G165" s="137">
        <v>2927854</v>
      </c>
      <c r="H165" s="137">
        <v>1672692</v>
      </c>
      <c r="I165" s="137">
        <v>663057</v>
      </c>
      <c r="J165" s="137">
        <v>16465810</v>
      </c>
      <c r="K165" s="137">
        <v>15693972</v>
      </c>
      <c r="L165" s="137">
        <v>18928578</v>
      </c>
      <c r="M165" s="137">
        <v>1030902</v>
      </c>
      <c r="N165" s="137">
        <v>13554126</v>
      </c>
      <c r="O165" s="137">
        <v>-4135460.5</v>
      </c>
      <c r="P165" s="137">
        <v>-2462768</v>
      </c>
      <c r="Q165" s="137">
        <v>2582479</v>
      </c>
      <c r="R165" s="137">
        <v>19393663</v>
      </c>
      <c r="S165" s="137">
        <v>20601270</v>
      </c>
      <c r="T165" s="137">
        <v>3277868</v>
      </c>
      <c r="U165" s="137">
        <v>14585028</v>
      </c>
      <c r="V165" s="137">
        <v>2738373</v>
      </c>
      <c r="W165" s="137">
        <v>1255162</v>
      </c>
    </row>
    <row r="166" spans="1:23" x14ac:dyDescent="0.3">
      <c r="A166" s="136">
        <v>38718</v>
      </c>
      <c r="B166" s="137">
        <v>694284</v>
      </c>
      <c r="C166" s="137">
        <v>70002</v>
      </c>
      <c r="D166" s="137">
        <v>406644</v>
      </c>
      <c r="E166" s="137">
        <v>2061844</v>
      </c>
      <c r="F166" s="137">
        <v>296214</v>
      </c>
      <c r="G166" s="137">
        <v>3487585</v>
      </c>
      <c r="H166" s="137">
        <v>1287684</v>
      </c>
      <c r="I166" s="137">
        <v>852140</v>
      </c>
      <c r="J166" s="137">
        <v>15718883</v>
      </c>
      <c r="K166" s="137">
        <v>14796741</v>
      </c>
      <c r="L166" s="137">
        <v>17224500</v>
      </c>
      <c r="M166" s="137">
        <v>881040</v>
      </c>
      <c r="N166" s="137">
        <v>12877850</v>
      </c>
      <c r="O166" s="137">
        <v>-2793300.7</v>
      </c>
      <c r="P166" s="137">
        <v>-1505616</v>
      </c>
      <c r="Q166" s="137">
        <v>3191370</v>
      </c>
      <c r="R166" s="137">
        <v>19206468</v>
      </c>
      <c r="S166" s="137">
        <v>18512184</v>
      </c>
      <c r="T166" s="137">
        <v>2468488</v>
      </c>
      <c r="U166" s="137">
        <v>13758890</v>
      </c>
      <c r="V166" s="137">
        <v>2284806</v>
      </c>
      <c r="W166" s="137">
        <v>2199900</v>
      </c>
    </row>
    <row r="167" spans="1:23" x14ac:dyDescent="0.3">
      <c r="A167" s="138">
        <v>38749</v>
      </c>
      <c r="B167" s="137">
        <v>230542</v>
      </c>
      <c r="C167" s="137">
        <v>91795</v>
      </c>
      <c r="D167" s="137">
        <v>630680</v>
      </c>
      <c r="E167" s="137">
        <v>2068376</v>
      </c>
      <c r="F167" s="137">
        <v>238200</v>
      </c>
      <c r="G167" s="137">
        <v>2926637</v>
      </c>
      <c r="H167" s="137">
        <v>1512034</v>
      </c>
      <c r="I167" s="137">
        <v>740806</v>
      </c>
      <c r="J167" s="137">
        <v>15802625</v>
      </c>
      <c r="K167" s="137">
        <v>14970024</v>
      </c>
      <c r="L167" s="137">
        <v>16986686</v>
      </c>
      <c r="M167" s="137">
        <v>881354</v>
      </c>
      <c r="N167" s="137">
        <v>12856271</v>
      </c>
      <c r="O167" s="137">
        <v>-2696095</v>
      </c>
      <c r="P167" s="137">
        <v>-1184061</v>
      </c>
      <c r="Q167" s="137">
        <v>2688437</v>
      </c>
      <c r="R167" s="137">
        <v>18729262</v>
      </c>
      <c r="S167" s="137">
        <v>18498720</v>
      </c>
      <c r="T167" s="137">
        <v>2699056</v>
      </c>
      <c r="U167" s="137">
        <v>13737625</v>
      </c>
      <c r="V167" s="137">
        <v>2062040</v>
      </c>
      <c r="W167" s="137">
        <v>1414604</v>
      </c>
    </row>
    <row r="168" spans="1:23" x14ac:dyDescent="0.3">
      <c r="A168" s="139">
        <v>38777</v>
      </c>
      <c r="B168" s="137">
        <v>-191751</v>
      </c>
      <c r="C168" s="137">
        <v>94913</v>
      </c>
      <c r="D168" s="137">
        <v>727257</v>
      </c>
      <c r="E168" s="137">
        <v>2342468</v>
      </c>
      <c r="F168" s="137">
        <v>379349</v>
      </c>
      <c r="G168" s="137">
        <v>3541991</v>
      </c>
      <c r="H168" s="137">
        <v>1816820</v>
      </c>
      <c r="I168" s="137">
        <v>699556</v>
      </c>
      <c r="J168" s="137">
        <v>17374672</v>
      </c>
      <c r="K168" s="137">
        <v>16580203</v>
      </c>
      <c r="L168" s="137">
        <v>19291594</v>
      </c>
      <c r="M168" s="137">
        <v>1089563</v>
      </c>
      <c r="N168" s="137">
        <v>14367361</v>
      </c>
      <c r="O168" s="137">
        <v>-3733742.4</v>
      </c>
      <c r="P168" s="137">
        <v>-1916922</v>
      </c>
      <c r="Q168" s="137">
        <v>3162642</v>
      </c>
      <c r="R168" s="137">
        <v>20916663</v>
      </c>
      <c r="S168" s="137">
        <v>21108414</v>
      </c>
      <c r="T168" s="137">
        <v>3069725</v>
      </c>
      <c r="U168" s="137">
        <v>15456924</v>
      </c>
      <c r="V168" s="137">
        <v>2581766</v>
      </c>
      <c r="W168" s="137">
        <v>1725171</v>
      </c>
    </row>
    <row r="169" spans="1:23" x14ac:dyDescent="0.3">
      <c r="A169" s="140">
        <v>38808</v>
      </c>
      <c r="B169" s="137">
        <v>257352</v>
      </c>
      <c r="C169" s="137">
        <v>107867</v>
      </c>
      <c r="D169" s="137">
        <v>671549</v>
      </c>
      <c r="E169" s="137">
        <v>2010176</v>
      </c>
      <c r="F169" s="137">
        <v>372178</v>
      </c>
      <c r="G169" s="137">
        <v>3510821</v>
      </c>
      <c r="H169" s="137">
        <v>1546480</v>
      </c>
      <c r="I169" s="137">
        <v>606315</v>
      </c>
      <c r="J169" s="137">
        <v>16249755</v>
      </c>
      <c r="K169" s="137">
        <v>15535573</v>
      </c>
      <c r="L169" s="137">
        <v>17956744</v>
      </c>
      <c r="M169" s="137">
        <v>874931</v>
      </c>
      <c r="N169" s="137">
        <v>13606576</v>
      </c>
      <c r="O169" s="137">
        <v>-3253469</v>
      </c>
      <c r="P169" s="137">
        <v>-1706989</v>
      </c>
      <c r="Q169" s="137">
        <v>3138643</v>
      </c>
      <c r="R169" s="137">
        <v>19760576</v>
      </c>
      <c r="S169" s="137">
        <v>19503224</v>
      </c>
      <c r="T169" s="137">
        <v>2681725</v>
      </c>
      <c r="U169" s="137">
        <v>14481507</v>
      </c>
      <c r="V169" s="137">
        <v>2339992</v>
      </c>
      <c r="W169" s="137">
        <v>1964341</v>
      </c>
    </row>
    <row r="170" spans="1:23" x14ac:dyDescent="0.3">
      <c r="A170" s="141">
        <v>38838</v>
      </c>
      <c r="B170" s="137">
        <v>-83559</v>
      </c>
      <c r="C170" s="137">
        <v>97076</v>
      </c>
      <c r="D170" s="137">
        <v>772694</v>
      </c>
      <c r="E170" s="137">
        <v>2377839</v>
      </c>
      <c r="F170" s="137">
        <v>406374</v>
      </c>
      <c r="G170" s="137">
        <v>3628443</v>
      </c>
      <c r="H170" s="137">
        <v>1905961</v>
      </c>
      <c r="I170" s="137">
        <v>607082</v>
      </c>
      <c r="J170" s="137">
        <v>19081629</v>
      </c>
      <c r="K170" s="137">
        <v>18377472</v>
      </c>
      <c r="L170" s="137">
        <v>20887670</v>
      </c>
      <c r="M170" s="137">
        <v>1133267</v>
      </c>
      <c r="N170" s="137">
        <v>16000560</v>
      </c>
      <c r="O170" s="137">
        <v>-3712001.5</v>
      </c>
      <c r="P170" s="137">
        <v>-1806041</v>
      </c>
      <c r="Q170" s="137">
        <v>3222068</v>
      </c>
      <c r="R170" s="137">
        <v>22710072</v>
      </c>
      <c r="S170" s="137">
        <v>22793631</v>
      </c>
      <c r="T170" s="137">
        <v>3150533</v>
      </c>
      <c r="U170" s="137">
        <v>17133827</v>
      </c>
      <c r="V170" s="137">
        <v>2509272</v>
      </c>
      <c r="W170" s="137">
        <v>1722482</v>
      </c>
    </row>
    <row r="171" spans="1:23" x14ac:dyDescent="0.3">
      <c r="A171" s="142">
        <v>38869</v>
      </c>
      <c r="B171" s="137">
        <v>-325706</v>
      </c>
      <c r="C171" s="137">
        <v>129532</v>
      </c>
      <c r="D171" s="137">
        <v>652070</v>
      </c>
      <c r="E171" s="137">
        <v>2273905</v>
      </c>
      <c r="F171" s="137">
        <v>434665</v>
      </c>
      <c r="G171" s="137">
        <v>3400323</v>
      </c>
      <c r="H171" s="137">
        <v>1733318</v>
      </c>
      <c r="I171" s="137">
        <v>526945</v>
      </c>
      <c r="J171" s="137">
        <v>17908744</v>
      </c>
      <c r="K171" s="137">
        <v>17252267</v>
      </c>
      <c r="L171" s="137">
        <v>19901455</v>
      </c>
      <c r="M171" s="137">
        <v>1081248</v>
      </c>
      <c r="N171" s="137">
        <v>15070781</v>
      </c>
      <c r="O171" s="137">
        <v>-3726028.9</v>
      </c>
      <c r="P171" s="137">
        <v>-1992711</v>
      </c>
      <c r="Q171" s="137">
        <v>2965657</v>
      </c>
      <c r="R171" s="137">
        <v>21309067</v>
      </c>
      <c r="S171" s="137">
        <v>21634773</v>
      </c>
      <c r="T171" s="137">
        <v>2925975</v>
      </c>
      <c r="U171" s="137">
        <v>16152029</v>
      </c>
      <c r="V171" s="137">
        <v>2556769</v>
      </c>
      <c r="W171" s="137">
        <v>1667005</v>
      </c>
    </row>
    <row r="172" spans="1:23" x14ac:dyDescent="0.3">
      <c r="A172" s="143">
        <v>38899</v>
      </c>
      <c r="B172" s="137">
        <v>-362931</v>
      </c>
      <c r="C172" s="137">
        <v>99925</v>
      </c>
      <c r="D172" s="137">
        <v>640476</v>
      </c>
      <c r="E172" s="137">
        <v>2141606</v>
      </c>
      <c r="F172" s="137">
        <v>332287</v>
      </c>
      <c r="G172" s="137">
        <v>3344293</v>
      </c>
      <c r="H172" s="137">
        <v>1647902</v>
      </c>
      <c r="I172" s="137">
        <v>390723</v>
      </c>
      <c r="J172" s="137">
        <v>16481510</v>
      </c>
      <c r="K172" s="137">
        <v>15990861</v>
      </c>
      <c r="L172" s="137">
        <v>18540831</v>
      </c>
      <c r="M172" s="137">
        <v>1007426</v>
      </c>
      <c r="N172" s="137">
        <v>14073177</v>
      </c>
      <c r="O172" s="137">
        <v>-3707223.5</v>
      </c>
      <c r="P172" s="137">
        <v>-2059321</v>
      </c>
      <c r="Q172" s="137">
        <v>3012005</v>
      </c>
      <c r="R172" s="137">
        <v>19825802</v>
      </c>
      <c r="S172" s="137">
        <v>20188733</v>
      </c>
      <c r="T172" s="137">
        <v>2782082</v>
      </c>
      <c r="U172" s="137">
        <v>15080603</v>
      </c>
      <c r="V172" s="137">
        <v>2326048</v>
      </c>
      <c r="W172" s="137">
        <v>1696390</v>
      </c>
    </row>
    <row r="173" spans="1:23" x14ac:dyDescent="0.3">
      <c r="A173" s="144">
        <v>38930</v>
      </c>
      <c r="B173" s="137">
        <v>-779221</v>
      </c>
      <c r="C173" s="137">
        <v>120838</v>
      </c>
      <c r="D173" s="137">
        <v>812680</v>
      </c>
      <c r="E173" s="137">
        <v>2639987</v>
      </c>
      <c r="F173" s="137">
        <v>484611</v>
      </c>
      <c r="G173" s="137">
        <v>3796806</v>
      </c>
      <c r="H173" s="137">
        <v>1958774</v>
      </c>
      <c r="I173" s="137">
        <v>303516</v>
      </c>
      <c r="J173" s="137">
        <v>19025969</v>
      </c>
      <c r="K173" s="137">
        <v>18601615</v>
      </c>
      <c r="L173" s="137">
        <v>21643222</v>
      </c>
      <c r="M173" s="137">
        <v>1146094</v>
      </c>
      <c r="N173" s="137">
        <v>16285428</v>
      </c>
      <c r="O173" s="137">
        <v>-4576027.4000000004</v>
      </c>
      <c r="P173" s="137">
        <v>-2617253</v>
      </c>
      <c r="Q173" s="137">
        <v>3312195</v>
      </c>
      <c r="R173" s="137">
        <v>22822775</v>
      </c>
      <c r="S173" s="137">
        <v>23601996</v>
      </c>
      <c r="T173" s="137">
        <v>3452667</v>
      </c>
      <c r="U173" s="137">
        <v>17431522</v>
      </c>
      <c r="V173" s="137">
        <v>2717807</v>
      </c>
      <c r="W173" s="137">
        <v>1838032</v>
      </c>
    </row>
    <row r="174" spans="1:23" x14ac:dyDescent="0.3">
      <c r="A174" s="145">
        <v>38961</v>
      </c>
      <c r="B174" s="137">
        <v>-1480661</v>
      </c>
      <c r="C174" s="137">
        <v>148533</v>
      </c>
      <c r="D174" s="137">
        <v>646079</v>
      </c>
      <c r="E174" s="137">
        <v>2654053</v>
      </c>
      <c r="F174" s="137">
        <v>403181</v>
      </c>
      <c r="G174" s="137">
        <v>2986435</v>
      </c>
      <c r="H174" s="137">
        <v>1815311</v>
      </c>
      <c r="I174" s="137">
        <v>289066</v>
      </c>
      <c r="J174" s="137">
        <v>17504896</v>
      </c>
      <c r="K174" s="137">
        <v>17067296</v>
      </c>
      <c r="L174" s="137">
        <v>20156681</v>
      </c>
      <c r="M174" s="137">
        <v>1169232</v>
      </c>
      <c r="N174" s="137">
        <v>14887541</v>
      </c>
      <c r="O174" s="137">
        <v>-4467096.0999999996</v>
      </c>
      <c r="P174" s="137">
        <v>-2651786</v>
      </c>
      <c r="Q174" s="137">
        <v>2583254</v>
      </c>
      <c r="R174" s="137">
        <v>20491331</v>
      </c>
      <c r="S174" s="137">
        <v>21971992</v>
      </c>
      <c r="T174" s="137">
        <v>3300132</v>
      </c>
      <c r="U174" s="137">
        <v>16056773</v>
      </c>
      <c r="V174" s="137">
        <v>2615087</v>
      </c>
      <c r="W174" s="137">
        <v>1171125</v>
      </c>
    </row>
    <row r="175" spans="1:23" x14ac:dyDescent="0.3">
      <c r="A175" s="146">
        <v>38991</v>
      </c>
      <c r="B175" s="137">
        <v>-1317533</v>
      </c>
      <c r="C175" s="137">
        <v>113745</v>
      </c>
      <c r="D175" s="137">
        <v>478055</v>
      </c>
      <c r="E175" s="137">
        <v>3004902</v>
      </c>
      <c r="F175" s="137">
        <v>348516</v>
      </c>
      <c r="G175" s="137">
        <v>2873927</v>
      </c>
      <c r="H175" s="137">
        <v>1526570</v>
      </c>
      <c r="I175" s="137">
        <v>541326</v>
      </c>
      <c r="J175" s="137">
        <v>20311853</v>
      </c>
      <c r="K175" s="137">
        <v>19656783</v>
      </c>
      <c r="L175" s="137">
        <v>22976743</v>
      </c>
      <c r="M175" s="137">
        <v>1048515</v>
      </c>
      <c r="N175" s="137">
        <v>17114933</v>
      </c>
      <c r="O175" s="137">
        <v>-4191460.1</v>
      </c>
      <c r="P175" s="137">
        <v>-2664890</v>
      </c>
      <c r="Q175" s="137">
        <v>2525411</v>
      </c>
      <c r="R175" s="137">
        <v>23185780</v>
      </c>
      <c r="S175" s="137">
        <v>24503313</v>
      </c>
      <c r="T175" s="137">
        <v>3482957</v>
      </c>
      <c r="U175" s="137">
        <v>18163448</v>
      </c>
      <c r="V175" s="137">
        <v>2856909</v>
      </c>
      <c r="W175" s="137">
        <v>1347358</v>
      </c>
    </row>
    <row r="176" spans="1:23" x14ac:dyDescent="0.3">
      <c r="A176" s="147">
        <v>39022</v>
      </c>
      <c r="B176" s="137">
        <v>-1612204</v>
      </c>
      <c r="C176" s="137">
        <v>81932</v>
      </c>
      <c r="D176" s="137">
        <v>383740</v>
      </c>
      <c r="E176" s="137">
        <v>3235749</v>
      </c>
      <c r="F176" s="137">
        <v>339259</v>
      </c>
      <c r="G176" s="137">
        <v>2892406</v>
      </c>
      <c r="H176" s="137">
        <v>1379163</v>
      </c>
      <c r="I176" s="137">
        <v>624675</v>
      </c>
      <c r="J176" s="137">
        <v>17961834</v>
      </c>
      <c r="K176" s="137">
        <v>17255228</v>
      </c>
      <c r="L176" s="137">
        <v>21087281</v>
      </c>
      <c r="M176" s="137">
        <v>995423</v>
      </c>
      <c r="N176" s="137">
        <v>15075404</v>
      </c>
      <c r="O176" s="137">
        <v>-4504609.9000000004</v>
      </c>
      <c r="P176" s="137">
        <v>-3125447</v>
      </c>
      <c r="Q176" s="137">
        <v>2553147</v>
      </c>
      <c r="R176" s="137">
        <v>20854240</v>
      </c>
      <c r="S176" s="137">
        <v>22466444</v>
      </c>
      <c r="T176" s="137">
        <v>3619489</v>
      </c>
      <c r="U176" s="137">
        <v>16070827</v>
      </c>
      <c r="V176" s="137">
        <v>2776128</v>
      </c>
      <c r="W176" s="137">
        <v>1513243</v>
      </c>
    </row>
    <row r="177" spans="1:23" x14ac:dyDescent="0.3">
      <c r="A177" s="148">
        <v>39052</v>
      </c>
      <c r="B177" s="137">
        <v>-1161820</v>
      </c>
      <c r="C177" s="137">
        <v>164392</v>
      </c>
      <c r="D177" s="137">
        <v>481159</v>
      </c>
      <c r="E177" s="137">
        <v>2787020</v>
      </c>
      <c r="F177" s="137">
        <v>274878</v>
      </c>
      <c r="G177" s="137">
        <v>2627182</v>
      </c>
      <c r="H177" s="137">
        <v>1507010</v>
      </c>
      <c r="I177" s="137">
        <v>653761</v>
      </c>
      <c r="J177" s="137">
        <v>17485926</v>
      </c>
      <c r="K177" s="137">
        <v>16667774</v>
      </c>
      <c r="L177" s="137">
        <v>19767918</v>
      </c>
      <c r="M177" s="137">
        <v>1025851</v>
      </c>
      <c r="N177" s="137">
        <v>14082644</v>
      </c>
      <c r="O177" s="137">
        <v>-3789001.8</v>
      </c>
      <c r="P177" s="137">
        <v>-2281992</v>
      </c>
      <c r="Q177" s="137">
        <v>2352303</v>
      </c>
      <c r="R177" s="137">
        <v>20113108</v>
      </c>
      <c r="S177" s="137">
        <v>21274928</v>
      </c>
      <c r="T177" s="137">
        <v>3268179</v>
      </c>
      <c r="U177" s="137">
        <v>15108495</v>
      </c>
      <c r="V177" s="137">
        <v>2898254</v>
      </c>
      <c r="W177" s="137">
        <v>1120172</v>
      </c>
    </row>
    <row r="178" spans="1:23" x14ac:dyDescent="0.3">
      <c r="A178" s="136">
        <v>39083</v>
      </c>
      <c r="B178" s="137">
        <v>-1677520</v>
      </c>
      <c r="C178" s="137">
        <v>84390</v>
      </c>
      <c r="D178" s="137">
        <v>800165</v>
      </c>
      <c r="E178" s="137">
        <v>2238910</v>
      </c>
      <c r="F178" s="137">
        <v>438995</v>
      </c>
      <c r="G178" s="137">
        <v>2616795</v>
      </c>
      <c r="H178" s="137">
        <v>1782475</v>
      </c>
      <c r="I178" s="137">
        <v>705488</v>
      </c>
      <c r="J178" s="137">
        <v>16382561</v>
      </c>
      <c r="K178" s="137">
        <v>15592683</v>
      </c>
      <c r="L178" s="137">
        <v>18894401</v>
      </c>
      <c r="M178" s="137">
        <v>982310</v>
      </c>
      <c r="N178" s="137">
        <v>14121554</v>
      </c>
      <c r="O178" s="137">
        <v>-4294314.8</v>
      </c>
      <c r="P178" s="137">
        <v>-2511840</v>
      </c>
      <c r="Q178" s="137">
        <v>2177799</v>
      </c>
      <c r="R178" s="137">
        <v>18999356</v>
      </c>
      <c r="S178" s="137">
        <v>20676876</v>
      </c>
      <c r="T178" s="137">
        <v>3039075</v>
      </c>
      <c r="U178" s="137">
        <v>15103864</v>
      </c>
      <c r="V178" s="137">
        <v>2533937</v>
      </c>
      <c r="W178" s="137">
        <v>834320</v>
      </c>
    </row>
    <row r="179" spans="1:23" x14ac:dyDescent="0.3">
      <c r="A179" s="138">
        <v>39114</v>
      </c>
      <c r="B179" s="137">
        <v>-398547</v>
      </c>
      <c r="C179" s="137">
        <v>146506</v>
      </c>
      <c r="D179" s="137">
        <v>625797</v>
      </c>
      <c r="E179" s="137">
        <v>2251844</v>
      </c>
      <c r="F179" s="137">
        <v>400539</v>
      </c>
      <c r="G179" s="137">
        <v>2801280</v>
      </c>
      <c r="H179" s="137">
        <v>1544457</v>
      </c>
      <c r="I179" s="137">
        <v>733447</v>
      </c>
      <c r="J179" s="137">
        <v>16807550</v>
      </c>
      <c r="K179" s="137">
        <v>15927597</v>
      </c>
      <c r="L179" s="137">
        <v>18462920</v>
      </c>
      <c r="M179" s="137">
        <v>918660</v>
      </c>
      <c r="N179" s="137">
        <v>13909839</v>
      </c>
      <c r="O179" s="137">
        <v>-3199827.3</v>
      </c>
      <c r="P179" s="137">
        <v>-1655370</v>
      </c>
      <c r="Q179" s="137">
        <v>2400741</v>
      </c>
      <c r="R179" s="137">
        <v>19608830</v>
      </c>
      <c r="S179" s="137">
        <v>20007377</v>
      </c>
      <c r="T179" s="137">
        <v>2877641</v>
      </c>
      <c r="U179" s="137">
        <v>14828499</v>
      </c>
      <c r="V179" s="137">
        <v>2301236</v>
      </c>
      <c r="W179" s="137">
        <v>1256823</v>
      </c>
    </row>
    <row r="180" spans="1:23" x14ac:dyDescent="0.3">
      <c r="A180" s="139">
        <v>39142</v>
      </c>
      <c r="B180" s="137">
        <v>-377643</v>
      </c>
      <c r="C180" s="137">
        <v>161596</v>
      </c>
      <c r="D180" s="137">
        <v>602853</v>
      </c>
      <c r="E180" s="137">
        <v>2623300</v>
      </c>
      <c r="F180" s="137">
        <v>372984</v>
      </c>
      <c r="G180" s="137">
        <v>3161571</v>
      </c>
      <c r="H180" s="137">
        <v>1582363</v>
      </c>
      <c r="I180" s="137">
        <v>756648</v>
      </c>
      <c r="J180" s="137">
        <v>18499281</v>
      </c>
      <c r="K180" s="137">
        <v>17581037</v>
      </c>
      <c r="L180" s="137">
        <v>20456132</v>
      </c>
      <c r="M180" s="137">
        <v>979510</v>
      </c>
      <c r="N180" s="137">
        <v>15140083</v>
      </c>
      <c r="O180" s="137">
        <v>-3539213.7</v>
      </c>
      <c r="P180" s="137">
        <v>-1956851</v>
      </c>
      <c r="Q180" s="137">
        <v>2788586</v>
      </c>
      <c r="R180" s="137">
        <v>21660852</v>
      </c>
      <c r="S180" s="137">
        <v>22038495</v>
      </c>
      <c r="T180" s="137">
        <v>3226153</v>
      </c>
      <c r="U180" s="137">
        <v>16119593</v>
      </c>
      <c r="V180" s="137">
        <v>2692748</v>
      </c>
      <c r="W180" s="137">
        <v>1579208</v>
      </c>
    </row>
    <row r="181" spans="1:23" x14ac:dyDescent="0.3">
      <c r="A181" s="140">
        <v>39173</v>
      </c>
      <c r="B181" s="137">
        <v>-759320</v>
      </c>
      <c r="C181" s="137">
        <v>138640</v>
      </c>
      <c r="D181" s="137">
        <v>826477</v>
      </c>
      <c r="E181" s="137">
        <v>2378695</v>
      </c>
      <c r="F181" s="137">
        <v>382081</v>
      </c>
      <c r="G181" s="137">
        <v>3129579</v>
      </c>
      <c r="H181" s="137">
        <v>1857980</v>
      </c>
      <c r="I181" s="137">
        <v>813805</v>
      </c>
      <c r="J181" s="137">
        <v>17947061</v>
      </c>
      <c r="K181" s="137">
        <v>16994616</v>
      </c>
      <c r="L181" s="137">
        <v>19977980</v>
      </c>
      <c r="M181" s="137">
        <v>1031503</v>
      </c>
      <c r="N181" s="137">
        <v>14941473</v>
      </c>
      <c r="O181" s="137">
        <v>-3888899.2</v>
      </c>
      <c r="P181" s="137">
        <v>-2030919</v>
      </c>
      <c r="Q181" s="137">
        <v>2747498</v>
      </c>
      <c r="R181" s="137">
        <v>21076640</v>
      </c>
      <c r="S181" s="137">
        <v>21835960</v>
      </c>
      <c r="T181" s="137">
        <v>3205172</v>
      </c>
      <c r="U181" s="137">
        <v>15972976</v>
      </c>
      <c r="V181" s="137">
        <v>2657812</v>
      </c>
      <c r="W181" s="137">
        <v>1271599</v>
      </c>
    </row>
    <row r="182" spans="1:23" x14ac:dyDescent="0.3">
      <c r="A182" s="141">
        <v>39203</v>
      </c>
      <c r="B182" s="137">
        <v>-721904</v>
      </c>
      <c r="C182" s="137">
        <v>146241</v>
      </c>
      <c r="D182" s="137">
        <v>1003338</v>
      </c>
      <c r="E182" s="137">
        <v>2571906</v>
      </c>
      <c r="F182" s="137">
        <v>473028</v>
      </c>
      <c r="G182" s="137">
        <v>3535138</v>
      </c>
      <c r="H182" s="137">
        <v>2106896</v>
      </c>
      <c r="I182" s="137">
        <v>715461</v>
      </c>
      <c r="J182" s="137">
        <v>20278813</v>
      </c>
      <c r="K182" s="137">
        <v>19417111</v>
      </c>
      <c r="L182" s="137">
        <v>22428959</v>
      </c>
      <c r="M182" s="137">
        <v>1103558</v>
      </c>
      <c r="N182" s="137">
        <v>17001229</v>
      </c>
      <c r="O182" s="137">
        <v>-4257042</v>
      </c>
      <c r="P182" s="137">
        <v>-2150146</v>
      </c>
      <c r="Q182" s="137">
        <v>3062109</v>
      </c>
      <c r="R182" s="137">
        <v>23813951</v>
      </c>
      <c r="S182" s="137">
        <v>24535855</v>
      </c>
      <c r="T182" s="137">
        <v>3575244</v>
      </c>
      <c r="U182" s="137">
        <v>18104787</v>
      </c>
      <c r="V182" s="137">
        <v>2855823</v>
      </c>
      <c r="W182" s="137">
        <v>1428242</v>
      </c>
    </row>
    <row r="183" spans="1:23" x14ac:dyDescent="0.3">
      <c r="A183" s="142">
        <v>39234</v>
      </c>
      <c r="B183" s="137">
        <v>-826724</v>
      </c>
      <c r="C183" s="137">
        <v>126788</v>
      </c>
      <c r="D183" s="137">
        <v>1194748</v>
      </c>
      <c r="E183" s="137">
        <v>2526646</v>
      </c>
      <c r="F183" s="137">
        <v>400853</v>
      </c>
      <c r="G183" s="137">
        <v>3526428</v>
      </c>
      <c r="H183" s="137">
        <v>2429497</v>
      </c>
      <c r="I183" s="137">
        <v>568132</v>
      </c>
      <c r="J183" s="137">
        <v>19238752</v>
      </c>
      <c r="K183" s="137">
        <v>18543832</v>
      </c>
      <c r="L183" s="137">
        <v>21162407</v>
      </c>
      <c r="M183" s="137">
        <v>1234749</v>
      </c>
      <c r="N183" s="137">
        <v>15816161</v>
      </c>
      <c r="O183" s="137">
        <v>-4353152.0999999996</v>
      </c>
      <c r="P183" s="137">
        <v>-1923656</v>
      </c>
      <c r="Q183" s="137">
        <v>3125575</v>
      </c>
      <c r="R183" s="137">
        <v>22765180</v>
      </c>
      <c r="S183" s="137">
        <v>23591904</v>
      </c>
      <c r="T183" s="137">
        <v>3721394</v>
      </c>
      <c r="U183" s="137">
        <v>17050910</v>
      </c>
      <c r="V183" s="137">
        <v>2819600</v>
      </c>
      <c r="W183" s="137">
        <v>1096932</v>
      </c>
    </row>
    <row r="184" spans="1:23" x14ac:dyDescent="0.3">
      <c r="A184" s="143">
        <v>39264</v>
      </c>
      <c r="B184" s="137">
        <v>-694849</v>
      </c>
      <c r="C184" s="137">
        <v>129128</v>
      </c>
      <c r="D184" s="137">
        <v>975928</v>
      </c>
      <c r="E184" s="137">
        <v>2387299</v>
      </c>
      <c r="F184" s="137">
        <v>445648</v>
      </c>
      <c r="G184" s="137">
        <v>3963511</v>
      </c>
      <c r="H184" s="137">
        <v>2207487</v>
      </c>
      <c r="I184" s="137">
        <v>421670</v>
      </c>
      <c r="J184" s="137">
        <v>18671281</v>
      </c>
      <c r="K184" s="137">
        <v>18120484</v>
      </c>
      <c r="L184" s="137">
        <v>21122154</v>
      </c>
      <c r="M184" s="137">
        <v>1231559</v>
      </c>
      <c r="N184" s="137">
        <v>16069799</v>
      </c>
      <c r="O184" s="137">
        <v>-4658359.5999999996</v>
      </c>
      <c r="P184" s="137">
        <v>-2450873</v>
      </c>
      <c r="Q184" s="137">
        <v>3517862</v>
      </c>
      <c r="R184" s="137">
        <v>22634792</v>
      </c>
      <c r="S184" s="137">
        <v>23329641</v>
      </c>
      <c r="T184" s="137">
        <v>3363227</v>
      </c>
      <c r="U184" s="137">
        <v>17301358</v>
      </c>
      <c r="V184" s="137">
        <v>2665055</v>
      </c>
      <c r="W184" s="137">
        <v>1756024</v>
      </c>
    </row>
    <row r="185" spans="1:23" x14ac:dyDescent="0.3">
      <c r="A185" s="144">
        <v>39295</v>
      </c>
      <c r="B185" s="137">
        <v>-1061547</v>
      </c>
      <c r="C185" s="137">
        <v>151996</v>
      </c>
      <c r="D185" s="137">
        <v>876197</v>
      </c>
      <c r="E185" s="137">
        <v>2979497</v>
      </c>
      <c r="F185" s="137">
        <v>418949</v>
      </c>
      <c r="G185" s="137">
        <v>3606502</v>
      </c>
      <c r="H185" s="137">
        <v>2283792</v>
      </c>
      <c r="I185" s="137">
        <v>350177</v>
      </c>
      <c r="J185" s="137">
        <v>20886836</v>
      </c>
      <c r="K185" s="137">
        <v>20384663</v>
      </c>
      <c r="L185" s="137">
        <v>23271093</v>
      </c>
      <c r="M185" s="137">
        <v>1407595</v>
      </c>
      <c r="N185" s="137">
        <v>17284934</v>
      </c>
      <c r="O185" s="137">
        <v>-4668049.2</v>
      </c>
      <c r="P185" s="137">
        <v>-2384257</v>
      </c>
      <c r="Q185" s="137">
        <v>3187553</v>
      </c>
      <c r="R185" s="137">
        <v>24493338</v>
      </c>
      <c r="S185" s="137">
        <v>25554885</v>
      </c>
      <c r="T185" s="137">
        <v>3855694</v>
      </c>
      <c r="U185" s="137">
        <v>18692529</v>
      </c>
      <c r="V185" s="137">
        <v>3006662</v>
      </c>
      <c r="W185" s="137">
        <v>1322710</v>
      </c>
    </row>
    <row r="186" spans="1:23" x14ac:dyDescent="0.3">
      <c r="A186" s="145">
        <v>39326</v>
      </c>
      <c r="B186" s="137">
        <v>-638034</v>
      </c>
      <c r="C186" s="137">
        <v>164523</v>
      </c>
      <c r="D186" s="137">
        <v>940853</v>
      </c>
      <c r="E186" s="137">
        <v>2765117</v>
      </c>
      <c r="F186" s="137">
        <v>494966</v>
      </c>
      <c r="G186" s="137">
        <v>3894072</v>
      </c>
      <c r="H186" s="137">
        <v>2144244</v>
      </c>
      <c r="I186" s="137">
        <v>310724</v>
      </c>
      <c r="J186" s="137">
        <v>19247202</v>
      </c>
      <c r="K186" s="137">
        <v>18771955</v>
      </c>
      <c r="L186" s="137">
        <v>21635064</v>
      </c>
      <c r="M186" s="137">
        <v>1203391</v>
      </c>
      <c r="N186" s="137">
        <v>16161221</v>
      </c>
      <c r="O186" s="137">
        <v>-4532105.5999999996</v>
      </c>
      <c r="P186" s="137">
        <v>-2387862</v>
      </c>
      <c r="Q186" s="137">
        <v>3399105</v>
      </c>
      <c r="R186" s="137">
        <v>23141274</v>
      </c>
      <c r="S186" s="137">
        <v>23779308</v>
      </c>
      <c r="T186" s="137">
        <v>3705970</v>
      </c>
      <c r="U186" s="137">
        <v>17364612</v>
      </c>
      <c r="V186" s="137">
        <v>2708726</v>
      </c>
      <c r="W186" s="137">
        <v>1749828</v>
      </c>
    </row>
    <row r="187" spans="1:23" x14ac:dyDescent="0.3">
      <c r="A187" s="146">
        <v>39356</v>
      </c>
      <c r="B187" s="137">
        <v>-1560862</v>
      </c>
      <c r="C187" s="137">
        <v>143139</v>
      </c>
      <c r="D187" s="137">
        <v>991282</v>
      </c>
      <c r="E187" s="137">
        <v>3245886</v>
      </c>
      <c r="F187" s="137">
        <v>384425</v>
      </c>
      <c r="G187" s="137">
        <v>3742225</v>
      </c>
      <c r="H187" s="137">
        <v>2353964</v>
      </c>
      <c r="I187" s="137">
        <v>595180</v>
      </c>
      <c r="J187" s="137">
        <v>22346703</v>
      </c>
      <c r="K187" s="137">
        <v>21608384</v>
      </c>
      <c r="L187" s="137">
        <v>25295826</v>
      </c>
      <c r="M187" s="137">
        <v>1362682</v>
      </c>
      <c r="N187" s="137">
        <v>18832463</v>
      </c>
      <c r="O187" s="137">
        <v>-5303086.5</v>
      </c>
      <c r="P187" s="137">
        <v>-2949122</v>
      </c>
      <c r="Q187" s="137">
        <v>3357799</v>
      </c>
      <c r="R187" s="137">
        <v>26088928</v>
      </c>
      <c r="S187" s="137">
        <v>27649790</v>
      </c>
      <c r="T187" s="137">
        <v>4237168</v>
      </c>
      <c r="U187" s="137">
        <v>20195145</v>
      </c>
      <c r="V187" s="137">
        <v>3217477</v>
      </c>
      <c r="W187" s="137">
        <v>1388260</v>
      </c>
    </row>
    <row r="188" spans="1:23" x14ac:dyDescent="0.3">
      <c r="A188" s="147">
        <v>39387</v>
      </c>
      <c r="B188" s="137">
        <v>-820992</v>
      </c>
      <c r="C188" s="137">
        <v>168226</v>
      </c>
      <c r="D188" s="137">
        <v>845722</v>
      </c>
      <c r="E188" s="137">
        <v>3266372</v>
      </c>
      <c r="F188" s="137">
        <v>397645</v>
      </c>
      <c r="G188" s="137">
        <v>4880247</v>
      </c>
      <c r="H188" s="137">
        <v>2368824</v>
      </c>
      <c r="I188" s="137">
        <v>711387</v>
      </c>
      <c r="J188" s="137">
        <v>19451580</v>
      </c>
      <c r="K188" s="137">
        <v>18571967</v>
      </c>
      <c r="L188" s="137">
        <v>22783995</v>
      </c>
      <c r="M188" s="137">
        <v>1523102</v>
      </c>
      <c r="N188" s="137">
        <v>16376256</v>
      </c>
      <c r="O188" s="137">
        <v>-5701239</v>
      </c>
      <c r="P188" s="137">
        <v>-3332416</v>
      </c>
      <c r="Q188" s="137">
        <v>4482602</v>
      </c>
      <c r="R188" s="137">
        <v>24331827</v>
      </c>
      <c r="S188" s="137">
        <v>25152819</v>
      </c>
      <c r="T188" s="137">
        <v>4112094</v>
      </c>
      <c r="U188" s="137">
        <v>17899358</v>
      </c>
      <c r="V188" s="137">
        <v>3141367</v>
      </c>
      <c r="W188" s="137">
        <v>2511424</v>
      </c>
    </row>
    <row r="189" spans="1:23" x14ac:dyDescent="0.3">
      <c r="A189" s="148">
        <v>39417</v>
      </c>
      <c r="B189" s="137">
        <v>-535795</v>
      </c>
      <c r="C189" s="137">
        <v>175929</v>
      </c>
      <c r="D189" s="137">
        <v>1248535</v>
      </c>
      <c r="E189" s="137">
        <v>2887153</v>
      </c>
      <c r="F189" s="137">
        <v>466547</v>
      </c>
      <c r="G189" s="137">
        <v>4156490</v>
      </c>
      <c r="H189" s="137">
        <v>2807211</v>
      </c>
      <c r="I189" s="137">
        <v>732832</v>
      </c>
      <c r="J189" s="137">
        <v>19103854</v>
      </c>
      <c r="K189" s="137">
        <v>18195093</v>
      </c>
      <c r="L189" s="137">
        <v>20988928</v>
      </c>
      <c r="M189" s="137">
        <v>1558676</v>
      </c>
      <c r="N189" s="137">
        <v>15103183</v>
      </c>
      <c r="O189" s="137">
        <v>-4692285</v>
      </c>
      <c r="P189" s="137">
        <v>-1885074</v>
      </c>
      <c r="Q189" s="137">
        <v>3689943</v>
      </c>
      <c r="R189" s="137">
        <v>23260344</v>
      </c>
      <c r="S189" s="137">
        <v>23796139</v>
      </c>
      <c r="T189" s="137">
        <v>4135688</v>
      </c>
      <c r="U189" s="137">
        <v>16661859</v>
      </c>
      <c r="V189" s="137">
        <v>2998591</v>
      </c>
      <c r="W189" s="137">
        <v>1349279</v>
      </c>
    </row>
    <row r="190" spans="1:23" x14ac:dyDescent="0.3">
      <c r="A190" s="136">
        <v>39448</v>
      </c>
      <c r="B190" s="137">
        <v>-1763546</v>
      </c>
      <c r="C190" s="137">
        <v>173361</v>
      </c>
      <c r="D190" s="137">
        <v>1248682</v>
      </c>
      <c r="E190" s="137">
        <v>2710705</v>
      </c>
      <c r="F190" s="137">
        <v>603050</v>
      </c>
      <c r="G190" s="137">
        <v>4166796</v>
      </c>
      <c r="H190" s="137">
        <v>2644138</v>
      </c>
      <c r="I190" s="137">
        <v>764553</v>
      </c>
      <c r="J190" s="137">
        <v>18066196</v>
      </c>
      <c r="K190" s="137">
        <v>17128282</v>
      </c>
      <c r="L190" s="137">
        <v>21352400</v>
      </c>
      <c r="M190" s="137">
        <v>1395456</v>
      </c>
      <c r="N190" s="137">
        <v>15726670</v>
      </c>
      <c r="O190" s="137">
        <v>-5930342.2000000002</v>
      </c>
      <c r="P190" s="137">
        <v>-3286204</v>
      </c>
      <c r="Q190" s="137">
        <v>3563746</v>
      </c>
      <c r="R190" s="137">
        <v>22232992</v>
      </c>
      <c r="S190" s="137">
        <v>23996538</v>
      </c>
      <c r="T190" s="137">
        <v>3959387</v>
      </c>
      <c r="U190" s="137">
        <v>17122126</v>
      </c>
      <c r="V190" s="137">
        <v>2915025</v>
      </c>
      <c r="W190" s="137">
        <v>1522658</v>
      </c>
    </row>
    <row r="191" spans="1:23" x14ac:dyDescent="0.3">
      <c r="A191" s="138">
        <v>39479</v>
      </c>
      <c r="B191" s="137">
        <v>-1122927</v>
      </c>
      <c r="C191" s="137">
        <v>137096</v>
      </c>
      <c r="D191" s="137">
        <v>1228530</v>
      </c>
      <c r="E191" s="137">
        <v>2670715</v>
      </c>
      <c r="F191" s="137">
        <v>438040</v>
      </c>
      <c r="G191" s="137">
        <v>3811109</v>
      </c>
      <c r="H191" s="137">
        <v>2659829</v>
      </c>
      <c r="I191" s="137">
        <v>794345</v>
      </c>
      <c r="J191" s="137">
        <v>19044795</v>
      </c>
      <c r="K191" s="137">
        <v>18113354</v>
      </c>
      <c r="L191" s="137">
        <v>21319002</v>
      </c>
      <c r="M191" s="137">
        <v>1431299</v>
      </c>
      <c r="N191" s="137">
        <v>16068365</v>
      </c>
      <c r="O191" s="137">
        <v>-4934035.8</v>
      </c>
      <c r="P191" s="137">
        <v>-2274207</v>
      </c>
      <c r="Q191" s="137">
        <v>3373068</v>
      </c>
      <c r="R191" s="137">
        <v>22855904</v>
      </c>
      <c r="S191" s="137">
        <v>23978831</v>
      </c>
      <c r="T191" s="137">
        <v>3899245</v>
      </c>
      <c r="U191" s="137">
        <v>17499664</v>
      </c>
      <c r="V191" s="137">
        <v>2579922</v>
      </c>
      <c r="W191" s="137">
        <v>1151280</v>
      </c>
    </row>
    <row r="192" spans="1:23" x14ac:dyDescent="0.3">
      <c r="A192" s="139">
        <v>39508</v>
      </c>
      <c r="B192" s="137">
        <v>1238642</v>
      </c>
      <c r="C192" s="137">
        <v>127773</v>
      </c>
      <c r="D192" s="137">
        <v>900793</v>
      </c>
      <c r="E192" s="137">
        <v>2500207</v>
      </c>
      <c r="F192" s="137">
        <v>536008</v>
      </c>
      <c r="G192" s="137">
        <v>5045951</v>
      </c>
      <c r="H192" s="137">
        <v>2359791</v>
      </c>
      <c r="I192" s="137">
        <v>814199</v>
      </c>
      <c r="J192" s="137">
        <v>19949280</v>
      </c>
      <c r="K192" s="137">
        <v>19007307</v>
      </c>
      <c r="L192" s="137">
        <v>21396798</v>
      </c>
      <c r="M192" s="137">
        <v>1458998</v>
      </c>
      <c r="N192" s="137">
        <v>16153798</v>
      </c>
      <c r="O192" s="137">
        <v>-3807309.4</v>
      </c>
      <c r="P192" s="137">
        <v>-1447519</v>
      </c>
      <c r="Q192" s="137">
        <v>4509943</v>
      </c>
      <c r="R192" s="137">
        <v>24995231</v>
      </c>
      <c r="S192" s="137">
        <v>23756589</v>
      </c>
      <c r="T192" s="137">
        <v>3401000</v>
      </c>
      <c r="U192" s="137">
        <v>17612796</v>
      </c>
      <c r="V192" s="137">
        <v>2742792</v>
      </c>
      <c r="W192" s="137">
        <v>2686161</v>
      </c>
    </row>
    <row r="193" spans="1:23" x14ac:dyDescent="0.3">
      <c r="A193" s="140">
        <v>39539</v>
      </c>
      <c r="B193" s="137">
        <v>-1088224</v>
      </c>
      <c r="C193" s="137">
        <v>187681</v>
      </c>
      <c r="D193" s="137">
        <v>1574622</v>
      </c>
      <c r="E193" s="137">
        <v>2648569</v>
      </c>
      <c r="F193" s="137">
        <v>688478</v>
      </c>
      <c r="G193" s="137">
        <v>4784784</v>
      </c>
      <c r="H193" s="137">
        <v>3407971</v>
      </c>
      <c r="I193" s="137">
        <v>742814</v>
      </c>
      <c r="J193" s="137">
        <v>22244889</v>
      </c>
      <c r="K193" s="137">
        <v>21314394</v>
      </c>
      <c r="L193" s="137">
        <v>24709926</v>
      </c>
      <c r="M193" s="137">
        <v>1833349</v>
      </c>
      <c r="N193" s="137">
        <v>18699750</v>
      </c>
      <c r="O193" s="137">
        <v>-5873007.7000000002</v>
      </c>
      <c r="P193" s="137">
        <v>-2465037</v>
      </c>
      <c r="Q193" s="137">
        <v>4096305</v>
      </c>
      <c r="R193" s="137">
        <v>27029673</v>
      </c>
      <c r="S193" s="137">
        <v>28117897</v>
      </c>
      <c r="T193" s="137">
        <v>4223191</v>
      </c>
      <c r="U193" s="137">
        <v>20533099</v>
      </c>
      <c r="V193" s="137">
        <v>3361607</v>
      </c>
      <c r="W193" s="137">
        <v>1376813</v>
      </c>
    </row>
    <row r="194" spans="1:23" x14ac:dyDescent="0.3">
      <c r="A194" s="141">
        <v>39569</v>
      </c>
      <c r="B194" s="137">
        <v>-12414</v>
      </c>
      <c r="C194" s="137">
        <v>141563</v>
      </c>
      <c r="D194" s="137">
        <v>1323491</v>
      </c>
      <c r="E194" s="137">
        <v>2552640</v>
      </c>
      <c r="F194" s="137">
        <v>558005</v>
      </c>
      <c r="G194" s="137">
        <v>5001740</v>
      </c>
      <c r="H194" s="137">
        <v>2805687</v>
      </c>
      <c r="I194" s="137">
        <v>739765</v>
      </c>
      <c r="J194" s="137">
        <v>20999968</v>
      </c>
      <c r="K194" s="137">
        <v>20118639</v>
      </c>
      <c r="L194" s="137">
        <v>23208435</v>
      </c>
      <c r="M194" s="137">
        <v>1482196</v>
      </c>
      <c r="N194" s="137">
        <v>17445390</v>
      </c>
      <c r="O194" s="137">
        <v>-5014154.2</v>
      </c>
      <c r="P194" s="137">
        <v>-2208467</v>
      </c>
      <c r="Q194" s="137">
        <v>4443735</v>
      </c>
      <c r="R194" s="137">
        <v>26001708</v>
      </c>
      <c r="S194" s="137">
        <v>26014122</v>
      </c>
      <c r="T194" s="137">
        <v>3876131</v>
      </c>
      <c r="U194" s="137">
        <v>18927586</v>
      </c>
      <c r="V194" s="137">
        <v>3210406</v>
      </c>
      <c r="W194" s="137">
        <v>2196054</v>
      </c>
    </row>
    <row r="195" spans="1:23" x14ac:dyDescent="0.3">
      <c r="A195" s="142">
        <v>39600</v>
      </c>
      <c r="B195" s="137">
        <v>235612</v>
      </c>
      <c r="C195" s="137">
        <v>198255</v>
      </c>
      <c r="D195" s="137">
        <v>1263504</v>
      </c>
      <c r="E195" s="137">
        <v>2559661</v>
      </c>
      <c r="F195" s="137">
        <v>743331</v>
      </c>
      <c r="G195" s="137">
        <v>5589744</v>
      </c>
      <c r="H195" s="137">
        <v>2978390</v>
      </c>
      <c r="I195" s="137">
        <v>714204</v>
      </c>
      <c r="J195" s="137">
        <v>20781743</v>
      </c>
      <c r="K195" s="137">
        <v>19869284</v>
      </c>
      <c r="L195" s="137">
        <v>23157485</v>
      </c>
      <c r="M195" s="137">
        <v>1714886</v>
      </c>
      <c r="N195" s="137">
        <v>17137056</v>
      </c>
      <c r="O195" s="137">
        <v>-5354131.9000000004</v>
      </c>
      <c r="P195" s="137">
        <v>-2375742</v>
      </c>
      <c r="Q195" s="137">
        <v>4846412</v>
      </c>
      <c r="R195" s="137">
        <v>26371487</v>
      </c>
      <c r="S195" s="137">
        <v>26135875</v>
      </c>
      <c r="T195" s="137">
        <v>3823165</v>
      </c>
      <c r="U195" s="137">
        <v>18851942</v>
      </c>
      <c r="V195" s="137">
        <v>3460768</v>
      </c>
      <c r="W195" s="137">
        <v>2611354</v>
      </c>
    </row>
    <row r="196" spans="1:23" x14ac:dyDescent="0.3">
      <c r="A196" s="143">
        <v>39630</v>
      </c>
      <c r="B196" s="137">
        <v>-1214621</v>
      </c>
      <c r="C196" s="137">
        <v>162816</v>
      </c>
      <c r="D196" s="137">
        <v>1336013</v>
      </c>
      <c r="E196" s="137">
        <v>2821759</v>
      </c>
      <c r="F196" s="137">
        <v>800494</v>
      </c>
      <c r="G196" s="137">
        <v>5931857</v>
      </c>
      <c r="H196" s="137">
        <v>3582780</v>
      </c>
      <c r="I196" s="137">
        <v>540177</v>
      </c>
      <c r="J196" s="137">
        <v>21616264</v>
      </c>
      <c r="K196" s="137">
        <v>20913271</v>
      </c>
      <c r="L196" s="137">
        <v>25179962</v>
      </c>
      <c r="M196" s="137">
        <v>2246767</v>
      </c>
      <c r="N196" s="137">
        <v>18651412</v>
      </c>
      <c r="O196" s="137">
        <v>-7146478.2999999998</v>
      </c>
      <c r="P196" s="137">
        <v>-3563698</v>
      </c>
      <c r="Q196" s="137">
        <v>5131363</v>
      </c>
      <c r="R196" s="137">
        <v>27548121</v>
      </c>
      <c r="S196" s="137">
        <v>28762742</v>
      </c>
      <c r="T196" s="137">
        <v>4157772</v>
      </c>
      <c r="U196" s="137">
        <v>20898179</v>
      </c>
      <c r="V196" s="137">
        <v>3706791</v>
      </c>
      <c r="W196" s="137">
        <v>2349077</v>
      </c>
    </row>
    <row r="197" spans="1:23" x14ac:dyDescent="0.3">
      <c r="A197" s="144">
        <v>39661</v>
      </c>
      <c r="B197" s="137">
        <v>-2277483</v>
      </c>
      <c r="C197" s="137">
        <v>162061</v>
      </c>
      <c r="D197" s="137">
        <v>1867640</v>
      </c>
      <c r="E197" s="137">
        <v>2751570</v>
      </c>
      <c r="F197" s="137">
        <v>782951</v>
      </c>
      <c r="G197" s="137">
        <v>5464579</v>
      </c>
      <c r="H197" s="137">
        <v>4326465</v>
      </c>
      <c r="I197" s="137">
        <v>585096</v>
      </c>
      <c r="J197" s="137">
        <v>20368450</v>
      </c>
      <c r="K197" s="137">
        <v>19621293</v>
      </c>
      <c r="L197" s="137">
        <v>23784047</v>
      </c>
      <c r="M197" s="137">
        <v>2458825</v>
      </c>
      <c r="N197" s="137">
        <v>17700490</v>
      </c>
      <c r="O197" s="137">
        <v>-7742061.7000000002</v>
      </c>
      <c r="P197" s="137">
        <v>-3415597</v>
      </c>
      <c r="Q197" s="137">
        <v>4681627</v>
      </c>
      <c r="R197" s="137">
        <v>25833029</v>
      </c>
      <c r="S197" s="137">
        <v>28110512</v>
      </c>
      <c r="T197" s="137">
        <v>4619210</v>
      </c>
      <c r="U197" s="137">
        <v>20159315</v>
      </c>
      <c r="V197" s="137">
        <v>3331987</v>
      </c>
      <c r="W197" s="137">
        <v>1138114</v>
      </c>
    </row>
    <row r="198" spans="1:23" x14ac:dyDescent="0.3">
      <c r="A198" s="145">
        <v>39692</v>
      </c>
      <c r="B198" s="137">
        <v>-2935270</v>
      </c>
      <c r="C198" s="137">
        <v>167408</v>
      </c>
      <c r="D198" s="137">
        <v>1573071</v>
      </c>
      <c r="E198" s="137">
        <v>2916827</v>
      </c>
      <c r="F198" s="137">
        <v>743658</v>
      </c>
      <c r="G198" s="137">
        <v>3464975</v>
      </c>
      <c r="H198" s="137">
        <v>3509796</v>
      </c>
      <c r="I198" s="137">
        <v>396437</v>
      </c>
      <c r="J198" s="137">
        <v>21620678</v>
      </c>
      <c r="K198" s="137">
        <v>21056833</v>
      </c>
      <c r="L198" s="137">
        <v>24511127</v>
      </c>
      <c r="M198" s="137">
        <v>1936725</v>
      </c>
      <c r="N198" s="137">
        <v>18165017</v>
      </c>
      <c r="O198" s="137">
        <v>-6400245.4000000004</v>
      </c>
      <c r="P198" s="137">
        <v>-2890449</v>
      </c>
      <c r="Q198" s="137">
        <v>2721317</v>
      </c>
      <c r="R198" s="137">
        <v>25085653</v>
      </c>
      <c r="S198" s="137">
        <v>28020923</v>
      </c>
      <c r="T198" s="137">
        <v>4489898</v>
      </c>
      <c r="U198" s="137">
        <v>20101742</v>
      </c>
      <c r="V198" s="137">
        <v>3429282</v>
      </c>
      <c r="W198" s="137">
        <v>-44821</v>
      </c>
    </row>
    <row r="199" spans="1:23" x14ac:dyDescent="0.3">
      <c r="A199" s="146">
        <v>39722</v>
      </c>
      <c r="B199" s="137">
        <v>-3292308</v>
      </c>
      <c r="C199" s="137">
        <v>205150</v>
      </c>
      <c r="D199" s="137">
        <v>1246027</v>
      </c>
      <c r="E199" s="137">
        <v>3059640</v>
      </c>
      <c r="F199" s="137">
        <v>618349</v>
      </c>
      <c r="G199" s="137">
        <v>3297182</v>
      </c>
      <c r="H199" s="137">
        <v>3015796</v>
      </c>
      <c r="I199" s="137">
        <v>501736</v>
      </c>
      <c r="J199" s="137">
        <v>21132244</v>
      </c>
      <c r="K199" s="137">
        <v>20425359</v>
      </c>
      <c r="L199" s="137">
        <v>24705938</v>
      </c>
      <c r="M199" s="137">
        <v>1769769</v>
      </c>
      <c r="N199" s="137">
        <v>17926853</v>
      </c>
      <c r="O199" s="137">
        <v>-6589489.5999999996</v>
      </c>
      <c r="P199" s="137">
        <v>-3573693</v>
      </c>
      <c r="Q199" s="137">
        <v>2678832</v>
      </c>
      <c r="R199" s="137">
        <v>24429426</v>
      </c>
      <c r="S199" s="137">
        <v>27721734</v>
      </c>
      <c r="T199" s="137">
        <v>4305667</v>
      </c>
      <c r="U199" s="137">
        <v>19696622</v>
      </c>
      <c r="V199" s="137">
        <v>3719444</v>
      </c>
      <c r="W199" s="137">
        <v>281386</v>
      </c>
    </row>
    <row r="200" spans="1:23" x14ac:dyDescent="0.3">
      <c r="A200" s="147">
        <v>39753</v>
      </c>
      <c r="B200" s="137">
        <v>-2959255</v>
      </c>
      <c r="C200" s="137">
        <v>133650</v>
      </c>
      <c r="D200" s="137">
        <v>1306683</v>
      </c>
      <c r="E200" s="137">
        <v>2455224</v>
      </c>
      <c r="F200" s="137">
        <v>409055</v>
      </c>
      <c r="G200" s="137">
        <v>2317633</v>
      </c>
      <c r="H200" s="137">
        <v>2406092</v>
      </c>
      <c r="I200" s="137">
        <v>614197</v>
      </c>
      <c r="J200" s="137">
        <v>17957958</v>
      </c>
      <c r="K200" s="137">
        <v>17210112</v>
      </c>
      <c r="L200" s="137">
        <v>20828754</v>
      </c>
      <c r="M200" s="137">
        <v>1099409</v>
      </c>
      <c r="N200" s="137">
        <v>15146821</v>
      </c>
      <c r="O200" s="137">
        <v>-5276888.0999999996</v>
      </c>
      <c r="P200" s="137">
        <v>-2870796</v>
      </c>
      <c r="Q200" s="137">
        <v>1908577</v>
      </c>
      <c r="R200" s="137">
        <v>20275591</v>
      </c>
      <c r="S200" s="137">
        <v>23234846</v>
      </c>
      <c r="T200" s="137">
        <v>3761907</v>
      </c>
      <c r="U200" s="137">
        <v>16246230</v>
      </c>
      <c r="V200" s="137">
        <v>3226709</v>
      </c>
      <c r="W200" s="137">
        <v>-88459</v>
      </c>
    </row>
    <row r="201" spans="1:23" x14ac:dyDescent="0.3">
      <c r="A201" s="148">
        <v>39783</v>
      </c>
      <c r="B201" s="137">
        <v>-2068862</v>
      </c>
      <c r="C201" s="137">
        <v>134194</v>
      </c>
      <c r="D201" s="137">
        <v>936091</v>
      </c>
      <c r="E201" s="137">
        <v>2488049</v>
      </c>
      <c r="F201" s="137">
        <v>372412</v>
      </c>
      <c r="G201" s="137">
        <v>1759022</v>
      </c>
      <c r="H201" s="137">
        <v>1960191</v>
      </c>
      <c r="I201" s="137">
        <v>687116</v>
      </c>
      <c r="J201" s="137">
        <v>16924758</v>
      </c>
      <c r="K201" s="137">
        <v>16103447</v>
      </c>
      <c r="L201" s="137">
        <v>18792451</v>
      </c>
      <c r="M201" s="137">
        <v>1024100</v>
      </c>
      <c r="N201" s="137">
        <v>12892027</v>
      </c>
      <c r="O201" s="137">
        <v>-3827884.4</v>
      </c>
      <c r="P201" s="137">
        <v>-1867694</v>
      </c>
      <c r="Q201" s="137">
        <v>1386610</v>
      </c>
      <c r="R201" s="137">
        <v>18683780</v>
      </c>
      <c r="S201" s="137">
        <v>20752642</v>
      </c>
      <c r="T201" s="137">
        <v>3424140</v>
      </c>
      <c r="U201" s="137">
        <v>13916127</v>
      </c>
      <c r="V201" s="137">
        <v>3412374</v>
      </c>
      <c r="W201" s="137">
        <v>-201168</v>
      </c>
    </row>
    <row r="202" spans="1:23" x14ac:dyDescent="0.3">
      <c r="A202" s="136">
        <v>39814</v>
      </c>
      <c r="B202" s="137">
        <v>-1707142</v>
      </c>
      <c r="C202" s="137">
        <v>98320</v>
      </c>
      <c r="D202" s="137">
        <v>447707</v>
      </c>
      <c r="E202" s="137">
        <v>1761874</v>
      </c>
      <c r="F202" s="137">
        <v>308170</v>
      </c>
      <c r="G202" s="137">
        <v>1915814</v>
      </c>
      <c r="H202" s="137">
        <v>1241202</v>
      </c>
      <c r="I202" s="137">
        <v>675156</v>
      </c>
      <c r="J202" s="137">
        <v>13166148</v>
      </c>
      <c r="K202" s="137">
        <v>12392672</v>
      </c>
      <c r="L202" s="137">
        <v>15547902</v>
      </c>
      <c r="M202" s="137">
        <v>793495</v>
      </c>
      <c r="N202" s="137">
        <v>11171931</v>
      </c>
      <c r="O202" s="137">
        <v>-3622956</v>
      </c>
      <c r="P202" s="137">
        <v>-2381754</v>
      </c>
      <c r="Q202" s="137">
        <v>1607644</v>
      </c>
      <c r="R202" s="137">
        <v>15081962</v>
      </c>
      <c r="S202" s="137">
        <v>16789104</v>
      </c>
      <c r="T202" s="137">
        <v>2209581</v>
      </c>
      <c r="U202" s="137">
        <v>11965426</v>
      </c>
      <c r="V202" s="137">
        <v>2614098</v>
      </c>
      <c r="W202" s="137">
        <v>674612</v>
      </c>
    </row>
    <row r="203" spans="1:23" x14ac:dyDescent="0.3">
      <c r="A203" s="138">
        <v>39845</v>
      </c>
      <c r="B203" s="137">
        <v>-548518</v>
      </c>
      <c r="C203" s="137">
        <v>130076</v>
      </c>
      <c r="D203" s="137">
        <v>569897</v>
      </c>
      <c r="E203" s="137">
        <v>1781175</v>
      </c>
      <c r="F203" s="137">
        <v>326090</v>
      </c>
      <c r="G203" s="137">
        <v>1671944</v>
      </c>
      <c r="H203" s="137">
        <v>1331110</v>
      </c>
      <c r="I203" s="137">
        <v>722370</v>
      </c>
      <c r="J203" s="137">
        <v>14392843</v>
      </c>
      <c r="K203" s="137">
        <v>13540397</v>
      </c>
      <c r="L203" s="137">
        <v>15282195</v>
      </c>
      <c r="M203" s="137">
        <v>761213</v>
      </c>
      <c r="N203" s="137">
        <v>11291634</v>
      </c>
      <c r="O203" s="137">
        <v>-2220462</v>
      </c>
      <c r="P203" s="137">
        <v>-889352</v>
      </c>
      <c r="Q203" s="137">
        <v>1345854</v>
      </c>
      <c r="R203" s="137">
        <v>16064787</v>
      </c>
      <c r="S203" s="137">
        <v>16613305</v>
      </c>
      <c r="T203" s="137">
        <v>2351072</v>
      </c>
      <c r="U203" s="137">
        <v>12052847</v>
      </c>
      <c r="V203" s="137">
        <v>2209386</v>
      </c>
      <c r="W203" s="137">
        <v>340834</v>
      </c>
    </row>
    <row r="204" spans="1:23" x14ac:dyDescent="0.3">
      <c r="A204" s="139">
        <v>39873</v>
      </c>
      <c r="B204" s="137">
        <v>-36353</v>
      </c>
      <c r="C204" s="137">
        <v>92132</v>
      </c>
      <c r="D204" s="137">
        <v>539524</v>
      </c>
      <c r="E204" s="137">
        <v>1920522</v>
      </c>
      <c r="F204" s="137">
        <v>353527</v>
      </c>
      <c r="G204" s="137">
        <v>1933494</v>
      </c>
      <c r="H204" s="137">
        <v>1253960</v>
      </c>
      <c r="I204" s="137">
        <v>857032</v>
      </c>
      <c r="J204" s="137">
        <v>16584607</v>
      </c>
      <c r="K204" s="137">
        <v>15635443</v>
      </c>
      <c r="L204" s="137">
        <v>17300494</v>
      </c>
      <c r="M204" s="137">
        <v>714436</v>
      </c>
      <c r="N204" s="137">
        <v>12841808</v>
      </c>
      <c r="O204" s="137">
        <v>-1969847</v>
      </c>
      <c r="P204" s="137">
        <v>-715887</v>
      </c>
      <c r="Q204" s="137">
        <v>1579967</v>
      </c>
      <c r="R204" s="137">
        <v>18518101</v>
      </c>
      <c r="S204" s="137">
        <v>18554454</v>
      </c>
      <c r="T204" s="137">
        <v>2460046</v>
      </c>
      <c r="U204" s="137">
        <v>13556244</v>
      </c>
      <c r="V204" s="137">
        <v>2538164</v>
      </c>
      <c r="W204" s="137">
        <v>679534</v>
      </c>
    </row>
    <row r="205" spans="1:23" x14ac:dyDescent="0.3">
      <c r="A205" s="140">
        <v>39904</v>
      </c>
      <c r="B205" s="137">
        <v>168543</v>
      </c>
      <c r="C205" s="137">
        <v>126264</v>
      </c>
      <c r="D205" s="137">
        <v>640152</v>
      </c>
      <c r="E205" s="137">
        <v>1737750</v>
      </c>
      <c r="F205" s="137">
        <v>297663</v>
      </c>
      <c r="G205" s="137">
        <v>1984113</v>
      </c>
      <c r="H205" s="137">
        <v>1376144</v>
      </c>
      <c r="I205" s="137">
        <v>746665</v>
      </c>
      <c r="J205" s="137">
        <v>15388056</v>
      </c>
      <c r="K205" s="137">
        <v>14515127</v>
      </c>
      <c r="L205" s="137">
        <v>15827482</v>
      </c>
      <c r="M205" s="137">
        <v>735992</v>
      </c>
      <c r="N205" s="137">
        <v>11813214</v>
      </c>
      <c r="O205" s="137">
        <v>-1815570</v>
      </c>
      <c r="P205" s="137">
        <v>-439426</v>
      </c>
      <c r="Q205" s="137">
        <v>1686450</v>
      </c>
      <c r="R205" s="137">
        <v>17372169</v>
      </c>
      <c r="S205" s="137">
        <v>17203626</v>
      </c>
      <c r="T205" s="137">
        <v>2377902</v>
      </c>
      <c r="U205" s="137">
        <v>12549206</v>
      </c>
      <c r="V205" s="137">
        <v>2276519</v>
      </c>
      <c r="W205" s="137">
        <v>607969</v>
      </c>
    </row>
    <row r="206" spans="1:23" x14ac:dyDescent="0.3">
      <c r="A206" s="141">
        <v>39934</v>
      </c>
      <c r="B206" s="137">
        <v>449697</v>
      </c>
      <c r="C206" s="137">
        <v>98575</v>
      </c>
      <c r="D206" s="137">
        <v>533376</v>
      </c>
      <c r="E206" s="137">
        <v>1653172</v>
      </c>
      <c r="F206" s="137">
        <v>369206</v>
      </c>
      <c r="G206" s="137">
        <v>2420317</v>
      </c>
      <c r="H206" s="137">
        <v>1268272</v>
      </c>
      <c r="I206" s="137">
        <v>696141</v>
      </c>
      <c r="J206" s="137">
        <v>14817974</v>
      </c>
      <c r="K206" s="137">
        <v>14023258</v>
      </c>
      <c r="L206" s="137">
        <v>15520322</v>
      </c>
      <c r="M206" s="137">
        <v>734896</v>
      </c>
      <c r="N206" s="137">
        <v>11734209</v>
      </c>
      <c r="O206" s="137">
        <v>-1970620</v>
      </c>
      <c r="P206" s="137">
        <v>-702348</v>
      </c>
      <c r="Q206" s="137">
        <v>2051111</v>
      </c>
      <c r="R206" s="137">
        <v>17238291</v>
      </c>
      <c r="S206" s="137">
        <v>16788594</v>
      </c>
      <c r="T206" s="137">
        <v>2186548</v>
      </c>
      <c r="U206" s="137">
        <v>12469105</v>
      </c>
      <c r="V206" s="137">
        <v>2132941</v>
      </c>
      <c r="W206" s="137">
        <v>1152045</v>
      </c>
    </row>
    <row r="207" spans="1:23" x14ac:dyDescent="0.3">
      <c r="A207" s="142">
        <v>39965</v>
      </c>
      <c r="B207" s="137">
        <v>-168258</v>
      </c>
      <c r="C207" s="137">
        <v>112524</v>
      </c>
      <c r="D207" s="137">
        <v>790504</v>
      </c>
      <c r="E207" s="137">
        <v>1812697</v>
      </c>
      <c r="F207" s="137">
        <v>460316</v>
      </c>
      <c r="G207" s="137">
        <v>2846803</v>
      </c>
      <c r="H207" s="137">
        <v>1864863</v>
      </c>
      <c r="I207" s="137">
        <v>751119</v>
      </c>
      <c r="J207" s="137">
        <v>16554938</v>
      </c>
      <c r="K207" s="137">
        <v>15691295</v>
      </c>
      <c r="L207" s="137">
        <v>17705136</v>
      </c>
      <c r="M207" s="137">
        <v>1074359</v>
      </c>
      <c r="N207" s="137">
        <v>13285755</v>
      </c>
      <c r="O207" s="137">
        <v>-3015061</v>
      </c>
      <c r="P207" s="137">
        <v>-1150198</v>
      </c>
      <c r="Q207" s="137">
        <v>2386487</v>
      </c>
      <c r="R207" s="137">
        <v>19401741</v>
      </c>
      <c r="S207" s="137">
        <v>19569999</v>
      </c>
      <c r="T207" s="137">
        <v>2603201</v>
      </c>
      <c r="U207" s="137">
        <v>14360114</v>
      </c>
      <c r="V207" s="137">
        <v>2606684</v>
      </c>
      <c r="W207" s="137">
        <v>981940</v>
      </c>
    </row>
    <row r="208" spans="1:23" x14ac:dyDescent="0.3">
      <c r="A208" s="143">
        <v>39995</v>
      </c>
      <c r="B208" s="137">
        <v>-1238598</v>
      </c>
      <c r="C208" s="137">
        <v>124057</v>
      </c>
      <c r="D208" s="137">
        <v>976114</v>
      </c>
      <c r="E208" s="137">
        <v>1901792</v>
      </c>
      <c r="F208" s="137">
        <v>429309</v>
      </c>
      <c r="G208" s="137">
        <v>2898803</v>
      </c>
      <c r="H208" s="137">
        <v>2040081</v>
      </c>
      <c r="I208" s="137">
        <v>435371</v>
      </c>
      <c r="J208" s="137">
        <v>15117445</v>
      </c>
      <c r="K208" s="137">
        <v>14558017</v>
      </c>
      <c r="L208" s="137">
        <v>17214765</v>
      </c>
      <c r="M208" s="137">
        <v>1063967</v>
      </c>
      <c r="N208" s="137">
        <v>12765329</v>
      </c>
      <c r="O208" s="137">
        <v>-4137401</v>
      </c>
      <c r="P208" s="137">
        <v>-2097320</v>
      </c>
      <c r="Q208" s="137">
        <v>2469494</v>
      </c>
      <c r="R208" s="137">
        <v>18016248</v>
      </c>
      <c r="S208" s="137">
        <v>19254846</v>
      </c>
      <c r="T208" s="137">
        <v>2877906</v>
      </c>
      <c r="U208" s="137">
        <v>13829296</v>
      </c>
      <c r="V208" s="137">
        <v>2547643</v>
      </c>
      <c r="W208" s="137">
        <v>858722</v>
      </c>
    </row>
    <row r="209" spans="1:23" x14ac:dyDescent="0.3">
      <c r="A209" s="144">
        <v>40026</v>
      </c>
      <c r="B209" s="137">
        <v>-668553</v>
      </c>
      <c r="C209" s="137">
        <v>123419</v>
      </c>
      <c r="D209" s="137">
        <v>816510</v>
      </c>
      <c r="E209" s="137">
        <v>2040438</v>
      </c>
      <c r="F209" s="137">
        <v>413952</v>
      </c>
      <c r="G209" s="137">
        <v>2707970</v>
      </c>
      <c r="H209" s="137">
        <v>1957404</v>
      </c>
      <c r="I209" s="137">
        <v>365096</v>
      </c>
      <c r="J209" s="137">
        <v>16857579</v>
      </c>
      <c r="K209" s="137">
        <v>16369064</v>
      </c>
      <c r="L209" s="137">
        <v>18276698</v>
      </c>
      <c r="M209" s="137">
        <v>1140894</v>
      </c>
      <c r="N209" s="137">
        <v>13747553</v>
      </c>
      <c r="O209" s="137">
        <v>-3376523</v>
      </c>
      <c r="P209" s="137">
        <v>-1419119</v>
      </c>
      <c r="Q209" s="137">
        <v>2294018</v>
      </c>
      <c r="R209" s="137">
        <v>19565549</v>
      </c>
      <c r="S209" s="137">
        <v>20234102</v>
      </c>
      <c r="T209" s="137">
        <v>2856948</v>
      </c>
      <c r="U209" s="137">
        <v>14888447</v>
      </c>
      <c r="V209" s="137">
        <v>2488706</v>
      </c>
      <c r="W209" s="137">
        <v>750566</v>
      </c>
    </row>
    <row r="210" spans="1:23" x14ac:dyDescent="0.3">
      <c r="A210" s="145">
        <v>40057</v>
      </c>
      <c r="B210" s="137">
        <v>-879040</v>
      </c>
      <c r="C210" s="137">
        <v>117823</v>
      </c>
      <c r="D210" s="137">
        <v>976875</v>
      </c>
      <c r="E210" s="137">
        <v>2142755</v>
      </c>
      <c r="F210" s="137">
        <v>609532</v>
      </c>
      <c r="G210" s="137">
        <v>2800430</v>
      </c>
      <c r="H210" s="137">
        <v>2272994</v>
      </c>
      <c r="I210" s="137">
        <v>419869</v>
      </c>
      <c r="J210" s="137">
        <v>18138656</v>
      </c>
      <c r="K210" s="137">
        <v>17600964</v>
      </c>
      <c r="L210" s="137">
        <v>19545132</v>
      </c>
      <c r="M210" s="137">
        <v>1296119</v>
      </c>
      <c r="N210" s="137">
        <v>14795691</v>
      </c>
      <c r="O210" s="137">
        <v>-3679470</v>
      </c>
      <c r="P210" s="137">
        <v>-1406476</v>
      </c>
      <c r="Q210" s="137">
        <v>2190898</v>
      </c>
      <c r="R210" s="137">
        <v>20939086</v>
      </c>
      <c r="S210" s="137">
        <v>21818126</v>
      </c>
      <c r="T210" s="137">
        <v>3119630</v>
      </c>
      <c r="U210" s="137">
        <v>16091810</v>
      </c>
      <c r="V210" s="137">
        <v>2606685</v>
      </c>
      <c r="W210" s="137">
        <v>527436</v>
      </c>
    </row>
    <row r="211" spans="1:23" x14ac:dyDescent="0.3">
      <c r="A211" s="146">
        <v>40087</v>
      </c>
      <c r="B211" s="137">
        <v>236769</v>
      </c>
      <c r="C211" s="137">
        <v>121073</v>
      </c>
      <c r="D211" s="137">
        <v>683922</v>
      </c>
      <c r="E211" s="137">
        <v>2338768</v>
      </c>
      <c r="F211" s="137">
        <v>510875</v>
      </c>
      <c r="G211" s="137">
        <v>3155049</v>
      </c>
      <c r="H211" s="137">
        <v>1835379</v>
      </c>
      <c r="I211" s="137">
        <v>573607</v>
      </c>
      <c r="J211" s="137">
        <v>18962570</v>
      </c>
      <c r="K211" s="137">
        <v>18267890</v>
      </c>
      <c r="L211" s="137">
        <v>20045471</v>
      </c>
      <c r="M211" s="137">
        <v>1151457</v>
      </c>
      <c r="N211" s="137">
        <v>14948203</v>
      </c>
      <c r="O211" s="137">
        <v>-2918280</v>
      </c>
      <c r="P211" s="137">
        <v>-1082901</v>
      </c>
      <c r="Q211" s="137">
        <v>2644174</v>
      </c>
      <c r="R211" s="137">
        <v>22117619</v>
      </c>
      <c r="S211" s="137">
        <v>21880850</v>
      </c>
      <c r="T211" s="137">
        <v>3022690</v>
      </c>
      <c r="U211" s="137">
        <v>16099660</v>
      </c>
      <c r="V211" s="137">
        <v>2758500</v>
      </c>
      <c r="W211" s="137">
        <v>1319670</v>
      </c>
    </row>
    <row r="212" spans="1:23" x14ac:dyDescent="0.3">
      <c r="A212" s="147">
        <v>40118</v>
      </c>
      <c r="B212" s="137">
        <v>-129439</v>
      </c>
      <c r="C212" s="137">
        <v>149131</v>
      </c>
      <c r="D212" s="137">
        <v>752711</v>
      </c>
      <c r="E212" s="137">
        <v>2376694</v>
      </c>
      <c r="F212" s="137">
        <v>524760</v>
      </c>
      <c r="G212" s="137">
        <v>3175172</v>
      </c>
      <c r="H212" s="137">
        <v>1684834</v>
      </c>
      <c r="I212" s="137">
        <v>700356</v>
      </c>
      <c r="J212" s="137">
        <v>19188842</v>
      </c>
      <c r="K212" s="137">
        <v>18339355</v>
      </c>
      <c r="L212" s="137">
        <v>20808619</v>
      </c>
      <c r="M212" s="137">
        <v>932123</v>
      </c>
      <c r="N212" s="137">
        <v>15643048</v>
      </c>
      <c r="O212" s="137">
        <v>-3304611</v>
      </c>
      <c r="P212" s="137">
        <v>-1619777</v>
      </c>
      <c r="Q212" s="137">
        <v>2650412</v>
      </c>
      <c r="R212" s="137">
        <v>22364014</v>
      </c>
      <c r="S212" s="137">
        <v>22493453</v>
      </c>
      <c r="T212" s="137">
        <v>3129405</v>
      </c>
      <c r="U212" s="137">
        <v>16575171</v>
      </c>
      <c r="V212" s="137">
        <v>2788877</v>
      </c>
      <c r="W212" s="137">
        <v>1490338</v>
      </c>
    </row>
    <row r="213" spans="1:23" x14ac:dyDescent="0.3">
      <c r="A213" s="148">
        <v>40148</v>
      </c>
      <c r="B213" s="137">
        <v>-160530</v>
      </c>
      <c r="C213" s="137">
        <v>154476</v>
      </c>
      <c r="D213" s="137">
        <v>1202406</v>
      </c>
      <c r="E213" s="137">
        <v>2430736</v>
      </c>
      <c r="F213" s="137">
        <v>613829</v>
      </c>
      <c r="G213" s="137">
        <v>3321353</v>
      </c>
      <c r="H213" s="137">
        <v>2336223</v>
      </c>
      <c r="I213" s="137">
        <v>783159</v>
      </c>
      <c r="J213" s="137">
        <v>19702630</v>
      </c>
      <c r="K213" s="137">
        <v>18764995</v>
      </c>
      <c r="L213" s="137">
        <v>20848290</v>
      </c>
      <c r="M213" s="137">
        <v>1133817</v>
      </c>
      <c r="N213" s="137">
        <v>15340513</v>
      </c>
      <c r="O213" s="137">
        <v>-3481883</v>
      </c>
      <c r="P213" s="137">
        <v>-1145660</v>
      </c>
      <c r="Q213" s="137">
        <v>2707524</v>
      </c>
      <c r="R213" s="137">
        <v>23023983</v>
      </c>
      <c r="S213" s="137">
        <v>23184513</v>
      </c>
      <c r="T213" s="137">
        <v>3633142</v>
      </c>
      <c r="U213" s="137">
        <v>16474330</v>
      </c>
      <c r="V213" s="137">
        <v>3077041</v>
      </c>
      <c r="W213" s="137">
        <v>985130</v>
      </c>
    </row>
    <row r="214" spans="1:23" x14ac:dyDescent="0.3">
      <c r="A214" s="136">
        <v>40179</v>
      </c>
      <c r="B214" s="137">
        <v>-444175</v>
      </c>
      <c r="C214" s="137">
        <v>121438</v>
      </c>
      <c r="D214" s="137">
        <v>1088125</v>
      </c>
      <c r="E214" s="137">
        <v>1945318</v>
      </c>
      <c r="F214" s="137">
        <v>474995</v>
      </c>
      <c r="G214" s="137">
        <v>3107816</v>
      </c>
      <c r="H214" s="137">
        <v>2345334</v>
      </c>
      <c r="I214" s="137">
        <v>726587</v>
      </c>
      <c r="J214" s="137">
        <v>16082073</v>
      </c>
      <c r="K214" s="137">
        <v>15234048</v>
      </c>
      <c r="L214" s="137">
        <v>17288730</v>
      </c>
      <c r="M214" s="137">
        <v>1257209</v>
      </c>
      <c r="N214" s="137">
        <v>13003444</v>
      </c>
      <c r="O214" s="137">
        <v>-3551991</v>
      </c>
      <c r="P214" s="137">
        <v>-1206657</v>
      </c>
      <c r="Q214" s="137">
        <v>2632821</v>
      </c>
      <c r="R214" s="137">
        <v>19189889</v>
      </c>
      <c r="S214" s="137">
        <v>19634064</v>
      </c>
      <c r="T214" s="137">
        <v>3033443</v>
      </c>
      <c r="U214" s="137">
        <v>14260653</v>
      </c>
      <c r="V214" s="137">
        <v>2339968</v>
      </c>
      <c r="W214" s="137">
        <v>762482</v>
      </c>
    </row>
    <row r="215" spans="1:23" x14ac:dyDescent="0.3">
      <c r="A215" s="138">
        <v>40210</v>
      </c>
      <c r="B215" s="137">
        <v>422807</v>
      </c>
      <c r="C215" s="137">
        <v>154902</v>
      </c>
      <c r="D215" s="137">
        <v>825717</v>
      </c>
      <c r="E215" s="137">
        <v>1976013</v>
      </c>
      <c r="F215" s="137">
        <v>507582</v>
      </c>
      <c r="G215" s="137">
        <v>2933893</v>
      </c>
      <c r="H215" s="137">
        <v>2011663</v>
      </c>
      <c r="I215" s="137">
        <v>817054</v>
      </c>
      <c r="J215" s="137">
        <v>18368707</v>
      </c>
      <c r="K215" s="137">
        <v>17396751</v>
      </c>
      <c r="L215" s="137">
        <v>18868130</v>
      </c>
      <c r="M215" s="137">
        <v>1185946</v>
      </c>
      <c r="N215" s="137">
        <v>14888467</v>
      </c>
      <c r="O215" s="137">
        <v>-2511086</v>
      </c>
      <c r="P215" s="137">
        <v>-499423</v>
      </c>
      <c r="Q215" s="137">
        <v>2426311</v>
      </c>
      <c r="R215" s="137">
        <v>21302600</v>
      </c>
      <c r="S215" s="137">
        <v>20879793</v>
      </c>
      <c r="T215" s="137">
        <v>2801730</v>
      </c>
      <c r="U215" s="137">
        <v>16074413</v>
      </c>
      <c r="V215" s="137">
        <v>2003649</v>
      </c>
      <c r="W215" s="137">
        <v>922230</v>
      </c>
    </row>
    <row r="216" spans="1:23" x14ac:dyDescent="0.3">
      <c r="A216" s="139">
        <v>40238</v>
      </c>
      <c r="B216" s="137">
        <v>393230</v>
      </c>
      <c r="C216" s="137">
        <v>175610</v>
      </c>
      <c r="D216" s="137">
        <v>903024</v>
      </c>
      <c r="E216" s="137">
        <v>2366578</v>
      </c>
      <c r="F216" s="137">
        <v>471948</v>
      </c>
      <c r="G216" s="137">
        <v>3448617</v>
      </c>
      <c r="H216" s="137">
        <v>2460101</v>
      </c>
      <c r="I216" s="137">
        <v>1081871</v>
      </c>
      <c r="J216" s="137">
        <v>22655510</v>
      </c>
      <c r="K216" s="137">
        <v>21398029</v>
      </c>
      <c r="L216" s="137">
        <v>23250796</v>
      </c>
      <c r="M216" s="137">
        <v>1557077</v>
      </c>
      <c r="N216" s="137">
        <v>18423681</v>
      </c>
      <c r="O216" s="137">
        <v>-3055387</v>
      </c>
      <c r="P216" s="137">
        <v>-595286</v>
      </c>
      <c r="Q216" s="137">
        <v>2976669</v>
      </c>
      <c r="R216" s="137">
        <v>26104127</v>
      </c>
      <c r="S216" s="137">
        <v>25710897</v>
      </c>
      <c r="T216" s="137">
        <v>3269602</v>
      </c>
      <c r="U216" s="137">
        <v>19980758</v>
      </c>
      <c r="V216" s="137">
        <v>2460537</v>
      </c>
      <c r="W216" s="137">
        <v>988516</v>
      </c>
    </row>
    <row r="217" spans="1:23" x14ac:dyDescent="0.3">
      <c r="A217" s="140">
        <v>40269</v>
      </c>
      <c r="B217" s="137">
        <v>80510</v>
      </c>
      <c r="C217" s="137">
        <v>206390</v>
      </c>
      <c r="D217" s="137">
        <v>1377371</v>
      </c>
      <c r="E217" s="137">
        <v>2131575</v>
      </c>
      <c r="F217" s="137">
        <v>498036</v>
      </c>
      <c r="G217" s="137">
        <v>3403219</v>
      </c>
      <c r="H217" s="137">
        <v>2654644</v>
      </c>
      <c r="I217" s="137">
        <v>849080</v>
      </c>
      <c r="J217" s="137">
        <v>21441298</v>
      </c>
      <c r="K217" s="137">
        <v>20385828</v>
      </c>
      <c r="L217" s="137">
        <v>22109363</v>
      </c>
      <c r="M217" s="137">
        <v>1277273</v>
      </c>
      <c r="N217" s="137">
        <v>17771715</v>
      </c>
      <c r="O217" s="137">
        <v>-3322709</v>
      </c>
      <c r="P217" s="137">
        <v>-668065</v>
      </c>
      <c r="Q217" s="137">
        <v>2905183</v>
      </c>
      <c r="R217" s="137">
        <v>24844517</v>
      </c>
      <c r="S217" s="137">
        <v>24764007</v>
      </c>
      <c r="T217" s="137">
        <v>3508946</v>
      </c>
      <c r="U217" s="137">
        <v>19048988</v>
      </c>
      <c r="V217" s="137">
        <v>2206073</v>
      </c>
      <c r="W217" s="137">
        <v>748575</v>
      </c>
    </row>
    <row r="218" spans="1:23" x14ac:dyDescent="0.3">
      <c r="A218" s="141">
        <v>40299</v>
      </c>
      <c r="B218" s="137">
        <v>172483</v>
      </c>
      <c r="C218" s="137">
        <v>216512</v>
      </c>
      <c r="D218" s="137">
        <v>1234003</v>
      </c>
      <c r="E218" s="137">
        <v>2246741</v>
      </c>
      <c r="F218" s="137">
        <v>475566</v>
      </c>
      <c r="G218" s="137">
        <v>3820259</v>
      </c>
      <c r="H218" s="137">
        <v>2663289</v>
      </c>
      <c r="I218" s="137">
        <v>860952</v>
      </c>
      <c r="J218" s="137">
        <v>20976202</v>
      </c>
      <c r="K218" s="137">
        <v>19898738</v>
      </c>
      <c r="L218" s="137">
        <v>21960689</v>
      </c>
      <c r="M218" s="137">
        <v>1429286</v>
      </c>
      <c r="N218" s="137">
        <v>17369955</v>
      </c>
      <c r="O218" s="137">
        <v>-3647776</v>
      </c>
      <c r="P218" s="137">
        <v>-984487</v>
      </c>
      <c r="Q218" s="137">
        <v>3344693</v>
      </c>
      <c r="R218" s="137">
        <v>24796461</v>
      </c>
      <c r="S218" s="137">
        <v>24623978</v>
      </c>
      <c r="T218" s="137">
        <v>3480744</v>
      </c>
      <c r="U218" s="137">
        <v>18799241</v>
      </c>
      <c r="V218" s="137">
        <v>2343993</v>
      </c>
      <c r="W218" s="137">
        <v>1156970</v>
      </c>
    </row>
    <row r="219" spans="1:23" x14ac:dyDescent="0.3">
      <c r="A219" s="142">
        <v>40330</v>
      </c>
      <c r="B219" s="137">
        <v>-336413</v>
      </c>
      <c r="C219" s="137">
        <v>258328</v>
      </c>
      <c r="D219" s="137">
        <v>908013</v>
      </c>
      <c r="E219" s="137">
        <v>2157623</v>
      </c>
      <c r="F219" s="137">
        <v>383877</v>
      </c>
      <c r="G219" s="137">
        <v>2628192</v>
      </c>
      <c r="H219" s="137">
        <v>2324937</v>
      </c>
      <c r="I219" s="137">
        <v>693315</v>
      </c>
      <c r="J219" s="137">
        <v>22372261</v>
      </c>
      <c r="K219" s="137">
        <v>21420618</v>
      </c>
      <c r="L219" s="137">
        <v>23011929</v>
      </c>
      <c r="M219" s="137">
        <v>1416924</v>
      </c>
      <c r="N219" s="137">
        <v>18413198</v>
      </c>
      <c r="O219" s="137">
        <v>-2964605</v>
      </c>
      <c r="P219" s="137">
        <v>-639668</v>
      </c>
      <c r="Q219" s="137">
        <v>2244315</v>
      </c>
      <c r="R219" s="137">
        <v>25000453</v>
      </c>
      <c r="S219" s="137">
        <v>25336866</v>
      </c>
      <c r="T219" s="137">
        <v>3065636</v>
      </c>
      <c r="U219" s="137">
        <v>19830122</v>
      </c>
      <c r="V219" s="137">
        <v>2441108</v>
      </c>
      <c r="W219" s="137">
        <v>303255</v>
      </c>
    </row>
    <row r="220" spans="1:23" x14ac:dyDescent="0.3">
      <c r="A220" s="143">
        <v>40360</v>
      </c>
      <c r="B220" s="137">
        <v>-1030301</v>
      </c>
      <c r="C220" s="137">
        <v>182871</v>
      </c>
      <c r="D220" s="137">
        <v>935682</v>
      </c>
      <c r="E220" s="137">
        <v>2221657</v>
      </c>
      <c r="F220" s="137">
        <v>461314</v>
      </c>
      <c r="G220" s="137">
        <v>3405490</v>
      </c>
      <c r="H220" s="137">
        <v>2588647</v>
      </c>
      <c r="I220" s="137">
        <v>513666</v>
      </c>
      <c r="J220" s="137">
        <v>19928665</v>
      </c>
      <c r="K220" s="137">
        <v>19232128</v>
      </c>
      <c r="L220" s="137">
        <v>21775809</v>
      </c>
      <c r="M220" s="137">
        <v>1652965</v>
      </c>
      <c r="N220" s="137">
        <v>17149289</v>
      </c>
      <c r="O220" s="137">
        <v>-4435791</v>
      </c>
      <c r="P220" s="137">
        <v>-1847144</v>
      </c>
      <c r="Q220" s="137">
        <v>2944176</v>
      </c>
      <c r="R220" s="137">
        <v>23334155</v>
      </c>
      <c r="S220" s="137">
        <v>24364456</v>
      </c>
      <c r="T220" s="137">
        <v>3157339</v>
      </c>
      <c r="U220" s="137">
        <v>18802254</v>
      </c>
      <c r="V220" s="137">
        <v>2404863</v>
      </c>
      <c r="W220" s="137">
        <v>816843</v>
      </c>
    </row>
    <row r="221" spans="1:23" x14ac:dyDescent="0.3">
      <c r="A221" s="144">
        <v>40391</v>
      </c>
      <c r="B221" s="137">
        <v>-697827</v>
      </c>
      <c r="C221" s="137">
        <v>152196</v>
      </c>
      <c r="D221" s="137">
        <v>1064726</v>
      </c>
      <c r="E221" s="137">
        <v>2511930</v>
      </c>
      <c r="F221" s="137">
        <v>549518</v>
      </c>
      <c r="G221" s="137">
        <v>3472796</v>
      </c>
      <c r="H221" s="137">
        <v>2685643</v>
      </c>
      <c r="I221" s="137">
        <v>405990</v>
      </c>
      <c r="J221" s="137">
        <v>23444430</v>
      </c>
      <c r="K221" s="137">
        <v>22886244</v>
      </c>
      <c r="L221" s="137">
        <v>24929410</v>
      </c>
      <c r="M221" s="137">
        <v>1620917</v>
      </c>
      <c r="N221" s="137">
        <v>19784258</v>
      </c>
      <c r="O221" s="137">
        <v>-4170623</v>
      </c>
      <c r="P221" s="137">
        <v>-1484980</v>
      </c>
      <c r="Q221" s="137">
        <v>2923278</v>
      </c>
      <c r="R221" s="137">
        <v>26917226</v>
      </c>
      <c r="S221" s="137">
        <v>27615053</v>
      </c>
      <c r="T221" s="137">
        <v>3576656</v>
      </c>
      <c r="U221" s="137">
        <v>21405175</v>
      </c>
      <c r="V221" s="137">
        <v>2633222</v>
      </c>
      <c r="W221" s="137">
        <v>787153</v>
      </c>
    </row>
    <row r="222" spans="1:23" x14ac:dyDescent="0.3">
      <c r="A222" s="145">
        <v>40422</v>
      </c>
      <c r="B222" s="137">
        <v>-523014</v>
      </c>
      <c r="C222" s="137">
        <v>208010</v>
      </c>
      <c r="D222" s="137">
        <v>933781</v>
      </c>
      <c r="E222" s="137">
        <v>2601993</v>
      </c>
      <c r="F222" s="137">
        <v>499186</v>
      </c>
      <c r="G222" s="137">
        <v>3318425</v>
      </c>
      <c r="H222" s="137">
        <v>2389476</v>
      </c>
      <c r="I222" s="137">
        <v>410308</v>
      </c>
      <c r="J222" s="137">
        <v>22020011</v>
      </c>
      <c r="K222" s="137">
        <v>21401693</v>
      </c>
      <c r="L222" s="137">
        <v>23471974</v>
      </c>
      <c r="M222" s="137">
        <v>1455695</v>
      </c>
      <c r="N222" s="137">
        <v>18211613</v>
      </c>
      <c r="O222" s="137">
        <v>-3841439</v>
      </c>
      <c r="P222" s="137">
        <v>-1451963</v>
      </c>
      <c r="Q222" s="137">
        <v>2819239</v>
      </c>
      <c r="R222" s="137">
        <v>25338436</v>
      </c>
      <c r="S222" s="137">
        <v>25861450</v>
      </c>
      <c r="T222" s="137">
        <v>3535774</v>
      </c>
      <c r="U222" s="137">
        <v>19667308</v>
      </c>
      <c r="V222" s="137">
        <v>2658368</v>
      </c>
      <c r="W222" s="137">
        <v>928949</v>
      </c>
    </row>
    <row r="223" spans="1:23" x14ac:dyDescent="0.3">
      <c r="A223" s="146">
        <v>40452</v>
      </c>
      <c r="B223" s="137">
        <v>-787721</v>
      </c>
      <c r="C223" s="137">
        <v>290581</v>
      </c>
      <c r="D223" s="137">
        <v>1065150</v>
      </c>
      <c r="E223" s="137">
        <v>2828543</v>
      </c>
      <c r="F223" s="137">
        <v>497414</v>
      </c>
      <c r="G223" s="137">
        <v>3685555</v>
      </c>
      <c r="H223" s="137">
        <v>2484356</v>
      </c>
      <c r="I223" s="137">
        <v>585302</v>
      </c>
      <c r="J223" s="137">
        <v>22844516</v>
      </c>
      <c r="K223" s="137">
        <v>21968633</v>
      </c>
      <c r="L223" s="137">
        <v>24833436</v>
      </c>
      <c r="M223" s="137">
        <v>1419206</v>
      </c>
      <c r="N223" s="137">
        <v>19205800</v>
      </c>
      <c r="O223" s="137">
        <v>-4473276</v>
      </c>
      <c r="P223" s="137">
        <v>-1988920</v>
      </c>
      <c r="Q223" s="137">
        <v>3188141</v>
      </c>
      <c r="R223" s="137">
        <v>26530071</v>
      </c>
      <c r="S223" s="137">
        <v>27317792</v>
      </c>
      <c r="T223" s="137">
        <v>3893693</v>
      </c>
      <c r="U223" s="137">
        <v>20625006</v>
      </c>
      <c r="V223" s="137">
        <v>2799092</v>
      </c>
      <c r="W223" s="137">
        <v>1201199</v>
      </c>
    </row>
    <row r="224" spans="1:23" x14ac:dyDescent="0.3">
      <c r="A224" s="147">
        <v>40483</v>
      </c>
      <c r="B224" s="137">
        <v>-84692</v>
      </c>
      <c r="C224" s="137">
        <v>212846</v>
      </c>
      <c r="D224" s="137">
        <v>951733</v>
      </c>
      <c r="E224" s="137">
        <v>2939592</v>
      </c>
      <c r="F224" s="137">
        <v>472966</v>
      </c>
      <c r="G224" s="137">
        <v>4196692</v>
      </c>
      <c r="H224" s="137">
        <v>2331609</v>
      </c>
      <c r="I224" s="137">
        <v>826622</v>
      </c>
      <c r="J224" s="137">
        <v>23973045</v>
      </c>
      <c r="K224" s="137">
        <v>22933577</v>
      </c>
      <c r="L224" s="137">
        <v>25922820</v>
      </c>
      <c r="M224" s="137">
        <v>1379876</v>
      </c>
      <c r="N224" s="137">
        <v>20035452</v>
      </c>
      <c r="O224" s="137">
        <v>-4281384</v>
      </c>
      <c r="P224" s="137">
        <v>-1949775</v>
      </c>
      <c r="Q224" s="137">
        <v>3723726</v>
      </c>
      <c r="R224" s="137">
        <v>28169737</v>
      </c>
      <c r="S224" s="137">
        <v>28254429</v>
      </c>
      <c r="T224" s="137">
        <v>3891325</v>
      </c>
      <c r="U224" s="137">
        <v>21415328</v>
      </c>
      <c r="V224" s="137">
        <v>2947776</v>
      </c>
      <c r="W224" s="137">
        <v>1865083</v>
      </c>
    </row>
    <row r="225" spans="1:23" x14ac:dyDescent="0.3">
      <c r="A225" s="148">
        <v>40513</v>
      </c>
      <c r="B225" s="137">
        <v>-173560</v>
      </c>
      <c r="C225" s="137">
        <v>244299</v>
      </c>
      <c r="D225" s="137">
        <v>1533004</v>
      </c>
      <c r="E225" s="137">
        <v>2674824</v>
      </c>
      <c r="F225" s="137">
        <v>482377</v>
      </c>
      <c r="G225" s="137">
        <v>4272333</v>
      </c>
      <c r="H225" s="137">
        <v>3271461</v>
      </c>
      <c r="I225" s="137">
        <v>839696</v>
      </c>
      <c r="J225" s="137">
        <v>22673141</v>
      </c>
      <c r="K225" s="137">
        <v>21589146</v>
      </c>
      <c r="L225" s="137">
        <v>23847573</v>
      </c>
      <c r="M225" s="137">
        <v>1738457</v>
      </c>
      <c r="N225" s="137">
        <v>18164706</v>
      </c>
      <c r="O225" s="137">
        <v>-4445893</v>
      </c>
      <c r="P225" s="137">
        <v>-1174432</v>
      </c>
      <c r="Q225" s="137">
        <v>3789956</v>
      </c>
      <c r="R225" s="137">
        <v>26945474</v>
      </c>
      <c r="S225" s="137">
        <v>27119034</v>
      </c>
      <c r="T225" s="137">
        <v>4207828</v>
      </c>
      <c r="U225" s="137">
        <v>19903163</v>
      </c>
      <c r="V225" s="137">
        <v>3008044</v>
      </c>
      <c r="W225" s="137">
        <v>1000872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X98"/>
  <sheetViews>
    <sheetView topLeftCell="AJ1" workbookViewId="0">
      <selection activeCell="A3" sqref="A3"/>
    </sheetView>
  </sheetViews>
  <sheetFormatPr baseColWidth="10" defaultColWidth="8.19921875" defaultRowHeight="14.4" x14ac:dyDescent="0.3"/>
  <cols>
    <col min="1" max="1" width="13.5" style="127" customWidth="1"/>
    <col min="2" max="76" width="28" style="127" customWidth="1"/>
    <col min="77" max="16384" width="8.19921875" style="127"/>
  </cols>
  <sheetData>
    <row r="1" spans="1:76" ht="18" x14ac:dyDescent="0.35">
      <c r="A1" s="126" t="s">
        <v>199</v>
      </c>
    </row>
    <row r="2" spans="1:76" x14ac:dyDescent="0.3">
      <c r="A2" s="128" t="s">
        <v>258</v>
      </c>
    </row>
    <row r="3" spans="1:76" x14ac:dyDescent="0.3">
      <c r="A3" s="129" t="s">
        <v>259</v>
      </c>
    </row>
    <row r="4" spans="1:76" x14ac:dyDescent="0.3">
      <c r="A4" s="149" t="s">
        <v>260</v>
      </c>
    </row>
    <row r="5" spans="1:76" ht="72" x14ac:dyDescent="0.3">
      <c r="A5" s="130" t="s">
        <v>202</v>
      </c>
      <c r="B5" s="131" t="s">
        <v>261</v>
      </c>
      <c r="C5" s="131" t="s">
        <v>262</v>
      </c>
      <c r="D5" s="131" t="s">
        <v>263</v>
      </c>
      <c r="E5" s="131" t="s">
        <v>264</v>
      </c>
      <c r="F5" s="131" t="s">
        <v>265</v>
      </c>
      <c r="G5" s="131" t="s">
        <v>266</v>
      </c>
      <c r="H5" s="131" t="s">
        <v>267</v>
      </c>
      <c r="I5" s="131" t="s">
        <v>268</v>
      </c>
      <c r="J5" s="131" t="s">
        <v>269</v>
      </c>
      <c r="K5" s="131" t="s">
        <v>270</v>
      </c>
      <c r="L5" s="131" t="s">
        <v>271</v>
      </c>
      <c r="M5" s="131" t="s">
        <v>272</v>
      </c>
      <c r="N5" s="131" t="s">
        <v>273</v>
      </c>
      <c r="O5" s="131" t="s">
        <v>274</v>
      </c>
      <c r="P5" s="131" t="s">
        <v>275</v>
      </c>
      <c r="Q5" s="131" t="s">
        <v>276</v>
      </c>
      <c r="R5" s="131" t="s">
        <v>277</v>
      </c>
      <c r="S5" s="131" t="s">
        <v>278</v>
      </c>
      <c r="T5" s="131" t="s">
        <v>279</v>
      </c>
      <c r="U5" s="131" t="s">
        <v>280</v>
      </c>
      <c r="V5" s="131" t="s">
        <v>281</v>
      </c>
      <c r="W5" s="131" t="s">
        <v>282</v>
      </c>
      <c r="X5" s="131" t="s">
        <v>283</v>
      </c>
      <c r="Y5" s="131" t="s">
        <v>284</v>
      </c>
      <c r="Z5" s="131" t="s">
        <v>285</v>
      </c>
      <c r="AA5" s="131" t="s">
        <v>286</v>
      </c>
      <c r="AB5" s="131" t="s">
        <v>287</v>
      </c>
      <c r="AC5" s="131" t="s">
        <v>288</v>
      </c>
      <c r="AD5" s="131" t="s">
        <v>289</v>
      </c>
      <c r="AE5" s="131" t="s">
        <v>290</v>
      </c>
      <c r="AF5" s="131" t="s">
        <v>291</v>
      </c>
      <c r="AG5" s="131" t="s">
        <v>292</v>
      </c>
      <c r="AH5" s="131" t="s">
        <v>293</v>
      </c>
      <c r="AI5" s="131" t="s">
        <v>294</v>
      </c>
      <c r="AJ5" s="131" t="s">
        <v>295</v>
      </c>
      <c r="AK5" s="131" t="s">
        <v>296</v>
      </c>
      <c r="AL5" s="131" t="s">
        <v>297</v>
      </c>
      <c r="AM5" s="131" t="s">
        <v>298</v>
      </c>
      <c r="AN5" s="131" t="s">
        <v>299</v>
      </c>
      <c r="AO5" s="131" t="s">
        <v>300</v>
      </c>
      <c r="AP5" s="131" t="s">
        <v>301</v>
      </c>
      <c r="AQ5" s="131" t="s">
        <v>302</v>
      </c>
      <c r="AR5" s="131" t="s">
        <v>303</v>
      </c>
      <c r="AS5" s="131" t="s">
        <v>304</v>
      </c>
      <c r="AT5" s="131" t="s">
        <v>305</v>
      </c>
      <c r="AU5" s="131" t="s">
        <v>306</v>
      </c>
      <c r="AV5" s="131" t="s">
        <v>307</v>
      </c>
      <c r="AW5" s="131" t="s">
        <v>308</v>
      </c>
      <c r="AX5" s="131" t="s">
        <v>309</v>
      </c>
      <c r="AY5" s="131" t="s">
        <v>310</v>
      </c>
      <c r="AZ5" s="131" t="s">
        <v>311</v>
      </c>
      <c r="BA5" s="131" t="s">
        <v>312</v>
      </c>
      <c r="BB5" s="131" t="s">
        <v>313</v>
      </c>
      <c r="BC5" s="131" t="s">
        <v>314</v>
      </c>
      <c r="BD5" s="131" t="s">
        <v>315</v>
      </c>
      <c r="BE5" s="131" t="s">
        <v>316</v>
      </c>
      <c r="BF5" s="131" t="s">
        <v>317</v>
      </c>
      <c r="BG5" s="131" t="s">
        <v>318</v>
      </c>
      <c r="BH5" s="131" t="s">
        <v>319</v>
      </c>
      <c r="BI5" s="131" t="s">
        <v>320</v>
      </c>
      <c r="BJ5" s="131" t="s">
        <v>321</v>
      </c>
      <c r="BK5" s="131" t="s">
        <v>322</v>
      </c>
      <c r="BL5" s="131" t="s">
        <v>323</v>
      </c>
      <c r="BM5" s="131" t="s">
        <v>324</v>
      </c>
      <c r="BN5" s="131" t="s">
        <v>325</v>
      </c>
      <c r="BO5" s="131" t="s">
        <v>326</v>
      </c>
      <c r="BP5" s="131" t="s">
        <v>327</v>
      </c>
      <c r="BQ5" s="131" t="s">
        <v>328</v>
      </c>
      <c r="BR5" s="131" t="s">
        <v>329</v>
      </c>
      <c r="BS5" s="131" t="s">
        <v>330</v>
      </c>
      <c r="BT5" s="131" t="s">
        <v>331</v>
      </c>
      <c r="BU5" s="131" t="s">
        <v>332</v>
      </c>
      <c r="BV5" s="131" t="s">
        <v>333</v>
      </c>
      <c r="BW5" s="131" t="s">
        <v>334</v>
      </c>
      <c r="BX5" s="131" t="s">
        <v>335</v>
      </c>
    </row>
    <row r="6" spans="1:76" ht="28.8" x14ac:dyDescent="0.3">
      <c r="A6" s="130" t="s">
        <v>225</v>
      </c>
      <c r="B6" s="132" t="s">
        <v>336</v>
      </c>
      <c r="C6" s="132" t="s">
        <v>336</v>
      </c>
      <c r="D6" s="132" t="s">
        <v>336</v>
      </c>
      <c r="E6" s="132" t="s">
        <v>336</v>
      </c>
      <c r="F6" s="132" t="s">
        <v>336</v>
      </c>
      <c r="G6" s="132" t="s">
        <v>336</v>
      </c>
      <c r="H6" s="132" t="s">
        <v>336</v>
      </c>
      <c r="I6" s="132" t="s">
        <v>336</v>
      </c>
      <c r="J6" s="132" t="s">
        <v>336</v>
      </c>
      <c r="K6" s="132" t="s">
        <v>336</v>
      </c>
      <c r="L6" s="132" t="s">
        <v>336</v>
      </c>
      <c r="M6" s="132" t="s">
        <v>336</v>
      </c>
      <c r="N6" s="132" t="s">
        <v>336</v>
      </c>
      <c r="O6" s="132" t="s">
        <v>336</v>
      </c>
      <c r="P6" s="132" t="s">
        <v>336</v>
      </c>
      <c r="Q6" s="132" t="s">
        <v>336</v>
      </c>
      <c r="R6" s="132" t="s">
        <v>336</v>
      </c>
      <c r="S6" s="132" t="s">
        <v>336</v>
      </c>
      <c r="T6" s="132" t="s">
        <v>336</v>
      </c>
      <c r="U6" s="132" t="s">
        <v>336</v>
      </c>
      <c r="V6" s="132" t="s">
        <v>336</v>
      </c>
      <c r="W6" s="132" t="s">
        <v>336</v>
      </c>
      <c r="X6" s="132" t="s">
        <v>336</v>
      </c>
      <c r="Y6" s="132" t="s">
        <v>336</v>
      </c>
      <c r="Z6" s="132" t="s">
        <v>336</v>
      </c>
      <c r="AA6" s="132" t="s">
        <v>336</v>
      </c>
      <c r="AB6" s="132" t="s">
        <v>336</v>
      </c>
      <c r="AC6" s="132" t="s">
        <v>336</v>
      </c>
      <c r="AD6" s="132" t="s">
        <v>336</v>
      </c>
      <c r="AE6" s="132" t="s">
        <v>336</v>
      </c>
      <c r="AF6" s="132" t="s">
        <v>336</v>
      </c>
      <c r="AG6" s="132" t="s">
        <v>336</v>
      </c>
      <c r="AH6" s="132" t="s">
        <v>336</v>
      </c>
      <c r="AI6" s="132" t="s">
        <v>336</v>
      </c>
      <c r="AJ6" s="132" t="s">
        <v>336</v>
      </c>
      <c r="AK6" s="132" t="s">
        <v>336</v>
      </c>
      <c r="AL6" s="132" t="s">
        <v>336</v>
      </c>
      <c r="AM6" s="132" t="s">
        <v>336</v>
      </c>
      <c r="AN6" s="132" t="s">
        <v>336</v>
      </c>
      <c r="AO6" s="132" t="s">
        <v>336</v>
      </c>
      <c r="AP6" s="132" t="s">
        <v>336</v>
      </c>
      <c r="AQ6" s="132" t="s">
        <v>336</v>
      </c>
      <c r="AR6" s="132" t="s">
        <v>336</v>
      </c>
      <c r="AS6" s="132" t="s">
        <v>336</v>
      </c>
      <c r="AT6" s="132" t="s">
        <v>336</v>
      </c>
      <c r="AU6" s="132" t="s">
        <v>336</v>
      </c>
      <c r="AV6" s="132" t="s">
        <v>336</v>
      </c>
      <c r="AW6" s="132" t="s">
        <v>336</v>
      </c>
      <c r="AX6" s="132" t="s">
        <v>336</v>
      </c>
      <c r="AY6" s="132" t="s">
        <v>336</v>
      </c>
      <c r="AZ6" s="132" t="s">
        <v>336</v>
      </c>
      <c r="BA6" s="132" t="s">
        <v>336</v>
      </c>
      <c r="BB6" s="132" t="s">
        <v>336</v>
      </c>
      <c r="BC6" s="132" t="s">
        <v>336</v>
      </c>
      <c r="BD6" s="132" t="s">
        <v>336</v>
      </c>
      <c r="BE6" s="132" t="s">
        <v>336</v>
      </c>
      <c r="BF6" s="132" t="s">
        <v>336</v>
      </c>
      <c r="BG6" s="132" t="s">
        <v>336</v>
      </c>
      <c r="BH6" s="132" t="s">
        <v>336</v>
      </c>
      <c r="BI6" s="132" t="s">
        <v>336</v>
      </c>
      <c r="BJ6" s="132" t="s">
        <v>336</v>
      </c>
      <c r="BK6" s="132" t="s">
        <v>336</v>
      </c>
      <c r="BL6" s="132" t="s">
        <v>336</v>
      </c>
      <c r="BM6" s="132" t="s">
        <v>336</v>
      </c>
      <c r="BN6" s="132" t="s">
        <v>336</v>
      </c>
      <c r="BO6" s="132" t="s">
        <v>336</v>
      </c>
      <c r="BP6" s="132" t="s">
        <v>336</v>
      </c>
      <c r="BQ6" s="132" t="s">
        <v>336</v>
      </c>
      <c r="BR6" s="132" t="s">
        <v>336</v>
      </c>
      <c r="BS6" s="132" t="s">
        <v>336</v>
      </c>
      <c r="BT6" s="132" t="s">
        <v>336</v>
      </c>
      <c r="BU6" s="132" t="s">
        <v>336</v>
      </c>
      <c r="BV6" s="132" t="s">
        <v>336</v>
      </c>
      <c r="BW6" s="132" t="s">
        <v>336</v>
      </c>
      <c r="BX6" s="132" t="s">
        <v>336</v>
      </c>
    </row>
    <row r="7" spans="1:76" x14ac:dyDescent="0.3">
      <c r="A7" s="130" t="s">
        <v>228</v>
      </c>
      <c r="B7" s="132" t="s">
        <v>337</v>
      </c>
      <c r="C7" s="132" t="s">
        <v>337</v>
      </c>
      <c r="D7" s="132" t="s">
        <v>337</v>
      </c>
      <c r="E7" s="132" t="s">
        <v>337</v>
      </c>
      <c r="F7" s="132" t="s">
        <v>337</v>
      </c>
      <c r="G7" s="132" t="s">
        <v>337</v>
      </c>
      <c r="H7" s="132" t="s">
        <v>337</v>
      </c>
      <c r="I7" s="132" t="s">
        <v>337</v>
      </c>
      <c r="J7" s="132" t="s">
        <v>337</v>
      </c>
      <c r="K7" s="132" t="s">
        <v>337</v>
      </c>
      <c r="L7" s="132" t="s">
        <v>337</v>
      </c>
      <c r="M7" s="132" t="s">
        <v>337</v>
      </c>
      <c r="N7" s="132" t="s">
        <v>337</v>
      </c>
      <c r="O7" s="132" t="s">
        <v>337</v>
      </c>
      <c r="P7" s="132" t="s">
        <v>337</v>
      </c>
      <c r="Q7" s="132" t="s">
        <v>337</v>
      </c>
      <c r="R7" s="132" t="s">
        <v>337</v>
      </c>
      <c r="S7" s="132" t="s">
        <v>337</v>
      </c>
      <c r="T7" s="132" t="s">
        <v>337</v>
      </c>
      <c r="U7" s="132" t="s">
        <v>337</v>
      </c>
      <c r="V7" s="132" t="s">
        <v>337</v>
      </c>
      <c r="W7" s="132" t="s">
        <v>337</v>
      </c>
      <c r="X7" s="132" t="s">
        <v>337</v>
      </c>
      <c r="Y7" s="132" t="s">
        <v>337</v>
      </c>
      <c r="Z7" s="132" t="s">
        <v>337</v>
      </c>
      <c r="AA7" s="132" t="s">
        <v>337</v>
      </c>
      <c r="AB7" s="132" t="s">
        <v>337</v>
      </c>
      <c r="AC7" s="132" t="s">
        <v>337</v>
      </c>
      <c r="AD7" s="132" t="s">
        <v>337</v>
      </c>
      <c r="AE7" s="132" t="s">
        <v>337</v>
      </c>
      <c r="AF7" s="132" t="s">
        <v>337</v>
      </c>
      <c r="AG7" s="132" t="s">
        <v>337</v>
      </c>
      <c r="AH7" s="132" t="s">
        <v>337</v>
      </c>
      <c r="AI7" s="132" t="s">
        <v>337</v>
      </c>
      <c r="AJ7" s="132" t="s">
        <v>337</v>
      </c>
      <c r="AK7" s="132" t="s">
        <v>337</v>
      </c>
      <c r="AL7" s="132" t="s">
        <v>337</v>
      </c>
      <c r="AM7" s="132" t="s">
        <v>337</v>
      </c>
      <c r="AN7" s="132" t="s">
        <v>337</v>
      </c>
      <c r="AO7" s="132" t="s">
        <v>337</v>
      </c>
      <c r="AP7" s="132" t="s">
        <v>337</v>
      </c>
      <c r="AQ7" s="132" t="s">
        <v>337</v>
      </c>
      <c r="AR7" s="132" t="s">
        <v>337</v>
      </c>
      <c r="AS7" s="132" t="s">
        <v>337</v>
      </c>
      <c r="AT7" s="132" t="s">
        <v>337</v>
      </c>
      <c r="AU7" s="132" t="s">
        <v>337</v>
      </c>
      <c r="AV7" s="132" t="s">
        <v>337</v>
      </c>
      <c r="AW7" s="132" t="s">
        <v>337</v>
      </c>
      <c r="AX7" s="132" t="s">
        <v>337</v>
      </c>
      <c r="AY7" s="132" t="s">
        <v>337</v>
      </c>
      <c r="AZ7" s="132" t="s">
        <v>337</v>
      </c>
      <c r="BA7" s="132" t="s">
        <v>337</v>
      </c>
      <c r="BB7" s="132" t="s">
        <v>337</v>
      </c>
      <c r="BC7" s="132" t="s">
        <v>337</v>
      </c>
      <c r="BD7" s="132" t="s">
        <v>337</v>
      </c>
      <c r="BE7" s="132" t="s">
        <v>337</v>
      </c>
      <c r="BF7" s="132" t="s">
        <v>337</v>
      </c>
      <c r="BG7" s="132" t="s">
        <v>337</v>
      </c>
      <c r="BH7" s="132" t="s">
        <v>337</v>
      </c>
      <c r="BI7" s="132" t="s">
        <v>337</v>
      </c>
      <c r="BJ7" s="132" t="s">
        <v>337</v>
      </c>
      <c r="BK7" s="132" t="s">
        <v>337</v>
      </c>
      <c r="BL7" s="132" t="s">
        <v>337</v>
      </c>
      <c r="BM7" s="132" t="s">
        <v>337</v>
      </c>
      <c r="BN7" s="132" t="s">
        <v>337</v>
      </c>
      <c r="BO7" s="132" t="s">
        <v>337</v>
      </c>
      <c r="BP7" s="132" t="s">
        <v>337</v>
      </c>
      <c r="BQ7" s="132" t="s">
        <v>337</v>
      </c>
      <c r="BR7" s="132" t="s">
        <v>337</v>
      </c>
      <c r="BS7" s="132" t="s">
        <v>337</v>
      </c>
      <c r="BT7" s="132" t="s">
        <v>337</v>
      </c>
      <c r="BU7" s="132" t="s">
        <v>337</v>
      </c>
      <c r="BV7" s="132" t="s">
        <v>337</v>
      </c>
      <c r="BW7" s="132" t="s">
        <v>337</v>
      </c>
      <c r="BX7" s="132" t="s">
        <v>337</v>
      </c>
    </row>
    <row r="8" spans="1:76" x14ac:dyDescent="0.3">
      <c r="A8" s="130" t="s">
        <v>232</v>
      </c>
      <c r="B8" s="132" t="s">
        <v>338</v>
      </c>
      <c r="C8" s="132" t="s">
        <v>338</v>
      </c>
      <c r="D8" s="132" t="s">
        <v>338</v>
      </c>
      <c r="E8" s="132" t="s">
        <v>338</v>
      </c>
      <c r="F8" s="132" t="s">
        <v>338</v>
      </c>
      <c r="G8" s="132" t="s">
        <v>338</v>
      </c>
      <c r="H8" s="132" t="s">
        <v>338</v>
      </c>
      <c r="I8" s="132" t="s">
        <v>338</v>
      </c>
      <c r="J8" s="132" t="s">
        <v>338</v>
      </c>
      <c r="K8" s="132" t="s">
        <v>338</v>
      </c>
      <c r="L8" s="132" t="s">
        <v>338</v>
      </c>
      <c r="M8" s="132" t="s">
        <v>338</v>
      </c>
      <c r="N8" s="132" t="s">
        <v>338</v>
      </c>
      <c r="O8" s="132" t="s">
        <v>338</v>
      </c>
      <c r="P8" s="132" t="s">
        <v>338</v>
      </c>
      <c r="Q8" s="132" t="s">
        <v>338</v>
      </c>
      <c r="R8" s="132" t="s">
        <v>338</v>
      </c>
      <c r="S8" s="132" t="s">
        <v>338</v>
      </c>
      <c r="T8" s="132" t="s">
        <v>338</v>
      </c>
      <c r="U8" s="132" t="s">
        <v>338</v>
      </c>
      <c r="V8" s="132" t="s">
        <v>338</v>
      </c>
      <c r="W8" s="132" t="s">
        <v>338</v>
      </c>
      <c r="X8" s="132" t="s">
        <v>338</v>
      </c>
      <c r="Y8" s="132" t="s">
        <v>338</v>
      </c>
      <c r="Z8" s="132" t="s">
        <v>338</v>
      </c>
      <c r="AA8" s="132" t="s">
        <v>338</v>
      </c>
      <c r="AB8" s="132" t="s">
        <v>338</v>
      </c>
      <c r="AC8" s="132" t="s">
        <v>338</v>
      </c>
      <c r="AD8" s="132" t="s">
        <v>338</v>
      </c>
      <c r="AE8" s="132" t="s">
        <v>338</v>
      </c>
      <c r="AF8" s="132" t="s">
        <v>338</v>
      </c>
      <c r="AG8" s="132" t="s">
        <v>338</v>
      </c>
      <c r="AH8" s="132" t="s">
        <v>338</v>
      </c>
      <c r="AI8" s="132" t="s">
        <v>338</v>
      </c>
      <c r="AJ8" s="132" t="s">
        <v>338</v>
      </c>
      <c r="AK8" s="132" t="s">
        <v>338</v>
      </c>
      <c r="AL8" s="132" t="s">
        <v>338</v>
      </c>
      <c r="AM8" s="132" t="s">
        <v>338</v>
      </c>
      <c r="AN8" s="132" t="s">
        <v>338</v>
      </c>
      <c r="AO8" s="132" t="s">
        <v>338</v>
      </c>
      <c r="AP8" s="132" t="s">
        <v>338</v>
      </c>
      <c r="AQ8" s="132" t="s">
        <v>338</v>
      </c>
      <c r="AR8" s="132" t="s">
        <v>338</v>
      </c>
      <c r="AS8" s="132" t="s">
        <v>338</v>
      </c>
      <c r="AT8" s="132" t="s">
        <v>338</v>
      </c>
      <c r="AU8" s="132" t="s">
        <v>338</v>
      </c>
      <c r="AV8" s="132" t="s">
        <v>338</v>
      </c>
      <c r="AW8" s="132" t="s">
        <v>338</v>
      </c>
      <c r="AX8" s="132" t="s">
        <v>338</v>
      </c>
      <c r="AY8" s="132" t="s">
        <v>338</v>
      </c>
      <c r="AZ8" s="132" t="s">
        <v>338</v>
      </c>
      <c r="BA8" s="132" t="s">
        <v>338</v>
      </c>
      <c r="BB8" s="132" t="s">
        <v>338</v>
      </c>
      <c r="BC8" s="132" t="s">
        <v>338</v>
      </c>
      <c r="BD8" s="132" t="s">
        <v>338</v>
      </c>
      <c r="BE8" s="132" t="s">
        <v>338</v>
      </c>
      <c r="BF8" s="132" t="s">
        <v>338</v>
      </c>
      <c r="BG8" s="132" t="s">
        <v>338</v>
      </c>
      <c r="BH8" s="132" t="s">
        <v>338</v>
      </c>
      <c r="BI8" s="132" t="s">
        <v>338</v>
      </c>
      <c r="BJ8" s="132" t="s">
        <v>338</v>
      </c>
      <c r="BK8" s="132" t="s">
        <v>338</v>
      </c>
      <c r="BL8" s="132" t="s">
        <v>338</v>
      </c>
      <c r="BM8" s="132" t="s">
        <v>338</v>
      </c>
      <c r="BN8" s="132" t="s">
        <v>338</v>
      </c>
      <c r="BO8" s="132" t="s">
        <v>338</v>
      </c>
      <c r="BP8" s="132" t="s">
        <v>338</v>
      </c>
      <c r="BQ8" s="132" t="s">
        <v>338</v>
      </c>
      <c r="BR8" s="132" t="s">
        <v>338</v>
      </c>
      <c r="BS8" s="132" t="s">
        <v>338</v>
      </c>
      <c r="BT8" s="132" t="s">
        <v>338</v>
      </c>
      <c r="BU8" s="132" t="s">
        <v>338</v>
      </c>
      <c r="BV8" s="132" t="s">
        <v>338</v>
      </c>
      <c r="BW8" s="132" t="s">
        <v>338</v>
      </c>
      <c r="BX8" s="132" t="s">
        <v>338</v>
      </c>
    </row>
    <row r="9" spans="1:76" ht="27" customHeight="1" x14ac:dyDescent="0.3">
      <c r="A9" s="150" t="s">
        <v>234</v>
      </c>
      <c r="B9" s="239" t="s">
        <v>339</v>
      </c>
      <c r="C9" s="240"/>
      <c r="D9" s="240"/>
      <c r="E9" s="240"/>
      <c r="F9" s="240"/>
      <c r="G9" s="240"/>
      <c r="H9" s="240"/>
      <c r="I9" s="240"/>
      <c r="J9" s="241"/>
      <c r="K9" s="133"/>
      <c r="L9" s="133"/>
      <c r="M9" s="133"/>
      <c r="N9" s="133"/>
      <c r="O9" s="133"/>
      <c r="P9" s="133"/>
      <c r="Q9" s="133"/>
      <c r="R9" s="133"/>
      <c r="S9" s="133"/>
      <c r="T9" s="133"/>
      <c r="U9" s="133"/>
      <c r="V9" s="133"/>
      <c r="W9" s="133"/>
      <c r="X9" s="133"/>
      <c r="Y9" s="133"/>
      <c r="Z9" s="133"/>
      <c r="AA9" s="133"/>
      <c r="AB9" s="133"/>
      <c r="AC9" s="133"/>
      <c r="AD9" s="133"/>
      <c r="AE9" s="133"/>
      <c r="AF9" s="133"/>
      <c r="AG9" s="133"/>
      <c r="AH9" s="133"/>
      <c r="AI9" s="133"/>
      <c r="AJ9" s="133"/>
      <c r="AK9" s="133"/>
      <c r="AL9" s="133"/>
      <c r="AM9" s="133"/>
      <c r="AN9" s="133"/>
      <c r="AO9" s="133"/>
      <c r="AP9" s="133"/>
      <c r="AQ9" s="133"/>
      <c r="AR9" s="133"/>
      <c r="AS9" s="133"/>
      <c r="AT9" s="133"/>
      <c r="AU9" s="133"/>
      <c r="AV9" s="133"/>
      <c r="AW9" s="133"/>
      <c r="AX9" s="133"/>
      <c r="AY9" s="133"/>
      <c r="AZ9" s="133"/>
      <c r="BA9" s="133"/>
      <c r="BB9" s="133"/>
      <c r="BC9" s="133"/>
      <c r="BD9" s="133"/>
      <c r="BE9" s="133"/>
      <c r="BF9" s="133"/>
      <c r="BG9" s="133"/>
      <c r="BH9" s="133"/>
      <c r="BI9" s="133"/>
      <c r="BJ9" s="133"/>
      <c r="BK9" s="133"/>
      <c r="BL9" s="133"/>
      <c r="BM9" s="133"/>
      <c r="BN9" s="133"/>
      <c r="BO9" s="133"/>
      <c r="BP9" s="133"/>
      <c r="BQ9" s="133"/>
      <c r="BR9" s="133"/>
      <c r="BS9" s="133"/>
      <c r="BT9" s="133"/>
      <c r="BU9" s="133"/>
      <c r="BV9" s="133"/>
      <c r="BW9" s="133"/>
      <c r="BX9" s="133"/>
    </row>
    <row r="10" spans="1:76" x14ac:dyDescent="0.3">
      <c r="A10" s="134" t="s">
        <v>235</v>
      </c>
      <c r="B10" s="135" t="s">
        <v>340</v>
      </c>
      <c r="C10" s="135" t="s">
        <v>341</v>
      </c>
      <c r="D10" s="135" t="s">
        <v>342</v>
      </c>
      <c r="E10" s="135" t="s">
        <v>343</v>
      </c>
      <c r="F10" s="135" t="s">
        <v>344</v>
      </c>
      <c r="G10" s="135" t="s">
        <v>345</v>
      </c>
      <c r="H10" s="135" t="s">
        <v>346</v>
      </c>
      <c r="I10" s="135" t="s">
        <v>347</v>
      </c>
      <c r="J10" s="135" t="s">
        <v>348</v>
      </c>
      <c r="K10" s="135" t="s">
        <v>349</v>
      </c>
      <c r="L10" s="135" t="s">
        <v>350</v>
      </c>
      <c r="M10" s="135" t="s">
        <v>351</v>
      </c>
      <c r="N10" s="135" t="s">
        <v>352</v>
      </c>
      <c r="O10" s="135" t="s">
        <v>353</v>
      </c>
      <c r="P10" s="135" t="s">
        <v>354</v>
      </c>
      <c r="Q10" s="135" t="s">
        <v>355</v>
      </c>
      <c r="R10" s="135" t="s">
        <v>356</v>
      </c>
      <c r="S10" s="135" t="s">
        <v>357</v>
      </c>
      <c r="T10" s="135" t="s">
        <v>358</v>
      </c>
      <c r="U10" s="135" t="s">
        <v>359</v>
      </c>
      <c r="V10" s="135" t="s">
        <v>360</v>
      </c>
      <c r="W10" s="135" t="s">
        <v>361</v>
      </c>
      <c r="X10" s="135" t="s">
        <v>362</v>
      </c>
      <c r="Y10" s="135" t="s">
        <v>363</v>
      </c>
      <c r="Z10" s="135" t="s">
        <v>364</v>
      </c>
      <c r="AA10" s="135" t="s">
        <v>365</v>
      </c>
      <c r="AB10" s="135" t="s">
        <v>366</v>
      </c>
      <c r="AC10" s="135" t="s">
        <v>367</v>
      </c>
      <c r="AD10" s="135" t="s">
        <v>368</v>
      </c>
      <c r="AE10" s="135" t="s">
        <v>369</v>
      </c>
      <c r="AF10" s="135" t="s">
        <v>370</v>
      </c>
      <c r="AG10" s="135" t="s">
        <v>371</v>
      </c>
      <c r="AH10" s="135" t="s">
        <v>372</v>
      </c>
      <c r="AI10" s="135" t="s">
        <v>373</v>
      </c>
      <c r="AJ10" s="135" t="s">
        <v>374</v>
      </c>
      <c r="AK10" s="135" t="s">
        <v>375</v>
      </c>
      <c r="AL10" s="135" t="s">
        <v>376</v>
      </c>
      <c r="AM10" s="135" t="s">
        <v>377</v>
      </c>
      <c r="AN10" s="135" t="s">
        <v>378</v>
      </c>
      <c r="AO10" s="135" t="s">
        <v>379</v>
      </c>
      <c r="AP10" s="135" t="s">
        <v>380</v>
      </c>
      <c r="AQ10" s="135" t="s">
        <v>381</v>
      </c>
      <c r="AR10" s="135" t="s">
        <v>382</v>
      </c>
      <c r="AS10" s="135" t="s">
        <v>383</v>
      </c>
      <c r="AT10" s="135" t="s">
        <v>384</v>
      </c>
      <c r="AU10" s="135" t="s">
        <v>385</v>
      </c>
      <c r="AV10" s="135" t="s">
        <v>386</v>
      </c>
      <c r="AW10" s="135" t="s">
        <v>387</v>
      </c>
      <c r="AX10" s="135" t="s">
        <v>388</v>
      </c>
      <c r="AY10" s="135" t="s">
        <v>389</v>
      </c>
      <c r="AZ10" s="135" t="s">
        <v>390</v>
      </c>
      <c r="BA10" s="135" t="s">
        <v>391</v>
      </c>
      <c r="BB10" s="135" t="s">
        <v>392</v>
      </c>
      <c r="BC10" s="135" t="s">
        <v>393</v>
      </c>
      <c r="BD10" s="135" t="s">
        <v>394</v>
      </c>
      <c r="BE10" s="135" t="s">
        <v>395</v>
      </c>
      <c r="BF10" s="135" t="s">
        <v>396</v>
      </c>
      <c r="BG10" s="135" t="s">
        <v>397</v>
      </c>
      <c r="BH10" s="135" t="s">
        <v>398</v>
      </c>
      <c r="BI10" s="135" t="s">
        <v>399</v>
      </c>
      <c r="BJ10" s="135" t="s">
        <v>400</v>
      </c>
      <c r="BK10" s="135" t="s">
        <v>401</v>
      </c>
      <c r="BL10" s="135" t="s">
        <v>402</v>
      </c>
      <c r="BM10" s="135" t="s">
        <v>403</v>
      </c>
      <c r="BN10" s="135" t="s">
        <v>404</v>
      </c>
      <c r="BO10" s="135" t="s">
        <v>405</v>
      </c>
      <c r="BP10" s="135" t="s">
        <v>406</v>
      </c>
      <c r="BQ10" s="135" t="s">
        <v>407</v>
      </c>
      <c r="BR10" s="135" t="s">
        <v>408</v>
      </c>
      <c r="BS10" s="135" t="s">
        <v>409</v>
      </c>
      <c r="BT10" s="135" t="s">
        <v>410</v>
      </c>
      <c r="BU10" s="135" t="s">
        <v>411</v>
      </c>
      <c r="BV10" s="135" t="s">
        <v>412</v>
      </c>
      <c r="BW10" s="135" t="s">
        <v>413</v>
      </c>
      <c r="BX10" s="135" t="s">
        <v>414</v>
      </c>
    </row>
    <row r="11" spans="1:76" x14ac:dyDescent="0.3">
      <c r="A11" s="151">
        <v>29221</v>
      </c>
      <c r="B11" s="152">
        <v>-1335.579</v>
      </c>
      <c r="C11" s="152">
        <v>5810.9189999999999</v>
      </c>
      <c r="D11" s="152">
        <v>5246.0870000000004</v>
      </c>
      <c r="E11" s="152">
        <v>4016.123</v>
      </c>
      <c r="F11" s="152">
        <v>4016.123</v>
      </c>
      <c r="G11" s="152">
        <v>0</v>
      </c>
      <c r="H11" s="152">
        <v>1229.9639999999999</v>
      </c>
      <c r="I11" s="152">
        <v>576.06100000000004</v>
      </c>
      <c r="J11" s="152">
        <v>299.71100000000001</v>
      </c>
      <c r="K11" s="152">
        <v>102.42400000000001</v>
      </c>
      <c r="L11" s="152">
        <v>251.768</v>
      </c>
      <c r="M11" s="152">
        <v>364.14</v>
      </c>
      <c r="N11" s="152">
        <v>273.774</v>
      </c>
      <c r="O11" s="152">
        <v>90.366</v>
      </c>
      <c r="P11" s="152">
        <v>200.69200000000001</v>
      </c>
      <c r="Q11" s="152">
        <v>162.096</v>
      </c>
      <c r="R11" s="152">
        <v>38.595999999999997</v>
      </c>
      <c r="S11" s="152">
        <v>7146.4979999999996</v>
      </c>
      <c r="T11" s="152">
        <v>5488.7370000000001</v>
      </c>
      <c r="U11" s="152">
        <v>4152.3159999999998</v>
      </c>
      <c r="V11" s="152">
        <v>4152.3159999999998</v>
      </c>
      <c r="W11" s="152">
        <v>0</v>
      </c>
      <c r="X11" s="152">
        <v>1336.421</v>
      </c>
      <c r="Y11" s="152">
        <v>171.93299999999999</v>
      </c>
      <c r="Z11" s="152">
        <v>204.001</v>
      </c>
      <c r="AA11" s="152">
        <v>400.21</v>
      </c>
      <c r="AB11" s="152">
        <v>108.789</v>
      </c>
      <c r="AC11" s="152">
        <v>32.529000000000003</v>
      </c>
      <c r="AD11" s="152">
        <v>418.959</v>
      </c>
      <c r="AE11" s="152">
        <v>1625.847</v>
      </c>
      <c r="AF11" s="152">
        <v>123.718</v>
      </c>
      <c r="AG11" s="152">
        <v>238.739</v>
      </c>
      <c r="AH11" s="152">
        <v>1263.3900000000001</v>
      </c>
      <c r="AI11" s="152">
        <v>844.51800000000003</v>
      </c>
      <c r="AJ11" s="152">
        <v>418.87200000000001</v>
      </c>
      <c r="AK11" s="152">
        <v>0</v>
      </c>
      <c r="AL11" s="152">
        <v>31.914000000000001</v>
      </c>
      <c r="AM11" s="152">
        <v>0</v>
      </c>
      <c r="AN11" s="152">
        <v>2346.2294999999999</v>
      </c>
      <c r="AO11" s="152">
        <v>400.81200000000001</v>
      </c>
      <c r="AP11" s="152">
        <v>400.81200000000001</v>
      </c>
      <c r="AQ11" s="152">
        <v>0</v>
      </c>
      <c r="AR11" s="152">
        <v>-94.280500000000004</v>
      </c>
      <c r="AS11" s="152">
        <v>-91.9</v>
      </c>
      <c r="AT11" s="152">
        <v>-91.9</v>
      </c>
      <c r="AU11" s="152">
        <v>-91.9</v>
      </c>
      <c r="AV11" s="152">
        <v>0</v>
      </c>
      <c r="AW11" s="152">
        <v>0</v>
      </c>
      <c r="AX11" s="152">
        <v>0</v>
      </c>
      <c r="AY11" s="152">
        <v>0</v>
      </c>
      <c r="AZ11" s="152">
        <v>0</v>
      </c>
      <c r="BA11" s="152">
        <v>-2.3805000000000001</v>
      </c>
      <c r="BB11" s="152">
        <v>2039.6980000000001</v>
      </c>
      <c r="BC11" s="152">
        <v>2113.9059999999999</v>
      </c>
      <c r="BD11" s="152">
        <v>1262.7639999999999</v>
      </c>
      <c r="BE11" s="152">
        <v>48.664000000000001</v>
      </c>
      <c r="BF11" s="152">
        <v>-6.7</v>
      </c>
      <c r="BG11" s="152">
        <v>1220.8</v>
      </c>
      <c r="BH11" s="152">
        <v>851.14200000000005</v>
      </c>
      <c r="BI11" s="152">
        <v>156.05799999999999</v>
      </c>
      <c r="BJ11" s="152">
        <v>695.08399999999995</v>
      </c>
      <c r="BK11" s="152">
        <v>0</v>
      </c>
      <c r="BL11" s="152">
        <v>-74.207999999999998</v>
      </c>
      <c r="BM11" s="152">
        <v>-1018.4555</v>
      </c>
      <c r="BN11" s="152">
        <v>158.99199999999999</v>
      </c>
      <c r="BO11" s="152">
        <v>-166.797</v>
      </c>
      <c r="BP11" s="152">
        <v>-242.65</v>
      </c>
      <c r="BQ11" s="152">
        <v>-136.19300000000001</v>
      </c>
      <c r="BR11" s="152">
        <v>1821.998</v>
      </c>
      <c r="BS11" s="152">
        <v>-1958.193</v>
      </c>
      <c r="BT11" s="152">
        <v>0</v>
      </c>
      <c r="BU11" s="152">
        <v>-106.45699999999999</v>
      </c>
      <c r="BV11" s="152">
        <v>-1261.7070000000001</v>
      </c>
      <c r="BW11" s="152">
        <v>168.77799999999999</v>
      </c>
      <c r="BX11" s="152">
        <v>2354.0345000000002</v>
      </c>
    </row>
    <row r="12" spans="1:76" x14ac:dyDescent="0.3">
      <c r="A12" s="153">
        <v>29312</v>
      </c>
      <c r="B12" s="152">
        <v>-2554.38</v>
      </c>
      <c r="C12" s="152">
        <v>6059.9470000000001</v>
      </c>
      <c r="D12" s="152">
        <v>5502.4920000000002</v>
      </c>
      <c r="E12" s="152">
        <v>4427.1239999999998</v>
      </c>
      <c r="F12" s="152">
        <v>4427.1239999999998</v>
      </c>
      <c r="G12" s="152">
        <v>0</v>
      </c>
      <c r="H12" s="152">
        <v>1075.3679999999999</v>
      </c>
      <c r="I12" s="152">
        <v>485.791</v>
      </c>
      <c r="J12" s="152">
        <v>280.65100000000001</v>
      </c>
      <c r="K12" s="152">
        <v>100.85299999999999</v>
      </c>
      <c r="L12" s="152">
        <v>208.07300000000001</v>
      </c>
      <c r="M12" s="152">
        <v>326.72699999999998</v>
      </c>
      <c r="N12" s="152">
        <v>236.43899999999999</v>
      </c>
      <c r="O12" s="152">
        <v>90.287999999999997</v>
      </c>
      <c r="P12" s="152">
        <v>230.72800000000001</v>
      </c>
      <c r="Q12" s="152">
        <v>189.322</v>
      </c>
      <c r="R12" s="152">
        <v>41.405999999999999</v>
      </c>
      <c r="S12" s="152">
        <v>8614.3269999999993</v>
      </c>
      <c r="T12" s="152">
        <v>6589.6509999999998</v>
      </c>
      <c r="U12" s="152">
        <v>5032.7650000000003</v>
      </c>
      <c r="V12" s="152">
        <v>5032.7650000000003</v>
      </c>
      <c r="W12" s="152">
        <v>0</v>
      </c>
      <c r="X12" s="152">
        <v>1556.886</v>
      </c>
      <c r="Y12" s="152">
        <v>220.959</v>
      </c>
      <c r="Z12" s="152">
        <v>262.08100000000002</v>
      </c>
      <c r="AA12" s="152">
        <v>443.04700000000003</v>
      </c>
      <c r="AB12" s="152">
        <v>129.10499999999999</v>
      </c>
      <c r="AC12" s="152">
        <v>24.663</v>
      </c>
      <c r="AD12" s="152">
        <v>477.03100000000001</v>
      </c>
      <c r="AE12" s="152">
        <v>2021.835</v>
      </c>
      <c r="AF12" s="152">
        <v>68.853999999999999</v>
      </c>
      <c r="AG12" s="152">
        <v>265.43400000000003</v>
      </c>
      <c r="AH12" s="152">
        <v>1687.547</v>
      </c>
      <c r="AI12" s="152">
        <v>1225.2909999999999</v>
      </c>
      <c r="AJ12" s="152">
        <v>462.25599999999997</v>
      </c>
      <c r="AK12" s="152">
        <v>0</v>
      </c>
      <c r="AL12" s="152">
        <v>2.8410000000000002</v>
      </c>
      <c r="AM12" s="152">
        <v>0</v>
      </c>
      <c r="AN12" s="152">
        <v>2670.7961</v>
      </c>
      <c r="AO12" s="152">
        <v>509.81</v>
      </c>
      <c r="AP12" s="152">
        <v>509.81</v>
      </c>
      <c r="AQ12" s="152">
        <v>0</v>
      </c>
      <c r="AR12" s="152">
        <v>20.241099999999999</v>
      </c>
      <c r="AS12" s="152">
        <v>-9.6999999999999993</v>
      </c>
      <c r="AT12" s="152">
        <v>-9.6999999999999993</v>
      </c>
      <c r="AU12" s="152">
        <v>-9.6999999999999993</v>
      </c>
      <c r="AV12" s="152">
        <v>0</v>
      </c>
      <c r="AW12" s="152">
        <v>0</v>
      </c>
      <c r="AX12" s="152">
        <v>0</v>
      </c>
      <c r="AY12" s="152">
        <v>0</v>
      </c>
      <c r="AZ12" s="152">
        <v>0</v>
      </c>
      <c r="BA12" s="152">
        <v>29.941099999999999</v>
      </c>
      <c r="BB12" s="152">
        <v>2140.7449999999999</v>
      </c>
      <c r="BC12" s="152">
        <v>2039.6389999999999</v>
      </c>
      <c r="BD12" s="152">
        <v>527.5</v>
      </c>
      <c r="BE12" s="152">
        <v>-74.599999999999994</v>
      </c>
      <c r="BF12" s="152">
        <v>-125.6</v>
      </c>
      <c r="BG12" s="152">
        <v>727.7</v>
      </c>
      <c r="BH12" s="152">
        <v>1512.1389999999999</v>
      </c>
      <c r="BI12" s="152">
        <v>498.36099999999999</v>
      </c>
      <c r="BJ12" s="152">
        <v>1013.778</v>
      </c>
      <c r="BK12" s="152">
        <v>0</v>
      </c>
      <c r="BL12" s="152">
        <v>101.10599999999999</v>
      </c>
      <c r="BM12" s="152">
        <v>98.390900000000002</v>
      </c>
      <c r="BN12" s="152">
        <v>231.45500000000001</v>
      </c>
      <c r="BO12" s="152">
        <v>-16.648</v>
      </c>
      <c r="BP12" s="152">
        <v>-1087.1590000000001</v>
      </c>
      <c r="BQ12" s="152">
        <v>-605.64099999999996</v>
      </c>
      <c r="BR12" s="152">
        <v>2273.9859999999999</v>
      </c>
      <c r="BS12" s="152">
        <v>-2879.625</v>
      </c>
      <c r="BT12" s="152">
        <v>0</v>
      </c>
      <c r="BU12" s="152">
        <v>-481.51799999999997</v>
      </c>
      <c r="BV12" s="152">
        <v>-1695.1079999999999</v>
      </c>
      <c r="BW12" s="152">
        <v>227.887</v>
      </c>
      <c r="BX12" s="152">
        <v>2455.9890999999998</v>
      </c>
    </row>
    <row r="13" spans="1:76" x14ac:dyDescent="0.3">
      <c r="A13" s="154">
        <v>29403</v>
      </c>
      <c r="B13" s="152">
        <v>-3178.578</v>
      </c>
      <c r="C13" s="152">
        <v>6263.46</v>
      </c>
      <c r="D13" s="152">
        <v>5746.2690000000002</v>
      </c>
      <c r="E13" s="152">
        <v>4669.2169999999996</v>
      </c>
      <c r="F13" s="152">
        <v>4669.2169999999996</v>
      </c>
      <c r="G13" s="152">
        <v>0</v>
      </c>
      <c r="H13" s="152">
        <v>1077.0519999999999</v>
      </c>
      <c r="I13" s="152">
        <v>451.61399999999998</v>
      </c>
      <c r="J13" s="152">
        <v>276.32100000000003</v>
      </c>
      <c r="K13" s="152">
        <v>111.77800000000001</v>
      </c>
      <c r="L13" s="152">
        <v>237.339</v>
      </c>
      <c r="M13" s="152">
        <v>286.13099999999997</v>
      </c>
      <c r="N13" s="152">
        <v>199.119</v>
      </c>
      <c r="O13" s="152">
        <v>87.012</v>
      </c>
      <c r="P13" s="152">
        <v>231.06</v>
      </c>
      <c r="Q13" s="152">
        <v>188.00299999999999</v>
      </c>
      <c r="R13" s="152">
        <v>43.057000000000002</v>
      </c>
      <c r="S13" s="152">
        <v>9442.0380000000005</v>
      </c>
      <c r="T13" s="152">
        <v>7563.2910000000002</v>
      </c>
      <c r="U13" s="152">
        <v>5690.5969999999998</v>
      </c>
      <c r="V13" s="152">
        <v>5690.5969999999998</v>
      </c>
      <c r="W13" s="152">
        <v>0</v>
      </c>
      <c r="X13" s="152">
        <v>1872.694</v>
      </c>
      <c r="Y13" s="152">
        <v>265.76799999999997</v>
      </c>
      <c r="Z13" s="152">
        <v>407.11700000000002</v>
      </c>
      <c r="AA13" s="152">
        <v>478.32600000000002</v>
      </c>
      <c r="AB13" s="152">
        <v>196.608</v>
      </c>
      <c r="AC13" s="152">
        <v>38.893000000000001</v>
      </c>
      <c r="AD13" s="152">
        <v>485.98200000000003</v>
      </c>
      <c r="AE13" s="152">
        <v>1873.183</v>
      </c>
      <c r="AF13" s="152">
        <v>137.35400000000001</v>
      </c>
      <c r="AG13" s="152">
        <v>276.87400000000002</v>
      </c>
      <c r="AH13" s="152">
        <v>1458.9549999999999</v>
      </c>
      <c r="AI13" s="152">
        <v>1045.9000000000001</v>
      </c>
      <c r="AJ13" s="152">
        <v>413.05500000000001</v>
      </c>
      <c r="AK13" s="152">
        <v>0</v>
      </c>
      <c r="AL13" s="152">
        <v>5.5640000000000001</v>
      </c>
      <c r="AM13" s="152">
        <v>0</v>
      </c>
      <c r="AN13" s="152">
        <v>3614.4083000000001</v>
      </c>
      <c r="AO13" s="152">
        <v>680.56600000000003</v>
      </c>
      <c r="AP13" s="152">
        <v>680.56600000000003</v>
      </c>
      <c r="AQ13" s="152">
        <v>0</v>
      </c>
      <c r="AR13" s="152">
        <v>4.0662989999999999</v>
      </c>
      <c r="AS13" s="152">
        <v>104.5</v>
      </c>
      <c r="AT13" s="152">
        <v>104.5</v>
      </c>
      <c r="AU13" s="152">
        <v>104.5</v>
      </c>
      <c r="AV13" s="152">
        <v>0</v>
      </c>
      <c r="AW13" s="152">
        <v>0</v>
      </c>
      <c r="AX13" s="152">
        <v>0</v>
      </c>
      <c r="AY13" s="152">
        <v>0</v>
      </c>
      <c r="AZ13" s="152">
        <v>0</v>
      </c>
      <c r="BA13" s="152">
        <v>-100.433701</v>
      </c>
      <c r="BB13" s="152">
        <v>2929.7760010000002</v>
      </c>
      <c r="BC13" s="152">
        <v>2415.8560000000002</v>
      </c>
      <c r="BD13" s="152">
        <v>1158.5999999999999</v>
      </c>
      <c r="BE13" s="152">
        <v>377.5</v>
      </c>
      <c r="BF13" s="152">
        <v>0</v>
      </c>
      <c r="BG13" s="152">
        <v>781.1</v>
      </c>
      <c r="BH13" s="152">
        <v>1257.2560000000001</v>
      </c>
      <c r="BI13" s="152">
        <v>582.41300000000001</v>
      </c>
      <c r="BJ13" s="152">
        <v>674.84299999999996</v>
      </c>
      <c r="BK13" s="152">
        <v>0</v>
      </c>
      <c r="BL13" s="152">
        <v>513.92000099999996</v>
      </c>
      <c r="BM13" s="152">
        <v>-243.3663</v>
      </c>
      <c r="BN13" s="152">
        <v>226.16200000000001</v>
      </c>
      <c r="BO13" s="152">
        <v>-33.698</v>
      </c>
      <c r="BP13" s="152">
        <v>-1817.0219999999999</v>
      </c>
      <c r="BQ13" s="152">
        <v>-1021.38</v>
      </c>
      <c r="BR13" s="152">
        <v>2640.9659999999999</v>
      </c>
      <c r="BS13" s="152">
        <v>-3662.346</v>
      </c>
      <c r="BT13" s="152">
        <v>0</v>
      </c>
      <c r="BU13" s="152">
        <v>-795.64200000000005</v>
      </c>
      <c r="BV13" s="152">
        <v>-1587.0519999999999</v>
      </c>
      <c r="BW13" s="152">
        <v>225.49600000000001</v>
      </c>
      <c r="BX13" s="152">
        <v>3421.9443000000001</v>
      </c>
    </row>
    <row r="14" spans="1:76" x14ac:dyDescent="0.3">
      <c r="A14" s="155">
        <v>29495</v>
      </c>
      <c r="B14" s="152">
        <v>-3365.6080000000002</v>
      </c>
      <c r="C14" s="152">
        <v>6726.3459999999995</v>
      </c>
      <c r="D14" s="152">
        <v>6123.683</v>
      </c>
      <c r="E14" s="152">
        <v>4918.576</v>
      </c>
      <c r="F14" s="152">
        <v>4918.576</v>
      </c>
      <c r="G14" s="152">
        <v>0</v>
      </c>
      <c r="H14" s="152">
        <v>1205.107</v>
      </c>
      <c r="I14" s="152">
        <v>551.88199999999995</v>
      </c>
      <c r="J14" s="152">
        <v>279.08999999999997</v>
      </c>
      <c r="K14" s="152">
        <v>130.47200000000001</v>
      </c>
      <c r="L14" s="152">
        <v>243.66300000000001</v>
      </c>
      <c r="M14" s="152">
        <v>399.58300000000003</v>
      </c>
      <c r="N14" s="152">
        <v>313.04700000000003</v>
      </c>
      <c r="O14" s="152">
        <v>86.536000000000001</v>
      </c>
      <c r="P14" s="152">
        <v>203.08</v>
      </c>
      <c r="Q14" s="152">
        <v>159.33600000000001</v>
      </c>
      <c r="R14" s="152">
        <v>43.744</v>
      </c>
      <c r="S14" s="152">
        <v>10091.954</v>
      </c>
      <c r="T14" s="152">
        <v>8095.4219999999996</v>
      </c>
      <c r="U14" s="152">
        <v>6213.6819999999998</v>
      </c>
      <c r="V14" s="152">
        <v>6213.6819999999998</v>
      </c>
      <c r="W14" s="152">
        <v>0</v>
      </c>
      <c r="X14" s="152">
        <v>1881.74</v>
      </c>
      <c r="Y14" s="152">
        <v>291.63</v>
      </c>
      <c r="Z14" s="152">
        <v>303.04700000000003</v>
      </c>
      <c r="AA14" s="152">
        <v>564.28200000000004</v>
      </c>
      <c r="AB14" s="152">
        <v>161.482</v>
      </c>
      <c r="AC14" s="152">
        <v>48.865000000000002</v>
      </c>
      <c r="AD14" s="152">
        <v>512.43399999999997</v>
      </c>
      <c r="AE14" s="152">
        <v>1992.7270000000001</v>
      </c>
      <c r="AF14" s="152">
        <v>98.522999999999996</v>
      </c>
      <c r="AG14" s="152">
        <v>157.15299999999999</v>
      </c>
      <c r="AH14" s="152">
        <v>1737.0509999999999</v>
      </c>
      <c r="AI14" s="152">
        <v>1085.5999999999999</v>
      </c>
      <c r="AJ14" s="152">
        <v>651.45100000000002</v>
      </c>
      <c r="AK14" s="152">
        <v>0</v>
      </c>
      <c r="AL14" s="152">
        <v>3.8050000000000002</v>
      </c>
      <c r="AM14" s="152">
        <v>0</v>
      </c>
      <c r="AN14" s="152">
        <v>2643.076102</v>
      </c>
      <c r="AO14" s="152">
        <v>498.57499999999999</v>
      </c>
      <c r="AP14" s="152">
        <v>498.57499999999999</v>
      </c>
      <c r="AQ14" s="152">
        <v>0</v>
      </c>
      <c r="AR14" s="152">
        <v>-289.02409999999998</v>
      </c>
      <c r="AS14" s="152">
        <v>55.5</v>
      </c>
      <c r="AT14" s="152">
        <v>55.5</v>
      </c>
      <c r="AU14" s="152">
        <v>55.5</v>
      </c>
      <c r="AV14" s="152">
        <v>0</v>
      </c>
      <c r="AW14" s="152">
        <v>0</v>
      </c>
      <c r="AX14" s="152">
        <v>0</v>
      </c>
      <c r="AY14" s="152">
        <v>0</v>
      </c>
      <c r="AZ14" s="152">
        <v>0</v>
      </c>
      <c r="BA14" s="152">
        <v>-344.52409999999998</v>
      </c>
      <c r="BB14" s="152">
        <v>2433.5252019999998</v>
      </c>
      <c r="BC14" s="152">
        <v>3904.0329999999999</v>
      </c>
      <c r="BD14" s="152">
        <v>614.6</v>
      </c>
      <c r="BE14" s="152">
        <v>266.60000000000002</v>
      </c>
      <c r="BF14" s="152">
        <v>0</v>
      </c>
      <c r="BG14" s="152">
        <v>348</v>
      </c>
      <c r="BH14" s="152">
        <v>3289.433</v>
      </c>
      <c r="BI14" s="152">
        <v>1923.4179999999999</v>
      </c>
      <c r="BJ14" s="152">
        <v>1366.0150000000001</v>
      </c>
      <c r="BK14" s="152">
        <v>0</v>
      </c>
      <c r="BL14" s="152">
        <v>-1470.5077980000001</v>
      </c>
      <c r="BM14" s="152">
        <v>1021.245898</v>
      </c>
      <c r="BN14" s="152">
        <v>299.5</v>
      </c>
      <c r="BO14" s="152">
        <v>-0.78600000000000003</v>
      </c>
      <c r="BP14" s="152">
        <v>-1971.739</v>
      </c>
      <c r="BQ14" s="152">
        <v>-1295.106</v>
      </c>
      <c r="BR14" s="152">
        <v>2755.0259999999998</v>
      </c>
      <c r="BS14" s="152">
        <v>-4050.1329999999998</v>
      </c>
      <c r="BT14" s="152">
        <v>0</v>
      </c>
      <c r="BU14" s="152">
        <v>-676.63300000000004</v>
      </c>
      <c r="BV14" s="152">
        <v>-1593.144</v>
      </c>
      <c r="BW14" s="152">
        <v>199.27500000000001</v>
      </c>
      <c r="BX14" s="152">
        <v>2344.362102</v>
      </c>
    </row>
    <row r="15" spans="1:76" x14ac:dyDescent="0.3">
      <c r="A15" s="151">
        <v>29587</v>
      </c>
      <c r="B15" s="152">
        <v>-2584.6880000000001</v>
      </c>
      <c r="C15" s="152">
        <v>8156.3370000000004</v>
      </c>
      <c r="D15" s="152">
        <v>7474.5910000000003</v>
      </c>
      <c r="E15" s="152">
        <v>6190.6959999999999</v>
      </c>
      <c r="F15" s="152">
        <v>6190.6959999999999</v>
      </c>
      <c r="G15" s="152">
        <v>0</v>
      </c>
      <c r="H15" s="152">
        <v>1283.895</v>
      </c>
      <c r="I15" s="152">
        <v>590.16099999999994</v>
      </c>
      <c r="J15" s="152">
        <v>308.67500000000001</v>
      </c>
      <c r="K15" s="152">
        <v>122.401</v>
      </c>
      <c r="L15" s="152">
        <v>262.65800000000002</v>
      </c>
      <c r="M15" s="152">
        <v>432.61900000000003</v>
      </c>
      <c r="N15" s="152">
        <v>337.23099999999999</v>
      </c>
      <c r="O15" s="152">
        <v>95.388000000000005</v>
      </c>
      <c r="P15" s="152">
        <v>249.12700000000001</v>
      </c>
      <c r="Q15" s="152">
        <v>198.428</v>
      </c>
      <c r="R15" s="152">
        <v>50.698999999999998</v>
      </c>
      <c r="S15" s="152">
        <v>10741.025</v>
      </c>
      <c r="T15" s="152">
        <v>8410.7219999999998</v>
      </c>
      <c r="U15" s="152">
        <v>6600.8209999999999</v>
      </c>
      <c r="V15" s="152">
        <v>6600.8209999999999</v>
      </c>
      <c r="W15" s="152">
        <v>0</v>
      </c>
      <c r="X15" s="152">
        <v>1809.9010000000001</v>
      </c>
      <c r="Y15" s="152">
        <v>278.69499999999999</v>
      </c>
      <c r="Z15" s="152">
        <v>272.09300000000002</v>
      </c>
      <c r="AA15" s="152">
        <v>494.17399999999998</v>
      </c>
      <c r="AB15" s="152">
        <v>134.511</v>
      </c>
      <c r="AC15" s="152">
        <v>21.302</v>
      </c>
      <c r="AD15" s="152">
        <v>609.12599999999998</v>
      </c>
      <c r="AE15" s="152">
        <v>2294.502</v>
      </c>
      <c r="AF15" s="152">
        <v>187.965</v>
      </c>
      <c r="AG15" s="152">
        <v>374.161</v>
      </c>
      <c r="AH15" s="152">
        <v>1732.376</v>
      </c>
      <c r="AI15" s="152">
        <v>994</v>
      </c>
      <c r="AJ15" s="152">
        <v>738.37599999999998</v>
      </c>
      <c r="AK15" s="152">
        <v>0</v>
      </c>
      <c r="AL15" s="152">
        <v>35.801000000000002</v>
      </c>
      <c r="AM15" s="152">
        <v>0</v>
      </c>
      <c r="AN15" s="152">
        <v>2643.8449999999998</v>
      </c>
      <c r="AO15" s="152">
        <v>530.39800000000002</v>
      </c>
      <c r="AP15" s="152">
        <v>530.39800000000002</v>
      </c>
      <c r="AQ15" s="152">
        <v>0</v>
      </c>
      <c r="AR15" s="152">
        <v>-133.77799999999999</v>
      </c>
      <c r="AS15" s="152">
        <v>58.1</v>
      </c>
      <c r="AT15" s="152">
        <v>58.1</v>
      </c>
      <c r="AU15" s="152">
        <v>58.1</v>
      </c>
      <c r="AV15" s="152">
        <v>0</v>
      </c>
      <c r="AW15" s="152">
        <v>0</v>
      </c>
      <c r="AX15" s="152">
        <v>0</v>
      </c>
      <c r="AY15" s="152">
        <v>0</v>
      </c>
      <c r="AZ15" s="152">
        <v>0</v>
      </c>
      <c r="BA15" s="152">
        <v>-191.87799999999999</v>
      </c>
      <c r="BB15" s="152">
        <v>2247.2249999999999</v>
      </c>
      <c r="BC15" s="152">
        <v>2997.2890000000002</v>
      </c>
      <c r="BD15" s="152">
        <v>2082.6329999999998</v>
      </c>
      <c r="BE15" s="152">
        <v>710.53300000000002</v>
      </c>
      <c r="BF15" s="152">
        <v>0</v>
      </c>
      <c r="BG15" s="152">
        <v>1372.1</v>
      </c>
      <c r="BH15" s="152">
        <v>914.65599999999995</v>
      </c>
      <c r="BI15" s="152">
        <v>351.149</v>
      </c>
      <c r="BJ15" s="152">
        <v>563.50699999999995</v>
      </c>
      <c r="BK15" s="152">
        <v>0</v>
      </c>
      <c r="BL15" s="152">
        <v>-750.06399999999996</v>
      </c>
      <c r="BM15" s="152">
        <v>154.84100000000001</v>
      </c>
      <c r="BN15" s="152">
        <v>267.05799999999999</v>
      </c>
      <c r="BO15" s="152">
        <v>-53.06</v>
      </c>
      <c r="BP15" s="152">
        <v>-936.13099999999997</v>
      </c>
      <c r="BQ15" s="152">
        <v>-410.125</v>
      </c>
      <c r="BR15" s="152">
        <v>3627.7060000000001</v>
      </c>
      <c r="BS15" s="152">
        <v>-4037.8330000000001</v>
      </c>
      <c r="BT15" s="152">
        <v>0</v>
      </c>
      <c r="BU15" s="152">
        <v>-526.00599999999997</v>
      </c>
      <c r="BV15" s="152">
        <v>-1861.883</v>
      </c>
      <c r="BW15" s="152">
        <v>213.32599999999999</v>
      </c>
      <c r="BX15" s="152">
        <v>2429.8470000000002</v>
      </c>
    </row>
    <row r="16" spans="1:76" x14ac:dyDescent="0.3">
      <c r="A16" s="153">
        <v>29677</v>
      </c>
      <c r="B16" s="152">
        <v>-3877.5050000000001</v>
      </c>
      <c r="C16" s="152">
        <v>8132.1059999999998</v>
      </c>
      <c r="D16" s="152">
        <v>7402.0460000000003</v>
      </c>
      <c r="E16" s="152">
        <v>6189.1750000000002</v>
      </c>
      <c r="F16" s="152">
        <v>6189.1750000000002</v>
      </c>
      <c r="G16" s="152">
        <v>0</v>
      </c>
      <c r="H16" s="152">
        <v>1212.8710000000001</v>
      </c>
      <c r="I16" s="152">
        <v>529.86400000000003</v>
      </c>
      <c r="J16" s="152">
        <v>288.565</v>
      </c>
      <c r="K16" s="152">
        <v>111.875</v>
      </c>
      <c r="L16" s="152">
        <v>282.56700000000001</v>
      </c>
      <c r="M16" s="152">
        <v>446.91</v>
      </c>
      <c r="N16" s="152">
        <v>350.875</v>
      </c>
      <c r="O16" s="152">
        <v>96.034999999999997</v>
      </c>
      <c r="P16" s="152">
        <v>283.14999999999998</v>
      </c>
      <c r="Q16" s="152">
        <v>230.35499999999999</v>
      </c>
      <c r="R16" s="152">
        <v>52.795000000000002</v>
      </c>
      <c r="S16" s="152">
        <v>12009.611000000001</v>
      </c>
      <c r="T16" s="152">
        <v>9060.8590000000004</v>
      </c>
      <c r="U16" s="152">
        <v>6993.3440000000001</v>
      </c>
      <c r="V16" s="152">
        <v>6993.3440000000001</v>
      </c>
      <c r="W16" s="152">
        <v>0</v>
      </c>
      <c r="X16" s="152">
        <v>2067.5149999999999</v>
      </c>
      <c r="Y16" s="152">
        <v>300.19099999999997</v>
      </c>
      <c r="Z16" s="152">
        <v>421.31599999999997</v>
      </c>
      <c r="AA16" s="152">
        <v>547.07000000000005</v>
      </c>
      <c r="AB16" s="152">
        <v>185.309</v>
      </c>
      <c r="AC16" s="152">
        <v>41.289000000000001</v>
      </c>
      <c r="AD16" s="152">
        <v>572.34</v>
      </c>
      <c r="AE16" s="152">
        <v>2941.8040000000001</v>
      </c>
      <c r="AF16" s="152">
        <v>87.686000000000007</v>
      </c>
      <c r="AG16" s="152">
        <v>421.65499999999997</v>
      </c>
      <c r="AH16" s="152">
        <v>2432.4630000000002</v>
      </c>
      <c r="AI16" s="152">
        <v>1580.3</v>
      </c>
      <c r="AJ16" s="152">
        <v>852.16300000000001</v>
      </c>
      <c r="AK16" s="152">
        <v>0</v>
      </c>
      <c r="AL16" s="152">
        <v>6.9480000000000004</v>
      </c>
      <c r="AM16" s="152">
        <v>0</v>
      </c>
      <c r="AN16" s="152">
        <v>6508.2150000000001</v>
      </c>
      <c r="AO16" s="152">
        <v>970.44299999999998</v>
      </c>
      <c r="AP16" s="152">
        <v>970.44299999999998</v>
      </c>
      <c r="AQ16" s="152">
        <v>0</v>
      </c>
      <c r="AR16" s="152">
        <v>327.96199999999999</v>
      </c>
      <c r="AS16" s="152">
        <v>362.5</v>
      </c>
      <c r="AT16" s="152">
        <v>362.5</v>
      </c>
      <c r="AU16" s="152">
        <v>362.5</v>
      </c>
      <c r="AV16" s="152">
        <v>0</v>
      </c>
      <c r="AW16" s="152">
        <v>0</v>
      </c>
      <c r="AX16" s="152">
        <v>0</v>
      </c>
      <c r="AY16" s="152">
        <v>0</v>
      </c>
      <c r="AZ16" s="152">
        <v>0</v>
      </c>
      <c r="BA16" s="152">
        <v>-34.537999999999997</v>
      </c>
      <c r="BB16" s="152">
        <v>5209.8100000000004</v>
      </c>
      <c r="BC16" s="152">
        <v>6085.2550000000001</v>
      </c>
      <c r="BD16" s="152">
        <v>3742.3670000000002</v>
      </c>
      <c r="BE16" s="152">
        <v>2017.567</v>
      </c>
      <c r="BF16" s="152">
        <v>0</v>
      </c>
      <c r="BG16" s="152">
        <v>1724.8</v>
      </c>
      <c r="BH16" s="152">
        <v>2342.8879999999999</v>
      </c>
      <c r="BI16" s="152">
        <v>494.322</v>
      </c>
      <c r="BJ16" s="152">
        <v>1848.566</v>
      </c>
      <c r="BK16" s="152">
        <v>0</v>
      </c>
      <c r="BL16" s="152">
        <v>-875.44500000000005</v>
      </c>
      <c r="BM16" s="152">
        <v>-3183.94</v>
      </c>
      <c r="BN16" s="152">
        <v>-562.08000000000004</v>
      </c>
      <c r="BO16" s="152">
        <v>8.85</v>
      </c>
      <c r="BP16" s="152">
        <v>-1658.8130000000001</v>
      </c>
      <c r="BQ16" s="152">
        <v>-804.16899999999998</v>
      </c>
      <c r="BR16" s="152">
        <v>3725.7280000000001</v>
      </c>
      <c r="BS16" s="152">
        <v>-4529.8969999999999</v>
      </c>
      <c r="BT16" s="152">
        <v>0</v>
      </c>
      <c r="BU16" s="152">
        <v>-854.64400000000001</v>
      </c>
      <c r="BV16" s="152">
        <v>-2494.8939999999998</v>
      </c>
      <c r="BW16" s="152">
        <v>276.202</v>
      </c>
      <c r="BX16" s="152">
        <v>7061.4449999999997</v>
      </c>
    </row>
    <row r="17" spans="1:76" x14ac:dyDescent="0.3">
      <c r="A17" s="154">
        <v>29768</v>
      </c>
      <c r="B17" s="152">
        <v>-5078.6080000000002</v>
      </c>
      <c r="C17" s="152">
        <v>6988.6189999999997</v>
      </c>
      <c r="D17" s="152">
        <v>6228.93</v>
      </c>
      <c r="E17" s="152">
        <v>5031.2529999999997</v>
      </c>
      <c r="F17" s="152">
        <v>5031.2529999999997</v>
      </c>
      <c r="G17" s="152">
        <v>0</v>
      </c>
      <c r="H17" s="152">
        <v>1197.6769999999999</v>
      </c>
      <c r="I17" s="152">
        <v>462.05399999999997</v>
      </c>
      <c r="J17" s="152">
        <v>283.803</v>
      </c>
      <c r="K17" s="152">
        <v>116.777</v>
      </c>
      <c r="L17" s="152">
        <v>335.04300000000001</v>
      </c>
      <c r="M17" s="152">
        <v>476.40600000000001</v>
      </c>
      <c r="N17" s="152">
        <v>377.50799999999998</v>
      </c>
      <c r="O17" s="152">
        <v>98.897999999999996</v>
      </c>
      <c r="P17" s="152">
        <v>283.28300000000002</v>
      </c>
      <c r="Q17" s="152">
        <v>233.376</v>
      </c>
      <c r="R17" s="152">
        <v>49.906999999999996</v>
      </c>
      <c r="S17" s="152">
        <v>12067.227000000001</v>
      </c>
      <c r="T17" s="152">
        <v>8982.1959999999999</v>
      </c>
      <c r="U17" s="152">
        <v>6617.7749999999996</v>
      </c>
      <c r="V17" s="152">
        <v>6617.7749999999996</v>
      </c>
      <c r="W17" s="152">
        <v>0</v>
      </c>
      <c r="X17" s="152">
        <v>2364.4209999999998</v>
      </c>
      <c r="Y17" s="152">
        <v>267.75</v>
      </c>
      <c r="Z17" s="152">
        <v>563.45500000000004</v>
      </c>
      <c r="AA17" s="152">
        <v>590.63</v>
      </c>
      <c r="AB17" s="152">
        <v>243.16399999999999</v>
      </c>
      <c r="AC17" s="152">
        <v>71.373999999999995</v>
      </c>
      <c r="AD17" s="152">
        <v>628.048</v>
      </c>
      <c r="AE17" s="152">
        <v>3076.4830000000002</v>
      </c>
      <c r="AF17" s="152">
        <v>121.63200000000001</v>
      </c>
      <c r="AG17" s="152">
        <v>353.79199999999997</v>
      </c>
      <c r="AH17" s="152">
        <v>2601.0590000000002</v>
      </c>
      <c r="AI17" s="152">
        <v>1596.9</v>
      </c>
      <c r="AJ17" s="152">
        <v>1004.159</v>
      </c>
      <c r="AK17" s="152">
        <v>0</v>
      </c>
      <c r="AL17" s="152">
        <v>8.548</v>
      </c>
      <c r="AM17" s="152">
        <v>0</v>
      </c>
      <c r="AN17" s="152">
        <v>7455.6549999999997</v>
      </c>
      <c r="AO17" s="152">
        <v>541.947</v>
      </c>
      <c r="AP17" s="152">
        <v>541.947</v>
      </c>
      <c r="AQ17" s="152">
        <v>0</v>
      </c>
      <c r="AR17" s="152">
        <v>473.57100000000003</v>
      </c>
      <c r="AS17" s="152">
        <v>274.7</v>
      </c>
      <c r="AT17" s="152">
        <v>274.7</v>
      </c>
      <c r="AU17" s="152">
        <v>274.7</v>
      </c>
      <c r="AV17" s="152">
        <v>0</v>
      </c>
      <c r="AW17" s="152">
        <v>0</v>
      </c>
      <c r="AX17" s="152">
        <v>0</v>
      </c>
      <c r="AY17" s="152">
        <v>0</v>
      </c>
      <c r="AZ17" s="152">
        <v>0</v>
      </c>
      <c r="BA17" s="152">
        <v>198.87100000000001</v>
      </c>
      <c r="BB17" s="152">
        <v>6440.1369999999997</v>
      </c>
      <c r="BC17" s="152">
        <v>7273.8710000000001</v>
      </c>
      <c r="BD17" s="152">
        <v>5451.424</v>
      </c>
      <c r="BE17" s="152">
        <v>2464.8240000000001</v>
      </c>
      <c r="BF17" s="152">
        <v>0</v>
      </c>
      <c r="BG17" s="152">
        <v>2986.6</v>
      </c>
      <c r="BH17" s="152">
        <v>1822.4469999999999</v>
      </c>
      <c r="BI17" s="152">
        <v>1320.9849999999999</v>
      </c>
      <c r="BJ17" s="152">
        <v>501.46199999999999</v>
      </c>
      <c r="BK17" s="152">
        <v>0</v>
      </c>
      <c r="BL17" s="152">
        <v>-833.73400000000004</v>
      </c>
      <c r="BM17" s="152">
        <v>-2127.4250000000002</v>
      </c>
      <c r="BN17" s="152">
        <v>244.36099999999999</v>
      </c>
      <c r="BO17" s="152">
        <v>5.2610000000000001</v>
      </c>
      <c r="BP17" s="152">
        <v>-2753.2660000000001</v>
      </c>
      <c r="BQ17" s="152">
        <v>-1586.5219999999999</v>
      </c>
      <c r="BR17" s="152">
        <v>2719.4050000000002</v>
      </c>
      <c r="BS17" s="152">
        <v>-4305.9269999999997</v>
      </c>
      <c r="BT17" s="152">
        <v>0</v>
      </c>
      <c r="BU17" s="152">
        <v>-1166.7439999999999</v>
      </c>
      <c r="BV17" s="152">
        <v>-2600.0770000000002</v>
      </c>
      <c r="BW17" s="152">
        <v>274.73500000000001</v>
      </c>
      <c r="BX17" s="152">
        <v>7206.0330000000004</v>
      </c>
    </row>
    <row r="18" spans="1:76" x14ac:dyDescent="0.3">
      <c r="A18" s="155">
        <v>29860</v>
      </c>
      <c r="B18" s="152">
        <v>-4699.78</v>
      </c>
      <c r="C18" s="152">
        <v>7834.4290000000001</v>
      </c>
      <c r="D18" s="152">
        <v>7172.6490000000003</v>
      </c>
      <c r="E18" s="152">
        <v>5896.2160000000003</v>
      </c>
      <c r="F18" s="152">
        <v>5896.2160000000003</v>
      </c>
      <c r="G18" s="152">
        <v>0</v>
      </c>
      <c r="H18" s="152">
        <v>1276.433</v>
      </c>
      <c r="I18" s="152">
        <v>581.56200000000001</v>
      </c>
      <c r="J18" s="152">
        <v>287.79599999999999</v>
      </c>
      <c r="K18" s="152">
        <v>125.024</v>
      </c>
      <c r="L18" s="152">
        <v>282.05099999999999</v>
      </c>
      <c r="M18" s="152">
        <v>412.38499999999999</v>
      </c>
      <c r="N18" s="152">
        <v>320.50799999999998</v>
      </c>
      <c r="O18" s="152">
        <v>91.876999999999995</v>
      </c>
      <c r="P18" s="152">
        <v>249.39500000000001</v>
      </c>
      <c r="Q18" s="152">
        <v>198.321</v>
      </c>
      <c r="R18" s="152">
        <v>51.073999999999998</v>
      </c>
      <c r="S18" s="152">
        <v>12534.209000000001</v>
      </c>
      <c r="T18" s="152">
        <v>9432.3230000000003</v>
      </c>
      <c r="U18" s="152">
        <v>6972.2889999999998</v>
      </c>
      <c r="V18" s="152">
        <v>6972.2889999999998</v>
      </c>
      <c r="W18" s="152">
        <v>0</v>
      </c>
      <c r="X18" s="152">
        <v>2460.0340000000001</v>
      </c>
      <c r="Y18" s="152">
        <v>271.86700000000002</v>
      </c>
      <c r="Z18" s="152">
        <v>477.625</v>
      </c>
      <c r="AA18" s="152">
        <v>697.255</v>
      </c>
      <c r="AB18" s="152">
        <v>218.977</v>
      </c>
      <c r="AC18" s="152">
        <v>95.064999999999998</v>
      </c>
      <c r="AD18" s="152">
        <v>699.245</v>
      </c>
      <c r="AE18" s="152">
        <v>3095.9720000000002</v>
      </c>
      <c r="AF18" s="152">
        <v>169.995</v>
      </c>
      <c r="AG18" s="152">
        <v>206.59299999999999</v>
      </c>
      <c r="AH18" s="152">
        <v>2719.384</v>
      </c>
      <c r="AI18" s="152">
        <v>1767.5</v>
      </c>
      <c r="AJ18" s="152">
        <v>951.88400000000001</v>
      </c>
      <c r="AK18" s="152">
        <v>0</v>
      </c>
      <c r="AL18" s="152">
        <v>5.9139999999999997</v>
      </c>
      <c r="AM18" s="152">
        <v>0</v>
      </c>
      <c r="AN18" s="152">
        <v>10008.614</v>
      </c>
      <c r="AO18" s="152">
        <v>1033.1120000000001</v>
      </c>
      <c r="AP18" s="152">
        <v>1033.1120000000001</v>
      </c>
      <c r="AQ18" s="152">
        <v>0</v>
      </c>
      <c r="AR18" s="152">
        <v>17.716000000000001</v>
      </c>
      <c r="AS18" s="152">
        <v>301.8</v>
      </c>
      <c r="AT18" s="152">
        <v>301.8</v>
      </c>
      <c r="AU18" s="152">
        <v>301.8</v>
      </c>
      <c r="AV18" s="152">
        <v>0</v>
      </c>
      <c r="AW18" s="152">
        <v>0</v>
      </c>
      <c r="AX18" s="152">
        <v>0</v>
      </c>
      <c r="AY18" s="152">
        <v>0</v>
      </c>
      <c r="AZ18" s="152">
        <v>0</v>
      </c>
      <c r="BA18" s="152">
        <v>-284.084</v>
      </c>
      <c r="BB18" s="152">
        <v>8957.7860000000001</v>
      </c>
      <c r="BC18" s="152">
        <v>10427.403</v>
      </c>
      <c r="BD18" s="152">
        <v>6008.9170000000004</v>
      </c>
      <c r="BE18" s="152">
        <v>2302.2170000000001</v>
      </c>
      <c r="BF18" s="152">
        <v>0</v>
      </c>
      <c r="BG18" s="152">
        <v>3706.7</v>
      </c>
      <c r="BH18" s="152">
        <v>4418.4859999999999</v>
      </c>
      <c r="BI18" s="152">
        <v>3480.9209999999998</v>
      </c>
      <c r="BJ18" s="152">
        <v>937.56500000000005</v>
      </c>
      <c r="BK18" s="152">
        <v>0</v>
      </c>
      <c r="BL18" s="152">
        <v>-1469.617</v>
      </c>
      <c r="BM18" s="152">
        <v>-4064.547</v>
      </c>
      <c r="BN18" s="152">
        <v>1082.0350000000001</v>
      </c>
      <c r="BO18" s="152">
        <v>162.25200000000001</v>
      </c>
      <c r="BP18" s="152">
        <v>-2259.674</v>
      </c>
      <c r="BQ18" s="152">
        <v>-1076.0730000000001</v>
      </c>
      <c r="BR18" s="152">
        <v>3487.8319999999999</v>
      </c>
      <c r="BS18" s="152">
        <v>-4563.9040000000005</v>
      </c>
      <c r="BT18" s="152">
        <v>0</v>
      </c>
      <c r="BU18" s="152">
        <v>-1183.6010000000001</v>
      </c>
      <c r="BV18" s="152">
        <v>-2683.587</v>
      </c>
      <c r="BW18" s="152">
        <v>243.48099999999999</v>
      </c>
      <c r="BX18" s="152">
        <v>8764.3269999999993</v>
      </c>
    </row>
    <row r="19" spans="1:76" x14ac:dyDescent="0.3">
      <c r="A19" s="151">
        <v>29952</v>
      </c>
      <c r="B19" s="152">
        <v>-4093.6</v>
      </c>
      <c r="C19" s="152">
        <v>7018.2539999999999</v>
      </c>
      <c r="D19" s="152">
        <v>6259.5709999999999</v>
      </c>
      <c r="E19" s="152">
        <v>5161.55</v>
      </c>
      <c r="F19" s="152">
        <v>5161.55</v>
      </c>
      <c r="G19" s="152">
        <v>0</v>
      </c>
      <c r="H19" s="152">
        <v>1098.021</v>
      </c>
      <c r="I19" s="152">
        <v>549.303</v>
      </c>
      <c r="J19" s="152">
        <v>246.74199999999999</v>
      </c>
      <c r="K19" s="152">
        <v>109.733</v>
      </c>
      <c r="L19" s="152">
        <v>192.24299999999999</v>
      </c>
      <c r="M19" s="152">
        <v>478.83199999999999</v>
      </c>
      <c r="N19" s="152">
        <v>378.23700000000002</v>
      </c>
      <c r="O19" s="152">
        <v>100.595</v>
      </c>
      <c r="P19" s="152">
        <v>279.851</v>
      </c>
      <c r="Q19" s="152">
        <v>217.43100000000001</v>
      </c>
      <c r="R19" s="152">
        <v>62.42</v>
      </c>
      <c r="S19" s="152">
        <v>11111.853999999999</v>
      </c>
      <c r="T19" s="152">
        <v>7429.232</v>
      </c>
      <c r="U19" s="152">
        <v>5783.1369999999997</v>
      </c>
      <c r="V19" s="152">
        <v>5783.1369999999997</v>
      </c>
      <c r="W19" s="152">
        <v>0</v>
      </c>
      <c r="X19" s="152">
        <v>1646.095</v>
      </c>
      <c r="Y19" s="152">
        <v>202.84899999999999</v>
      </c>
      <c r="Z19" s="152">
        <v>236.733</v>
      </c>
      <c r="AA19" s="152">
        <v>281.654</v>
      </c>
      <c r="AB19" s="152">
        <v>137.208</v>
      </c>
      <c r="AC19" s="152">
        <v>38.511000000000003</v>
      </c>
      <c r="AD19" s="152">
        <v>749.14</v>
      </c>
      <c r="AE19" s="152">
        <v>3663.0390000000002</v>
      </c>
      <c r="AF19" s="152">
        <v>97.436000000000007</v>
      </c>
      <c r="AG19" s="152">
        <v>238.93199999999999</v>
      </c>
      <c r="AH19" s="152">
        <v>3326.6709999999998</v>
      </c>
      <c r="AI19" s="152">
        <v>2202.1999999999998</v>
      </c>
      <c r="AJ19" s="152">
        <v>1124.471</v>
      </c>
      <c r="AK19" s="152">
        <v>0</v>
      </c>
      <c r="AL19" s="152">
        <v>19.582999999999998</v>
      </c>
      <c r="AM19" s="152">
        <v>0</v>
      </c>
      <c r="AN19" s="152">
        <v>2613.9929999999999</v>
      </c>
      <c r="AO19" s="152">
        <v>584.36800000000005</v>
      </c>
      <c r="AP19" s="152">
        <v>584.36800000000005</v>
      </c>
      <c r="AQ19" s="152">
        <v>0</v>
      </c>
      <c r="AR19" s="152">
        <v>369.88799999999998</v>
      </c>
      <c r="AS19" s="152">
        <v>352.1</v>
      </c>
      <c r="AT19" s="152">
        <v>352.1</v>
      </c>
      <c r="AU19" s="152">
        <v>352.1</v>
      </c>
      <c r="AV19" s="152">
        <v>0</v>
      </c>
      <c r="AW19" s="152">
        <v>0</v>
      </c>
      <c r="AX19" s="152">
        <v>0</v>
      </c>
      <c r="AY19" s="152">
        <v>0</v>
      </c>
      <c r="AZ19" s="152">
        <v>0</v>
      </c>
      <c r="BA19" s="152">
        <v>17.788</v>
      </c>
      <c r="BB19" s="152">
        <v>1659.7370000000001</v>
      </c>
      <c r="BC19" s="152">
        <v>2295.8919999999998</v>
      </c>
      <c r="BD19" s="152">
        <v>2545.9430000000002</v>
      </c>
      <c r="BE19" s="152">
        <v>737.94299999999998</v>
      </c>
      <c r="BF19" s="152">
        <v>0</v>
      </c>
      <c r="BG19" s="152">
        <v>1808</v>
      </c>
      <c r="BH19" s="152">
        <v>-250.05099999999999</v>
      </c>
      <c r="BI19" s="152">
        <v>-1110.6790000000001</v>
      </c>
      <c r="BJ19" s="152">
        <v>860.62800000000004</v>
      </c>
      <c r="BK19" s="152">
        <v>0</v>
      </c>
      <c r="BL19" s="152">
        <v>-636.15499999999997</v>
      </c>
      <c r="BM19" s="152">
        <v>-83.521000000000001</v>
      </c>
      <c r="BN19" s="152">
        <v>-1702.971</v>
      </c>
      <c r="BO19" s="152">
        <v>139.84299999999999</v>
      </c>
      <c r="BP19" s="152">
        <v>-1169.6610000000001</v>
      </c>
      <c r="BQ19" s="152">
        <v>-621.58699999999999</v>
      </c>
      <c r="BR19" s="152">
        <v>2892.154</v>
      </c>
      <c r="BS19" s="152">
        <v>-3513.7429999999999</v>
      </c>
      <c r="BT19" s="152">
        <v>0</v>
      </c>
      <c r="BU19" s="152">
        <v>-548.07399999999996</v>
      </c>
      <c r="BV19" s="152">
        <v>-3184.2069999999999</v>
      </c>
      <c r="BW19" s="152">
        <v>260.26799999999997</v>
      </c>
      <c r="BX19" s="152">
        <v>4177.1210000000001</v>
      </c>
    </row>
    <row r="20" spans="1:76" x14ac:dyDescent="0.3">
      <c r="A20" s="153">
        <v>30042</v>
      </c>
      <c r="B20" s="152">
        <v>-2523.6669999999999</v>
      </c>
      <c r="C20" s="152">
        <v>7708.6980000000003</v>
      </c>
      <c r="D20" s="152">
        <v>6890.5060000000003</v>
      </c>
      <c r="E20" s="152">
        <v>5873.0510000000004</v>
      </c>
      <c r="F20" s="152">
        <v>5873.0510000000004</v>
      </c>
      <c r="G20" s="152">
        <v>0</v>
      </c>
      <c r="H20" s="152">
        <v>1017.455</v>
      </c>
      <c r="I20" s="152">
        <v>411.05900000000003</v>
      </c>
      <c r="J20" s="152">
        <v>230.06</v>
      </c>
      <c r="K20" s="152">
        <v>112.661</v>
      </c>
      <c r="L20" s="152">
        <v>263.67500000000001</v>
      </c>
      <c r="M20" s="152">
        <v>516.98199999999997</v>
      </c>
      <c r="N20" s="152">
        <v>415.62200000000001</v>
      </c>
      <c r="O20" s="152">
        <v>101.36</v>
      </c>
      <c r="P20" s="152">
        <v>301.20999999999998</v>
      </c>
      <c r="Q20" s="152">
        <v>237.346</v>
      </c>
      <c r="R20" s="152">
        <v>63.863999999999997</v>
      </c>
      <c r="S20" s="152">
        <v>10232.365</v>
      </c>
      <c r="T20" s="152">
        <v>6457.8850000000002</v>
      </c>
      <c r="U20" s="152">
        <v>4799.3230000000003</v>
      </c>
      <c r="V20" s="152">
        <v>4799.3230000000003</v>
      </c>
      <c r="W20" s="152">
        <v>0</v>
      </c>
      <c r="X20" s="152">
        <v>1658.5619999999999</v>
      </c>
      <c r="Y20" s="152">
        <v>182.52</v>
      </c>
      <c r="Z20" s="152">
        <v>262.726</v>
      </c>
      <c r="AA20" s="152">
        <v>311.8</v>
      </c>
      <c r="AB20" s="152">
        <v>144.5</v>
      </c>
      <c r="AC20" s="152">
        <v>67.67</v>
      </c>
      <c r="AD20" s="152">
        <v>689.346</v>
      </c>
      <c r="AE20" s="152">
        <v>3767.4670000000001</v>
      </c>
      <c r="AF20" s="152">
        <v>436.589</v>
      </c>
      <c r="AG20" s="152">
        <v>208.244</v>
      </c>
      <c r="AH20" s="152">
        <v>3122.634</v>
      </c>
      <c r="AI20" s="152">
        <v>1926.6679999999999</v>
      </c>
      <c r="AJ20" s="152">
        <v>1195.9659999999999</v>
      </c>
      <c r="AK20" s="152">
        <v>0</v>
      </c>
      <c r="AL20" s="152">
        <v>7.0129999999999999</v>
      </c>
      <c r="AM20" s="152">
        <v>0</v>
      </c>
      <c r="AN20" s="152">
        <v>3178.0210000000002</v>
      </c>
      <c r="AO20" s="152">
        <v>620.81899999999996</v>
      </c>
      <c r="AP20" s="152">
        <v>620.81899999999996</v>
      </c>
      <c r="AQ20" s="152">
        <v>0</v>
      </c>
      <c r="AR20" s="152">
        <v>-579.649</v>
      </c>
      <c r="AS20" s="152">
        <v>271.39999999999998</v>
      </c>
      <c r="AT20" s="152">
        <v>271.39999999999998</v>
      </c>
      <c r="AU20" s="152">
        <v>271.39999999999998</v>
      </c>
      <c r="AV20" s="152">
        <v>0</v>
      </c>
      <c r="AW20" s="152">
        <v>0</v>
      </c>
      <c r="AX20" s="152">
        <v>0</v>
      </c>
      <c r="AY20" s="152">
        <v>0</v>
      </c>
      <c r="AZ20" s="152">
        <v>0</v>
      </c>
      <c r="BA20" s="152">
        <v>-851.04899999999998</v>
      </c>
      <c r="BB20" s="152">
        <v>3136.8510000000001</v>
      </c>
      <c r="BC20" s="152">
        <v>4541.2489999999998</v>
      </c>
      <c r="BD20" s="152">
        <v>2933.605</v>
      </c>
      <c r="BE20" s="152">
        <v>1505.5050000000001</v>
      </c>
      <c r="BF20" s="152">
        <v>650</v>
      </c>
      <c r="BG20" s="152">
        <v>778.1</v>
      </c>
      <c r="BH20" s="152">
        <v>1607.644</v>
      </c>
      <c r="BI20" s="152">
        <v>1021.717</v>
      </c>
      <c r="BJ20" s="152">
        <v>585.92700000000002</v>
      </c>
      <c r="BK20" s="152">
        <v>0</v>
      </c>
      <c r="BL20" s="152">
        <v>-1404.3979999999999</v>
      </c>
      <c r="BM20" s="152">
        <v>-1790.874</v>
      </c>
      <c r="BN20" s="152">
        <v>-1170.7059999999999</v>
      </c>
      <c r="BO20" s="152">
        <v>34.186</v>
      </c>
      <c r="BP20" s="152">
        <v>432.62099999999998</v>
      </c>
      <c r="BQ20" s="152">
        <v>1073.7280000000001</v>
      </c>
      <c r="BR20" s="152">
        <v>3709.9349999999999</v>
      </c>
      <c r="BS20" s="152">
        <v>-2636.2049999999999</v>
      </c>
      <c r="BT20" s="152">
        <v>0</v>
      </c>
      <c r="BU20" s="152">
        <v>-641.10699999999997</v>
      </c>
      <c r="BV20" s="152">
        <v>-3250.4850000000001</v>
      </c>
      <c r="BW20" s="152">
        <v>294.197</v>
      </c>
      <c r="BX20" s="152">
        <v>4314.5410000000002</v>
      </c>
    </row>
    <row r="21" spans="1:76" x14ac:dyDescent="0.3">
      <c r="A21" s="154">
        <v>30133</v>
      </c>
      <c r="B21" s="152">
        <v>-375.05900000000003</v>
      </c>
      <c r="C21" s="152">
        <v>8038.1450000000004</v>
      </c>
      <c r="D21" s="152">
        <v>7344.5990000000002</v>
      </c>
      <c r="E21" s="152">
        <v>6329.6679999999997</v>
      </c>
      <c r="F21" s="152">
        <v>6329.6679999999997</v>
      </c>
      <c r="G21" s="152">
        <v>0</v>
      </c>
      <c r="H21" s="152">
        <v>1014.931</v>
      </c>
      <c r="I21" s="152">
        <v>366.81799999999998</v>
      </c>
      <c r="J21" s="152">
        <v>225.87</v>
      </c>
      <c r="K21" s="152">
        <v>101.315</v>
      </c>
      <c r="L21" s="152">
        <v>320.928</v>
      </c>
      <c r="M21" s="152">
        <v>415.238</v>
      </c>
      <c r="N21" s="152">
        <v>314.34899999999999</v>
      </c>
      <c r="O21" s="152">
        <v>100.889</v>
      </c>
      <c r="P21" s="152">
        <v>278.30799999999999</v>
      </c>
      <c r="Q21" s="152">
        <v>231.36600000000001</v>
      </c>
      <c r="R21" s="152">
        <v>46.942</v>
      </c>
      <c r="S21" s="152">
        <v>8413.2039999999997</v>
      </c>
      <c r="T21" s="152">
        <v>5284.2610000000004</v>
      </c>
      <c r="U21" s="152">
        <v>3741.4059999999999</v>
      </c>
      <c r="V21" s="152">
        <v>3741.4059999999999</v>
      </c>
      <c r="W21" s="152">
        <v>0</v>
      </c>
      <c r="X21" s="152">
        <v>1542.855</v>
      </c>
      <c r="Y21" s="152">
        <v>142.64699999999999</v>
      </c>
      <c r="Z21" s="152">
        <v>235.27799999999999</v>
      </c>
      <c r="AA21" s="152">
        <v>336.62799999999999</v>
      </c>
      <c r="AB21" s="152">
        <v>145.547</v>
      </c>
      <c r="AC21" s="152">
        <v>74.715999999999994</v>
      </c>
      <c r="AD21" s="152">
        <v>608.03899999999999</v>
      </c>
      <c r="AE21" s="152">
        <v>3127.4940000000001</v>
      </c>
      <c r="AF21" s="152">
        <v>137.63399999999999</v>
      </c>
      <c r="AG21" s="152">
        <v>148.69800000000001</v>
      </c>
      <c r="AH21" s="152">
        <v>2841.1619999999998</v>
      </c>
      <c r="AI21" s="152">
        <v>1886.7439999999999</v>
      </c>
      <c r="AJ21" s="152">
        <v>954.41800000000001</v>
      </c>
      <c r="AK21" s="152">
        <v>0</v>
      </c>
      <c r="AL21" s="152">
        <v>1.4490000000000001</v>
      </c>
      <c r="AM21" s="152">
        <v>0</v>
      </c>
      <c r="AN21" s="152">
        <v>2978.2449999999999</v>
      </c>
      <c r="AO21" s="152">
        <v>607.90599999999995</v>
      </c>
      <c r="AP21" s="152">
        <v>607.90599999999995</v>
      </c>
      <c r="AQ21" s="152">
        <v>0</v>
      </c>
      <c r="AR21" s="152">
        <v>359.88900000000001</v>
      </c>
      <c r="AS21" s="152">
        <v>155.5</v>
      </c>
      <c r="AT21" s="152">
        <v>155.5</v>
      </c>
      <c r="AU21" s="152">
        <v>155.5</v>
      </c>
      <c r="AV21" s="152">
        <v>0</v>
      </c>
      <c r="AW21" s="152">
        <v>0</v>
      </c>
      <c r="AX21" s="152">
        <v>0</v>
      </c>
      <c r="AY21" s="152">
        <v>0</v>
      </c>
      <c r="AZ21" s="152">
        <v>0</v>
      </c>
      <c r="BA21" s="152">
        <v>204.38900000000001</v>
      </c>
      <c r="BB21" s="152">
        <v>2010.45</v>
      </c>
      <c r="BC21" s="152">
        <v>446.26100000000002</v>
      </c>
      <c r="BD21" s="152">
        <v>2091.7109999999998</v>
      </c>
      <c r="BE21" s="152">
        <v>-968.58900000000006</v>
      </c>
      <c r="BF21" s="152">
        <v>-250</v>
      </c>
      <c r="BG21" s="152">
        <v>3310.3</v>
      </c>
      <c r="BH21" s="152">
        <v>-1645.45</v>
      </c>
      <c r="BI21" s="152">
        <v>-2032.636</v>
      </c>
      <c r="BJ21" s="152">
        <v>387.18599999999998</v>
      </c>
      <c r="BK21" s="152">
        <v>0</v>
      </c>
      <c r="BL21" s="152">
        <v>1564.1890000000001</v>
      </c>
      <c r="BM21" s="152">
        <v>-3019.134</v>
      </c>
      <c r="BN21" s="152">
        <v>-205.26300000000001</v>
      </c>
      <c r="BO21" s="152">
        <v>-210.685</v>
      </c>
      <c r="BP21" s="152">
        <v>2060.3380000000002</v>
      </c>
      <c r="BQ21" s="152">
        <v>2588.2620000000002</v>
      </c>
      <c r="BR21" s="152">
        <v>4464.2730000000001</v>
      </c>
      <c r="BS21" s="152">
        <v>-1876.011</v>
      </c>
      <c r="BT21" s="152">
        <v>0</v>
      </c>
      <c r="BU21" s="152">
        <v>-527.92399999999998</v>
      </c>
      <c r="BV21" s="152">
        <v>-2712.2559999999999</v>
      </c>
      <c r="BW21" s="152">
        <v>276.85899999999998</v>
      </c>
      <c r="BX21" s="152">
        <v>3394.1930000000002</v>
      </c>
    </row>
    <row r="22" spans="1:76" x14ac:dyDescent="0.3">
      <c r="A22" s="155">
        <v>30225</v>
      </c>
      <c r="B22" s="152">
        <v>1102.2049999999999</v>
      </c>
      <c r="C22" s="152">
        <v>8206.9549999999999</v>
      </c>
      <c r="D22" s="152">
        <v>7690.69</v>
      </c>
      <c r="E22" s="152">
        <v>6690.9449999999997</v>
      </c>
      <c r="F22" s="152">
        <v>6690.9449999999997</v>
      </c>
      <c r="G22" s="152">
        <v>0</v>
      </c>
      <c r="H22" s="152">
        <v>999.745</v>
      </c>
      <c r="I22" s="152">
        <v>399.37200000000001</v>
      </c>
      <c r="J22" s="152">
        <v>230.501</v>
      </c>
      <c r="K22" s="152">
        <v>102.29900000000001</v>
      </c>
      <c r="L22" s="152">
        <v>267.57299999999998</v>
      </c>
      <c r="M22" s="152">
        <v>311.41000000000003</v>
      </c>
      <c r="N22" s="152">
        <v>217.078</v>
      </c>
      <c r="O22" s="152">
        <v>94.331999999999994</v>
      </c>
      <c r="P22" s="152">
        <v>204.85499999999999</v>
      </c>
      <c r="Q22" s="152">
        <v>158.65</v>
      </c>
      <c r="R22" s="152">
        <v>46.204999999999998</v>
      </c>
      <c r="S22" s="152">
        <v>7104.75</v>
      </c>
      <c r="T22" s="152">
        <v>4074.355</v>
      </c>
      <c r="U22" s="152">
        <v>2686.768</v>
      </c>
      <c r="V22" s="152">
        <v>2686.768</v>
      </c>
      <c r="W22" s="152">
        <v>0</v>
      </c>
      <c r="X22" s="152">
        <v>1387.587</v>
      </c>
      <c r="Y22" s="152">
        <v>91.715999999999994</v>
      </c>
      <c r="Z22" s="152">
        <v>146.33500000000001</v>
      </c>
      <c r="AA22" s="152">
        <v>397.11900000000003</v>
      </c>
      <c r="AB22" s="152">
        <v>108.828</v>
      </c>
      <c r="AC22" s="152">
        <v>9.7989999999999995</v>
      </c>
      <c r="AD22" s="152">
        <v>633.79</v>
      </c>
      <c r="AE22" s="152">
        <v>3029.4380000000001</v>
      </c>
      <c r="AF22" s="152">
        <v>72.090999999999994</v>
      </c>
      <c r="AG22" s="152">
        <v>44.826000000000001</v>
      </c>
      <c r="AH22" s="152">
        <v>2912.5210000000002</v>
      </c>
      <c r="AI22" s="152">
        <v>2224.0140000000001</v>
      </c>
      <c r="AJ22" s="152">
        <v>688.50699999999995</v>
      </c>
      <c r="AK22" s="152">
        <v>0</v>
      </c>
      <c r="AL22" s="152">
        <v>0.95699999999999996</v>
      </c>
      <c r="AM22" s="152">
        <v>0</v>
      </c>
      <c r="AN22" s="152">
        <v>1207.3409999999999</v>
      </c>
      <c r="AO22" s="152">
        <v>87.204999999999998</v>
      </c>
      <c r="AP22" s="152">
        <v>87.204999999999998</v>
      </c>
      <c r="AQ22" s="152">
        <v>0</v>
      </c>
      <c r="AR22" s="152">
        <v>-536.41700000000003</v>
      </c>
      <c r="AS22" s="152">
        <v>-132.69999999999999</v>
      </c>
      <c r="AT22" s="152">
        <v>-132.69999999999999</v>
      </c>
      <c r="AU22" s="152">
        <v>-132.69999999999999</v>
      </c>
      <c r="AV22" s="152">
        <v>0</v>
      </c>
      <c r="AW22" s="152">
        <v>0</v>
      </c>
      <c r="AX22" s="152">
        <v>0</v>
      </c>
      <c r="AY22" s="152">
        <v>0</v>
      </c>
      <c r="AZ22" s="152">
        <v>0</v>
      </c>
      <c r="BA22" s="152">
        <v>-403.71699999999998</v>
      </c>
      <c r="BB22" s="152">
        <v>1656.5530000000001</v>
      </c>
      <c r="BC22" s="152">
        <v>989.86300000000006</v>
      </c>
      <c r="BD22" s="152">
        <v>748.70299999999997</v>
      </c>
      <c r="BE22" s="152">
        <v>182.703</v>
      </c>
      <c r="BF22" s="152">
        <v>1037.5999999999999</v>
      </c>
      <c r="BG22" s="152">
        <v>-471.6</v>
      </c>
      <c r="BH22" s="152">
        <v>241.16</v>
      </c>
      <c r="BI22" s="152">
        <v>-147.78899999999999</v>
      </c>
      <c r="BJ22" s="152">
        <v>388.94900000000001</v>
      </c>
      <c r="BK22" s="152">
        <v>0</v>
      </c>
      <c r="BL22" s="152">
        <v>666.69</v>
      </c>
      <c r="BM22" s="152">
        <v>-2512.1729999999998</v>
      </c>
      <c r="BN22" s="152">
        <v>-123.86199999999999</v>
      </c>
      <c r="BO22" s="152">
        <v>-78.765000000000001</v>
      </c>
      <c r="BP22" s="152">
        <v>3616.335</v>
      </c>
      <c r="BQ22" s="152">
        <v>4004.1770000000001</v>
      </c>
      <c r="BR22" s="152">
        <v>4544.6090000000004</v>
      </c>
      <c r="BS22" s="152">
        <v>-540.43299999999999</v>
      </c>
      <c r="BT22" s="152">
        <v>0</v>
      </c>
      <c r="BU22" s="152">
        <v>-387.84199999999998</v>
      </c>
      <c r="BV22" s="152">
        <v>-2718.0279999999998</v>
      </c>
      <c r="BW22" s="152">
        <v>203.898</v>
      </c>
      <c r="BX22" s="152">
        <v>1409.9680000000001</v>
      </c>
    </row>
    <row r="23" spans="1:76" x14ac:dyDescent="0.3">
      <c r="A23" s="151">
        <v>30317</v>
      </c>
      <c r="B23" s="152">
        <v>1638.3530000000001</v>
      </c>
      <c r="C23" s="152">
        <v>7546.8329999999996</v>
      </c>
      <c r="D23" s="152">
        <v>6933.7950000000001</v>
      </c>
      <c r="E23" s="152">
        <v>5913.8329999999996</v>
      </c>
      <c r="F23" s="152">
        <v>5913.8329999999996</v>
      </c>
      <c r="G23" s="152">
        <v>0</v>
      </c>
      <c r="H23" s="152">
        <v>1019.962</v>
      </c>
      <c r="I23" s="152">
        <v>486.40300000000002</v>
      </c>
      <c r="J23" s="152">
        <v>223.477</v>
      </c>
      <c r="K23" s="152">
        <v>122.149</v>
      </c>
      <c r="L23" s="152">
        <v>187.93299999999999</v>
      </c>
      <c r="M23" s="152">
        <v>359.84699999999998</v>
      </c>
      <c r="N23" s="152">
        <v>254.7</v>
      </c>
      <c r="O23" s="152">
        <v>105.14700000000001</v>
      </c>
      <c r="P23" s="152">
        <v>253.191</v>
      </c>
      <c r="Q23" s="152">
        <v>195.99299999999999</v>
      </c>
      <c r="R23" s="152">
        <v>57.198</v>
      </c>
      <c r="S23" s="152">
        <v>5908.48</v>
      </c>
      <c r="T23" s="152">
        <v>3328.8539999999998</v>
      </c>
      <c r="U23" s="152">
        <v>2347.8139999999999</v>
      </c>
      <c r="V23" s="152">
        <v>2347.8139999999999</v>
      </c>
      <c r="W23" s="152">
        <v>0</v>
      </c>
      <c r="X23" s="152">
        <v>981.04</v>
      </c>
      <c r="Y23" s="152">
        <v>78.081000000000003</v>
      </c>
      <c r="Z23" s="152">
        <v>93.177000000000007</v>
      </c>
      <c r="AA23" s="152">
        <v>226.36</v>
      </c>
      <c r="AB23" s="152">
        <v>88.715999999999994</v>
      </c>
      <c r="AC23" s="152">
        <v>25.594000000000001</v>
      </c>
      <c r="AD23" s="152">
        <v>469.11200000000002</v>
      </c>
      <c r="AE23" s="152">
        <v>2565.6080000000002</v>
      </c>
      <c r="AF23" s="152">
        <v>73.055999999999997</v>
      </c>
      <c r="AG23" s="152">
        <v>59.951000000000001</v>
      </c>
      <c r="AH23" s="152">
        <v>2432.6010000000001</v>
      </c>
      <c r="AI23" s="152">
        <v>1609.684</v>
      </c>
      <c r="AJ23" s="152">
        <v>822.91700000000003</v>
      </c>
      <c r="AK23" s="152">
        <v>0</v>
      </c>
      <c r="AL23" s="152">
        <v>14.018000000000001</v>
      </c>
      <c r="AM23" s="152">
        <v>0</v>
      </c>
      <c r="AN23" s="152">
        <v>1197.058</v>
      </c>
      <c r="AO23" s="152">
        <v>824.27599999999995</v>
      </c>
      <c r="AP23" s="152">
        <v>824.27599999999995</v>
      </c>
      <c r="AQ23" s="152">
        <v>0</v>
      </c>
      <c r="AR23" s="152">
        <v>-150.834</v>
      </c>
      <c r="AS23" s="152">
        <v>-242.8</v>
      </c>
      <c r="AT23" s="152">
        <v>-242.8</v>
      </c>
      <c r="AU23" s="152">
        <v>-242.8</v>
      </c>
      <c r="AV23" s="152">
        <v>0</v>
      </c>
      <c r="AW23" s="152">
        <v>0</v>
      </c>
      <c r="AX23" s="152">
        <v>0</v>
      </c>
      <c r="AY23" s="152">
        <v>0</v>
      </c>
      <c r="AZ23" s="152">
        <v>0</v>
      </c>
      <c r="BA23" s="152">
        <v>91.965999999999994</v>
      </c>
      <c r="BB23" s="152">
        <v>523.61599999999999</v>
      </c>
      <c r="BC23" s="152">
        <v>824.32299999999998</v>
      </c>
      <c r="BD23" s="152">
        <v>1139.0740000000001</v>
      </c>
      <c r="BE23" s="152">
        <v>11.574</v>
      </c>
      <c r="BF23" s="152">
        <v>-188.9</v>
      </c>
      <c r="BG23" s="152">
        <v>1316.4</v>
      </c>
      <c r="BH23" s="152">
        <v>-314.75099999999998</v>
      </c>
      <c r="BI23" s="152">
        <v>103.214</v>
      </c>
      <c r="BJ23" s="152">
        <v>-417.96499999999997</v>
      </c>
      <c r="BK23" s="152">
        <v>0</v>
      </c>
      <c r="BL23" s="152">
        <v>-300.70699999999999</v>
      </c>
      <c r="BM23" s="152">
        <v>-1584.3219999999999</v>
      </c>
      <c r="BN23" s="152">
        <v>1261.6410000000001</v>
      </c>
      <c r="BO23" s="152">
        <v>-10.552</v>
      </c>
      <c r="BP23" s="152">
        <v>3604.9409999999998</v>
      </c>
      <c r="BQ23" s="152">
        <v>3566.0189999999998</v>
      </c>
      <c r="BR23" s="152">
        <v>3663.6680000000001</v>
      </c>
      <c r="BS23" s="152">
        <v>-97.647999999999996</v>
      </c>
      <c r="BT23" s="152">
        <v>0</v>
      </c>
      <c r="BU23" s="152">
        <v>38.921999999999997</v>
      </c>
      <c r="BV23" s="152">
        <v>-2205.761</v>
      </c>
      <c r="BW23" s="152">
        <v>239.173</v>
      </c>
      <c r="BX23" s="152">
        <v>-54.030999999999999</v>
      </c>
    </row>
    <row r="24" spans="1:76" x14ac:dyDescent="0.3">
      <c r="A24" s="153">
        <v>30407</v>
      </c>
      <c r="B24" s="152">
        <v>1409.0719999999999</v>
      </c>
      <c r="C24" s="152">
        <v>8115.7489999999998</v>
      </c>
      <c r="D24" s="152">
        <v>7402.5309999999999</v>
      </c>
      <c r="E24" s="152">
        <v>6443.857</v>
      </c>
      <c r="F24" s="152">
        <v>6443.857</v>
      </c>
      <c r="G24" s="152">
        <v>0</v>
      </c>
      <c r="H24" s="152">
        <v>958.67399999999998</v>
      </c>
      <c r="I24" s="152">
        <v>438.20699999999999</v>
      </c>
      <c r="J24" s="152">
        <v>206.74299999999999</v>
      </c>
      <c r="K24" s="152">
        <v>113.453</v>
      </c>
      <c r="L24" s="152">
        <v>200.27099999999999</v>
      </c>
      <c r="M24" s="152">
        <v>387.096</v>
      </c>
      <c r="N24" s="152">
        <v>282</v>
      </c>
      <c r="O24" s="152">
        <v>105.096</v>
      </c>
      <c r="P24" s="152">
        <v>326.12200000000001</v>
      </c>
      <c r="Q24" s="152">
        <v>264.625</v>
      </c>
      <c r="R24" s="152">
        <v>61.497</v>
      </c>
      <c r="S24" s="152">
        <v>6706.6769999999997</v>
      </c>
      <c r="T24" s="152">
        <v>4138.6930000000002</v>
      </c>
      <c r="U24" s="152">
        <v>3127.3609999999999</v>
      </c>
      <c r="V24" s="152">
        <v>3127.3609999999999</v>
      </c>
      <c r="W24" s="152">
        <v>0</v>
      </c>
      <c r="X24" s="152">
        <v>1011.332</v>
      </c>
      <c r="Y24" s="152">
        <v>103.47499999999999</v>
      </c>
      <c r="Z24" s="152">
        <v>101.375</v>
      </c>
      <c r="AA24" s="152">
        <v>250.59</v>
      </c>
      <c r="AB24" s="152">
        <v>102.331</v>
      </c>
      <c r="AC24" s="152">
        <v>8.5109999999999992</v>
      </c>
      <c r="AD24" s="152">
        <v>445.05</v>
      </c>
      <c r="AE24" s="152">
        <v>2558.308</v>
      </c>
      <c r="AF24" s="152">
        <v>58.036999999999999</v>
      </c>
      <c r="AG24" s="152">
        <v>67.373000000000005</v>
      </c>
      <c r="AH24" s="152">
        <v>2432.8980000000001</v>
      </c>
      <c r="AI24" s="152">
        <v>1626.473</v>
      </c>
      <c r="AJ24" s="152">
        <v>806.42499999999995</v>
      </c>
      <c r="AK24" s="152">
        <v>0</v>
      </c>
      <c r="AL24" s="152">
        <v>9.6760000000000002</v>
      </c>
      <c r="AM24" s="152">
        <v>0</v>
      </c>
      <c r="AN24" s="152">
        <v>-1017.726</v>
      </c>
      <c r="AO24" s="152">
        <v>682.58100000000002</v>
      </c>
      <c r="AP24" s="152">
        <v>682.58100000000002</v>
      </c>
      <c r="AQ24" s="152">
        <v>0</v>
      </c>
      <c r="AR24" s="152">
        <v>-200.77699999999999</v>
      </c>
      <c r="AS24" s="152">
        <v>-65.400000000000006</v>
      </c>
      <c r="AT24" s="152">
        <v>-65.400000000000006</v>
      </c>
      <c r="AU24" s="152">
        <v>-65.400000000000006</v>
      </c>
      <c r="AV24" s="152">
        <v>0</v>
      </c>
      <c r="AW24" s="152">
        <v>0</v>
      </c>
      <c r="AX24" s="152">
        <v>0</v>
      </c>
      <c r="AY24" s="152">
        <v>0</v>
      </c>
      <c r="AZ24" s="152">
        <v>0</v>
      </c>
      <c r="BA24" s="152">
        <v>-135.37700000000001</v>
      </c>
      <c r="BB24" s="152">
        <v>-1499.53</v>
      </c>
      <c r="BC24" s="152">
        <v>-585.25199999999995</v>
      </c>
      <c r="BD24" s="152">
        <v>-593.86900000000003</v>
      </c>
      <c r="BE24" s="152">
        <v>43.831000000000003</v>
      </c>
      <c r="BF24" s="152">
        <v>159.69999999999999</v>
      </c>
      <c r="BG24" s="152">
        <v>-797.4</v>
      </c>
      <c r="BH24" s="152">
        <v>8.6170000000000009</v>
      </c>
      <c r="BI24" s="152">
        <v>207.209</v>
      </c>
      <c r="BJ24" s="152">
        <v>-198.59200000000001</v>
      </c>
      <c r="BK24" s="152">
        <v>0</v>
      </c>
      <c r="BL24" s="152">
        <v>-914.27800000000002</v>
      </c>
      <c r="BM24" s="152">
        <v>98.081000000000003</v>
      </c>
      <c r="BN24" s="152">
        <v>541.00599999999997</v>
      </c>
      <c r="BO24" s="152">
        <v>-51.579000000000001</v>
      </c>
      <c r="BP24" s="152">
        <v>3263.8380000000002</v>
      </c>
      <c r="BQ24" s="152">
        <v>3316.4960000000001</v>
      </c>
      <c r="BR24" s="152">
        <v>3853.7130000000002</v>
      </c>
      <c r="BS24" s="152">
        <v>-537.21799999999996</v>
      </c>
      <c r="BT24" s="152">
        <v>0</v>
      </c>
      <c r="BU24" s="152">
        <v>-52.658000000000001</v>
      </c>
      <c r="BV24" s="152">
        <v>-2171.212</v>
      </c>
      <c r="BW24" s="152">
        <v>316.44600000000003</v>
      </c>
      <c r="BX24" s="152">
        <v>-1507.153</v>
      </c>
    </row>
    <row r="25" spans="1:76" x14ac:dyDescent="0.3">
      <c r="A25" s="154">
        <v>30498</v>
      </c>
      <c r="B25" s="152">
        <v>1034.3040000000001</v>
      </c>
      <c r="C25" s="152">
        <v>8270.07</v>
      </c>
      <c r="D25" s="152">
        <v>7485.5630000000001</v>
      </c>
      <c r="E25" s="152">
        <v>6525.3990000000003</v>
      </c>
      <c r="F25" s="152">
        <v>6525.3990000000003</v>
      </c>
      <c r="G25" s="152">
        <v>0</v>
      </c>
      <c r="H25" s="152">
        <v>960.16399999999999</v>
      </c>
      <c r="I25" s="152">
        <v>430.91800000000001</v>
      </c>
      <c r="J25" s="152">
        <v>202.46799999999999</v>
      </c>
      <c r="K25" s="152">
        <v>111.343</v>
      </c>
      <c r="L25" s="152">
        <v>215.435</v>
      </c>
      <c r="M25" s="152">
        <v>456.55399999999997</v>
      </c>
      <c r="N25" s="152">
        <v>353</v>
      </c>
      <c r="O25" s="152">
        <v>103.554</v>
      </c>
      <c r="P25" s="152">
        <v>327.95299999999997</v>
      </c>
      <c r="Q25" s="152">
        <v>280.68400000000003</v>
      </c>
      <c r="R25" s="152">
        <v>47.268999999999998</v>
      </c>
      <c r="S25" s="152">
        <v>7235.7659999999996</v>
      </c>
      <c r="T25" s="152">
        <v>4483.7160000000003</v>
      </c>
      <c r="U25" s="152">
        <v>3254.1219999999998</v>
      </c>
      <c r="V25" s="152">
        <v>3254.1219999999998</v>
      </c>
      <c r="W25" s="152">
        <v>0</v>
      </c>
      <c r="X25" s="152">
        <v>1229.5940000000001</v>
      </c>
      <c r="Y25" s="152">
        <v>172.744</v>
      </c>
      <c r="Z25" s="152">
        <v>164.87</v>
      </c>
      <c r="AA25" s="152">
        <v>270.541</v>
      </c>
      <c r="AB25" s="152">
        <v>124.55200000000001</v>
      </c>
      <c r="AC25" s="152">
        <v>26.050999999999998</v>
      </c>
      <c r="AD25" s="152">
        <v>470.83600000000001</v>
      </c>
      <c r="AE25" s="152">
        <v>2744.6669999999999</v>
      </c>
      <c r="AF25" s="152">
        <v>97.13</v>
      </c>
      <c r="AG25" s="152">
        <v>59.036999999999999</v>
      </c>
      <c r="AH25" s="152">
        <v>2588.5</v>
      </c>
      <c r="AI25" s="152">
        <v>1752.8489999999999</v>
      </c>
      <c r="AJ25" s="152">
        <v>835.65099999999995</v>
      </c>
      <c r="AK25" s="152">
        <v>0</v>
      </c>
      <c r="AL25" s="152">
        <v>7.383</v>
      </c>
      <c r="AM25" s="152">
        <v>0</v>
      </c>
      <c r="AN25" s="152">
        <v>-263.166</v>
      </c>
      <c r="AO25" s="152">
        <v>454.851</v>
      </c>
      <c r="AP25" s="152">
        <v>454.851</v>
      </c>
      <c r="AQ25" s="152">
        <v>0</v>
      </c>
      <c r="AR25" s="152">
        <v>-179.57900000000001</v>
      </c>
      <c r="AS25" s="152">
        <v>-95.1</v>
      </c>
      <c r="AT25" s="152">
        <v>-95.1</v>
      </c>
      <c r="AU25" s="152">
        <v>-95.1</v>
      </c>
      <c r="AV25" s="152">
        <v>0</v>
      </c>
      <c r="AW25" s="152">
        <v>0</v>
      </c>
      <c r="AX25" s="152">
        <v>0</v>
      </c>
      <c r="AY25" s="152">
        <v>0</v>
      </c>
      <c r="AZ25" s="152">
        <v>0</v>
      </c>
      <c r="BA25" s="152">
        <v>-84.478999999999999</v>
      </c>
      <c r="BB25" s="152">
        <v>-538.43799999999999</v>
      </c>
      <c r="BC25" s="152">
        <v>465.84100000000001</v>
      </c>
      <c r="BD25" s="152">
        <v>242.03399999999999</v>
      </c>
      <c r="BE25" s="152">
        <v>23.434000000000001</v>
      </c>
      <c r="BF25" s="152">
        <v>-455.1</v>
      </c>
      <c r="BG25" s="152">
        <v>673.7</v>
      </c>
      <c r="BH25" s="152">
        <v>223.80699999999999</v>
      </c>
      <c r="BI25" s="152">
        <v>671.79100000000005</v>
      </c>
      <c r="BJ25" s="152">
        <v>-447.98399999999998</v>
      </c>
      <c r="BK25" s="152">
        <v>0</v>
      </c>
      <c r="BL25" s="152">
        <v>-1004.279</v>
      </c>
      <c r="BM25" s="152">
        <v>-231.934</v>
      </c>
      <c r="BN25" s="152">
        <v>540.00699999999995</v>
      </c>
      <c r="BO25" s="152">
        <v>-0.80300000000000005</v>
      </c>
      <c r="BP25" s="152">
        <v>3001.8470000000002</v>
      </c>
      <c r="BQ25" s="152">
        <v>3271.277</v>
      </c>
      <c r="BR25" s="152">
        <v>3888.4780000000001</v>
      </c>
      <c r="BS25" s="152">
        <v>-617.202</v>
      </c>
      <c r="BT25" s="152">
        <v>0</v>
      </c>
      <c r="BU25" s="152">
        <v>-269.43</v>
      </c>
      <c r="BV25" s="152">
        <v>-2288.1129999999998</v>
      </c>
      <c r="BW25" s="152">
        <v>320.57</v>
      </c>
      <c r="BX25" s="152">
        <v>-802.37</v>
      </c>
    </row>
    <row r="26" spans="1:76" x14ac:dyDescent="0.3">
      <c r="A26" s="155">
        <v>30590</v>
      </c>
      <c r="B26" s="152">
        <v>1777.9010000000001</v>
      </c>
      <c r="C26" s="152">
        <v>8995.99</v>
      </c>
      <c r="D26" s="152">
        <v>8216.7139999999999</v>
      </c>
      <c r="E26" s="152">
        <v>7070.0479999999998</v>
      </c>
      <c r="F26" s="152">
        <v>7070.0479999999998</v>
      </c>
      <c r="G26" s="152">
        <v>0</v>
      </c>
      <c r="H26" s="152">
        <v>1146.6659999999999</v>
      </c>
      <c r="I26" s="152">
        <v>555.09</v>
      </c>
      <c r="J26" s="152">
        <v>207.749</v>
      </c>
      <c r="K26" s="152">
        <v>124.194</v>
      </c>
      <c r="L26" s="152">
        <v>259.63299999999998</v>
      </c>
      <c r="M26" s="152">
        <v>489.41</v>
      </c>
      <c r="N26" s="152">
        <v>389</v>
      </c>
      <c r="O26" s="152">
        <v>100.41</v>
      </c>
      <c r="P26" s="152">
        <v>289.86599999999999</v>
      </c>
      <c r="Q26" s="152">
        <v>241.666</v>
      </c>
      <c r="R26" s="152">
        <v>48.2</v>
      </c>
      <c r="S26" s="152">
        <v>7218.0889999999999</v>
      </c>
      <c r="T26" s="152">
        <v>4458.3590000000004</v>
      </c>
      <c r="U26" s="152">
        <v>3118.9839999999999</v>
      </c>
      <c r="V26" s="152">
        <v>3118.9839999999999</v>
      </c>
      <c r="W26" s="152">
        <v>0</v>
      </c>
      <c r="X26" s="152">
        <v>1339.375</v>
      </c>
      <c r="Y26" s="152">
        <v>100.577</v>
      </c>
      <c r="Z26" s="152">
        <v>156.941</v>
      </c>
      <c r="AA26" s="152">
        <v>319.17099999999999</v>
      </c>
      <c r="AB26" s="152">
        <v>126.714</v>
      </c>
      <c r="AC26" s="152">
        <v>27.594999999999999</v>
      </c>
      <c r="AD26" s="152">
        <v>608.37699999999995</v>
      </c>
      <c r="AE26" s="152">
        <v>2759.451</v>
      </c>
      <c r="AF26" s="152">
        <v>71.569000000000003</v>
      </c>
      <c r="AG26" s="152">
        <v>38.939</v>
      </c>
      <c r="AH26" s="152">
        <v>2648.9430000000002</v>
      </c>
      <c r="AI26" s="152">
        <v>1795.0360000000001</v>
      </c>
      <c r="AJ26" s="152">
        <v>853.90700000000004</v>
      </c>
      <c r="AK26" s="152">
        <v>0</v>
      </c>
      <c r="AL26" s="152">
        <v>0.27900000000000003</v>
      </c>
      <c r="AM26" s="152">
        <v>0</v>
      </c>
      <c r="AN26" s="152">
        <v>423.096</v>
      </c>
      <c r="AO26" s="152">
        <v>229.89099999999999</v>
      </c>
      <c r="AP26" s="152">
        <v>229.89099999999999</v>
      </c>
      <c r="AQ26" s="152">
        <v>0</v>
      </c>
      <c r="AR26" s="152">
        <v>-322.315</v>
      </c>
      <c r="AS26" s="152">
        <v>-115.6</v>
      </c>
      <c r="AT26" s="152">
        <v>-115.6</v>
      </c>
      <c r="AU26" s="152">
        <v>-115.6</v>
      </c>
      <c r="AV26" s="152">
        <v>0</v>
      </c>
      <c r="AW26" s="152">
        <v>0</v>
      </c>
      <c r="AX26" s="152">
        <v>0</v>
      </c>
      <c r="AY26" s="152">
        <v>0</v>
      </c>
      <c r="AZ26" s="152">
        <v>0</v>
      </c>
      <c r="BA26" s="152">
        <v>-206.715</v>
      </c>
      <c r="BB26" s="152">
        <v>515.52</v>
      </c>
      <c r="BC26" s="152">
        <v>1647.6189999999999</v>
      </c>
      <c r="BD26" s="152">
        <v>2459.3319999999999</v>
      </c>
      <c r="BE26" s="152">
        <v>275.43200000000002</v>
      </c>
      <c r="BF26" s="152">
        <v>326</v>
      </c>
      <c r="BG26" s="152">
        <v>1857.9</v>
      </c>
      <c r="BH26" s="152">
        <v>-811.71299999999997</v>
      </c>
      <c r="BI26" s="152">
        <v>432.94600000000003</v>
      </c>
      <c r="BJ26" s="152">
        <v>-1244.6590000000001</v>
      </c>
      <c r="BK26" s="152">
        <v>0</v>
      </c>
      <c r="BL26" s="152">
        <v>-1132.0989999999999</v>
      </c>
      <c r="BM26" s="152">
        <v>-1362.7159999999999</v>
      </c>
      <c r="BN26" s="152">
        <v>758.20299999999997</v>
      </c>
      <c r="BO26" s="152">
        <v>80.078000000000003</v>
      </c>
      <c r="BP26" s="152">
        <v>3758.355</v>
      </c>
      <c r="BQ26" s="152">
        <v>3951.0639999999999</v>
      </c>
      <c r="BR26" s="152">
        <v>3998.77</v>
      </c>
      <c r="BS26" s="152">
        <v>-47.704000000000001</v>
      </c>
      <c r="BT26" s="152">
        <v>0</v>
      </c>
      <c r="BU26" s="152">
        <v>-192.709</v>
      </c>
      <c r="BV26" s="152">
        <v>-2270.0410000000002</v>
      </c>
      <c r="BW26" s="152">
        <v>289.58699999999999</v>
      </c>
      <c r="BX26" s="152">
        <v>-415.185</v>
      </c>
    </row>
    <row r="27" spans="1:76" x14ac:dyDescent="0.3">
      <c r="A27" s="151">
        <v>30682</v>
      </c>
      <c r="B27" s="152">
        <v>2173.7379999999998</v>
      </c>
      <c r="C27" s="152">
        <v>9768.8819999999996</v>
      </c>
      <c r="D27" s="152">
        <v>8899.0339999999997</v>
      </c>
      <c r="E27" s="152">
        <v>7590.0240000000003</v>
      </c>
      <c r="F27" s="152">
        <v>7590.0240000000003</v>
      </c>
      <c r="G27" s="152">
        <v>0</v>
      </c>
      <c r="H27" s="152">
        <v>1309.01</v>
      </c>
      <c r="I27" s="152">
        <v>719.75599999999997</v>
      </c>
      <c r="J27" s="152">
        <v>252.98</v>
      </c>
      <c r="K27" s="152">
        <v>155.19499999999999</v>
      </c>
      <c r="L27" s="152">
        <v>181.07900000000001</v>
      </c>
      <c r="M27" s="152">
        <v>560.37300000000005</v>
      </c>
      <c r="N27" s="152">
        <v>448.33300000000003</v>
      </c>
      <c r="O27" s="152">
        <v>112.04</v>
      </c>
      <c r="P27" s="152">
        <v>309.47500000000002</v>
      </c>
      <c r="Q27" s="152">
        <v>246.815</v>
      </c>
      <c r="R27" s="152">
        <v>62.66</v>
      </c>
      <c r="S27" s="152">
        <v>7595.1440000000002</v>
      </c>
      <c r="T27" s="152">
        <v>4631.0630000000001</v>
      </c>
      <c r="U27" s="152">
        <v>3487.1219999999998</v>
      </c>
      <c r="V27" s="152">
        <v>3487.1219999999998</v>
      </c>
      <c r="W27" s="152">
        <v>0</v>
      </c>
      <c r="X27" s="152">
        <v>1143.941</v>
      </c>
      <c r="Y27" s="152">
        <v>122.044</v>
      </c>
      <c r="Z27" s="152">
        <v>118.367</v>
      </c>
      <c r="AA27" s="152">
        <v>295.66500000000002</v>
      </c>
      <c r="AB27" s="152">
        <v>104.015</v>
      </c>
      <c r="AC27" s="152">
        <v>12.365</v>
      </c>
      <c r="AD27" s="152">
        <v>491.48500000000001</v>
      </c>
      <c r="AE27" s="152">
        <v>2954.4789999999998</v>
      </c>
      <c r="AF27" s="152">
        <v>60.75</v>
      </c>
      <c r="AG27" s="152">
        <v>125.133</v>
      </c>
      <c r="AH27" s="152">
        <v>2768.596</v>
      </c>
      <c r="AI27" s="152">
        <v>1891.941</v>
      </c>
      <c r="AJ27" s="152">
        <v>876.65499999999997</v>
      </c>
      <c r="AK27" s="152">
        <v>0</v>
      </c>
      <c r="AL27" s="152">
        <v>9.6020000000000003</v>
      </c>
      <c r="AM27" s="152">
        <v>0</v>
      </c>
      <c r="AN27" s="152">
        <v>9.0190000000000001</v>
      </c>
      <c r="AO27" s="152">
        <v>665.37900000000002</v>
      </c>
      <c r="AP27" s="152">
        <v>665.37900000000002</v>
      </c>
      <c r="AQ27" s="152">
        <v>0</v>
      </c>
      <c r="AR27" s="152">
        <v>-156.82400000000001</v>
      </c>
      <c r="AS27" s="152">
        <v>-64.7</v>
      </c>
      <c r="AT27" s="152">
        <v>-64.7</v>
      </c>
      <c r="AU27" s="152">
        <v>-64.7</v>
      </c>
      <c r="AV27" s="152">
        <v>0</v>
      </c>
      <c r="AW27" s="152">
        <v>0</v>
      </c>
      <c r="AX27" s="152">
        <v>0</v>
      </c>
      <c r="AY27" s="152">
        <v>0</v>
      </c>
      <c r="AZ27" s="152">
        <v>0</v>
      </c>
      <c r="BA27" s="152">
        <v>-92.123999999999995</v>
      </c>
      <c r="BB27" s="152">
        <v>-499.536</v>
      </c>
      <c r="BC27" s="152">
        <v>58.582000000000001</v>
      </c>
      <c r="BD27" s="152">
        <v>734</v>
      </c>
      <c r="BE27" s="152">
        <v>379.1</v>
      </c>
      <c r="BF27" s="152">
        <v>350.6</v>
      </c>
      <c r="BG27" s="152">
        <v>4.3</v>
      </c>
      <c r="BH27" s="152">
        <v>-675.41800000000001</v>
      </c>
      <c r="BI27" s="152">
        <v>19.399999999999999</v>
      </c>
      <c r="BJ27" s="152">
        <v>-694.81799999999998</v>
      </c>
      <c r="BK27" s="152">
        <v>0</v>
      </c>
      <c r="BL27" s="152">
        <v>-558.11800000000005</v>
      </c>
      <c r="BM27" s="152">
        <v>-1381.8409999999999</v>
      </c>
      <c r="BN27" s="152">
        <v>862.48500000000001</v>
      </c>
      <c r="BO27" s="152">
        <v>-61.569000000000003</v>
      </c>
      <c r="BP27" s="152">
        <v>4267.9709999999995</v>
      </c>
      <c r="BQ27" s="152">
        <v>4102.902</v>
      </c>
      <c r="BR27" s="152">
        <v>4122.2349999999997</v>
      </c>
      <c r="BS27" s="152">
        <v>-19.332999999999998</v>
      </c>
      <c r="BT27" s="152">
        <v>0</v>
      </c>
      <c r="BU27" s="152">
        <v>165.06899999999999</v>
      </c>
      <c r="BV27" s="152">
        <v>-2394.1060000000002</v>
      </c>
      <c r="BW27" s="152">
        <v>299.87299999999999</v>
      </c>
      <c r="BX27" s="152">
        <v>-791.89700000000005</v>
      </c>
    </row>
    <row r="28" spans="1:76" x14ac:dyDescent="0.3">
      <c r="A28" s="153">
        <v>30773</v>
      </c>
      <c r="B28" s="152">
        <v>1244.0229999999999</v>
      </c>
      <c r="C28" s="152">
        <v>9502.0650000000005</v>
      </c>
      <c r="D28" s="152">
        <v>8486.9</v>
      </c>
      <c r="E28" s="152">
        <v>7300.5129999999999</v>
      </c>
      <c r="F28" s="152">
        <v>7300.5129999999999</v>
      </c>
      <c r="G28" s="152">
        <v>0</v>
      </c>
      <c r="H28" s="152">
        <v>1186.3869999999999</v>
      </c>
      <c r="I28" s="152">
        <v>561.49199999999996</v>
      </c>
      <c r="J28" s="152">
        <v>253.85</v>
      </c>
      <c r="K28" s="152">
        <v>133.39099999999999</v>
      </c>
      <c r="L28" s="152">
        <v>237.654</v>
      </c>
      <c r="M28" s="152">
        <v>649.07500000000005</v>
      </c>
      <c r="N28" s="152">
        <v>536.524</v>
      </c>
      <c r="O28" s="152">
        <v>112.551</v>
      </c>
      <c r="P28" s="152">
        <v>366.09</v>
      </c>
      <c r="Q28" s="152">
        <v>304.87700000000001</v>
      </c>
      <c r="R28" s="152">
        <v>61.213000000000001</v>
      </c>
      <c r="S28" s="152">
        <v>8258.0419999999995</v>
      </c>
      <c r="T28" s="152">
        <v>5053.643</v>
      </c>
      <c r="U28" s="152">
        <v>3792.7669999999998</v>
      </c>
      <c r="V28" s="152">
        <v>3792.7669999999998</v>
      </c>
      <c r="W28" s="152">
        <v>0</v>
      </c>
      <c r="X28" s="152">
        <v>1260.876</v>
      </c>
      <c r="Y28" s="152">
        <v>126.883</v>
      </c>
      <c r="Z28" s="152">
        <v>189.459</v>
      </c>
      <c r="AA28" s="152">
        <v>327.851</v>
      </c>
      <c r="AB28" s="152">
        <v>129.10400000000001</v>
      </c>
      <c r="AC28" s="152">
        <v>16.995000000000001</v>
      </c>
      <c r="AD28" s="152">
        <v>470.584</v>
      </c>
      <c r="AE28" s="152">
        <v>3195.8049999999998</v>
      </c>
      <c r="AF28" s="152">
        <v>54.371000000000002</v>
      </c>
      <c r="AG28" s="152">
        <v>138.28399999999999</v>
      </c>
      <c r="AH28" s="152">
        <v>3003.15</v>
      </c>
      <c r="AI28" s="152">
        <v>2058.585</v>
      </c>
      <c r="AJ28" s="152">
        <v>944.56500000000005</v>
      </c>
      <c r="AK28" s="152">
        <v>0</v>
      </c>
      <c r="AL28" s="152">
        <v>8.5939999999999994</v>
      </c>
      <c r="AM28" s="152">
        <v>0</v>
      </c>
      <c r="AN28" s="152">
        <v>240.32900000000001</v>
      </c>
      <c r="AO28" s="152">
        <v>451.52800000000002</v>
      </c>
      <c r="AP28" s="152">
        <v>451.52800000000002</v>
      </c>
      <c r="AQ28" s="152">
        <v>0</v>
      </c>
      <c r="AR28" s="152">
        <v>-68.596000000000004</v>
      </c>
      <c r="AS28" s="152">
        <v>-195.5</v>
      </c>
      <c r="AT28" s="152">
        <v>-195.5</v>
      </c>
      <c r="AU28" s="152">
        <v>-195.5</v>
      </c>
      <c r="AV28" s="152">
        <v>0</v>
      </c>
      <c r="AW28" s="152">
        <v>0</v>
      </c>
      <c r="AX28" s="152">
        <v>0</v>
      </c>
      <c r="AY28" s="152">
        <v>0</v>
      </c>
      <c r="AZ28" s="152">
        <v>0</v>
      </c>
      <c r="BA28" s="152">
        <v>126.904</v>
      </c>
      <c r="BB28" s="152">
        <v>-142.60300000000001</v>
      </c>
      <c r="BC28" s="152">
        <v>332.15499999999997</v>
      </c>
      <c r="BD28" s="152">
        <v>1175.8</v>
      </c>
      <c r="BE28" s="152">
        <v>208.2</v>
      </c>
      <c r="BF28" s="152">
        <v>252.3</v>
      </c>
      <c r="BG28" s="152">
        <v>715.3</v>
      </c>
      <c r="BH28" s="152">
        <v>-843.64499999999998</v>
      </c>
      <c r="BI28" s="152">
        <v>-404.45</v>
      </c>
      <c r="BJ28" s="152">
        <v>-439.19499999999999</v>
      </c>
      <c r="BK28" s="152">
        <v>0</v>
      </c>
      <c r="BL28" s="152">
        <v>-474.75799999999998</v>
      </c>
      <c r="BM28" s="152">
        <v>-128.334</v>
      </c>
      <c r="BN28" s="152">
        <v>1307.5999999999999</v>
      </c>
      <c r="BO28" s="152">
        <v>48.417999999999999</v>
      </c>
      <c r="BP28" s="152">
        <v>3433.2570000000001</v>
      </c>
      <c r="BQ28" s="152">
        <v>3507.7460000000001</v>
      </c>
      <c r="BR28" s="152">
        <v>3949.4969999999998</v>
      </c>
      <c r="BS28" s="152">
        <v>-441.75200000000001</v>
      </c>
      <c r="BT28" s="152">
        <v>0</v>
      </c>
      <c r="BU28" s="152">
        <v>-74.489000000000004</v>
      </c>
      <c r="BV28" s="152">
        <v>-2546.73</v>
      </c>
      <c r="BW28" s="152">
        <v>357.49599999999998</v>
      </c>
      <c r="BX28" s="152">
        <v>-1115.6890000000001</v>
      </c>
    </row>
    <row r="29" spans="1:76" x14ac:dyDescent="0.3">
      <c r="A29" s="154">
        <v>30864</v>
      </c>
      <c r="B29" s="152">
        <v>291.238</v>
      </c>
      <c r="C29" s="152">
        <v>9288.2080000000005</v>
      </c>
      <c r="D29" s="152">
        <v>8194.0419999999995</v>
      </c>
      <c r="E29" s="152">
        <v>7138.23</v>
      </c>
      <c r="F29" s="152">
        <v>7138.23</v>
      </c>
      <c r="G29" s="152">
        <v>0</v>
      </c>
      <c r="H29" s="152">
        <v>1055.8119999999999</v>
      </c>
      <c r="I29" s="152">
        <v>474.82900000000001</v>
      </c>
      <c r="J29" s="152">
        <v>235.52699999999999</v>
      </c>
      <c r="K29" s="152">
        <v>132.499</v>
      </c>
      <c r="L29" s="152">
        <v>212.95699999999999</v>
      </c>
      <c r="M29" s="152">
        <v>722.88300000000004</v>
      </c>
      <c r="N29" s="152">
        <v>612.1</v>
      </c>
      <c r="O29" s="152">
        <v>110.783</v>
      </c>
      <c r="P29" s="152">
        <v>371.28300000000002</v>
      </c>
      <c r="Q29" s="152">
        <v>309.36399999999998</v>
      </c>
      <c r="R29" s="152">
        <v>61.918999999999997</v>
      </c>
      <c r="S29" s="152">
        <v>8996.9699999999993</v>
      </c>
      <c r="T29" s="152">
        <v>5658.6350000000002</v>
      </c>
      <c r="U29" s="152">
        <v>4327.8019999999997</v>
      </c>
      <c r="V29" s="152">
        <v>4327.8019999999997</v>
      </c>
      <c r="W29" s="152">
        <v>0</v>
      </c>
      <c r="X29" s="152">
        <v>1330.8330000000001</v>
      </c>
      <c r="Y29" s="152">
        <v>139.428</v>
      </c>
      <c r="Z29" s="152">
        <v>257.22500000000002</v>
      </c>
      <c r="AA29" s="152">
        <v>330.58600000000001</v>
      </c>
      <c r="AB29" s="152">
        <v>150.33500000000001</v>
      </c>
      <c r="AC29" s="152">
        <v>18.684999999999999</v>
      </c>
      <c r="AD29" s="152">
        <v>434.57400000000001</v>
      </c>
      <c r="AE29" s="152">
        <v>3333.433</v>
      </c>
      <c r="AF29" s="152">
        <v>87.441999999999993</v>
      </c>
      <c r="AG29" s="152">
        <v>108.794</v>
      </c>
      <c r="AH29" s="152">
        <v>3137.1970000000001</v>
      </c>
      <c r="AI29" s="152">
        <v>2175.6619999999998</v>
      </c>
      <c r="AJ29" s="152">
        <v>961.53499999999997</v>
      </c>
      <c r="AK29" s="152">
        <v>0</v>
      </c>
      <c r="AL29" s="152">
        <v>4.9020000000000001</v>
      </c>
      <c r="AM29" s="152">
        <v>0</v>
      </c>
      <c r="AN29" s="152">
        <v>839.29</v>
      </c>
      <c r="AO29" s="152">
        <v>259.86599999999999</v>
      </c>
      <c r="AP29" s="152">
        <v>259.86599999999999</v>
      </c>
      <c r="AQ29" s="152">
        <v>0</v>
      </c>
      <c r="AR29" s="152">
        <v>-279.51100000000002</v>
      </c>
      <c r="AS29" s="152">
        <v>-95</v>
      </c>
      <c r="AT29" s="152">
        <v>-95</v>
      </c>
      <c r="AU29" s="152">
        <v>-95</v>
      </c>
      <c r="AV29" s="152">
        <v>0</v>
      </c>
      <c r="AW29" s="152">
        <v>0</v>
      </c>
      <c r="AX29" s="152">
        <v>0</v>
      </c>
      <c r="AY29" s="152">
        <v>0</v>
      </c>
      <c r="AZ29" s="152">
        <v>0</v>
      </c>
      <c r="BA29" s="152">
        <v>-184.511</v>
      </c>
      <c r="BB29" s="152">
        <v>858.93499999999995</v>
      </c>
      <c r="BC29" s="152">
        <v>1237.0840000000001</v>
      </c>
      <c r="BD29" s="152">
        <v>1397.6</v>
      </c>
      <c r="BE29" s="152">
        <v>306</v>
      </c>
      <c r="BF29" s="152">
        <v>251.8</v>
      </c>
      <c r="BG29" s="152">
        <v>839.8</v>
      </c>
      <c r="BH29" s="152">
        <v>-160.51599999999999</v>
      </c>
      <c r="BI29" s="152">
        <v>28.2</v>
      </c>
      <c r="BJ29" s="152">
        <v>-188.71600000000001</v>
      </c>
      <c r="BK29" s="152">
        <v>0</v>
      </c>
      <c r="BL29" s="152">
        <v>-378.149</v>
      </c>
      <c r="BM29" s="152">
        <v>-199.75899999999999</v>
      </c>
      <c r="BN29" s="152">
        <v>861.7</v>
      </c>
      <c r="BO29" s="152">
        <v>69.069000000000003</v>
      </c>
      <c r="BP29" s="152">
        <v>2535.4070000000002</v>
      </c>
      <c r="BQ29" s="152">
        <v>2810.4279999999999</v>
      </c>
      <c r="BR29" s="152">
        <v>3870.2159999999999</v>
      </c>
      <c r="BS29" s="152">
        <v>-1059.789</v>
      </c>
      <c r="BT29" s="152">
        <v>0</v>
      </c>
      <c r="BU29" s="152">
        <v>-275.02100000000002</v>
      </c>
      <c r="BV29" s="152">
        <v>-2610.5500000000002</v>
      </c>
      <c r="BW29" s="152">
        <v>366.38099999999997</v>
      </c>
      <c r="BX29" s="152">
        <v>-91.478999999999999</v>
      </c>
    </row>
    <row r="30" spans="1:76" x14ac:dyDescent="0.3">
      <c r="A30" s="155">
        <v>30956</v>
      </c>
      <c r="B30" s="152">
        <v>474.28100000000001</v>
      </c>
      <c r="C30" s="152">
        <v>9271.3529999999992</v>
      </c>
      <c r="D30" s="152">
        <v>8357.7649999999994</v>
      </c>
      <c r="E30" s="152">
        <v>7071.585</v>
      </c>
      <c r="F30" s="152">
        <v>7071.585</v>
      </c>
      <c r="G30" s="152">
        <v>0</v>
      </c>
      <c r="H30" s="152">
        <v>1286.18</v>
      </c>
      <c r="I30" s="152">
        <v>556.14300000000003</v>
      </c>
      <c r="J30" s="152">
        <v>267.92599999999999</v>
      </c>
      <c r="K30" s="152">
        <v>148.958</v>
      </c>
      <c r="L30" s="152">
        <v>313.15300000000002</v>
      </c>
      <c r="M30" s="152">
        <v>584.30799999999999</v>
      </c>
      <c r="N30" s="152">
        <v>477.09100000000001</v>
      </c>
      <c r="O30" s="152">
        <v>107.217</v>
      </c>
      <c r="P30" s="152">
        <v>329.28</v>
      </c>
      <c r="Q30" s="152">
        <v>266.16300000000001</v>
      </c>
      <c r="R30" s="152">
        <v>63.116999999999997</v>
      </c>
      <c r="S30" s="152">
        <v>8797.0720000000001</v>
      </c>
      <c r="T30" s="152">
        <v>5868.36</v>
      </c>
      <c r="U30" s="152">
        <v>4308.5069999999996</v>
      </c>
      <c r="V30" s="152">
        <v>4308.5069999999996</v>
      </c>
      <c r="W30" s="152">
        <v>0</v>
      </c>
      <c r="X30" s="152">
        <v>1559.8530000000001</v>
      </c>
      <c r="Y30" s="152">
        <v>145.53700000000001</v>
      </c>
      <c r="Z30" s="152">
        <v>246.42</v>
      </c>
      <c r="AA30" s="152">
        <v>402.976</v>
      </c>
      <c r="AB30" s="152">
        <v>148.572</v>
      </c>
      <c r="AC30" s="152">
        <v>19.404</v>
      </c>
      <c r="AD30" s="152">
        <v>596.94399999999996</v>
      </c>
      <c r="AE30" s="152">
        <v>2928.712</v>
      </c>
      <c r="AF30" s="152">
        <v>65.61</v>
      </c>
      <c r="AG30" s="152">
        <v>56.588999999999999</v>
      </c>
      <c r="AH30" s="152">
        <v>2806.5129999999999</v>
      </c>
      <c r="AI30" s="152">
        <v>1964.7750000000001</v>
      </c>
      <c r="AJ30" s="152">
        <v>841.73800000000006</v>
      </c>
      <c r="AK30" s="152">
        <v>0</v>
      </c>
      <c r="AL30" s="152">
        <v>0</v>
      </c>
      <c r="AM30" s="152">
        <v>0</v>
      </c>
      <c r="AN30" s="152">
        <v>217.18100000000001</v>
      </c>
      <c r="AO30" s="152">
        <v>164.226</v>
      </c>
      <c r="AP30" s="152">
        <v>164.226</v>
      </c>
      <c r="AQ30" s="152">
        <v>0</v>
      </c>
      <c r="AR30" s="152">
        <v>-177.54900000000001</v>
      </c>
      <c r="AS30" s="152">
        <v>-80</v>
      </c>
      <c r="AT30" s="152">
        <v>-80</v>
      </c>
      <c r="AU30" s="152">
        <v>-80</v>
      </c>
      <c r="AV30" s="152">
        <v>0</v>
      </c>
      <c r="AW30" s="152">
        <v>0</v>
      </c>
      <c r="AX30" s="152">
        <v>0</v>
      </c>
      <c r="AY30" s="152">
        <v>0</v>
      </c>
      <c r="AZ30" s="152">
        <v>0</v>
      </c>
      <c r="BA30" s="152">
        <v>-97.549000000000007</v>
      </c>
      <c r="BB30" s="152">
        <v>230.50399999999999</v>
      </c>
      <c r="BC30" s="152">
        <v>474.529</v>
      </c>
      <c r="BD30" s="152">
        <v>970.6</v>
      </c>
      <c r="BE30" s="152">
        <v>182.4</v>
      </c>
      <c r="BF30" s="152">
        <v>374.7</v>
      </c>
      <c r="BG30" s="152">
        <v>413.5</v>
      </c>
      <c r="BH30" s="152">
        <v>-496.07100000000003</v>
      </c>
      <c r="BI30" s="152">
        <v>-58.7</v>
      </c>
      <c r="BJ30" s="152">
        <v>-437.37099999999998</v>
      </c>
      <c r="BK30" s="152">
        <v>0</v>
      </c>
      <c r="BL30" s="152">
        <v>-244.02500000000001</v>
      </c>
      <c r="BM30" s="152">
        <v>-426.08300000000003</v>
      </c>
      <c r="BN30" s="152">
        <v>169.1</v>
      </c>
      <c r="BO30" s="152">
        <v>96.278999999999996</v>
      </c>
      <c r="BP30" s="152">
        <v>2489.4050000000002</v>
      </c>
      <c r="BQ30" s="152">
        <v>2763.078</v>
      </c>
      <c r="BR30" s="152">
        <v>3727.69</v>
      </c>
      <c r="BS30" s="152">
        <v>-964.61099999999999</v>
      </c>
      <c r="BT30" s="152">
        <v>0</v>
      </c>
      <c r="BU30" s="152">
        <v>-273.673</v>
      </c>
      <c r="BV30" s="152">
        <v>-2344.404</v>
      </c>
      <c r="BW30" s="152">
        <v>329.28</v>
      </c>
      <c r="BX30" s="152">
        <v>-48.198</v>
      </c>
    </row>
    <row r="31" spans="1:76" x14ac:dyDescent="0.3">
      <c r="A31" s="151">
        <v>31048</v>
      </c>
      <c r="B31" s="152">
        <v>174.5</v>
      </c>
      <c r="C31" s="152">
        <v>9245.2189999999991</v>
      </c>
      <c r="D31" s="152">
        <v>8305.2990000000009</v>
      </c>
      <c r="E31" s="152">
        <v>6929.6310000000003</v>
      </c>
      <c r="F31" s="152">
        <v>6929.6310000000003</v>
      </c>
      <c r="G31" s="152">
        <v>0</v>
      </c>
      <c r="H31" s="152">
        <v>1375.6679999999999</v>
      </c>
      <c r="I31" s="152">
        <v>729.68</v>
      </c>
      <c r="J31" s="152">
        <v>283.476</v>
      </c>
      <c r="K31" s="152">
        <v>162.28200000000001</v>
      </c>
      <c r="L31" s="152">
        <v>200.23</v>
      </c>
      <c r="M31" s="152">
        <v>597.56500000000005</v>
      </c>
      <c r="N31" s="152">
        <v>478.19</v>
      </c>
      <c r="O31" s="152">
        <v>119.375</v>
      </c>
      <c r="P31" s="152">
        <v>342.35500000000002</v>
      </c>
      <c r="Q31" s="152">
        <v>276.31900000000002</v>
      </c>
      <c r="R31" s="152">
        <v>66.036000000000001</v>
      </c>
      <c r="S31" s="152">
        <v>9070.7189999999991</v>
      </c>
      <c r="T31" s="152">
        <v>5888.9920000000002</v>
      </c>
      <c r="U31" s="152">
        <v>4505.8530000000001</v>
      </c>
      <c r="V31" s="152">
        <v>4505.8530000000001</v>
      </c>
      <c r="W31" s="152">
        <v>0</v>
      </c>
      <c r="X31" s="152">
        <v>1383.1389999999999</v>
      </c>
      <c r="Y31" s="152">
        <v>136.38300000000001</v>
      </c>
      <c r="Z31" s="152">
        <v>155.99299999999999</v>
      </c>
      <c r="AA31" s="152">
        <v>406.64299999999997</v>
      </c>
      <c r="AB31" s="152">
        <v>120.688</v>
      </c>
      <c r="AC31" s="152">
        <v>19.451000000000001</v>
      </c>
      <c r="AD31" s="152">
        <v>543.98099999999999</v>
      </c>
      <c r="AE31" s="152">
        <v>3180.6849999999999</v>
      </c>
      <c r="AF31" s="152">
        <v>82.616</v>
      </c>
      <c r="AG31" s="152">
        <v>297.476</v>
      </c>
      <c r="AH31" s="152">
        <v>2800.5929999999998</v>
      </c>
      <c r="AI31" s="152">
        <v>2028.0930000000001</v>
      </c>
      <c r="AJ31" s="152">
        <v>772.5</v>
      </c>
      <c r="AK31" s="152">
        <v>0</v>
      </c>
      <c r="AL31" s="152">
        <v>1.042</v>
      </c>
      <c r="AM31" s="152">
        <v>0</v>
      </c>
      <c r="AN31" s="152">
        <v>-118.922</v>
      </c>
      <c r="AO31" s="152">
        <v>601.62</v>
      </c>
      <c r="AP31" s="152">
        <v>601.62</v>
      </c>
      <c r="AQ31" s="152">
        <v>0</v>
      </c>
      <c r="AR31" s="152">
        <v>-415.1</v>
      </c>
      <c r="AS31" s="152">
        <v>-486.7</v>
      </c>
      <c r="AT31" s="152">
        <v>-486.7</v>
      </c>
      <c r="AU31" s="152">
        <v>-486.7</v>
      </c>
      <c r="AV31" s="152">
        <v>0</v>
      </c>
      <c r="AW31" s="152">
        <v>0</v>
      </c>
      <c r="AX31" s="152">
        <v>0</v>
      </c>
      <c r="AY31" s="152">
        <v>0</v>
      </c>
      <c r="AZ31" s="152">
        <v>0</v>
      </c>
      <c r="BA31" s="152">
        <v>71.599999999999994</v>
      </c>
      <c r="BB31" s="152">
        <v>-305.44200000000001</v>
      </c>
      <c r="BC31" s="152">
        <v>35.674999999999997</v>
      </c>
      <c r="BD31" s="152">
        <v>816.9</v>
      </c>
      <c r="BE31" s="152">
        <v>78.900000000000006</v>
      </c>
      <c r="BF31" s="152">
        <v>9.9</v>
      </c>
      <c r="BG31" s="152">
        <v>728.1</v>
      </c>
      <c r="BH31" s="152">
        <v>-781.22500000000002</v>
      </c>
      <c r="BI31" s="152">
        <v>-387.6</v>
      </c>
      <c r="BJ31" s="152">
        <v>-393.625</v>
      </c>
      <c r="BK31" s="152">
        <v>0</v>
      </c>
      <c r="BL31" s="152">
        <v>-341.11700000000002</v>
      </c>
      <c r="BM31" s="152">
        <v>-514.19200000000001</v>
      </c>
      <c r="BN31" s="152">
        <v>-403.7</v>
      </c>
      <c r="BO31" s="152">
        <v>-54.914000000000001</v>
      </c>
      <c r="BP31" s="152">
        <v>2416.3069999999998</v>
      </c>
      <c r="BQ31" s="152">
        <v>2423.7779999999998</v>
      </c>
      <c r="BR31" s="152">
        <v>3506.5279999999998</v>
      </c>
      <c r="BS31" s="152">
        <v>-1082.749</v>
      </c>
      <c r="BT31" s="152">
        <v>0</v>
      </c>
      <c r="BU31" s="152">
        <v>-7.4710000000000001</v>
      </c>
      <c r="BV31" s="152">
        <v>-2583.12</v>
      </c>
      <c r="BW31" s="152">
        <v>341.31299999999999</v>
      </c>
      <c r="BX31" s="152">
        <v>339.69200000000001</v>
      </c>
    </row>
    <row r="32" spans="1:76" x14ac:dyDescent="0.3">
      <c r="A32" s="153">
        <v>31138</v>
      </c>
      <c r="B32" s="152">
        <v>-522.21299999999997</v>
      </c>
      <c r="C32" s="152">
        <v>8379.0630000000001</v>
      </c>
      <c r="D32" s="152">
        <v>7391.9920000000002</v>
      </c>
      <c r="E32" s="152">
        <v>6226.2039999999997</v>
      </c>
      <c r="F32" s="152">
        <v>6226.2039999999997</v>
      </c>
      <c r="G32" s="152">
        <v>0</v>
      </c>
      <c r="H32" s="152">
        <v>1165.788</v>
      </c>
      <c r="I32" s="152">
        <v>501.8</v>
      </c>
      <c r="J32" s="152">
        <v>241.648</v>
      </c>
      <c r="K32" s="152">
        <v>139.31100000000001</v>
      </c>
      <c r="L32" s="152">
        <v>283.029</v>
      </c>
      <c r="M32" s="152">
        <v>587.077</v>
      </c>
      <c r="N32" s="152">
        <v>468.84100000000001</v>
      </c>
      <c r="O32" s="152">
        <v>118.236</v>
      </c>
      <c r="P32" s="152">
        <v>399.99400000000003</v>
      </c>
      <c r="Q32" s="152">
        <v>331.19900000000001</v>
      </c>
      <c r="R32" s="152">
        <v>68.795000000000002</v>
      </c>
      <c r="S32" s="152">
        <v>8901.2759999999998</v>
      </c>
      <c r="T32" s="152">
        <v>6095.366</v>
      </c>
      <c r="U32" s="152">
        <v>4696.0959999999995</v>
      </c>
      <c r="V32" s="152">
        <v>4696.0959999999995</v>
      </c>
      <c r="W32" s="152">
        <v>0</v>
      </c>
      <c r="X32" s="152">
        <v>1399.27</v>
      </c>
      <c r="Y32" s="152">
        <v>145.76400000000001</v>
      </c>
      <c r="Z32" s="152">
        <v>202.16499999999999</v>
      </c>
      <c r="AA32" s="152">
        <v>395.34500000000003</v>
      </c>
      <c r="AB32" s="152">
        <v>147.30500000000001</v>
      </c>
      <c r="AC32" s="152">
        <v>9.4789999999999992</v>
      </c>
      <c r="AD32" s="152">
        <v>499.21199999999999</v>
      </c>
      <c r="AE32" s="152">
        <v>2785.183</v>
      </c>
      <c r="AF32" s="152">
        <v>167.79499999999999</v>
      </c>
      <c r="AG32" s="152">
        <v>120.708</v>
      </c>
      <c r="AH32" s="152">
        <v>2496.6799999999998</v>
      </c>
      <c r="AI32" s="152">
        <v>1783.58</v>
      </c>
      <c r="AJ32" s="152">
        <v>713.1</v>
      </c>
      <c r="AK32" s="152">
        <v>0</v>
      </c>
      <c r="AL32" s="152">
        <v>20.727</v>
      </c>
      <c r="AM32" s="152">
        <v>0</v>
      </c>
      <c r="AN32" s="152">
        <v>819.851</v>
      </c>
      <c r="AO32" s="152">
        <v>835.43100000000004</v>
      </c>
      <c r="AP32" s="152">
        <v>835.43100000000004</v>
      </c>
      <c r="AQ32" s="152">
        <v>0</v>
      </c>
      <c r="AR32" s="152">
        <v>885</v>
      </c>
      <c r="AS32" s="152">
        <v>-72.8</v>
      </c>
      <c r="AT32" s="152">
        <v>-72.8</v>
      </c>
      <c r="AU32" s="152">
        <v>-72.8</v>
      </c>
      <c r="AV32" s="152">
        <v>0</v>
      </c>
      <c r="AW32" s="152">
        <v>0</v>
      </c>
      <c r="AX32" s="152">
        <v>0</v>
      </c>
      <c r="AY32" s="152">
        <v>0</v>
      </c>
      <c r="AZ32" s="152">
        <v>0</v>
      </c>
      <c r="BA32" s="152">
        <v>957.8</v>
      </c>
      <c r="BB32" s="152">
        <v>-900.58</v>
      </c>
      <c r="BC32" s="152">
        <v>-396.69799999999998</v>
      </c>
      <c r="BD32" s="152">
        <v>219.7</v>
      </c>
      <c r="BE32" s="152">
        <v>299.8</v>
      </c>
      <c r="BF32" s="152">
        <v>320.8</v>
      </c>
      <c r="BG32" s="152">
        <v>-400.9</v>
      </c>
      <c r="BH32" s="152">
        <v>-616.39800000000002</v>
      </c>
      <c r="BI32" s="152">
        <v>-253.9</v>
      </c>
      <c r="BJ32" s="152">
        <v>-362.49799999999999</v>
      </c>
      <c r="BK32" s="152">
        <v>0</v>
      </c>
      <c r="BL32" s="152">
        <v>-503.88200000000001</v>
      </c>
      <c r="BM32" s="152">
        <v>-1061.6189999999999</v>
      </c>
      <c r="BN32" s="152">
        <v>-771.3</v>
      </c>
      <c r="BO32" s="152">
        <v>7.319</v>
      </c>
      <c r="BP32" s="152">
        <v>1296.626</v>
      </c>
      <c r="BQ32" s="152">
        <v>1530.1079999999999</v>
      </c>
      <c r="BR32" s="152">
        <v>2946.837</v>
      </c>
      <c r="BS32" s="152">
        <v>-1416.729</v>
      </c>
      <c r="BT32" s="152">
        <v>0</v>
      </c>
      <c r="BU32" s="152">
        <v>-233.482</v>
      </c>
      <c r="BV32" s="152">
        <v>-2198.1060000000002</v>
      </c>
      <c r="BW32" s="152">
        <v>379.267</v>
      </c>
      <c r="BX32" s="152">
        <v>1583.8320000000001</v>
      </c>
    </row>
    <row r="33" spans="1:76" x14ac:dyDescent="0.3">
      <c r="A33" s="154">
        <v>31229</v>
      </c>
      <c r="B33" s="152">
        <v>314.09100000000001</v>
      </c>
      <c r="C33" s="152">
        <v>9110.3389999999999</v>
      </c>
      <c r="D33" s="152">
        <v>7659.0929999999998</v>
      </c>
      <c r="E33" s="152">
        <v>6656.9449999999997</v>
      </c>
      <c r="F33" s="152">
        <v>6656.9449999999997</v>
      </c>
      <c r="G33" s="152">
        <v>0</v>
      </c>
      <c r="H33" s="152">
        <v>1002.148</v>
      </c>
      <c r="I33" s="152">
        <v>380.73</v>
      </c>
      <c r="J33" s="152">
        <v>211.548</v>
      </c>
      <c r="K33" s="152">
        <v>126.871</v>
      </c>
      <c r="L33" s="152">
        <v>282.99900000000002</v>
      </c>
      <c r="M33" s="152">
        <v>551.16600000000005</v>
      </c>
      <c r="N33" s="152">
        <v>435.971</v>
      </c>
      <c r="O33" s="152">
        <v>115.19499999999999</v>
      </c>
      <c r="P33" s="152">
        <v>900.08</v>
      </c>
      <c r="Q33" s="152">
        <v>300.02</v>
      </c>
      <c r="R33" s="152">
        <v>600.05999999999995</v>
      </c>
      <c r="S33" s="152">
        <v>8796.2479999999996</v>
      </c>
      <c r="T33" s="152">
        <v>6066.2449999999999</v>
      </c>
      <c r="U33" s="152">
        <v>4598.3900000000003</v>
      </c>
      <c r="V33" s="152">
        <v>4598.3900000000003</v>
      </c>
      <c r="W33" s="152">
        <v>0</v>
      </c>
      <c r="X33" s="152">
        <v>1467.855</v>
      </c>
      <c r="Y33" s="152">
        <v>140.328</v>
      </c>
      <c r="Z33" s="152">
        <v>228.511</v>
      </c>
      <c r="AA33" s="152">
        <v>345.303</v>
      </c>
      <c r="AB33" s="152">
        <v>149.22399999999999</v>
      </c>
      <c r="AC33" s="152">
        <v>7.2990000000000004</v>
      </c>
      <c r="AD33" s="152">
        <v>597.19000000000005</v>
      </c>
      <c r="AE33" s="152">
        <v>2725.8820000000001</v>
      </c>
      <c r="AF33" s="152">
        <v>132.31299999999999</v>
      </c>
      <c r="AG33" s="152">
        <v>77.308000000000007</v>
      </c>
      <c r="AH33" s="152">
        <v>2516.261</v>
      </c>
      <c r="AI33" s="152">
        <v>1837.261</v>
      </c>
      <c r="AJ33" s="152">
        <v>679</v>
      </c>
      <c r="AK33" s="152">
        <v>0</v>
      </c>
      <c r="AL33" s="152">
        <v>4.1210000000000004</v>
      </c>
      <c r="AM33" s="152">
        <v>0</v>
      </c>
      <c r="AN33" s="152">
        <v>-849.29300000000001</v>
      </c>
      <c r="AO33" s="152">
        <v>433.64400000000001</v>
      </c>
      <c r="AP33" s="152">
        <v>433.64400000000001</v>
      </c>
      <c r="AQ33" s="152">
        <v>0</v>
      </c>
      <c r="AR33" s="152">
        <v>-1067.5999999999999</v>
      </c>
      <c r="AS33" s="152">
        <v>-17</v>
      </c>
      <c r="AT33" s="152">
        <v>-17</v>
      </c>
      <c r="AU33" s="152">
        <v>-17</v>
      </c>
      <c r="AV33" s="152">
        <v>0</v>
      </c>
      <c r="AW33" s="152">
        <v>0</v>
      </c>
      <c r="AX33" s="152">
        <v>0</v>
      </c>
      <c r="AY33" s="152">
        <v>0</v>
      </c>
      <c r="AZ33" s="152">
        <v>0</v>
      </c>
      <c r="BA33" s="152">
        <v>-1050.5999999999999</v>
      </c>
      <c r="BB33" s="152">
        <v>-215.33699999999999</v>
      </c>
      <c r="BC33" s="152">
        <v>-80.373000000000005</v>
      </c>
      <c r="BD33" s="152">
        <v>468.9</v>
      </c>
      <c r="BE33" s="152">
        <v>330.6</v>
      </c>
      <c r="BF33" s="152">
        <v>166.1</v>
      </c>
      <c r="BG33" s="152">
        <v>-27.8</v>
      </c>
      <c r="BH33" s="152">
        <v>-549.27300000000002</v>
      </c>
      <c r="BI33" s="152">
        <v>-217.6</v>
      </c>
      <c r="BJ33" s="152">
        <v>-331.673</v>
      </c>
      <c r="BK33" s="152">
        <v>0</v>
      </c>
      <c r="BL33" s="152">
        <v>-134.964</v>
      </c>
      <c r="BM33" s="152">
        <v>-661.80799999999999</v>
      </c>
      <c r="BN33" s="152">
        <v>-1169.8</v>
      </c>
      <c r="BO33" s="152">
        <v>-27.21</v>
      </c>
      <c r="BP33" s="152">
        <v>1592.848</v>
      </c>
      <c r="BQ33" s="152">
        <v>2058.5549999999998</v>
      </c>
      <c r="BR33" s="152">
        <v>3530.239</v>
      </c>
      <c r="BS33" s="152">
        <v>-1471.6859999999999</v>
      </c>
      <c r="BT33" s="152">
        <v>0</v>
      </c>
      <c r="BU33" s="152">
        <v>-465.70699999999999</v>
      </c>
      <c r="BV33" s="152">
        <v>-2174.7159999999999</v>
      </c>
      <c r="BW33" s="152">
        <v>895.95899999999995</v>
      </c>
      <c r="BX33" s="152">
        <v>347.71699999999998</v>
      </c>
    </row>
    <row r="34" spans="1:76" x14ac:dyDescent="0.3">
      <c r="A34" s="155">
        <v>31321</v>
      </c>
      <c r="B34" s="152">
        <v>833.14599999999996</v>
      </c>
      <c r="C34" s="152">
        <v>9124.2800000000007</v>
      </c>
      <c r="D34" s="152">
        <v>8210.9660000000003</v>
      </c>
      <c r="E34" s="152">
        <v>6944.5140000000001</v>
      </c>
      <c r="F34" s="152">
        <v>6944.5140000000001</v>
      </c>
      <c r="G34" s="152">
        <v>0</v>
      </c>
      <c r="H34" s="152">
        <v>1266.452</v>
      </c>
      <c r="I34" s="152">
        <v>407.14299999999997</v>
      </c>
      <c r="J34" s="152">
        <v>192.541</v>
      </c>
      <c r="K34" s="152">
        <v>148.76499999999999</v>
      </c>
      <c r="L34" s="152">
        <v>518.00300000000004</v>
      </c>
      <c r="M34" s="152">
        <v>551.78</v>
      </c>
      <c r="N34" s="152">
        <v>438.72</v>
      </c>
      <c r="O34" s="152">
        <v>113.06</v>
      </c>
      <c r="P34" s="152">
        <v>361.53399999999999</v>
      </c>
      <c r="Q34" s="152">
        <v>249.85499999999999</v>
      </c>
      <c r="R34" s="152">
        <v>111.679</v>
      </c>
      <c r="S34" s="152">
        <v>8291.134</v>
      </c>
      <c r="T34" s="152">
        <v>5870.8549999999996</v>
      </c>
      <c r="U34" s="152">
        <v>4558.7579999999998</v>
      </c>
      <c r="V34" s="152">
        <v>4558.7579999999998</v>
      </c>
      <c r="W34" s="152">
        <v>0</v>
      </c>
      <c r="X34" s="152">
        <v>1312.097</v>
      </c>
      <c r="Y34" s="152">
        <v>127.84</v>
      </c>
      <c r="Z34" s="152">
        <v>181.88399999999999</v>
      </c>
      <c r="AA34" s="152">
        <v>342.85899999999998</v>
      </c>
      <c r="AB34" s="152">
        <v>126.98399999999999</v>
      </c>
      <c r="AC34" s="152">
        <v>10.928000000000001</v>
      </c>
      <c r="AD34" s="152">
        <v>521.60199999999998</v>
      </c>
      <c r="AE34" s="152">
        <v>2417.9</v>
      </c>
      <c r="AF34" s="152">
        <v>46.856999999999999</v>
      </c>
      <c r="AG34" s="152">
        <v>28.707999999999998</v>
      </c>
      <c r="AH34" s="152">
        <v>2342.335</v>
      </c>
      <c r="AI34" s="152">
        <v>1671.635</v>
      </c>
      <c r="AJ34" s="152">
        <v>670.7</v>
      </c>
      <c r="AK34" s="152">
        <v>0</v>
      </c>
      <c r="AL34" s="152">
        <v>2.379</v>
      </c>
      <c r="AM34" s="152">
        <v>0</v>
      </c>
      <c r="AN34" s="152">
        <v>-168.054</v>
      </c>
      <c r="AO34" s="152">
        <v>112.905</v>
      </c>
      <c r="AP34" s="152">
        <v>112.905</v>
      </c>
      <c r="AQ34" s="152">
        <v>0</v>
      </c>
      <c r="AR34" s="152">
        <v>-72</v>
      </c>
      <c r="AS34" s="152">
        <v>-19.3</v>
      </c>
      <c r="AT34" s="152">
        <v>-19.3</v>
      </c>
      <c r="AU34" s="152">
        <v>-19.3</v>
      </c>
      <c r="AV34" s="152">
        <v>0</v>
      </c>
      <c r="AW34" s="152">
        <v>0</v>
      </c>
      <c r="AX34" s="152">
        <v>0</v>
      </c>
      <c r="AY34" s="152">
        <v>0</v>
      </c>
      <c r="AZ34" s="152">
        <v>0</v>
      </c>
      <c r="BA34" s="152">
        <v>-52.7</v>
      </c>
      <c r="BB34" s="152">
        <v>-208.959</v>
      </c>
      <c r="BC34" s="152">
        <v>113.703</v>
      </c>
      <c r="BD34" s="152">
        <v>337.4</v>
      </c>
      <c r="BE34" s="152">
        <v>355.6</v>
      </c>
      <c r="BF34" s="152">
        <v>-203.8</v>
      </c>
      <c r="BG34" s="152">
        <v>185.6</v>
      </c>
      <c r="BH34" s="152">
        <v>-223.697</v>
      </c>
      <c r="BI34" s="152">
        <v>-80.2</v>
      </c>
      <c r="BJ34" s="152">
        <v>-143.49700000000001</v>
      </c>
      <c r="BK34" s="152">
        <v>0</v>
      </c>
      <c r="BL34" s="152">
        <v>-322.66199999999998</v>
      </c>
      <c r="BM34" s="152">
        <v>-668.98</v>
      </c>
      <c r="BN34" s="152">
        <v>16.399999999999999</v>
      </c>
      <c r="BO34" s="152">
        <v>-20.288</v>
      </c>
      <c r="BP34" s="152">
        <v>2340.1109999999999</v>
      </c>
      <c r="BQ34" s="152">
        <v>2385.7559999999999</v>
      </c>
      <c r="BR34" s="152">
        <v>3439.8760000000002</v>
      </c>
      <c r="BS34" s="152">
        <v>-1054.1199999999999</v>
      </c>
      <c r="BT34" s="152">
        <v>0</v>
      </c>
      <c r="BU34" s="152">
        <v>-45.645000000000003</v>
      </c>
      <c r="BV34" s="152">
        <v>-1866.12</v>
      </c>
      <c r="BW34" s="152">
        <v>359.15499999999997</v>
      </c>
      <c r="BX34" s="152">
        <v>-164.166</v>
      </c>
    </row>
    <row r="35" spans="1:76" x14ac:dyDescent="0.3">
      <c r="A35" s="151">
        <v>31413</v>
      </c>
      <c r="B35" s="152">
        <v>-399.709</v>
      </c>
      <c r="C35" s="152">
        <v>7517.3339999999998</v>
      </c>
      <c r="D35" s="152">
        <v>6579.0680000000002</v>
      </c>
      <c r="E35" s="152">
        <v>5383.9930000000004</v>
      </c>
      <c r="F35" s="152">
        <v>5383.9930000000004</v>
      </c>
      <c r="G35" s="152">
        <v>0</v>
      </c>
      <c r="H35" s="152">
        <v>1195.075</v>
      </c>
      <c r="I35" s="152">
        <v>630.93499999999995</v>
      </c>
      <c r="J35" s="152">
        <v>218.601</v>
      </c>
      <c r="K35" s="152">
        <v>145.40100000000001</v>
      </c>
      <c r="L35" s="152">
        <v>200.13800000000001</v>
      </c>
      <c r="M35" s="152">
        <v>569.15</v>
      </c>
      <c r="N35" s="152">
        <v>445.25299999999999</v>
      </c>
      <c r="O35" s="152">
        <v>123.89700000000001</v>
      </c>
      <c r="P35" s="152">
        <v>369.11599999999999</v>
      </c>
      <c r="Q35" s="152">
        <v>288.726</v>
      </c>
      <c r="R35" s="152">
        <v>80.39</v>
      </c>
      <c r="S35" s="152">
        <v>7917.0429999999997</v>
      </c>
      <c r="T35" s="152">
        <v>5450.6469999999999</v>
      </c>
      <c r="U35" s="152">
        <v>4217.5240000000003</v>
      </c>
      <c r="V35" s="152">
        <v>4217.5240000000003</v>
      </c>
      <c r="W35" s="152">
        <v>0</v>
      </c>
      <c r="X35" s="152">
        <v>1233.123</v>
      </c>
      <c r="Y35" s="152">
        <v>121.786</v>
      </c>
      <c r="Z35" s="152">
        <v>153.535</v>
      </c>
      <c r="AA35" s="152">
        <v>310.89</v>
      </c>
      <c r="AB35" s="152">
        <v>130.548</v>
      </c>
      <c r="AC35" s="152">
        <v>7.3209999999999997</v>
      </c>
      <c r="AD35" s="152">
        <v>509.04300000000001</v>
      </c>
      <c r="AE35" s="152">
        <v>2463.8440000000001</v>
      </c>
      <c r="AF35" s="152">
        <v>56.930999999999997</v>
      </c>
      <c r="AG35" s="152">
        <v>141.245</v>
      </c>
      <c r="AH35" s="152">
        <v>2265.6680000000001</v>
      </c>
      <c r="AI35" s="152">
        <v>1636.8679999999999</v>
      </c>
      <c r="AJ35" s="152">
        <v>628.79999999999995</v>
      </c>
      <c r="AK35" s="152">
        <v>0</v>
      </c>
      <c r="AL35" s="152">
        <v>2.552</v>
      </c>
      <c r="AM35" s="152">
        <v>0</v>
      </c>
      <c r="AN35" s="152">
        <v>856.99099999999999</v>
      </c>
      <c r="AO35" s="152">
        <v>281.59100000000001</v>
      </c>
      <c r="AP35" s="152">
        <v>281.59100000000001</v>
      </c>
      <c r="AQ35" s="152">
        <v>0</v>
      </c>
      <c r="AR35" s="152">
        <v>773.1</v>
      </c>
      <c r="AS35" s="152">
        <v>-104.3</v>
      </c>
      <c r="AT35" s="152">
        <v>-104.3</v>
      </c>
      <c r="AU35" s="152">
        <v>-104.3</v>
      </c>
      <c r="AV35" s="152">
        <v>0</v>
      </c>
      <c r="AW35" s="152">
        <v>0</v>
      </c>
      <c r="AX35" s="152">
        <v>0</v>
      </c>
      <c r="AY35" s="152">
        <v>0</v>
      </c>
      <c r="AZ35" s="152">
        <v>0</v>
      </c>
      <c r="BA35" s="152">
        <v>877.4</v>
      </c>
      <c r="BB35" s="152">
        <v>-197.7</v>
      </c>
      <c r="BC35" s="152">
        <v>-471.4</v>
      </c>
      <c r="BD35" s="152">
        <v>176.5</v>
      </c>
      <c r="BE35" s="152">
        <v>-36.6</v>
      </c>
      <c r="BF35" s="152">
        <v>290.5</v>
      </c>
      <c r="BG35" s="152">
        <v>-77.400000000000006</v>
      </c>
      <c r="BH35" s="152">
        <v>-647.9</v>
      </c>
      <c r="BI35" s="152">
        <v>-238.6</v>
      </c>
      <c r="BJ35" s="152">
        <v>-409.3</v>
      </c>
      <c r="BK35" s="152">
        <v>0</v>
      </c>
      <c r="BL35" s="152">
        <v>273.7</v>
      </c>
      <c r="BM35" s="152">
        <v>-327.88200000000001</v>
      </c>
      <c r="BN35" s="152">
        <v>188.7</v>
      </c>
      <c r="BO35" s="152">
        <v>-59.3</v>
      </c>
      <c r="BP35" s="152">
        <v>1128.421</v>
      </c>
      <c r="BQ35" s="152">
        <v>1166.4690000000001</v>
      </c>
      <c r="BR35" s="152">
        <v>1369.865</v>
      </c>
      <c r="BS35" s="152">
        <v>-203.39599999999999</v>
      </c>
      <c r="BT35" s="152">
        <v>0</v>
      </c>
      <c r="BU35" s="152">
        <v>-38.048000000000002</v>
      </c>
      <c r="BV35" s="152">
        <v>-1894.694</v>
      </c>
      <c r="BW35" s="152">
        <v>366.56400000000002</v>
      </c>
      <c r="BX35" s="152">
        <v>727.59100000000001</v>
      </c>
    </row>
    <row r="36" spans="1:76" x14ac:dyDescent="0.3">
      <c r="A36" s="153">
        <v>31503</v>
      </c>
      <c r="B36" s="152">
        <v>-851.91899999999998</v>
      </c>
      <c r="C36" s="152">
        <v>7342.0929999999998</v>
      </c>
      <c r="D36" s="152">
        <v>6421.1980000000003</v>
      </c>
      <c r="E36" s="152">
        <v>5322.3190000000004</v>
      </c>
      <c r="F36" s="152">
        <v>5322.3190000000004</v>
      </c>
      <c r="G36" s="152">
        <v>0</v>
      </c>
      <c r="H36" s="152">
        <v>1098.8789999999999</v>
      </c>
      <c r="I36" s="152">
        <v>477.04700000000003</v>
      </c>
      <c r="J36" s="152">
        <v>228.01400000000001</v>
      </c>
      <c r="K36" s="152">
        <v>129.82300000000001</v>
      </c>
      <c r="L36" s="152">
        <v>263.995</v>
      </c>
      <c r="M36" s="152">
        <v>502.83800000000002</v>
      </c>
      <c r="N36" s="152">
        <v>379.017</v>
      </c>
      <c r="O36" s="152">
        <v>123.821</v>
      </c>
      <c r="P36" s="152">
        <v>418.05700000000002</v>
      </c>
      <c r="Q36" s="152">
        <v>343.70400000000001</v>
      </c>
      <c r="R36" s="152">
        <v>74.352999999999994</v>
      </c>
      <c r="S36" s="152">
        <v>8194.0120000000006</v>
      </c>
      <c r="T36" s="152">
        <v>5752.9750000000004</v>
      </c>
      <c r="U36" s="152">
        <v>4520.3320000000003</v>
      </c>
      <c r="V36" s="152">
        <v>4520.3320000000003</v>
      </c>
      <c r="W36" s="152">
        <v>0</v>
      </c>
      <c r="X36" s="152">
        <v>1232.643</v>
      </c>
      <c r="Y36" s="152">
        <v>135.798</v>
      </c>
      <c r="Z36" s="152">
        <v>160.685</v>
      </c>
      <c r="AA36" s="152">
        <v>355.411</v>
      </c>
      <c r="AB36" s="152">
        <v>144.399</v>
      </c>
      <c r="AC36" s="152">
        <v>10.189</v>
      </c>
      <c r="AD36" s="152">
        <v>426.161</v>
      </c>
      <c r="AE36" s="152">
        <v>2430.7510000000002</v>
      </c>
      <c r="AF36" s="152">
        <v>80.688000000000002</v>
      </c>
      <c r="AG36" s="152">
        <v>229.25800000000001</v>
      </c>
      <c r="AH36" s="152">
        <v>2120.8049999999998</v>
      </c>
      <c r="AI36" s="152">
        <v>1553.0050000000001</v>
      </c>
      <c r="AJ36" s="152">
        <v>567.79999999999995</v>
      </c>
      <c r="AK36" s="152">
        <v>0</v>
      </c>
      <c r="AL36" s="152">
        <v>10.286</v>
      </c>
      <c r="AM36" s="152">
        <v>0</v>
      </c>
      <c r="AN36" s="152">
        <v>254.77600000000001</v>
      </c>
      <c r="AO36" s="152">
        <v>702.74</v>
      </c>
      <c r="AP36" s="152">
        <v>702.74</v>
      </c>
      <c r="AQ36" s="152">
        <v>0</v>
      </c>
      <c r="AR36" s="152">
        <v>-67.8</v>
      </c>
      <c r="AS36" s="152">
        <v>-115.6</v>
      </c>
      <c r="AT36" s="152">
        <v>-115.6</v>
      </c>
      <c r="AU36" s="152">
        <v>-115.6</v>
      </c>
      <c r="AV36" s="152">
        <v>0</v>
      </c>
      <c r="AW36" s="152">
        <v>0</v>
      </c>
      <c r="AX36" s="152">
        <v>0</v>
      </c>
      <c r="AY36" s="152">
        <v>0</v>
      </c>
      <c r="AZ36" s="152">
        <v>0</v>
      </c>
      <c r="BA36" s="152">
        <v>47.8</v>
      </c>
      <c r="BB36" s="152">
        <v>-380.16399999999999</v>
      </c>
      <c r="BC36" s="152">
        <v>-376.964</v>
      </c>
      <c r="BD36" s="152">
        <v>151.036</v>
      </c>
      <c r="BE36" s="152">
        <v>391</v>
      </c>
      <c r="BF36" s="152">
        <v>-29.4</v>
      </c>
      <c r="BG36" s="152">
        <v>-210.56399999999999</v>
      </c>
      <c r="BH36" s="152">
        <v>-528</v>
      </c>
      <c r="BI36" s="152">
        <v>-165.9</v>
      </c>
      <c r="BJ36" s="152">
        <v>-362.1</v>
      </c>
      <c r="BK36" s="152">
        <v>0</v>
      </c>
      <c r="BL36" s="152">
        <v>-3.2</v>
      </c>
      <c r="BM36" s="152">
        <v>-1082.596</v>
      </c>
      <c r="BN36" s="152">
        <v>-1549.8</v>
      </c>
      <c r="BO36" s="152">
        <v>-129.93899999999999</v>
      </c>
      <c r="BP36" s="152">
        <v>668.22299999999996</v>
      </c>
      <c r="BQ36" s="152">
        <v>801.98699999999997</v>
      </c>
      <c r="BR36" s="152">
        <v>1162.645</v>
      </c>
      <c r="BS36" s="152">
        <v>-360.65899999999999</v>
      </c>
      <c r="BT36" s="152">
        <v>0</v>
      </c>
      <c r="BU36" s="152">
        <v>-133.76400000000001</v>
      </c>
      <c r="BV36" s="152">
        <v>-1927.913</v>
      </c>
      <c r="BW36" s="152">
        <v>407.77100000000002</v>
      </c>
      <c r="BX36" s="152">
        <v>1934.5150000000001</v>
      </c>
    </row>
    <row r="37" spans="1:76" x14ac:dyDescent="0.3">
      <c r="A37" s="154">
        <v>31594</v>
      </c>
      <c r="B37" s="152">
        <v>-633.86199999999997</v>
      </c>
      <c r="C37" s="152">
        <v>7024.9650000000001</v>
      </c>
      <c r="D37" s="152">
        <v>6180.0150000000003</v>
      </c>
      <c r="E37" s="152">
        <v>5093.0680000000002</v>
      </c>
      <c r="F37" s="152">
        <v>5093.0680000000002</v>
      </c>
      <c r="G37" s="152">
        <v>0</v>
      </c>
      <c r="H37" s="152">
        <v>1086.9469999999999</v>
      </c>
      <c r="I37" s="152">
        <v>444.47699999999998</v>
      </c>
      <c r="J37" s="152">
        <v>232.375</v>
      </c>
      <c r="K37" s="152">
        <v>126.95</v>
      </c>
      <c r="L37" s="152">
        <v>283.14499999999998</v>
      </c>
      <c r="M37" s="152">
        <v>432.41800000000001</v>
      </c>
      <c r="N37" s="152">
        <v>311.46100000000001</v>
      </c>
      <c r="O37" s="152">
        <v>120.95699999999999</v>
      </c>
      <c r="P37" s="152">
        <v>412.53199999999998</v>
      </c>
      <c r="Q37" s="152">
        <v>347.26499999999999</v>
      </c>
      <c r="R37" s="152">
        <v>65.266999999999996</v>
      </c>
      <c r="S37" s="152">
        <v>7658.8270000000002</v>
      </c>
      <c r="T37" s="152">
        <v>5371.67</v>
      </c>
      <c r="U37" s="152">
        <v>4019.7730000000001</v>
      </c>
      <c r="V37" s="152">
        <v>4019.7730000000001</v>
      </c>
      <c r="W37" s="152">
        <v>0</v>
      </c>
      <c r="X37" s="152">
        <v>1351.8969999999999</v>
      </c>
      <c r="Y37" s="152">
        <v>109.694</v>
      </c>
      <c r="Z37" s="152">
        <v>250.55099999999999</v>
      </c>
      <c r="AA37" s="152">
        <v>355.02800000000002</v>
      </c>
      <c r="AB37" s="152">
        <v>159.41200000000001</v>
      </c>
      <c r="AC37" s="152">
        <v>12.757</v>
      </c>
      <c r="AD37" s="152">
        <v>464.45499999999998</v>
      </c>
      <c r="AE37" s="152">
        <v>2286.529</v>
      </c>
      <c r="AF37" s="152">
        <v>115.5</v>
      </c>
      <c r="AG37" s="152">
        <v>128.46899999999999</v>
      </c>
      <c r="AH37" s="152">
        <v>2042.56</v>
      </c>
      <c r="AI37" s="152">
        <v>1521.96</v>
      </c>
      <c r="AJ37" s="152">
        <v>520.6</v>
      </c>
      <c r="AK37" s="152">
        <v>0</v>
      </c>
      <c r="AL37" s="152">
        <v>0.628</v>
      </c>
      <c r="AM37" s="152">
        <v>0</v>
      </c>
      <c r="AN37" s="152">
        <v>621.96199999999999</v>
      </c>
      <c r="AO37" s="152">
        <v>400.11700000000002</v>
      </c>
      <c r="AP37" s="152">
        <v>400.11700000000002</v>
      </c>
      <c r="AQ37" s="152">
        <v>0</v>
      </c>
      <c r="AR37" s="152">
        <v>-131.19999999999999</v>
      </c>
      <c r="AS37" s="152">
        <v>-161.80000000000001</v>
      </c>
      <c r="AT37" s="152">
        <v>-161.80000000000001</v>
      </c>
      <c r="AU37" s="152">
        <v>-161.80000000000001</v>
      </c>
      <c r="AV37" s="152">
        <v>0</v>
      </c>
      <c r="AW37" s="152">
        <v>0</v>
      </c>
      <c r="AX37" s="152">
        <v>0</v>
      </c>
      <c r="AY37" s="152">
        <v>0</v>
      </c>
      <c r="AZ37" s="152">
        <v>0</v>
      </c>
      <c r="BA37" s="152">
        <v>30.6</v>
      </c>
      <c r="BB37" s="152">
        <v>353.04500000000002</v>
      </c>
      <c r="BC37" s="152">
        <v>518.54499999999996</v>
      </c>
      <c r="BD37" s="152">
        <v>864.64499999999998</v>
      </c>
      <c r="BE37" s="152">
        <v>389.9</v>
      </c>
      <c r="BF37" s="152">
        <v>-35</v>
      </c>
      <c r="BG37" s="152">
        <v>509.745</v>
      </c>
      <c r="BH37" s="152">
        <v>-346.1</v>
      </c>
      <c r="BI37" s="152">
        <v>-112.5</v>
      </c>
      <c r="BJ37" s="152">
        <v>-233.6</v>
      </c>
      <c r="BK37" s="152">
        <v>0</v>
      </c>
      <c r="BL37" s="152">
        <v>-165.5</v>
      </c>
      <c r="BM37" s="152">
        <v>-50.863999999999997</v>
      </c>
      <c r="BN37" s="152">
        <v>72.099999999999994</v>
      </c>
      <c r="BO37" s="152">
        <v>-134.864</v>
      </c>
      <c r="BP37" s="152">
        <v>808.34500000000003</v>
      </c>
      <c r="BQ37" s="152">
        <v>1073.2950000000001</v>
      </c>
      <c r="BR37" s="152">
        <v>1245.33</v>
      </c>
      <c r="BS37" s="152">
        <v>-172.03700000000001</v>
      </c>
      <c r="BT37" s="152">
        <v>0</v>
      </c>
      <c r="BU37" s="152">
        <v>-264.95</v>
      </c>
      <c r="BV37" s="152">
        <v>-1854.1110000000001</v>
      </c>
      <c r="BW37" s="152">
        <v>411.904</v>
      </c>
      <c r="BX37" s="152">
        <v>684.726</v>
      </c>
    </row>
    <row r="38" spans="1:76" x14ac:dyDescent="0.3">
      <c r="A38" s="155">
        <v>31686</v>
      </c>
      <c r="B38" s="152">
        <v>512.00099999999998</v>
      </c>
      <c r="C38" s="152">
        <v>8043.4679999999998</v>
      </c>
      <c r="D38" s="152">
        <v>7223.2</v>
      </c>
      <c r="E38" s="152">
        <v>6004.2179999999998</v>
      </c>
      <c r="F38" s="152">
        <v>6004.2179999999998</v>
      </c>
      <c r="G38" s="152">
        <v>0</v>
      </c>
      <c r="H38" s="152">
        <v>1218.982</v>
      </c>
      <c r="I38" s="152">
        <v>564.20899999999995</v>
      </c>
      <c r="J38" s="152">
        <v>231.55799999999999</v>
      </c>
      <c r="K38" s="152">
        <v>142.88999999999999</v>
      </c>
      <c r="L38" s="152">
        <v>280.32499999999999</v>
      </c>
      <c r="M38" s="152">
        <v>445.46300000000002</v>
      </c>
      <c r="N38" s="152">
        <v>326.73099999999999</v>
      </c>
      <c r="O38" s="152">
        <v>118.732</v>
      </c>
      <c r="P38" s="152">
        <v>374.80500000000001</v>
      </c>
      <c r="Q38" s="152">
        <v>310.36</v>
      </c>
      <c r="R38" s="152">
        <v>64.444999999999993</v>
      </c>
      <c r="S38" s="152">
        <v>7531.4669999999996</v>
      </c>
      <c r="T38" s="152">
        <v>5434.4719999999998</v>
      </c>
      <c r="U38" s="152">
        <v>4026.2640000000001</v>
      </c>
      <c r="V38" s="152">
        <v>4026.2640000000001</v>
      </c>
      <c r="W38" s="152">
        <v>0</v>
      </c>
      <c r="X38" s="152">
        <v>1408.2080000000001</v>
      </c>
      <c r="Y38" s="152">
        <v>118.52200000000001</v>
      </c>
      <c r="Z38" s="152">
        <v>222.899</v>
      </c>
      <c r="AA38" s="152">
        <v>369.13400000000001</v>
      </c>
      <c r="AB38" s="152">
        <v>140.745</v>
      </c>
      <c r="AC38" s="152">
        <v>10.667999999999999</v>
      </c>
      <c r="AD38" s="152">
        <v>546.24</v>
      </c>
      <c r="AE38" s="152">
        <v>2095.7310000000002</v>
      </c>
      <c r="AF38" s="152">
        <v>86.361999999999995</v>
      </c>
      <c r="AG38" s="152">
        <v>96.325999999999993</v>
      </c>
      <c r="AH38" s="152">
        <v>1913.0429999999999</v>
      </c>
      <c r="AI38" s="152">
        <v>1412.443</v>
      </c>
      <c r="AJ38" s="152">
        <v>500.6</v>
      </c>
      <c r="AK38" s="152">
        <v>0</v>
      </c>
      <c r="AL38" s="152">
        <v>1.264</v>
      </c>
      <c r="AM38" s="152">
        <v>0</v>
      </c>
      <c r="AN38" s="152">
        <v>981.80399999999997</v>
      </c>
      <c r="AO38" s="152">
        <v>1016.251</v>
      </c>
      <c r="AP38" s="152">
        <v>1016.251</v>
      </c>
      <c r="AQ38" s="152">
        <v>0</v>
      </c>
      <c r="AR38" s="152">
        <v>-543.6</v>
      </c>
      <c r="AS38" s="152">
        <v>-136.80000000000001</v>
      </c>
      <c r="AT38" s="152">
        <v>-136.80000000000001</v>
      </c>
      <c r="AU38" s="152">
        <v>-136.80000000000001</v>
      </c>
      <c r="AV38" s="152">
        <v>0</v>
      </c>
      <c r="AW38" s="152">
        <v>0</v>
      </c>
      <c r="AX38" s="152">
        <v>0</v>
      </c>
      <c r="AY38" s="152">
        <v>0</v>
      </c>
      <c r="AZ38" s="152">
        <v>0</v>
      </c>
      <c r="BA38" s="152">
        <v>-406.8</v>
      </c>
      <c r="BB38" s="152">
        <v>509.15300000000002</v>
      </c>
      <c r="BC38" s="152">
        <v>996.65300000000002</v>
      </c>
      <c r="BD38" s="152">
        <v>1686.7529999999999</v>
      </c>
      <c r="BE38" s="152">
        <v>835.5</v>
      </c>
      <c r="BF38" s="152">
        <v>488.1</v>
      </c>
      <c r="BG38" s="152">
        <v>363.15300000000002</v>
      </c>
      <c r="BH38" s="152">
        <v>-690.1</v>
      </c>
      <c r="BI38" s="152">
        <v>-214.6</v>
      </c>
      <c r="BJ38" s="152">
        <v>-475.5</v>
      </c>
      <c r="BK38" s="152">
        <v>0</v>
      </c>
      <c r="BL38" s="152">
        <v>-487.5</v>
      </c>
      <c r="BM38" s="152">
        <v>722.09199999999998</v>
      </c>
      <c r="BN38" s="152">
        <v>2274</v>
      </c>
      <c r="BO38" s="152">
        <v>-58.103000000000002</v>
      </c>
      <c r="BP38" s="152">
        <v>1788.7280000000001</v>
      </c>
      <c r="BQ38" s="152">
        <v>1977.954</v>
      </c>
      <c r="BR38" s="152">
        <v>1592.347</v>
      </c>
      <c r="BS38" s="152">
        <v>385.608</v>
      </c>
      <c r="BT38" s="152">
        <v>0</v>
      </c>
      <c r="BU38" s="152">
        <v>-189.226</v>
      </c>
      <c r="BV38" s="152">
        <v>-1650.268</v>
      </c>
      <c r="BW38" s="152">
        <v>373.541</v>
      </c>
      <c r="BX38" s="152">
        <v>-1234.0930000000001</v>
      </c>
    </row>
    <row r="39" spans="1:76" x14ac:dyDescent="0.3">
      <c r="A39" s="151">
        <v>31778</v>
      </c>
      <c r="B39" s="152">
        <v>1378.653</v>
      </c>
      <c r="C39" s="152">
        <v>8720.3799999999992</v>
      </c>
      <c r="D39" s="152">
        <v>7853.0389999999998</v>
      </c>
      <c r="E39" s="152">
        <v>6423.1869999999999</v>
      </c>
      <c r="F39" s="152">
        <v>6423.1869999999999</v>
      </c>
      <c r="G39" s="152">
        <v>0</v>
      </c>
      <c r="H39" s="152">
        <v>1429.8520000000001</v>
      </c>
      <c r="I39" s="152">
        <v>773.81399999999996</v>
      </c>
      <c r="J39" s="152">
        <v>237.21899999999999</v>
      </c>
      <c r="K39" s="152">
        <v>160.541</v>
      </c>
      <c r="L39" s="152">
        <v>258.27800000000002</v>
      </c>
      <c r="M39" s="152">
        <v>477.98599999999999</v>
      </c>
      <c r="N39" s="152">
        <v>347.59800000000001</v>
      </c>
      <c r="O39" s="152">
        <v>130.38800000000001</v>
      </c>
      <c r="P39" s="152">
        <v>389.35500000000002</v>
      </c>
      <c r="Q39" s="152">
        <v>308.267</v>
      </c>
      <c r="R39" s="152">
        <v>81.087999999999994</v>
      </c>
      <c r="S39" s="152">
        <v>7341.7269999999999</v>
      </c>
      <c r="T39" s="152">
        <v>5309.5029999999997</v>
      </c>
      <c r="U39" s="152">
        <v>4153.098</v>
      </c>
      <c r="V39" s="152">
        <v>4153.098</v>
      </c>
      <c r="W39" s="152">
        <v>0</v>
      </c>
      <c r="X39" s="152">
        <v>1156.405</v>
      </c>
      <c r="Y39" s="152">
        <v>121.06699999999999</v>
      </c>
      <c r="Z39" s="152">
        <v>145.23500000000001</v>
      </c>
      <c r="AA39" s="152">
        <v>313.32100000000003</v>
      </c>
      <c r="AB39" s="152">
        <v>129.37200000000001</v>
      </c>
      <c r="AC39" s="152">
        <v>14.291</v>
      </c>
      <c r="AD39" s="152">
        <v>433.11900000000003</v>
      </c>
      <c r="AE39" s="152">
        <v>2032.1759999999999</v>
      </c>
      <c r="AF39" s="152">
        <v>77.977000000000004</v>
      </c>
      <c r="AG39" s="152">
        <v>100.361</v>
      </c>
      <c r="AH39" s="152">
        <v>1853.838</v>
      </c>
      <c r="AI39" s="152">
        <v>1367.038</v>
      </c>
      <c r="AJ39" s="152">
        <v>486.8</v>
      </c>
      <c r="AK39" s="152">
        <v>0</v>
      </c>
      <c r="AL39" s="152">
        <v>4.8000000000000001E-2</v>
      </c>
      <c r="AM39" s="152">
        <v>0</v>
      </c>
      <c r="AN39" s="152">
        <v>-573.34199999999998</v>
      </c>
      <c r="AO39" s="152">
        <v>352.51799999999997</v>
      </c>
      <c r="AP39" s="152">
        <v>352.51799999999997</v>
      </c>
      <c r="AQ39" s="152">
        <v>0</v>
      </c>
      <c r="AR39" s="152">
        <v>-412.6</v>
      </c>
      <c r="AS39" s="152">
        <v>-290.5</v>
      </c>
      <c r="AT39" s="152">
        <v>-281.3</v>
      </c>
      <c r="AU39" s="152">
        <v>-281.3</v>
      </c>
      <c r="AV39" s="152">
        <v>0</v>
      </c>
      <c r="AW39" s="152">
        <v>-9.1999999999999993</v>
      </c>
      <c r="AX39" s="152">
        <v>-9.1999999999999993</v>
      </c>
      <c r="AY39" s="152">
        <v>0</v>
      </c>
      <c r="AZ39" s="152">
        <v>0</v>
      </c>
      <c r="BA39" s="152">
        <v>-122.1</v>
      </c>
      <c r="BB39" s="152">
        <v>-513.26</v>
      </c>
      <c r="BC39" s="152">
        <v>-544.26</v>
      </c>
      <c r="BD39" s="152">
        <v>202.74</v>
      </c>
      <c r="BE39" s="152">
        <v>380.5</v>
      </c>
      <c r="BF39" s="152">
        <v>-62.2</v>
      </c>
      <c r="BG39" s="152">
        <v>-115.56</v>
      </c>
      <c r="BH39" s="152">
        <v>-747</v>
      </c>
      <c r="BI39" s="152">
        <v>-411.5</v>
      </c>
      <c r="BJ39" s="152">
        <v>-335.5</v>
      </c>
      <c r="BK39" s="152">
        <v>0</v>
      </c>
      <c r="BL39" s="152">
        <v>31</v>
      </c>
      <c r="BM39" s="152">
        <v>1201.289</v>
      </c>
      <c r="BN39" s="152">
        <v>2171.9</v>
      </c>
      <c r="BO39" s="152">
        <v>-165.3</v>
      </c>
      <c r="BP39" s="152">
        <v>2543.5360000000001</v>
      </c>
      <c r="BQ39" s="152">
        <v>2270.0889999999999</v>
      </c>
      <c r="BR39" s="152">
        <v>1810.193</v>
      </c>
      <c r="BS39" s="152">
        <v>459.89800000000002</v>
      </c>
      <c r="BT39" s="152">
        <v>0</v>
      </c>
      <c r="BU39" s="152">
        <v>273.447</v>
      </c>
      <c r="BV39" s="152">
        <v>-1554.19</v>
      </c>
      <c r="BW39" s="152">
        <v>389.30700000000002</v>
      </c>
      <c r="BX39" s="152">
        <v>-2579.942</v>
      </c>
    </row>
    <row r="40" spans="1:76" x14ac:dyDescent="0.3">
      <c r="A40" s="153">
        <v>31868</v>
      </c>
      <c r="B40" s="152">
        <v>1522.7</v>
      </c>
      <c r="C40" s="152">
        <v>9548.5110000000004</v>
      </c>
      <c r="D40" s="152">
        <v>8330.8019999999997</v>
      </c>
      <c r="E40" s="152">
        <v>7017.0829999999996</v>
      </c>
      <c r="F40" s="152">
        <v>7017.0829999999996</v>
      </c>
      <c r="G40" s="152">
        <v>0</v>
      </c>
      <c r="H40" s="152">
        <v>1313.7190000000001</v>
      </c>
      <c r="I40" s="152">
        <v>608.38400000000001</v>
      </c>
      <c r="J40" s="152">
        <v>231.96700000000001</v>
      </c>
      <c r="K40" s="152">
        <v>165.839</v>
      </c>
      <c r="L40" s="152">
        <v>307.529</v>
      </c>
      <c r="M40" s="152">
        <v>587.02099999999996</v>
      </c>
      <c r="N40" s="152">
        <v>457</v>
      </c>
      <c r="O40" s="152">
        <v>130.02099999999999</v>
      </c>
      <c r="P40" s="152">
        <v>630.68799999999999</v>
      </c>
      <c r="Q40" s="152">
        <v>397.58800000000002</v>
      </c>
      <c r="R40" s="152">
        <v>233.1</v>
      </c>
      <c r="S40" s="152">
        <v>8025.8109999999997</v>
      </c>
      <c r="T40" s="152">
        <v>5768.1989999999996</v>
      </c>
      <c r="U40" s="152">
        <v>4488.2309999999998</v>
      </c>
      <c r="V40" s="152">
        <v>4488.2309999999998</v>
      </c>
      <c r="W40" s="152">
        <v>0</v>
      </c>
      <c r="X40" s="152">
        <v>1279.9680000000001</v>
      </c>
      <c r="Y40" s="152">
        <v>134.26499999999999</v>
      </c>
      <c r="Z40" s="152">
        <v>219.23099999999999</v>
      </c>
      <c r="AA40" s="152">
        <v>371.13499999999999</v>
      </c>
      <c r="AB40" s="152">
        <v>147.791</v>
      </c>
      <c r="AC40" s="152">
        <v>47.807000000000002</v>
      </c>
      <c r="AD40" s="152">
        <v>359.73899999999998</v>
      </c>
      <c r="AE40" s="152">
        <v>2248.9679999999998</v>
      </c>
      <c r="AF40" s="152">
        <v>105.72</v>
      </c>
      <c r="AG40" s="152">
        <v>158.81200000000001</v>
      </c>
      <c r="AH40" s="152">
        <v>1984.4359999999999</v>
      </c>
      <c r="AI40" s="152">
        <v>1455.7360000000001</v>
      </c>
      <c r="AJ40" s="152">
        <v>528.70000000000005</v>
      </c>
      <c r="AK40" s="152">
        <v>0</v>
      </c>
      <c r="AL40" s="152">
        <v>8.6440000000000001</v>
      </c>
      <c r="AM40" s="152">
        <v>0</v>
      </c>
      <c r="AN40" s="152">
        <v>3387.1909999999998</v>
      </c>
      <c r="AO40" s="152">
        <v>632.505</v>
      </c>
      <c r="AP40" s="152">
        <v>632.505</v>
      </c>
      <c r="AQ40" s="152">
        <v>0</v>
      </c>
      <c r="AR40" s="152">
        <v>-537.5</v>
      </c>
      <c r="AS40" s="152">
        <v>-202.1</v>
      </c>
      <c r="AT40" s="152">
        <v>-193.9</v>
      </c>
      <c r="AU40" s="152">
        <v>-193.9</v>
      </c>
      <c r="AV40" s="152">
        <v>0</v>
      </c>
      <c r="AW40" s="152">
        <v>-8.1999999999999993</v>
      </c>
      <c r="AX40" s="152">
        <v>-8.1999999999999993</v>
      </c>
      <c r="AY40" s="152">
        <v>0</v>
      </c>
      <c r="AZ40" s="152">
        <v>0</v>
      </c>
      <c r="BA40" s="152">
        <v>-335.4</v>
      </c>
      <c r="BB40" s="152">
        <v>3292.1860000000001</v>
      </c>
      <c r="BC40" s="152">
        <v>3459.386</v>
      </c>
      <c r="BD40" s="152">
        <v>3513.6860000000001</v>
      </c>
      <c r="BE40" s="152">
        <v>173.6</v>
      </c>
      <c r="BF40" s="152">
        <v>445.5</v>
      </c>
      <c r="BG40" s="152">
        <v>2894.5859999999998</v>
      </c>
      <c r="BH40" s="152">
        <v>-54.3</v>
      </c>
      <c r="BI40" s="152">
        <v>243</v>
      </c>
      <c r="BJ40" s="152">
        <v>-297.3</v>
      </c>
      <c r="BK40" s="152">
        <v>0</v>
      </c>
      <c r="BL40" s="152">
        <v>-167.2</v>
      </c>
      <c r="BM40" s="152">
        <v>-61.191000000000003</v>
      </c>
      <c r="BN40" s="152">
        <v>4837.1000000000004</v>
      </c>
      <c r="BO40" s="152">
        <v>11.6</v>
      </c>
      <c r="BP40" s="152">
        <v>2562.6030000000001</v>
      </c>
      <c r="BQ40" s="152">
        <v>2528.8519999999999</v>
      </c>
      <c r="BR40" s="152">
        <v>1999.999</v>
      </c>
      <c r="BS40" s="152">
        <v>528.85199999999998</v>
      </c>
      <c r="BT40" s="152">
        <v>0</v>
      </c>
      <c r="BU40" s="152">
        <v>33.750999999999998</v>
      </c>
      <c r="BV40" s="152">
        <v>-1661.9469999999999</v>
      </c>
      <c r="BW40" s="152">
        <v>622.04399999999998</v>
      </c>
      <c r="BX40" s="152">
        <v>-1461.509</v>
      </c>
    </row>
    <row r="41" spans="1:76" x14ac:dyDescent="0.3">
      <c r="A41" s="154">
        <v>31959</v>
      </c>
      <c r="B41" s="152">
        <v>530.80799999999999</v>
      </c>
      <c r="C41" s="152">
        <v>9402.5069999999996</v>
      </c>
      <c r="D41" s="152">
        <v>8301.84</v>
      </c>
      <c r="E41" s="152">
        <v>7016.7489999999998</v>
      </c>
      <c r="F41" s="152">
        <v>7016.7489999999998</v>
      </c>
      <c r="G41" s="152">
        <v>0</v>
      </c>
      <c r="H41" s="152">
        <v>1285.0909999999999</v>
      </c>
      <c r="I41" s="152">
        <v>556.42499999999995</v>
      </c>
      <c r="J41" s="152">
        <v>243.65100000000001</v>
      </c>
      <c r="K41" s="152">
        <v>150.953</v>
      </c>
      <c r="L41" s="152">
        <v>334.06200000000001</v>
      </c>
      <c r="M41" s="152">
        <v>630.41999999999996</v>
      </c>
      <c r="N41" s="152">
        <v>502.83</v>
      </c>
      <c r="O41" s="152">
        <v>127.59</v>
      </c>
      <c r="P41" s="152">
        <v>470.24700000000001</v>
      </c>
      <c r="Q41" s="152">
        <v>411.714</v>
      </c>
      <c r="R41" s="152">
        <v>58.533000000000001</v>
      </c>
      <c r="S41" s="152">
        <v>8871.6990000000005</v>
      </c>
      <c r="T41" s="152">
        <v>6543.5550000000003</v>
      </c>
      <c r="U41" s="152">
        <v>5056.0370000000003</v>
      </c>
      <c r="V41" s="152">
        <v>5056.0370000000003</v>
      </c>
      <c r="W41" s="152">
        <v>0</v>
      </c>
      <c r="X41" s="152">
        <v>1487.518</v>
      </c>
      <c r="Y41" s="152">
        <v>144.268</v>
      </c>
      <c r="Z41" s="152">
        <v>287.85300000000001</v>
      </c>
      <c r="AA41" s="152">
        <v>371.48399999999998</v>
      </c>
      <c r="AB41" s="152">
        <v>187.476</v>
      </c>
      <c r="AC41" s="152">
        <v>13.12</v>
      </c>
      <c r="AD41" s="152">
        <v>483.31700000000001</v>
      </c>
      <c r="AE41" s="152">
        <v>2322.8719999999998</v>
      </c>
      <c r="AF41" s="152">
        <v>118.976</v>
      </c>
      <c r="AG41" s="152">
        <v>88.962000000000003</v>
      </c>
      <c r="AH41" s="152">
        <v>2114.9340000000002</v>
      </c>
      <c r="AI41" s="152">
        <v>1580.8340000000001</v>
      </c>
      <c r="AJ41" s="152">
        <v>534.1</v>
      </c>
      <c r="AK41" s="152">
        <v>0</v>
      </c>
      <c r="AL41" s="152">
        <v>5.2720000000000002</v>
      </c>
      <c r="AM41" s="152">
        <v>0</v>
      </c>
      <c r="AN41" s="152">
        <v>-1738.674</v>
      </c>
      <c r="AO41" s="152">
        <v>497.00099999999998</v>
      </c>
      <c r="AP41" s="152">
        <v>497.00099999999998</v>
      </c>
      <c r="AQ41" s="152">
        <v>0</v>
      </c>
      <c r="AR41" s="152">
        <v>-431.6</v>
      </c>
      <c r="AS41" s="152">
        <v>-239.7</v>
      </c>
      <c r="AT41" s="152">
        <v>-225.6</v>
      </c>
      <c r="AU41" s="152">
        <v>-225.6</v>
      </c>
      <c r="AV41" s="152">
        <v>0</v>
      </c>
      <c r="AW41" s="152">
        <v>-14.1</v>
      </c>
      <c r="AX41" s="152">
        <v>-14.1</v>
      </c>
      <c r="AY41" s="152">
        <v>0</v>
      </c>
      <c r="AZ41" s="152">
        <v>0</v>
      </c>
      <c r="BA41" s="152">
        <v>-191.9</v>
      </c>
      <c r="BB41" s="152">
        <v>-1804.075</v>
      </c>
      <c r="BC41" s="152">
        <v>-161.77500000000001</v>
      </c>
      <c r="BD41" s="152">
        <v>282.125</v>
      </c>
      <c r="BE41" s="152">
        <v>117.8</v>
      </c>
      <c r="BF41" s="152">
        <v>169.7</v>
      </c>
      <c r="BG41" s="152">
        <v>-5.375</v>
      </c>
      <c r="BH41" s="152">
        <v>-443.9</v>
      </c>
      <c r="BI41" s="152">
        <v>75</v>
      </c>
      <c r="BJ41" s="152">
        <v>-518.9</v>
      </c>
      <c r="BK41" s="152">
        <v>0</v>
      </c>
      <c r="BL41" s="152">
        <v>-1642.3</v>
      </c>
      <c r="BM41" s="152">
        <v>2009.4659999999999</v>
      </c>
      <c r="BN41" s="152">
        <v>796.4</v>
      </c>
      <c r="BO41" s="152">
        <v>5.2</v>
      </c>
      <c r="BP41" s="152">
        <v>1758.2850000000001</v>
      </c>
      <c r="BQ41" s="152">
        <v>1960.712</v>
      </c>
      <c r="BR41" s="152">
        <v>2065.1289999999999</v>
      </c>
      <c r="BS41" s="152">
        <v>-104.41800000000001</v>
      </c>
      <c r="BT41" s="152">
        <v>0</v>
      </c>
      <c r="BU41" s="152">
        <v>-202.42699999999999</v>
      </c>
      <c r="BV41" s="152">
        <v>-1692.452</v>
      </c>
      <c r="BW41" s="152">
        <v>464.97500000000002</v>
      </c>
      <c r="BX41" s="152">
        <v>-2540.2739999999999</v>
      </c>
    </row>
    <row r="42" spans="1:76" x14ac:dyDescent="0.3">
      <c r="A42" s="155">
        <v>32051</v>
      </c>
      <c r="B42" s="152">
        <v>806.90899999999999</v>
      </c>
      <c r="C42" s="152">
        <v>9697.0370000000003</v>
      </c>
      <c r="D42" s="152">
        <v>8564.6659999999993</v>
      </c>
      <c r="E42" s="152">
        <v>7142.4979999999996</v>
      </c>
      <c r="F42" s="152">
        <v>7142.4979999999996</v>
      </c>
      <c r="G42" s="152">
        <v>0</v>
      </c>
      <c r="H42" s="152">
        <v>1422.1679999999999</v>
      </c>
      <c r="I42" s="152">
        <v>654.452</v>
      </c>
      <c r="J42" s="152">
        <v>233.61600000000001</v>
      </c>
      <c r="K42" s="152">
        <v>187.15299999999999</v>
      </c>
      <c r="L42" s="152">
        <v>346.947</v>
      </c>
      <c r="M42" s="152">
        <v>705.56600000000003</v>
      </c>
      <c r="N42" s="152">
        <v>580.71100000000001</v>
      </c>
      <c r="O42" s="152">
        <v>124.855</v>
      </c>
      <c r="P42" s="152">
        <v>426.80500000000001</v>
      </c>
      <c r="Q42" s="152">
        <v>360.00700000000001</v>
      </c>
      <c r="R42" s="152">
        <v>66.798000000000002</v>
      </c>
      <c r="S42" s="152">
        <v>8890.1280000000006</v>
      </c>
      <c r="T42" s="152">
        <v>6599.2560000000003</v>
      </c>
      <c r="U42" s="152">
        <v>5115.0600000000004</v>
      </c>
      <c r="V42" s="152">
        <v>5115.0600000000004</v>
      </c>
      <c r="W42" s="152">
        <v>0</v>
      </c>
      <c r="X42" s="152">
        <v>1484.1959999999999</v>
      </c>
      <c r="Y42" s="152">
        <v>138.31399999999999</v>
      </c>
      <c r="Z42" s="152">
        <v>236.029</v>
      </c>
      <c r="AA42" s="152">
        <v>421.447</v>
      </c>
      <c r="AB42" s="152">
        <v>167.93</v>
      </c>
      <c r="AC42" s="152">
        <v>25.425000000000001</v>
      </c>
      <c r="AD42" s="152">
        <v>495.05099999999999</v>
      </c>
      <c r="AE42" s="152">
        <v>2286.6759999999999</v>
      </c>
      <c r="AF42" s="152">
        <v>78.813999999999993</v>
      </c>
      <c r="AG42" s="152">
        <v>64.364000000000004</v>
      </c>
      <c r="AH42" s="152">
        <v>2143.498</v>
      </c>
      <c r="AI42" s="152">
        <v>1611.298</v>
      </c>
      <c r="AJ42" s="152">
        <v>532.20000000000005</v>
      </c>
      <c r="AK42" s="152">
        <v>0</v>
      </c>
      <c r="AL42" s="152">
        <v>4.1959999999999997</v>
      </c>
      <c r="AM42" s="152">
        <v>0</v>
      </c>
      <c r="AN42" s="152">
        <v>-2317.1039999999998</v>
      </c>
      <c r="AO42" s="152">
        <v>1152.575</v>
      </c>
      <c r="AP42" s="152">
        <v>1152.575</v>
      </c>
      <c r="AQ42" s="152">
        <v>0</v>
      </c>
      <c r="AR42" s="152">
        <v>-70.3</v>
      </c>
      <c r="AS42" s="152">
        <v>-271.7</v>
      </c>
      <c r="AT42" s="152">
        <v>-233.2</v>
      </c>
      <c r="AU42" s="152">
        <v>-233.2</v>
      </c>
      <c r="AV42" s="152">
        <v>0</v>
      </c>
      <c r="AW42" s="152">
        <v>-38.5</v>
      </c>
      <c r="AX42" s="152">
        <v>-38.5</v>
      </c>
      <c r="AY42" s="152">
        <v>0</v>
      </c>
      <c r="AZ42" s="152">
        <v>0</v>
      </c>
      <c r="BA42" s="152">
        <v>201.4</v>
      </c>
      <c r="BB42" s="152">
        <v>-3399.3789999999999</v>
      </c>
      <c r="BC42" s="152">
        <v>-828.17899999999997</v>
      </c>
      <c r="BD42" s="152">
        <v>464.52100000000002</v>
      </c>
      <c r="BE42" s="152">
        <v>96.4</v>
      </c>
      <c r="BF42" s="152">
        <v>-124.9</v>
      </c>
      <c r="BG42" s="152">
        <v>493.02100000000002</v>
      </c>
      <c r="BH42" s="152">
        <v>-1292.7</v>
      </c>
      <c r="BI42" s="152">
        <v>140</v>
      </c>
      <c r="BJ42" s="152">
        <v>-1432.7</v>
      </c>
      <c r="BK42" s="152">
        <v>0</v>
      </c>
      <c r="BL42" s="152">
        <v>-2571.1999999999998</v>
      </c>
      <c r="BM42" s="152">
        <v>-46.305</v>
      </c>
      <c r="BN42" s="152">
        <v>-881</v>
      </c>
      <c r="BO42" s="152">
        <v>-675.5</v>
      </c>
      <c r="BP42" s="152">
        <v>1965.41</v>
      </c>
      <c r="BQ42" s="152">
        <v>2027.4380000000001</v>
      </c>
      <c r="BR42" s="152">
        <v>1732.7909999999999</v>
      </c>
      <c r="BS42" s="152">
        <v>294.64499999999998</v>
      </c>
      <c r="BT42" s="152">
        <v>0</v>
      </c>
      <c r="BU42" s="152">
        <v>-62.027999999999999</v>
      </c>
      <c r="BV42" s="152">
        <v>-1581.11</v>
      </c>
      <c r="BW42" s="152">
        <v>422.60899999999998</v>
      </c>
      <c r="BX42" s="152">
        <v>-760.60400000000004</v>
      </c>
    </row>
    <row r="43" spans="1:76" x14ac:dyDescent="0.3">
      <c r="A43" s="151">
        <v>32143</v>
      </c>
      <c r="B43" s="152">
        <v>759.18</v>
      </c>
      <c r="C43" s="152">
        <v>10339.174000000001</v>
      </c>
      <c r="D43" s="152">
        <v>9110.8490000000002</v>
      </c>
      <c r="E43" s="152">
        <v>7423.3549999999996</v>
      </c>
      <c r="F43" s="152">
        <v>7423.3549999999996</v>
      </c>
      <c r="G43" s="152">
        <v>0</v>
      </c>
      <c r="H43" s="152">
        <v>1687.4939999999999</v>
      </c>
      <c r="I43" s="152">
        <v>950.70600000000002</v>
      </c>
      <c r="J43" s="152">
        <v>287.68299999999999</v>
      </c>
      <c r="K43" s="152">
        <v>194.45699999999999</v>
      </c>
      <c r="L43" s="152">
        <v>254.648</v>
      </c>
      <c r="M43" s="152">
        <v>702.11500000000001</v>
      </c>
      <c r="N43" s="152">
        <v>562.70000000000005</v>
      </c>
      <c r="O43" s="152">
        <v>139.41499999999999</v>
      </c>
      <c r="P43" s="152">
        <v>526.21</v>
      </c>
      <c r="Q43" s="152">
        <v>443.51299999999998</v>
      </c>
      <c r="R43" s="152">
        <v>82.697000000000003</v>
      </c>
      <c r="S43" s="152">
        <v>9579.9940000000006</v>
      </c>
      <c r="T43" s="152">
        <v>7070.3540000000003</v>
      </c>
      <c r="U43" s="152">
        <v>5744.41</v>
      </c>
      <c r="V43" s="152">
        <v>5744.41</v>
      </c>
      <c r="W43" s="152">
        <v>0</v>
      </c>
      <c r="X43" s="152">
        <v>1325.944</v>
      </c>
      <c r="Y43" s="152">
        <v>156.08500000000001</v>
      </c>
      <c r="Z43" s="152">
        <v>216.90600000000001</v>
      </c>
      <c r="AA43" s="152">
        <v>407.71499999999997</v>
      </c>
      <c r="AB43" s="152">
        <v>167.57900000000001</v>
      </c>
      <c r="AC43" s="152">
        <v>19.341999999999999</v>
      </c>
      <c r="AD43" s="152">
        <v>358.31700000000001</v>
      </c>
      <c r="AE43" s="152">
        <v>2509.0219999999999</v>
      </c>
      <c r="AF43" s="152">
        <v>142.96</v>
      </c>
      <c r="AG43" s="152">
        <v>168.46199999999999</v>
      </c>
      <c r="AH43" s="152">
        <v>2197.6</v>
      </c>
      <c r="AI43" s="152">
        <v>1865</v>
      </c>
      <c r="AJ43" s="152">
        <v>332.6</v>
      </c>
      <c r="AK43" s="152">
        <v>0</v>
      </c>
      <c r="AL43" s="152">
        <v>0.61799999999999999</v>
      </c>
      <c r="AM43" s="152">
        <v>0</v>
      </c>
      <c r="AN43" s="152">
        <v>80.028000000000006</v>
      </c>
      <c r="AO43" s="152">
        <v>470.25299999999999</v>
      </c>
      <c r="AP43" s="152">
        <v>470.25299999999999</v>
      </c>
      <c r="AQ43" s="152">
        <v>0</v>
      </c>
      <c r="AR43" s="152">
        <v>-263.7</v>
      </c>
      <c r="AS43" s="152">
        <v>619.29999999999995</v>
      </c>
      <c r="AT43" s="152">
        <v>696.7</v>
      </c>
      <c r="AU43" s="152">
        <v>696.7</v>
      </c>
      <c r="AV43" s="152">
        <v>0</v>
      </c>
      <c r="AW43" s="152">
        <v>-77.400000000000006</v>
      </c>
      <c r="AX43" s="152">
        <v>-77.400000000000006</v>
      </c>
      <c r="AY43" s="152">
        <v>0</v>
      </c>
      <c r="AZ43" s="152">
        <v>0</v>
      </c>
      <c r="BA43" s="152">
        <v>-883</v>
      </c>
      <c r="BB43" s="152">
        <v>-126.52500000000001</v>
      </c>
      <c r="BC43" s="152">
        <v>-130.02500000000001</v>
      </c>
      <c r="BD43" s="152">
        <v>-595.32500000000005</v>
      </c>
      <c r="BE43" s="152">
        <v>-1708.6</v>
      </c>
      <c r="BF43" s="152">
        <v>372.3</v>
      </c>
      <c r="BG43" s="152">
        <v>740.97500000000002</v>
      </c>
      <c r="BH43" s="152">
        <v>465.3</v>
      </c>
      <c r="BI43" s="152">
        <v>357</v>
      </c>
      <c r="BJ43" s="152">
        <v>108.3</v>
      </c>
      <c r="BK43" s="152">
        <v>0</v>
      </c>
      <c r="BL43" s="152">
        <v>3.5</v>
      </c>
      <c r="BM43" s="152">
        <v>1373.492</v>
      </c>
      <c r="BN43" s="152">
        <v>2080.1999999999998</v>
      </c>
      <c r="BO43" s="152">
        <v>132.5</v>
      </c>
      <c r="BP43" s="152">
        <v>2040.4949999999999</v>
      </c>
      <c r="BQ43" s="152">
        <v>1678.9449999999999</v>
      </c>
      <c r="BR43" s="152">
        <v>1505.548</v>
      </c>
      <c r="BS43" s="152">
        <v>173.39500000000001</v>
      </c>
      <c r="BT43" s="152">
        <v>0</v>
      </c>
      <c r="BU43" s="152">
        <v>361.55</v>
      </c>
      <c r="BV43" s="152">
        <v>-1806.9069999999999</v>
      </c>
      <c r="BW43" s="152">
        <v>525.59199999999998</v>
      </c>
      <c r="BX43" s="152">
        <v>-2132.672</v>
      </c>
    </row>
    <row r="44" spans="1:76" x14ac:dyDescent="0.3">
      <c r="A44" s="153">
        <v>32234</v>
      </c>
      <c r="B44" s="152">
        <v>36.39</v>
      </c>
      <c r="C44" s="152">
        <v>10749.374</v>
      </c>
      <c r="D44" s="152">
        <v>9349.4699999999993</v>
      </c>
      <c r="E44" s="152">
        <v>7922.5739999999996</v>
      </c>
      <c r="F44" s="152">
        <v>7922.5739999999996</v>
      </c>
      <c r="G44" s="152">
        <v>0</v>
      </c>
      <c r="H44" s="152">
        <v>1426.896</v>
      </c>
      <c r="I44" s="152">
        <v>636</v>
      </c>
      <c r="J44" s="152">
        <v>273.10000000000002</v>
      </c>
      <c r="K44" s="152">
        <v>196.91200000000001</v>
      </c>
      <c r="L44" s="152">
        <v>320.88400000000001</v>
      </c>
      <c r="M44" s="152">
        <v>796.096</v>
      </c>
      <c r="N44" s="152">
        <v>657.1</v>
      </c>
      <c r="O44" s="152">
        <v>138.99600000000001</v>
      </c>
      <c r="P44" s="152">
        <v>603.80799999999999</v>
      </c>
      <c r="Q44" s="152">
        <v>519.38699999999994</v>
      </c>
      <c r="R44" s="152">
        <v>84.421000000000006</v>
      </c>
      <c r="S44" s="152">
        <v>10712.984</v>
      </c>
      <c r="T44" s="152">
        <v>8135.652</v>
      </c>
      <c r="U44" s="152">
        <v>6775.0959999999995</v>
      </c>
      <c r="V44" s="152">
        <v>6775.0959999999995</v>
      </c>
      <c r="W44" s="152">
        <v>0</v>
      </c>
      <c r="X44" s="152">
        <v>1360.556</v>
      </c>
      <c r="Y44" s="152">
        <v>192.94300000000001</v>
      </c>
      <c r="Z44" s="152">
        <v>274.37700000000001</v>
      </c>
      <c r="AA44" s="152">
        <v>403.50400000000002</v>
      </c>
      <c r="AB44" s="152">
        <v>142.81100000000001</v>
      </c>
      <c r="AC44" s="152">
        <v>7.7140000000000004</v>
      </c>
      <c r="AD44" s="152">
        <v>339.20699999999999</v>
      </c>
      <c r="AE44" s="152">
        <v>2573.6550000000002</v>
      </c>
      <c r="AF44" s="152">
        <v>198.60900000000001</v>
      </c>
      <c r="AG44" s="152">
        <v>266.44600000000003</v>
      </c>
      <c r="AH44" s="152">
        <v>2108.6</v>
      </c>
      <c r="AI44" s="152">
        <v>1768.4</v>
      </c>
      <c r="AJ44" s="152">
        <v>340.2</v>
      </c>
      <c r="AK44" s="152">
        <v>0</v>
      </c>
      <c r="AL44" s="152">
        <v>3.677</v>
      </c>
      <c r="AM44" s="152">
        <v>0</v>
      </c>
      <c r="AN44" s="152">
        <v>-1325.5329999999999</v>
      </c>
      <c r="AO44" s="152">
        <v>857.755</v>
      </c>
      <c r="AP44" s="152">
        <v>857.755</v>
      </c>
      <c r="AQ44" s="152">
        <v>0</v>
      </c>
      <c r="AR44" s="152">
        <v>-158.74199999999999</v>
      </c>
      <c r="AS44" s="152">
        <v>-83.2</v>
      </c>
      <c r="AT44" s="152">
        <v>65.599999999999994</v>
      </c>
      <c r="AU44" s="152">
        <v>65.599999999999994</v>
      </c>
      <c r="AV44" s="152">
        <v>0</v>
      </c>
      <c r="AW44" s="152">
        <v>-148.80000000000001</v>
      </c>
      <c r="AX44" s="152">
        <v>-148.80000000000001</v>
      </c>
      <c r="AY44" s="152">
        <v>0</v>
      </c>
      <c r="AZ44" s="152">
        <v>0</v>
      </c>
      <c r="BA44" s="152">
        <v>-75.542000000000002</v>
      </c>
      <c r="BB44" s="152">
        <v>-2024.546</v>
      </c>
      <c r="BC44" s="152">
        <v>-1433.046</v>
      </c>
      <c r="BD44" s="152">
        <v>-631.346</v>
      </c>
      <c r="BE44" s="152">
        <v>-5</v>
      </c>
      <c r="BF44" s="152">
        <v>-145.5</v>
      </c>
      <c r="BG44" s="152">
        <v>-480.846</v>
      </c>
      <c r="BH44" s="152">
        <v>-801.7</v>
      </c>
      <c r="BI44" s="152">
        <v>364</v>
      </c>
      <c r="BJ44" s="152">
        <v>-1165.7</v>
      </c>
      <c r="BK44" s="152">
        <v>0</v>
      </c>
      <c r="BL44" s="152">
        <v>-591.5</v>
      </c>
      <c r="BM44" s="152">
        <v>-12.557</v>
      </c>
      <c r="BN44" s="152">
        <v>-1638.1</v>
      </c>
      <c r="BO44" s="152">
        <v>336.4</v>
      </c>
      <c r="BP44" s="152">
        <v>1213.818</v>
      </c>
      <c r="BQ44" s="152">
        <v>1147.4780000000001</v>
      </c>
      <c r="BR44" s="152">
        <v>1541.817</v>
      </c>
      <c r="BS44" s="152">
        <v>-394.33800000000002</v>
      </c>
      <c r="BT44" s="152">
        <v>0</v>
      </c>
      <c r="BU44" s="152">
        <v>66.34</v>
      </c>
      <c r="BV44" s="152">
        <v>-1777.559</v>
      </c>
      <c r="BW44" s="152">
        <v>600.13099999999997</v>
      </c>
      <c r="BX44" s="152">
        <v>-23.832999999999998</v>
      </c>
    </row>
    <row r="45" spans="1:76" x14ac:dyDescent="0.3">
      <c r="A45" s="154">
        <v>32325</v>
      </c>
      <c r="B45" s="152">
        <v>-1453.5</v>
      </c>
      <c r="C45" s="152">
        <v>10343.144</v>
      </c>
      <c r="D45" s="152">
        <v>8964.4719999999998</v>
      </c>
      <c r="E45" s="152">
        <v>7551.509</v>
      </c>
      <c r="F45" s="152">
        <v>7551.509</v>
      </c>
      <c r="G45" s="152">
        <v>0</v>
      </c>
      <c r="H45" s="152">
        <v>1412.963</v>
      </c>
      <c r="I45" s="152">
        <v>626.11699999999996</v>
      </c>
      <c r="J45" s="152">
        <v>262.59500000000003</v>
      </c>
      <c r="K45" s="152">
        <v>146.61500000000001</v>
      </c>
      <c r="L45" s="152">
        <v>377.63600000000002</v>
      </c>
      <c r="M45" s="152">
        <v>804.48</v>
      </c>
      <c r="N45" s="152">
        <v>668.3</v>
      </c>
      <c r="O45" s="152">
        <v>136.18</v>
      </c>
      <c r="P45" s="152">
        <v>574.19200000000001</v>
      </c>
      <c r="Q45" s="152">
        <v>491.315</v>
      </c>
      <c r="R45" s="152">
        <v>82.876999999999995</v>
      </c>
      <c r="S45" s="152">
        <v>11796.644</v>
      </c>
      <c r="T45" s="152">
        <v>9329.5300000000007</v>
      </c>
      <c r="U45" s="152">
        <v>7623.8850000000002</v>
      </c>
      <c r="V45" s="152">
        <v>7623.8850000000002</v>
      </c>
      <c r="W45" s="152">
        <v>0</v>
      </c>
      <c r="X45" s="152">
        <v>1705.645</v>
      </c>
      <c r="Y45" s="152">
        <v>227.33500000000001</v>
      </c>
      <c r="Z45" s="152">
        <v>429.53899999999999</v>
      </c>
      <c r="AA45" s="152">
        <v>432.22500000000002</v>
      </c>
      <c r="AB45" s="152">
        <v>156.49700000000001</v>
      </c>
      <c r="AC45" s="152">
        <v>13.932</v>
      </c>
      <c r="AD45" s="152">
        <v>446.11700000000002</v>
      </c>
      <c r="AE45" s="152">
        <v>2457.7420000000002</v>
      </c>
      <c r="AF45" s="152">
        <v>224.25700000000001</v>
      </c>
      <c r="AG45" s="152">
        <v>149.185</v>
      </c>
      <c r="AH45" s="152">
        <v>2084.3000000000002</v>
      </c>
      <c r="AI45" s="152">
        <v>1725.8</v>
      </c>
      <c r="AJ45" s="152">
        <v>358.5</v>
      </c>
      <c r="AK45" s="152">
        <v>0</v>
      </c>
      <c r="AL45" s="152">
        <v>9.3719999999999999</v>
      </c>
      <c r="AM45" s="152">
        <v>0</v>
      </c>
      <c r="AN45" s="152">
        <v>906.96</v>
      </c>
      <c r="AO45" s="152">
        <v>594.51400000000001</v>
      </c>
      <c r="AP45" s="152">
        <v>594.51400000000001</v>
      </c>
      <c r="AQ45" s="152">
        <v>0</v>
      </c>
      <c r="AR45" s="152">
        <v>344.976</v>
      </c>
      <c r="AS45" s="152">
        <v>207.8</v>
      </c>
      <c r="AT45" s="152">
        <v>267.39999999999998</v>
      </c>
      <c r="AU45" s="152">
        <v>267.39999999999998</v>
      </c>
      <c r="AV45" s="152">
        <v>0</v>
      </c>
      <c r="AW45" s="152">
        <v>-59.6</v>
      </c>
      <c r="AX45" s="152">
        <v>-59.6</v>
      </c>
      <c r="AY45" s="152">
        <v>0</v>
      </c>
      <c r="AZ45" s="152">
        <v>0</v>
      </c>
      <c r="BA45" s="152">
        <v>137.17599999999999</v>
      </c>
      <c r="BB45" s="152">
        <v>-32.53</v>
      </c>
      <c r="BC45" s="152">
        <v>-526.23</v>
      </c>
      <c r="BD45" s="152">
        <v>-336.23</v>
      </c>
      <c r="BE45" s="152">
        <v>145.6</v>
      </c>
      <c r="BF45" s="152">
        <v>-119</v>
      </c>
      <c r="BG45" s="152">
        <v>-362.83</v>
      </c>
      <c r="BH45" s="152">
        <v>-190</v>
      </c>
      <c r="BI45" s="152">
        <v>246</v>
      </c>
      <c r="BJ45" s="152">
        <v>-436</v>
      </c>
      <c r="BK45" s="152">
        <v>0</v>
      </c>
      <c r="BL45" s="152">
        <v>493.7</v>
      </c>
      <c r="BM45" s="152">
        <v>-3615.46</v>
      </c>
      <c r="BN45" s="152">
        <v>-4252.3999999999996</v>
      </c>
      <c r="BO45" s="152">
        <v>90.4</v>
      </c>
      <c r="BP45" s="152">
        <v>-365.05799999999999</v>
      </c>
      <c r="BQ45" s="152">
        <v>-72.376000000000005</v>
      </c>
      <c r="BR45" s="152">
        <v>1267.43</v>
      </c>
      <c r="BS45" s="152">
        <v>-1339.808</v>
      </c>
      <c r="BT45" s="152">
        <v>0</v>
      </c>
      <c r="BU45" s="152">
        <v>-292.68200000000002</v>
      </c>
      <c r="BV45" s="152">
        <v>-1653.2619999999999</v>
      </c>
      <c r="BW45" s="152">
        <v>564.82000000000005</v>
      </c>
      <c r="BX45" s="152">
        <v>5068.96</v>
      </c>
    </row>
    <row r="46" spans="1:76" x14ac:dyDescent="0.3">
      <c r="A46" s="155">
        <v>32417</v>
      </c>
      <c r="B46" s="152">
        <v>-1717.7539999999999</v>
      </c>
      <c r="C46" s="152">
        <v>10664.103999999999</v>
      </c>
      <c r="D46" s="152">
        <v>9375.2870000000003</v>
      </c>
      <c r="E46" s="152">
        <v>7794.0630000000001</v>
      </c>
      <c r="F46" s="152">
        <v>7794.0630000000001</v>
      </c>
      <c r="G46" s="152">
        <v>0</v>
      </c>
      <c r="H46" s="152">
        <v>1581.2239999999999</v>
      </c>
      <c r="I46" s="152">
        <v>689.34199999999998</v>
      </c>
      <c r="J46" s="152">
        <v>322.57100000000003</v>
      </c>
      <c r="K46" s="152">
        <v>151.47200000000001</v>
      </c>
      <c r="L46" s="152">
        <v>417.839</v>
      </c>
      <c r="M46" s="152">
        <v>752.44100000000003</v>
      </c>
      <c r="N46" s="152">
        <v>619.1</v>
      </c>
      <c r="O46" s="152">
        <v>133.34100000000001</v>
      </c>
      <c r="P46" s="152">
        <v>536.37599999999998</v>
      </c>
      <c r="Q46" s="152">
        <v>443.303</v>
      </c>
      <c r="R46" s="152">
        <v>93.072999999999993</v>
      </c>
      <c r="S46" s="152">
        <v>12381.858</v>
      </c>
      <c r="T46" s="152">
        <v>9874.5</v>
      </c>
      <c r="U46" s="152">
        <v>7938.5780000000004</v>
      </c>
      <c r="V46" s="152">
        <v>7938.5780000000004</v>
      </c>
      <c r="W46" s="152">
        <v>0</v>
      </c>
      <c r="X46" s="152">
        <v>1935.922</v>
      </c>
      <c r="Y46" s="152">
        <v>245.571</v>
      </c>
      <c r="Z46" s="152">
        <v>402.334</v>
      </c>
      <c r="AA46" s="152">
        <v>634.85299999999995</v>
      </c>
      <c r="AB46" s="152">
        <v>156.197</v>
      </c>
      <c r="AC46" s="152">
        <v>14.345000000000001</v>
      </c>
      <c r="AD46" s="152">
        <v>482.62200000000001</v>
      </c>
      <c r="AE46" s="152">
        <v>2506.1419999999998</v>
      </c>
      <c r="AF46" s="152">
        <v>150.137</v>
      </c>
      <c r="AG46" s="152">
        <v>107.80500000000001</v>
      </c>
      <c r="AH46" s="152">
        <v>2248.1999999999998</v>
      </c>
      <c r="AI46" s="152">
        <v>1898.5</v>
      </c>
      <c r="AJ46" s="152">
        <v>349.7</v>
      </c>
      <c r="AK46" s="152">
        <v>0</v>
      </c>
      <c r="AL46" s="152">
        <v>1.216</v>
      </c>
      <c r="AM46" s="152">
        <v>0</v>
      </c>
      <c r="AN46" s="152">
        <v>-105.313</v>
      </c>
      <c r="AO46" s="152">
        <v>957.47400000000005</v>
      </c>
      <c r="AP46" s="152">
        <v>957.47400000000005</v>
      </c>
      <c r="AQ46" s="152">
        <v>0</v>
      </c>
      <c r="AR46" s="152">
        <v>70.786000000000001</v>
      </c>
      <c r="AS46" s="152">
        <v>255.9</v>
      </c>
      <c r="AT46" s="152">
        <v>359.1</v>
      </c>
      <c r="AU46" s="152">
        <v>359.1</v>
      </c>
      <c r="AV46" s="152">
        <v>0</v>
      </c>
      <c r="AW46" s="152">
        <v>-103.2</v>
      </c>
      <c r="AX46" s="152">
        <v>-103.2</v>
      </c>
      <c r="AY46" s="152">
        <v>0</v>
      </c>
      <c r="AZ46" s="152">
        <v>0</v>
      </c>
      <c r="BA46" s="152">
        <v>-185.114</v>
      </c>
      <c r="BB46" s="152">
        <v>-1133.5730000000001</v>
      </c>
      <c r="BC46" s="152">
        <v>-480.27300000000002</v>
      </c>
      <c r="BD46" s="152">
        <v>-177.87299999999999</v>
      </c>
      <c r="BE46" s="152">
        <v>509</v>
      </c>
      <c r="BF46" s="152">
        <v>-202.1</v>
      </c>
      <c r="BG46" s="152">
        <v>-484.77300000000002</v>
      </c>
      <c r="BH46" s="152">
        <v>-302.39999999999998</v>
      </c>
      <c r="BI46" s="152">
        <v>413</v>
      </c>
      <c r="BJ46" s="152">
        <v>-715.4</v>
      </c>
      <c r="BK46" s="152">
        <v>0</v>
      </c>
      <c r="BL46" s="152">
        <v>-653.29999999999995</v>
      </c>
      <c r="BM46" s="152">
        <v>-1659.433</v>
      </c>
      <c r="BN46" s="152">
        <v>-3316.7</v>
      </c>
      <c r="BO46" s="152">
        <v>-165.8</v>
      </c>
      <c r="BP46" s="152">
        <v>-499.21300000000002</v>
      </c>
      <c r="BQ46" s="152">
        <v>-144.51499999999999</v>
      </c>
      <c r="BR46" s="152">
        <v>1219.393</v>
      </c>
      <c r="BS46" s="152">
        <v>-1363.9079999999999</v>
      </c>
      <c r="BT46" s="152">
        <v>0</v>
      </c>
      <c r="BU46" s="152">
        <v>-354.69799999999998</v>
      </c>
      <c r="BV46" s="152">
        <v>-1753.701</v>
      </c>
      <c r="BW46" s="152">
        <v>535.16</v>
      </c>
      <c r="BX46" s="152">
        <v>3377.1869999999999</v>
      </c>
    </row>
    <row r="47" spans="1:76" x14ac:dyDescent="0.3">
      <c r="A47" s="151">
        <v>32509</v>
      </c>
      <c r="B47" s="152">
        <v>-1030.402</v>
      </c>
      <c r="C47" s="152">
        <v>11696.856</v>
      </c>
      <c r="D47" s="152">
        <v>10226.502</v>
      </c>
      <c r="E47" s="152">
        <v>8409.9539999999997</v>
      </c>
      <c r="F47" s="152">
        <v>8409.9539999999997</v>
      </c>
      <c r="G47" s="152">
        <v>0</v>
      </c>
      <c r="H47" s="152">
        <v>1816.548</v>
      </c>
      <c r="I47" s="152">
        <v>967.78499999999997</v>
      </c>
      <c r="J47" s="152">
        <v>319.798</v>
      </c>
      <c r="K47" s="152">
        <v>181.02199999999999</v>
      </c>
      <c r="L47" s="152">
        <v>347.94299999999998</v>
      </c>
      <c r="M47" s="152">
        <v>811.32899999999995</v>
      </c>
      <c r="N47" s="152">
        <v>662.452</v>
      </c>
      <c r="O47" s="152">
        <v>148.87700000000001</v>
      </c>
      <c r="P47" s="152">
        <v>659.02499999999998</v>
      </c>
      <c r="Q47" s="152">
        <v>576.90200000000004</v>
      </c>
      <c r="R47" s="152">
        <v>82.123000000000005</v>
      </c>
      <c r="S47" s="152">
        <v>12727.258</v>
      </c>
      <c r="T47" s="152">
        <v>9745.3549999999996</v>
      </c>
      <c r="U47" s="152">
        <v>8004.393</v>
      </c>
      <c r="V47" s="152">
        <v>8004.393</v>
      </c>
      <c r="W47" s="152">
        <v>0</v>
      </c>
      <c r="X47" s="152">
        <v>1740.962</v>
      </c>
      <c r="Y47" s="152">
        <v>275.46699999999998</v>
      </c>
      <c r="Z47" s="152">
        <v>364.29300000000001</v>
      </c>
      <c r="AA47" s="152">
        <v>580.65200000000004</v>
      </c>
      <c r="AB47" s="152">
        <v>142.31100000000001</v>
      </c>
      <c r="AC47" s="152">
        <v>7.282</v>
      </c>
      <c r="AD47" s="152">
        <v>370.95699999999999</v>
      </c>
      <c r="AE47" s="152">
        <v>2980.5</v>
      </c>
      <c r="AF47" s="152">
        <v>190.1</v>
      </c>
      <c r="AG47" s="152">
        <v>263.89999999999998</v>
      </c>
      <c r="AH47" s="152">
        <v>2526.5</v>
      </c>
      <c r="AI47" s="152">
        <v>2188.6999999999998</v>
      </c>
      <c r="AJ47" s="152">
        <v>337.8</v>
      </c>
      <c r="AK47" s="152">
        <v>0</v>
      </c>
      <c r="AL47" s="152">
        <v>1.403</v>
      </c>
      <c r="AM47" s="152">
        <v>0</v>
      </c>
      <c r="AN47" s="152">
        <v>-2171.8009999999999</v>
      </c>
      <c r="AO47" s="152">
        <v>618.26300000000003</v>
      </c>
      <c r="AP47" s="152">
        <v>618.26300000000003</v>
      </c>
      <c r="AQ47" s="152">
        <v>0</v>
      </c>
      <c r="AR47" s="152">
        <v>-13.586</v>
      </c>
      <c r="AS47" s="152">
        <v>4.4139999999999997</v>
      </c>
      <c r="AT47" s="152">
        <v>-46.6</v>
      </c>
      <c r="AU47" s="152">
        <v>-46.6</v>
      </c>
      <c r="AV47" s="152">
        <v>0</v>
      </c>
      <c r="AW47" s="152">
        <v>51.014000000000003</v>
      </c>
      <c r="AX47" s="152">
        <v>3.8</v>
      </c>
      <c r="AY47" s="152">
        <v>47.213999999999999</v>
      </c>
      <c r="AZ47" s="152">
        <v>0</v>
      </c>
      <c r="BA47" s="152">
        <v>-18</v>
      </c>
      <c r="BB47" s="152">
        <v>-2776.4780000000001</v>
      </c>
      <c r="BC47" s="152">
        <v>-1765.4780000000001</v>
      </c>
      <c r="BD47" s="152">
        <v>-690.178</v>
      </c>
      <c r="BE47" s="152">
        <v>-174.7</v>
      </c>
      <c r="BF47" s="152">
        <v>-137.80000000000001</v>
      </c>
      <c r="BG47" s="152">
        <v>-377.678</v>
      </c>
      <c r="BH47" s="152">
        <v>-1075.3</v>
      </c>
      <c r="BI47" s="152">
        <v>26</v>
      </c>
      <c r="BJ47" s="152">
        <v>-1101.3</v>
      </c>
      <c r="BK47" s="152">
        <v>0</v>
      </c>
      <c r="BL47" s="152">
        <v>-1011</v>
      </c>
      <c r="BM47" s="152">
        <v>2793.203</v>
      </c>
      <c r="BN47" s="152">
        <v>-573.29999999999995</v>
      </c>
      <c r="BO47" s="152">
        <v>164.3</v>
      </c>
      <c r="BP47" s="152">
        <v>481.14699999999999</v>
      </c>
      <c r="BQ47" s="152">
        <v>405.56099999999998</v>
      </c>
      <c r="BR47" s="152">
        <v>1460.0340000000001</v>
      </c>
      <c r="BS47" s="152">
        <v>-1054.479</v>
      </c>
      <c r="BT47" s="152">
        <v>0</v>
      </c>
      <c r="BU47" s="152">
        <v>75.585999999999999</v>
      </c>
      <c r="BV47" s="152">
        <v>-2169.1709999999998</v>
      </c>
      <c r="BW47" s="152">
        <v>657.62199999999996</v>
      </c>
      <c r="BX47" s="152">
        <v>-1762.8009999999999</v>
      </c>
    </row>
    <row r="48" spans="1:76" x14ac:dyDescent="0.3">
      <c r="A48" s="153">
        <v>32599</v>
      </c>
      <c r="B48" s="152">
        <v>-1270.971</v>
      </c>
      <c r="C48" s="152">
        <v>12346.968000000001</v>
      </c>
      <c r="D48" s="152">
        <v>10852.683999999999</v>
      </c>
      <c r="E48" s="152">
        <v>9195.41</v>
      </c>
      <c r="F48" s="152">
        <v>9195.41</v>
      </c>
      <c r="G48" s="152">
        <v>0</v>
      </c>
      <c r="H48" s="152">
        <v>1657.2739999999999</v>
      </c>
      <c r="I48" s="152">
        <v>747.19600000000003</v>
      </c>
      <c r="J48" s="152">
        <v>327.702</v>
      </c>
      <c r="K48" s="152">
        <v>173.03200000000001</v>
      </c>
      <c r="L48" s="152">
        <v>409.34399999999999</v>
      </c>
      <c r="M48" s="152">
        <v>814.255</v>
      </c>
      <c r="N48" s="152">
        <v>665.82799999999997</v>
      </c>
      <c r="O48" s="152">
        <v>148.42699999999999</v>
      </c>
      <c r="P48" s="152">
        <v>680.029</v>
      </c>
      <c r="Q48" s="152">
        <v>596.83900000000006</v>
      </c>
      <c r="R48" s="152">
        <v>83.19</v>
      </c>
      <c r="S48" s="152">
        <v>13617.939</v>
      </c>
      <c r="T48" s="152">
        <v>10754.477999999999</v>
      </c>
      <c r="U48" s="152">
        <v>8995.0020000000004</v>
      </c>
      <c r="V48" s="152">
        <v>8995.0020000000004</v>
      </c>
      <c r="W48" s="152">
        <v>0</v>
      </c>
      <c r="X48" s="152">
        <v>1759.4760000000001</v>
      </c>
      <c r="Y48" s="152">
        <v>310.66399999999999</v>
      </c>
      <c r="Z48" s="152">
        <v>364.62400000000002</v>
      </c>
      <c r="AA48" s="152">
        <v>532.46299999999997</v>
      </c>
      <c r="AB48" s="152">
        <v>165.10300000000001</v>
      </c>
      <c r="AC48" s="152">
        <v>10.220000000000001</v>
      </c>
      <c r="AD48" s="152">
        <v>376.40199999999999</v>
      </c>
      <c r="AE48" s="152">
        <v>2859.5070000000001</v>
      </c>
      <c r="AF48" s="152">
        <v>250.5</v>
      </c>
      <c r="AG48" s="152">
        <v>403.20699999999999</v>
      </c>
      <c r="AH48" s="152">
        <v>2205.8000000000002</v>
      </c>
      <c r="AI48" s="152">
        <v>1890.7</v>
      </c>
      <c r="AJ48" s="152">
        <v>315.10000000000002</v>
      </c>
      <c r="AK48" s="152">
        <v>0</v>
      </c>
      <c r="AL48" s="152">
        <v>3.9540000000000002</v>
      </c>
      <c r="AM48" s="152">
        <v>0</v>
      </c>
      <c r="AN48" s="152">
        <v>723.01300000000003</v>
      </c>
      <c r="AO48" s="152">
        <v>842.36</v>
      </c>
      <c r="AP48" s="152">
        <v>842.36</v>
      </c>
      <c r="AQ48" s="152">
        <v>0</v>
      </c>
      <c r="AR48" s="152">
        <v>81.787999999999997</v>
      </c>
      <c r="AS48" s="152">
        <v>93.787999999999997</v>
      </c>
      <c r="AT48" s="152">
        <v>-9</v>
      </c>
      <c r="AU48" s="152">
        <v>-9</v>
      </c>
      <c r="AV48" s="152">
        <v>0</v>
      </c>
      <c r="AW48" s="152">
        <v>102.788</v>
      </c>
      <c r="AX48" s="152">
        <v>2.7</v>
      </c>
      <c r="AY48" s="152">
        <v>100.08799999999999</v>
      </c>
      <c r="AZ48" s="152">
        <v>0</v>
      </c>
      <c r="BA48" s="152">
        <v>-12</v>
      </c>
      <c r="BB48" s="152">
        <v>-201.13499999999999</v>
      </c>
      <c r="BC48" s="152">
        <v>-181.13499999999999</v>
      </c>
      <c r="BD48" s="152">
        <v>427.565</v>
      </c>
      <c r="BE48" s="152">
        <v>115.4</v>
      </c>
      <c r="BF48" s="152">
        <v>519.29999999999995</v>
      </c>
      <c r="BG48" s="152">
        <v>-207.13499999999999</v>
      </c>
      <c r="BH48" s="152">
        <v>-608.70000000000005</v>
      </c>
      <c r="BI48" s="152">
        <v>275</v>
      </c>
      <c r="BJ48" s="152">
        <v>-883.7</v>
      </c>
      <c r="BK48" s="152">
        <v>0</v>
      </c>
      <c r="BL48" s="152">
        <v>-20</v>
      </c>
      <c r="BM48" s="152">
        <v>-11.641999999999999</v>
      </c>
      <c r="BN48" s="152">
        <v>-623.20000000000005</v>
      </c>
      <c r="BO48" s="152">
        <v>63.6</v>
      </c>
      <c r="BP48" s="152">
        <v>98.206000000000003</v>
      </c>
      <c r="BQ48" s="152">
        <v>200.40799999999999</v>
      </c>
      <c r="BR48" s="152">
        <v>1649.4169999999999</v>
      </c>
      <c r="BS48" s="152">
        <v>-1449.0050000000001</v>
      </c>
      <c r="BT48" s="152">
        <v>0</v>
      </c>
      <c r="BU48" s="152">
        <v>-102.202</v>
      </c>
      <c r="BV48" s="152">
        <v>-2045.252</v>
      </c>
      <c r="BW48" s="152">
        <v>676.07500000000005</v>
      </c>
      <c r="BX48" s="152">
        <v>1282.6130000000001</v>
      </c>
    </row>
    <row r="49" spans="1:76" x14ac:dyDescent="0.3">
      <c r="A49" s="154">
        <v>32690</v>
      </c>
      <c r="B49" s="152">
        <v>-2061.5659999999998</v>
      </c>
      <c r="C49" s="152">
        <v>11708.152</v>
      </c>
      <c r="D49" s="152">
        <v>10345.468000000001</v>
      </c>
      <c r="E49" s="152">
        <v>8632.1360000000004</v>
      </c>
      <c r="F49" s="152">
        <v>8632.1360000000004</v>
      </c>
      <c r="G49" s="152">
        <v>0</v>
      </c>
      <c r="H49" s="152">
        <v>1713.3320000000001</v>
      </c>
      <c r="I49" s="152">
        <v>745.471</v>
      </c>
      <c r="J49" s="152">
        <v>362.5</v>
      </c>
      <c r="K49" s="152">
        <v>155.929</v>
      </c>
      <c r="L49" s="152">
        <v>449.43200000000002</v>
      </c>
      <c r="M49" s="152">
        <v>773.971</v>
      </c>
      <c r="N49" s="152">
        <v>628.55799999999999</v>
      </c>
      <c r="O49" s="152">
        <v>145.41300000000001</v>
      </c>
      <c r="P49" s="152">
        <v>588.71299999999997</v>
      </c>
      <c r="Q49" s="152">
        <v>511.541</v>
      </c>
      <c r="R49" s="152">
        <v>77.171999999999997</v>
      </c>
      <c r="S49" s="152">
        <v>13769.718000000001</v>
      </c>
      <c r="T49" s="152">
        <v>10638.534</v>
      </c>
      <c r="U49" s="152">
        <v>8567.7479999999996</v>
      </c>
      <c r="V49" s="152">
        <v>8567.7479999999996</v>
      </c>
      <c r="W49" s="152">
        <v>0</v>
      </c>
      <c r="X49" s="152">
        <v>2070.7860000000001</v>
      </c>
      <c r="Y49" s="152">
        <v>282.68599999999998</v>
      </c>
      <c r="Z49" s="152">
        <v>505.45400000000001</v>
      </c>
      <c r="AA49" s="152">
        <v>585.78</v>
      </c>
      <c r="AB49" s="152">
        <v>197.49</v>
      </c>
      <c r="AC49" s="152">
        <v>15.859</v>
      </c>
      <c r="AD49" s="152">
        <v>483.517</v>
      </c>
      <c r="AE49" s="152">
        <v>3123.3629999999998</v>
      </c>
      <c r="AF49" s="152">
        <v>243.1</v>
      </c>
      <c r="AG49" s="152">
        <v>233.46299999999999</v>
      </c>
      <c r="AH49" s="152">
        <v>2646.8</v>
      </c>
      <c r="AI49" s="152">
        <v>2365.8000000000002</v>
      </c>
      <c r="AJ49" s="152">
        <v>281</v>
      </c>
      <c r="AK49" s="152">
        <v>0</v>
      </c>
      <c r="AL49" s="152">
        <v>7.8209999999999997</v>
      </c>
      <c r="AM49" s="152">
        <v>0</v>
      </c>
      <c r="AN49" s="152">
        <v>3001.2379999999998</v>
      </c>
      <c r="AO49" s="152">
        <v>883.27200000000005</v>
      </c>
      <c r="AP49" s="152">
        <v>883.27200000000005</v>
      </c>
      <c r="AQ49" s="152">
        <v>0</v>
      </c>
      <c r="AR49" s="152">
        <v>59.122</v>
      </c>
      <c r="AS49" s="152">
        <v>101.122</v>
      </c>
      <c r="AT49" s="152">
        <v>-26.1</v>
      </c>
      <c r="AU49" s="152">
        <v>-26.1</v>
      </c>
      <c r="AV49" s="152">
        <v>0</v>
      </c>
      <c r="AW49" s="152">
        <v>127.22199999999999</v>
      </c>
      <c r="AX49" s="152">
        <v>-0.3</v>
      </c>
      <c r="AY49" s="152">
        <v>127.52200000000001</v>
      </c>
      <c r="AZ49" s="152">
        <v>0</v>
      </c>
      <c r="BA49" s="152">
        <v>-42</v>
      </c>
      <c r="BB49" s="152">
        <v>2058.8440000000001</v>
      </c>
      <c r="BC49" s="152">
        <v>2242.0439999999999</v>
      </c>
      <c r="BD49" s="152">
        <v>1875.8440000000001</v>
      </c>
      <c r="BE49" s="152">
        <v>123.1</v>
      </c>
      <c r="BF49" s="152">
        <v>1703.2</v>
      </c>
      <c r="BG49" s="152">
        <v>49.543999999999997</v>
      </c>
      <c r="BH49" s="152">
        <v>366.2</v>
      </c>
      <c r="BI49" s="152">
        <v>302</v>
      </c>
      <c r="BJ49" s="152">
        <v>64.2</v>
      </c>
      <c r="BK49" s="152">
        <v>0</v>
      </c>
      <c r="BL49" s="152">
        <v>-183.2</v>
      </c>
      <c r="BM49" s="152">
        <v>1179.328</v>
      </c>
      <c r="BN49" s="152">
        <v>1950.5</v>
      </c>
      <c r="BO49" s="152">
        <v>168.5</v>
      </c>
      <c r="BP49" s="152">
        <v>-293.06599999999997</v>
      </c>
      <c r="BQ49" s="152">
        <v>64.388000000000005</v>
      </c>
      <c r="BR49" s="152">
        <v>1591.165</v>
      </c>
      <c r="BS49" s="152">
        <v>-1526.7729999999999</v>
      </c>
      <c r="BT49" s="152">
        <v>0</v>
      </c>
      <c r="BU49" s="152">
        <v>-357.45400000000001</v>
      </c>
      <c r="BV49" s="152">
        <v>-2349.3919999999998</v>
      </c>
      <c r="BW49" s="152">
        <v>580.89200000000005</v>
      </c>
      <c r="BX49" s="152">
        <v>882.23800000000006</v>
      </c>
    </row>
    <row r="50" spans="1:76" x14ac:dyDescent="0.3">
      <c r="A50" s="155">
        <v>32782</v>
      </c>
      <c r="B50" s="152">
        <v>-1458.2729999999999</v>
      </c>
      <c r="C50" s="152">
        <v>12351.402</v>
      </c>
      <c r="D50" s="152">
        <v>10972.696</v>
      </c>
      <c r="E50" s="152">
        <v>8933.5480000000007</v>
      </c>
      <c r="F50" s="152">
        <v>8933.5480000000007</v>
      </c>
      <c r="G50" s="152">
        <v>0</v>
      </c>
      <c r="H50" s="152">
        <v>2039.1479999999999</v>
      </c>
      <c r="I50" s="152">
        <v>927.03300000000002</v>
      </c>
      <c r="J50" s="152">
        <v>424.36900000000003</v>
      </c>
      <c r="K50" s="152">
        <v>181.48699999999999</v>
      </c>
      <c r="L50" s="152">
        <v>506.25900000000001</v>
      </c>
      <c r="M50" s="152">
        <v>765.63199999999995</v>
      </c>
      <c r="N50" s="152">
        <v>623.20799999999997</v>
      </c>
      <c r="O50" s="152">
        <v>142.42400000000001</v>
      </c>
      <c r="P50" s="152">
        <v>613.07399999999996</v>
      </c>
      <c r="Q50" s="152">
        <v>527.17200000000003</v>
      </c>
      <c r="R50" s="152">
        <v>85.902000000000001</v>
      </c>
      <c r="S50" s="152">
        <v>13809.674999999999</v>
      </c>
      <c r="T50" s="152">
        <v>11541.851000000001</v>
      </c>
      <c r="U50" s="152">
        <v>9198.8539999999994</v>
      </c>
      <c r="V50" s="152">
        <v>9198.8539999999994</v>
      </c>
      <c r="W50" s="152">
        <v>0</v>
      </c>
      <c r="X50" s="152">
        <v>2342.9969999999998</v>
      </c>
      <c r="Y50" s="152">
        <v>289.803</v>
      </c>
      <c r="Z50" s="152">
        <v>515.33600000000001</v>
      </c>
      <c r="AA50" s="152">
        <v>798.63099999999997</v>
      </c>
      <c r="AB50" s="152">
        <v>193.97499999999999</v>
      </c>
      <c r="AC50" s="152">
        <v>10.771000000000001</v>
      </c>
      <c r="AD50" s="152">
        <v>534.48099999999999</v>
      </c>
      <c r="AE50" s="152">
        <v>2265.2280000000001</v>
      </c>
      <c r="AF50" s="152">
        <v>192.3</v>
      </c>
      <c r="AG50" s="152">
        <v>174.428</v>
      </c>
      <c r="AH50" s="152">
        <v>1898.5</v>
      </c>
      <c r="AI50" s="152">
        <v>1615.7</v>
      </c>
      <c r="AJ50" s="152">
        <v>282.8</v>
      </c>
      <c r="AK50" s="152">
        <v>0</v>
      </c>
      <c r="AL50" s="152">
        <v>2.5960000000000001</v>
      </c>
      <c r="AM50" s="152">
        <v>0</v>
      </c>
      <c r="AN50" s="152">
        <v>522.27099999999996</v>
      </c>
      <c r="AO50" s="152">
        <v>831.60500000000002</v>
      </c>
      <c r="AP50" s="152">
        <v>831.60500000000002</v>
      </c>
      <c r="AQ50" s="152">
        <v>0</v>
      </c>
      <c r="AR50" s="152">
        <v>230.01400000000001</v>
      </c>
      <c r="AS50" s="152">
        <v>252.01400000000001</v>
      </c>
      <c r="AT50" s="152">
        <v>-67.3</v>
      </c>
      <c r="AU50" s="152">
        <v>-67.3</v>
      </c>
      <c r="AV50" s="152">
        <v>0</v>
      </c>
      <c r="AW50" s="152">
        <v>319.31400000000002</v>
      </c>
      <c r="AX50" s="152">
        <v>100.8</v>
      </c>
      <c r="AY50" s="152">
        <v>218.51400000000001</v>
      </c>
      <c r="AZ50" s="152">
        <v>0</v>
      </c>
      <c r="BA50" s="152">
        <v>-22</v>
      </c>
      <c r="BB50" s="152">
        <v>-539.34799999999996</v>
      </c>
      <c r="BC50" s="152">
        <v>-677.34799999999996</v>
      </c>
      <c r="BD50" s="152">
        <v>-617.048</v>
      </c>
      <c r="BE50" s="152">
        <v>-363.1</v>
      </c>
      <c r="BF50" s="152">
        <v>-408.1</v>
      </c>
      <c r="BG50" s="152">
        <v>154.15199999999999</v>
      </c>
      <c r="BH50" s="152">
        <v>-60.3</v>
      </c>
      <c r="BI50" s="152">
        <v>377</v>
      </c>
      <c r="BJ50" s="152">
        <v>-437.3</v>
      </c>
      <c r="BK50" s="152">
        <v>0</v>
      </c>
      <c r="BL50" s="152">
        <v>138</v>
      </c>
      <c r="BM50" s="152">
        <v>181.202</v>
      </c>
      <c r="BN50" s="152">
        <v>-482.5</v>
      </c>
      <c r="BO50" s="152">
        <v>-272.3</v>
      </c>
      <c r="BP50" s="152">
        <v>-569.15499999999997</v>
      </c>
      <c r="BQ50" s="152">
        <v>-265.30599999999998</v>
      </c>
      <c r="BR50" s="152">
        <v>1770.097</v>
      </c>
      <c r="BS50" s="152">
        <v>-2035.402</v>
      </c>
      <c r="BT50" s="152">
        <v>0</v>
      </c>
      <c r="BU50" s="152">
        <v>-303.84899999999999</v>
      </c>
      <c r="BV50" s="152">
        <v>-1499.596</v>
      </c>
      <c r="BW50" s="152">
        <v>610.47799999999995</v>
      </c>
      <c r="BX50" s="152">
        <v>1277.0709999999999</v>
      </c>
    </row>
    <row r="51" spans="1:76" x14ac:dyDescent="0.3">
      <c r="A51" s="151">
        <v>32874</v>
      </c>
      <c r="B51" s="152">
        <v>-2190.8980000000001</v>
      </c>
      <c r="C51" s="152">
        <v>13121.839</v>
      </c>
      <c r="D51" s="152">
        <v>11583.557000000001</v>
      </c>
      <c r="E51" s="152">
        <v>9473.5679999999993</v>
      </c>
      <c r="F51" s="152">
        <v>9473.5679999999993</v>
      </c>
      <c r="G51" s="152">
        <v>0</v>
      </c>
      <c r="H51" s="152">
        <v>2109.989</v>
      </c>
      <c r="I51" s="152">
        <v>1086.2260000000001</v>
      </c>
      <c r="J51" s="152">
        <v>448.58800000000002</v>
      </c>
      <c r="K51" s="152">
        <v>217.39500000000001</v>
      </c>
      <c r="L51" s="152">
        <v>357.78</v>
      </c>
      <c r="M51" s="152">
        <v>750.798</v>
      </c>
      <c r="N51" s="152">
        <v>594.95399999999995</v>
      </c>
      <c r="O51" s="152">
        <v>155.84399999999999</v>
      </c>
      <c r="P51" s="152">
        <v>787.48400000000004</v>
      </c>
      <c r="Q51" s="152">
        <v>490.42200000000003</v>
      </c>
      <c r="R51" s="152">
        <v>297.06200000000001</v>
      </c>
      <c r="S51" s="152">
        <v>15312.736999999999</v>
      </c>
      <c r="T51" s="152">
        <v>11303.376</v>
      </c>
      <c r="U51" s="152">
        <v>8931.7440000000006</v>
      </c>
      <c r="V51" s="152">
        <v>8931.7440000000006</v>
      </c>
      <c r="W51" s="152">
        <v>0</v>
      </c>
      <c r="X51" s="152">
        <v>2371.6320000000001</v>
      </c>
      <c r="Y51" s="152">
        <v>269.82499999999999</v>
      </c>
      <c r="Z51" s="152">
        <v>397.06599999999997</v>
      </c>
      <c r="AA51" s="152">
        <v>832.81600000000003</v>
      </c>
      <c r="AB51" s="152">
        <v>177.089</v>
      </c>
      <c r="AC51" s="152">
        <v>26.437000000000001</v>
      </c>
      <c r="AD51" s="152">
        <v>668.399</v>
      </c>
      <c r="AE51" s="152">
        <v>4006.61</v>
      </c>
      <c r="AF51" s="152">
        <v>267.89999999999998</v>
      </c>
      <c r="AG51" s="152">
        <v>206.61</v>
      </c>
      <c r="AH51" s="152">
        <v>3532.1</v>
      </c>
      <c r="AI51" s="152">
        <v>3193.5</v>
      </c>
      <c r="AJ51" s="152">
        <v>338.6</v>
      </c>
      <c r="AK51" s="152">
        <v>0</v>
      </c>
      <c r="AL51" s="152">
        <v>2.7509999999999999</v>
      </c>
      <c r="AM51" s="152">
        <v>0</v>
      </c>
      <c r="AN51" s="152">
        <v>1100.444</v>
      </c>
      <c r="AO51" s="152">
        <v>561.01499999999999</v>
      </c>
      <c r="AP51" s="152">
        <v>561.01499999999999</v>
      </c>
      <c r="AQ51" s="152">
        <v>0</v>
      </c>
      <c r="AR51" s="152">
        <v>-5816.7929999999997</v>
      </c>
      <c r="AS51" s="152">
        <v>1279.8150000000001</v>
      </c>
      <c r="AT51" s="152">
        <v>324.5</v>
      </c>
      <c r="AU51" s="152">
        <v>324.5</v>
      </c>
      <c r="AV51" s="152">
        <v>0</v>
      </c>
      <c r="AW51" s="152">
        <v>955.31500000000005</v>
      </c>
      <c r="AX51" s="152">
        <v>446.2</v>
      </c>
      <c r="AY51" s="152">
        <v>509.11500000000001</v>
      </c>
      <c r="AZ51" s="152">
        <v>0</v>
      </c>
      <c r="BA51" s="152">
        <v>-7096.6080000000002</v>
      </c>
      <c r="BB51" s="152">
        <v>6356.2219999999998</v>
      </c>
      <c r="BC51" s="152">
        <v>6052.5219999999999</v>
      </c>
      <c r="BD51" s="152">
        <v>5804.8220000000001</v>
      </c>
      <c r="BE51" s="152">
        <v>3372.5</v>
      </c>
      <c r="BF51" s="152">
        <v>1010</v>
      </c>
      <c r="BG51" s="152">
        <v>1422.3219999999999</v>
      </c>
      <c r="BH51" s="152">
        <v>247.7</v>
      </c>
      <c r="BI51" s="152">
        <v>-136.9</v>
      </c>
      <c r="BJ51" s="152">
        <v>384.6</v>
      </c>
      <c r="BK51" s="152">
        <v>0</v>
      </c>
      <c r="BL51" s="152">
        <v>303.7</v>
      </c>
      <c r="BM51" s="152">
        <v>-935.14599999999996</v>
      </c>
      <c r="BN51" s="152">
        <v>-2110.6999999999998</v>
      </c>
      <c r="BO51" s="152">
        <v>85.1</v>
      </c>
      <c r="BP51" s="152">
        <v>280.18099999999998</v>
      </c>
      <c r="BQ51" s="152">
        <v>541.82399999999996</v>
      </c>
      <c r="BR51" s="152">
        <v>1671.1179999999999</v>
      </c>
      <c r="BS51" s="152">
        <v>-1129.287</v>
      </c>
      <c r="BT51" s="152">
        <v>0</v>
      </c>
      <c r="BU51" s="152">
        <v>-261.64299999999997</v>
      </c>
      <c r="BV51" s="152">
        <v>-3255.8119999999999</v>
      </c>
      <c r="BW51" s="152">
        <v>784.73299999999995</v>
      </c>
      <c r="BX51" s="152">
        <v>3126.0439999999999</v>
      </c>
    </row>
    <row r="52" spans="1:76" x14ac:dyDescent="0.3">
      <c r="A52" s="153">
        <v>32964</v>
      </c>
      <c r="B52" s="152">
        <v>-1658.7929999999999</v>
      </c>
      <c r="C52" s="152">
        <v>12468.743</v>
      </c>
      <c r="D52" s="152">
        <v>10961.554</v>
      </c>
      <c r="E52" s="152">
        <v>9004.1209999999992</v>
      </c>
      <c r="F52" s="152">
        <v>9004.1209999999992</v>
      </c>
      <c r="G52" s="152">
        <v>0</v>
      </c>
      <c r="H52" s="152">
        <v>1957.433</v>
      </c>
      <c r="I52" s="152">
        <v>957.78399999999999</v>
      </c>
      <c r="J52" s="152">
        <v>380.57400000000001</v>
      </c>
      <c r="K52" s="152">
        <v>209.339</v>
      </c>
      <c r="L52" s="152">
        <v>409.73599999999999</v>
      </c>
      <c r="M52" s="152">
        <v>794.83100000000002</v>
      </c>
      <c r="N52" s="152">
        <v>639.42399999999998</v>
      </c>
      <c r="O52" s="152">
        <v>155.40700000000001</v>
      </c>
      <c r="P52" s="152">
        <v>712.35799999999995</v>
      </c>
      <c r="Q52" s="152">
        <v>628.46900000000005</v>
      </c>
      <c r="R52" s="152">
        <v>83.888999999999996</v>
      </c>
      <c r="S52" s="152">
        <v>14127.536</v>
      </c>
      <c r="T52" s="152">
        <v>12314.355</v>
      </c>
      <c r="U52" s="152">
        <v>9893.0789999999997</v>
      </c>
      <c r="V52" s="152">
        <v>9893.0789999999997</v>
      </c>
      <c r="W52" s="152">
        <v>0</v>
      </c>
      <c r="X52" s="152">
        <v>2421.2759999999998</v>
      </c>
      <c r="Y52" s="152">
        <v>348.673</v>
      </c>
      <c r="Z52" s="152">
        <v>546.82299999999998</v>
      </c>
      <c r="AA52" s="152">
        <v>798.17</v>
      </c>
      <c r="AB52" s="152">
        <v>217.673</v>
      </c>
      <c r="AC52" s="152">
        <v>10.138999999999999</v>
      </c>
      <c r="AD52" s="152">
        <v>499.798</v>
      </c>
      <c r="AE52" s="152">
        <v>1811.23</v>
      </c>
      <c r="AF52" s="152">
        <v>351</v>
      </c>
      <c r="AG52" s="152">
        <v>416.03</v>
      </c>
      <c r="AH52" s="152">
        <v>1044.2</v>
      </c>
      <c r="AI52" s="152">
        <v>671.8</v>
      </c>
      <c r="AJ52" s="152">
        <v>372.4</v>
      </c>
      <c r="AK52" s="152">
        <v>0</v>
      </c>
      <c r="AL52" s="152">
        <v>1.9510000000000001</v>
      </c>
      <c r="AM52" s="152">
        <v>0</v>
      </c>
      <c r="AN52" s="152">
        <v>4120.9009999999998</v>
      </c>
      <c r="AO52" s="152">
        <v>615.59400000000005</v>
      </c>
      <c r="AP52" s="152">
        <v>615.59400000000005</v>
      </c>
      <c r="AQ52" s="152">
        <v>0</v>
      </c>
      <c r="AR52" s="152">
        <v>1033.0830000000001</v>
      </c>
      <c r="AS52" s="152">
        <v>865.43100000000004</v>
      </c>
      <c r="AT52" s="152">
        <v>-37.4</v>
      </c>
      <c r="AU52" s="152">
        <v>-37.4</v>
      </c>
      <c r="AV52" s="152">
        <v>0</v>
      </c>
      <c r="AW52" s="152">
        <v>902.83100000000002</v>
      </c>
      <c r="AX52" s="152">
        <v>188.3</v>
      </c>
      <c r="AY52" s="152">
        <v>714.53099999999995</v>
      </c>
      <c r="AZ52" s="152">
        <v>0</v>
      </c>
      <c r="BA52" s="152">
        <v>167.65199999999999</v>
      </c>
      <c r="BB52" s="152">
        <v>2472.2240000000002</v>
      </c>
      <c r="BC52" s="152">
        <v>1403.624</v>
      </c>
      <c r="BD52" s="152">
        <v>-119.776</v>
      </c>
      <c r="BE52" s="152">
        <v>342.4</v>
      </c>
      <c r="BF52" s="152">
        <v>-451.4</v>
      </c>
      <c r="BG52" s="152">
        <v>-10.776</v>
      </c>
      <c r="BH52" s="152">
        <v>1523.4</v>
      </c>
      <c r="BI52" s="152">
        <v>1489.9</v>
      </c>
      <c r="BJ52" s="152">
        <v>33.5</v>
      </c>
      <c r="BK52" s="152">
        <v>0</v>
      </c>
      <c r="BL52" s="152">
        <v>1068.5999999999999</v>
      </c>
      <c r="BM52" s="152">
        <v>-429.90800000000002</v>
      </c>
      <c r="BN52" s="152">
        <v>2153.5</v>
      </c>
      <c r="BO52" s="152">
        <v>-121.3</v>
      </c>
      <c r="BP52" s="152">
        <v>-1352.8009999999999</v>
      </c>
      <c r="BQ52" s="152">
        <v>-888.95799999999997</v>
      </c>
      <c r="BR52" s="152">
        <v>1232.9079999999999</v>
      </c>
      <c r="BS52" s="152">
        <v>-2121.8679999999999</v>
      </c>
      <c r="BT52" s="152">
        <v>0</v>
      </c>
      <c r="BU52" s="152">
        <v>-463.84300000000002</v>
      </c>
      <c r="BV52" s="152">
        <v>-1016.399</v>
      </c>
      <c r="BW52" s="152">
        <v>710.40700000000004</v>
      </c>
      <c r="BX52" s="152">
        <v>2088.701</v>
      </c>
    </row>
    <row r="53" spans="1:76" x14ac:dyDescent="0.3">
      <c r="A53" s="154">
        <v>33055</v>
      </c>
      <c r="B53" s="152">
        <v>-1778.3030000000001</v>
      </c>
      <c r="C53" s="152">
        <v>14203.826999999999</v>
      </c>
      <c r="D53" s="152">
        <v>12524.462</v>
      </c>
      <c r="E53" s="152">
        <v>10594.232</v>
      </c>
      <c r="F53" s="152">
        <v>10594.232</v>
      </c>
      <c r="G53" s="152">
        <v>0</v>
      </c>
      <c r="H53" s="152">
        <v>1930.23</v>
      </c>
      <c r="I53" s="152">
        <v>846.55200000000002</v>
      </c>
      <c r="J53" s="152">
        <v>380.03699999999998</v>
      </c>
      <c r="K53" s="152">
        <v>219.578</v>
      </c>
      <c r="L53" s="152">
        <v>484.06299999999999</v>
      </c>
      <c r="M53" s="152">
        <v>820.78700000000003</v>
      </c>
      <c r="N53" s="152">
        <v>668.54100000000005</v>
      </c>
      <c r="O53" s="152">
        <v>152.24600000000001</v>
      </c>
      <c r="P53" s="152">
        <v>858.57799999999997</v>
      </c>
      <c r="Q53" s="152">
        <v>768.40200000000004</v>
      </c>
      <c r="R53" s="152">
        <v>90.176000000000002</v>
      </c>
      <c r="S53" s="152">
        <v>15982.13</v>
      </c>
      <c r="T53" s="152">
        <v>13651.602000000001</v>
      </c>
      <c r="U53" s="152">
        <v>10923.846</v>
      </c>
      <c r="V53" s="152">
        <v>10923.846</v>
      </c>
      <c r="W53" s="152">
        <v>0</v>
      </c>
      <c r="X53" s="152">
        <v>2727.7559999999999</v>
      </c>
      <c r="Y53" s="152">
        <v>482.44499999999999</v>
      </c>
      <c r="Z53" s="152">
        <v>570.572</v>
      </c>
      <c r="AA53" s="152">
        <v>780.66600000000005</v>
      </c>
      <c r="AB53" s="152">
        <v>227.04599999999999</v>
      </c>
      <c r="AC53" s="152">
        <v>21.774999999999999</v>
      </c>
      <c r="AD53" s="152">
        <v>645.25199999999995</v>
      </c>
      <c r="AE53" s="152">
        <v>2323.8119999999999</v>
      </c>
      <c r="AF53" s="152">
        <v>342.8</v>
      </c>
      <c r="AG53" s="152">
        <v>255.91200000000001</v>
      </c>
      <c r="AH53" s="152">
        <v>1725.1</v>
      </c>
      <c r="AI53" s="152">
        <v>1323.6</v>
      </c>
      <c r="AJ53" s="152">
        <v>401.5</v>
      </c>
      <c r="AK53" s="152">
        <v>0</v>
      </c>
      <c r="AL53" s="152">
        <v>6.7160000000000002</v>
      </c>
      <c r="AM53" s="152">
        <v>0</v>
      </c>
      <c r="AN53" s="152">
        <v>1217.655</v>
      </c>
      <c r="AO53" s="152">
        <v>578.87199999999996</v>
      </c>
      <c r="AP53" s="152">
        <v>578.87199999999996</v>
      </c>
      <c r="AQ53" s="152">
        <v>0</v>
      </c>
      <c r="AR53" s="152">
        <v>-354.27699999999999</v>
      </c>
      <c r="AS53" s="152">
        <v>744.68100000000004</v>
      </c>
      <c r="AT53" s="152">
        <v>18.3</v>
      </c>
      <c r="AU53" s="152">
        <v>18.3</v>
      </c>
      <c r="AV53" s="152">
        <v>0</v>
      </c>
      <c r="AW53" s="152">
        <v>726.38099999999997</v>
      </c>
      <c r="AX53" s="152">
        <v>180.4</v>
      </c>
      <c r="AY53" s="152">
        <v>545.98099999999999</v>
      </c>
      <c r="AZ53" s="152">
        <v>0</v>
      </c>
      <c r="BA53" s="152">
        <v>-1098.9580000000001</v>
      </c>
      <c r="BB53" s="152">
        <v>993.06</v>
      </c>
      <c r="BC53" s="152">
        <v>2208.06</v>
      </c>
      <c r="BD53" s="152">
        <v>364.06</v>
      </c>
      <c r="BE53" s="152">
        <v>883.8</v>
      </c>
      <c r="BF53" s="152">
        <v>-777.8</v>
      </c>
      <c r="BG53" s="152">
        <v>258.06</v>
      </c>
      <c r="BH53" s="152">
        <v>1844</v>
      </c>
      <c r="BI53" s="152">
        <v>1821</v>
      </c>
      <c r="BJ53" s="152">
        <v>23</v>
      </c>
      <c r="BK53" s="152">
        <v>0</v>
      </c>
      <c r="BL53" s="152">
        <v>-1215</v>
      </c>
      <c r="BM53" s="152">
        <v>1605.9480000000001</v>
      </c>
      <c r="BN53" s="152">
        <v>1119.5999999999999</v>
      </c>
      <c r="BO53" s="152">
        <v>-74.3</v>
      </c>
      <c r="BP53" s="152">
        <v>-1127.1400000000001</v>
      </c>
      <c r="BQ53" s="152">
        <v>-329.61399999999998</v>
      </c>
      <c r="BR53" s="152">
        <v>2523.9520000000002</v>
      </c>
      <c r="BS53" s="152">
        <v>-2853.57</v>
      </c>
      <c r="BT53" s="152">
        <v>0</v>
      </c>
      <c r="BU53" s="152">
        <v>-797.52599999999995</v>
      </c>
      <c r="BV53" s="152">
        <v>-1503.0250000000001</v>
      </c>
      <c r="BW53" s="152">
        <v>851.86199999999997</v>
      </c>
      <c r="BX53" s="152">
        <v>172.35499999999999</v>
      </c>
    </row>
    <row r="54" spans="1:76" x14ac:dyDescent="0.3">
      <c r="A54" s="155">
        <v>33147</v>
      </c>
      <c r="B54" s="152">
        <v>-1823.0550000000001</v>
      </c>
      <c r="C54" s="152">
        <v>16276.494000000001</v>
      </c>
      <c r="D54" s="152">
        <v>13746.325000000001</v>
      </c>
      <c r="E54" s="152">
        <v>11639.02</v>
      </c>
      <c r="F54" s="152">
        <v>11639.02</v>
      </c>
      <c r="G54" s="152">
        <v>0</v>
      </c>
      <c r="H54" s="152">
        <v>2107.3049999999998</v>
      </c>
      <c r="I54" s="152">
        <v>1043.1949999999999</v>
      </c>
      <c r="J54" s="152">
        <v>383.36900000000003</v>
      </c>
      <c r="K54" s="152">
        <v>246.613</v>
      </c>
      <c r="L54" s="152">
        <v>434.12799999999999</v>
      </c>
      <c r="M54" s="152">
        <v>913.12400000000002</v>
      </c>
      <c r="N54" s="152">
        <v>764.06700000000001</v>
      </c>
      <c r="O54" s="152">
        <v>149.05699999999999</v>
      </c>
      <c r="P54" s="152">
        <v>1617.0450000000001</v>
      </c>
      <c r="Q54" s="152">
        <v>606.33600000000001</v>
      </c>
      <c r="R54" s="152">
        <v>1010.7089999999999</v>
      </c>
      <c r="S54" s="152">
        <v>18099.548999999999</v>
      </c>
      <c r="T54" s="152">
        <v>14709.587</v>
      </c>
      <c r="U54" s="152">
        <v>11844.597</v>
      </c>
      <c r="V54" s="152">
        <v>11844.597</v>
      </c>
      <c r="W54" s="152">
        <v>0</v>
      </c>
      <c r="X54" s="152">
        <v>2864.99</v>
      </c>
      <c r="Y54" s="152">
        <v>429.88799999999998</v>
      </c>
      <c r="Z54" s="152">
        <v>657.01300000000003</v>
      </c>
      <c r="AA54" s="152">
        <v>935.58500000000004</v>
      </c>
      <c r="AB54" s="152">
        <v>233.10400000000001</v>
      </c>
      <c r="AC54" s="152">
        <v>16.940000000000001</v>
      </c>
      <c r="AD54" s="152">
        <v>592.46</v>
      </c>
      <c r="AE54" s="152">
        <v>3387.3470000000002</v>
      </c>
      <c r="AF54" s="152">
        <v>275.3</v>
      </c>
      <c r="AG54" s="152">
        <v>191.447</v>
      </c>
      <c r="AH54" s="152">
        <v>2920.6</v>
      </c>
      <c r="AI54" s="152">
        <v>2477.9</v>
      </c>
      <c r="AJ54" s="152">
        <v>442.7</v>
      </c>
      <c r="AK54" s="152">
        <v>0</v>
      </c>
      <c r="AL54" s="152">
        <v>2.6150000000000002</v>
      </c>
      <c r="AM54" s="152">
        <v>0</v>
      </c>
      <c r="AN54" s="152">
        <v>1541.9870000000001</v>
      </c>
      <c r="AO54" s="152">
        <v>877.75699999999995</v>
      </c>
      <c r="AP54" s="152">
        <v>877.75699999999995</v>
      </c>
      <c r="AQ54" s="152">
        <v>0</v>
      </c>
      <c r="AR54" s="152">
        <v>-384.28100000000001</v>
      </c>
      <c r="AS54" s="152">
        <v>518.54999999999995</v>
      </c>
      <c r="AT54" s="152">
        <v>-28.4</v>
      </c>
      <c r="AU54" s="152">
        <v>-28.4</v>
      </c>
      <c r="AV54" s="152">
        <v>0</v>
      </c>
      <c r="AW54" s="152">
        <v>546.95000000000005</v>
      </c>
      <c r="AX54" s="152">
        <v>322.10000000000002</v>
      </c>
      <c r="AY54" s="152">
        <v>224.85</v>
      </c>
      <c r="AZ54" s="152">
        <v>0</v>
      </c>
      <c r="BA54" s="152">
        <v>-902.83100000000002</v>
      </c>
      <c r="BB54" s="152">
        <v>1048.511</v>
      </c>
      <c r="BC54" s="152">
        <v>1108.211</v>
      </c>
      <c r="BD54" s="152">
        <v>162.911</v>
      </c>
      <c r="BE54" s="152">
        <v>211.2</v>
      </c>
      <c r="BF54" s="152">
        <v>-145.9</v>
      </c>
      <c r="BG54" s="152">
        <v>97.611000000000004</v>
      </c>
      <c r="BH54" s="152">
        <v>945.3</v>
      </c>
      <c r="BI54" s="152">
        <v>1210</v>
      </c>
      <c r="BJ54" s="152">
        <v>-264.7</v>
      </c>
      <c r="BK54" s="152">
        <v>0</v>
      </c>
      <c r="BL54" s="152">
        <v>-59.7</v>
      </c>
      <c r="BM54" s="152">
        <v>2462.0680000000002</v>
      </c>
      <c r="BN54" s="152">
        <v>2251.9</v>
      </c>
      <c r="BO54" s="152">
        <v>-70.900000000000006</v>
      </c>
      <c r="BP54" s="152">
        <v>-963.26199999999994</v>
      </c>
      <c r="BQ54" s="152">
        <v>-205.577</v>
      </c>
      <c r="BR54" s="152">
        <v>3268.8409999999999</v>
      </c>
      <c r="BS54" s="152">
        <v>-3474.4180000000001</v>
      </c>
      <c r="BT54" s="152">
        <v>0</v>
      </c>
      <c r="BU54" s="152">
        <v>-757.68499999999995</v>
      </c>
      <c r="BV54" s="152">
        <v>-2474.223</v>
      </c>
      <c r="BW54" s="152">
        <v>1614.43</v>
      </c>
      <c r="BX54" s="152">
        <v>-639.01300000000003</v>
      </c>
    </row>
    <row r="55" spans="1:76" x14ac:dyDescent="0.3">
      <c r="A55" s="151">
        <v>33239</v>
      </c>
      <c r="B55" s="152">
        <v>-2143.009</v>
      </c>
      <c r="C55" s="152">
        <v>13390.636</v>
      </c>
      <c r="D55" s="152">
        <v>11877.014999999999</v>
      </c>
      <c r="E55" s="152">
        <v>9776.4110000000001</v>
      </c>
      <c r="F55" s="152">
        <v>9776.4110000000001</v>
      </c>
      <c r="G55" s="152">
        <v>0</v>
      </c>
      <c r="H55" s="152">
        <v>2100.6039999999998</v>
      </c>
      <c r="I55" s="152">
        <v>1119.9559999999999</v>
      </c>
      <c r="J55" s="152">
        <v>336.91</v>
      </c>
      <c r="K55" s="152">
        <v>230.28800000000001</v>
      </c>
      <c r="L55" s="152">
        <v>413.45</v>
      </c>
      <c r="M55" s="152">
        <v>890.25400000000002</v>
      </c>
      <c r="N55" s="152">
        <v>732.08799999999997</v>
      </c>
      <c r="O55" s="152">
        <v>158.166</v>
      </c>
      <c r="P55" s="152">
        <v>623.36699999999996</v>
      </c>
      <c r="Q55" s="152">
        <v>542.35299999999995</v>
      </c>
      <c r="R55" s="152">
        <v>81.013999999999996</v>
      </c>
      <c r="S55" s="152">
        <v>15533.645</v>
      </c>
      <c r="T55" s="152">
        <v>13049.797</v>
      </c>
      <c r="U55" s="152">
        <v>10738.378000000001</v>
      </c>
      <c r="V55" s="152">
        <v>10738.378000000001</v>
      </c>
      <c r="W55" s="152">
        <v>0</v>
      </c>
      <c r="X55" s="152">
        <v>2311.4189999999999</v>
      </c>
      <c r="Y55" s="152">
        <v>369.87</v>
      </c>
      <c r="Z55" s="152">
        <v>387.11500000000001</v>
      </c>
      <c r="AA55" s="152">
        <v>796.529</v>
      </c>
      <c r="AB55" s="152">
        <v>186.26499999999999</v>
      </c>
      <c r="AC55" s="152">
        <v>15.792999999999999</v>
      </c>
      <c r="AD55" s="152">
        <v>555.84699999999998</v>
      </c>
      <c r="AE55" s="152">
        <v>2483.393</v>
      </c>
      <c r="AF55" s="152">
        <v>230.6</v>
      </c>
      <c r="AG55" s="152">
        <v>266.39299999999997</v>
      </c>
      <c r="AH55" s="152">
        <v>1986.4</v>
      </c>
      <c r="AI55" s="152">
        <v>1548.8</v>
      </c>
      <c r="AJ55" s="152">
        <v>437.6</v>
      </c>
      <c r="AK55" s="152">
        <v>0</v>
      </c>
      <c r="AL55" s="152">
        <v>0.45500000000000002</v>
      </c>
      <c r="AM55" s="152">
        <v>0</v>
      </c>
      <c r="AN55" s="152">
        <v>8256.8970000000008</v>
      </c>
      <c r="AO55" s="152">
        <v>1649.367</v>
      </c>
      <c r="AP55" s="152">
        <v>1649.367</v>
      </c>
      <c r="AQ55" s="152">
        <v>0</v>
      </c>
      <c r="AR55" s="152">
        <v>3125.9740000000002</v>
      </c>
      <c r="AS55" s="152">
        <v>3151.8809999999999</v>
      </c>
      <c r="AT55" s="152">
        <v>2759.181</v>
      </c>
      <c r="AU55" s="152">
        <v>274.3</v>
      </c>
      <c r="AV55" s="152">
        <v>2484.8809999999999</v>
      </c>
      <c r="AW55" s="152">
        <v>392.7</v>
      </c>
      <c r="AX55" s="152">
        <v>89.2</v>
      </c>
      <c r="AY55" s="152">
        <v>303.5</v>
      </c>
      <c r="AZ55" s="152">
        <v>0</v>
      </c>
      <c r="BA55" s="152">
        <v>-25.907</v>
      </c>
      <c r="BB55" s="152">
        <v>3481.556</v>
      </c>
      <c r="BC55" s="152">
        <v>2690.4</v>
      </c>
      <c r="BD55" s="152">
        <v>-91.7</v>
      </c>
      <c r="BE55" s="152">
        <v>29.2</v>
      </c>
      <c r="BF55" s="152">
        <v>-281.2</v>
      </c>
      <c r="BG55" s="152">
        <v>160.30000000000001</v>
      </c>
      <c r="BH55" s="152">
        <v>2782.1</v>
      </c>
      <c r="BI55" s="152">
        <v>1675.3</v>
      </c>
      <c r="BJ55" s="152">
        <v>1106.8</v>
      </c>
      <c r="BK55" s="152">
        <v>0</v>
      </c>
      <c r="BL55" s="152">
        <v>791.15599999999995</v>
      </c>
      <c r="BM55" s="152">
        <v>-4080.8879999999999</v>
      </c>
      <c r="BN55" s="152">
        <v>1727.4</v>
      </c>
      <c r="BO55" s="152">
        <v>305.60000000000002</v>
      </c>
      <c r="BP55" s="152">
        <v>-1172.7819999999999</v>
      </c>
      <c r="BQ55" s="152">
        <v>-961.96699999999998</v>
      </c>
      <c r="BR55" s="152">
        <v>1617.702</v>
      </c>
      <c r="BS55" s="152">
        <v>-2579.6689999999999</v>
      </c>
      <c r="BT55" s="152">
        <v>0</v>
      </c>
      <c r="BU55" s="152">
        <v>-210.815</v>
      </c>
      <c r="BV55" s="152">
        <v>-1593.1389999999999</v>
      </c>
      <c r="BW55" s="152">
        <v>622.91200000000003</v>
      </c>
      <c r="BX55" s="152">
        <v>6223.8969999999999</v>
      </c>
    </row>
    <row r="56" spans="1:76" x14ac:dyDescent="0.3">
      <c r="A56" s="153">
        <v>33329</v>
      </c>
      <c r="B56" s="152">
        <v>-3851.9110000000001</v>
      </c>
      <c r="C56" s="152">
        <v>14807.433000000001</v>
      </c>
      <c r="D56" s="152">
        <v>13073.616</v>
      </c>
      <c r="E56" s="152">
        <v>10871.297</v>
      </c>
      <c r="F56" s="152">
        <v>10871.297</v>
      </c>
      <c r="G56" s="152">
        <v>0</v>
      </c>
      <c r="H56" s="152">
        <v>2202.319</v>
      </c>
      <c r="I56" s="152">
        <v>1083.4639999999999</v>
      </c>
      <c r="J56" s="152">
        <v>396.649</v>
      </c>
      <c r="K56" s="152">
        <v>225.63499999999999</v>
      </c>
      <c r="L56" s="152">
        <v>496.57100000000003</v>
      </c>
      <c r="M56" s="152">
        <v>884.31899999999996</v>
      </c>
      <c r="N56" s="152">
        <v>726.60199999999998</v>
      </c>
      <c r="O56" s="152">
        <v>157.71700000000001</v>
      </c>
      <c r="P56" s="152">
        <v>849.49800000000005</v>
      </c>
      <c r="Q56" s="152">
        <v>768.46500000000003</v>
      </c>
      <c r="R56" s="152">
        <v>81.033000000000001</v>
      </c>
      <c r="S56" s="152">
        <v>18659.344000000001</v>
      </c>
      <c r="T56" s="152">
        <v>14958.933000000001</v>
      </c>
      <c r="U56" s="152">
        <v>12389.607</v>
      </c>
      <c r="V56" s="152">
        <v>12389.607</v>
      </c>
      <c r="W56" s="152">
        <v>0</v>
      </c>
      <c r="X56" s="152">
        <v>2569.326</v>
      </c>
      <c r="Y56" s="152">
        <v>434.62299999999999</v>
      </c>
      <c r="Z56" s="152">
        <v>509.06900000000002</v>
      </c>
      <c r="AA56" s="152">
        <v>914.46900000000005</v>
      </c>
      <c r="AB56" s="152">
        <v>202.131</v>
      </c>
      <c r="AC56" s="152">
        <v>21.074000000000002</v>
      </c>
      <c r="AD56" s="152">
        <v>487.96</v>
      </c>
      <c r="AE56" s="152">
        <v>3693.4479999999999</v>
      </c>
      <c r="AF56" s="152">
        <v>310.10000000000002</v>
      </c>
      <c r="AG56" s="152">
        <v>549.548</v>
      </c>
      <c r="AH56" s="152">
        <v>2833.8</v>
      </c>
      <c r="AI56" s="152">
        <v>2359.6999999999998</v>
      </c>
      <c r="AJ56" s="152">
        <v>474.1</v>
      </c>
      <c r="AK56" s="152">
        <v>0</v>
      </c>
      <c r="AL56" s="152">
        <v>6.9630000000000001</v>
      </c>
      <c r="AM56" s="152">
        <v>0</v>
      </c>
      <c r="AN56" s="152">
        <v>6188.3959999999997</v>
      </c>
      <c r="AO56" s="152">
        <v>1146.616</v>
      </c>
      <c r="AP56" s="152">
        <v>1146.616</v>
      </c>
      <c r="AQ56" s="152">
        <v>0</v>
      </c>
      <c r="AR56" s="152">
        <v>3457.0050000000001</v>
      </c>
      <c r="AS56" s="152">
        <v>4241.5169999999998</v>
      </c>
      <c r="AT56" s="152">
        <v>813.71699999999998</v>
      </c>
      <c r="AU56" s="152">
        <v>380.1</v>
      </c>
      <c r="AV56" s="152">
        <v>433.61700000000002</v>
      </c>
      <c r="AW56" s="152">
        <v>3427.8</v>
      </c>
      <c r="AX56" s="152">
        <v>540.6</v>
      </c>
      <c r="AY56" s="152">
        <v>2887.2</v>
      </c>
      <c r="AZ56" s="152">
        <v>0</v>
      </c>
      <c r="BA56" s="152">
        <v>-784.51199999999994</v>
      </c>
      <c r="BB56" s="152">
        <v>1584.7750000000001</v>
      </c>
      <c r="BC56" s="152">
        <v>3611.7</v>
      </c>
      <c r="BD56" s="152">
        <v>286.60000000000002</v>
      </c>
      <c r="BE56" s="152">
        <v>571.79999999999995</v>
      </c>
      <c r="BF56" s="152">
        <v>142.80000000000001</v>
      </c>
      <c r="BG56" s="152">
        <v>-428</v>
      </c>
      <c r="BH56" s="152">
        <v>3325.1</v>
      </c>
      <c r="BI56" s="152">
        <v>2542.8000000000002</v>
      </c>
      <c r="BJ56" s="152">
        <v>782.3</v>
      </c>
      <c r="BK56" s="152">
        <v>0</v>
      </c>
      <c r="BL56" s="152">
        <v>-2026.925</v>
      </c>
      <c r="BM56" s="152">
        <v>133.91499999999999</v>
      </c>
      <c r="BN56" s="152">
        <v>2398.8000000000002</v>
      </c>
      <c r="BO56" s="152">
        <v>71.599999999999994</v>
      </c>
      <c r="BP56" s="152">
        <v>-1885.317</v>
      </c>
      <c r="BQ56" s="152">
        <v>-1518.31</v>
      </c>
      <c r="BR56" s="152">
        <v>1533.9960000000001</v>
      </c>
      <c r="BS56" s="152">
        <v>-3052.306</v>
      </c>
      <c r="BT56" s="152">
        <v>0</v>
      </c>
      <c r="BU56" s="152">
        <v>-367.00700000000001</v>
      </c>
      <c r="BV56" s="152">
        <v>-2809.1289999999999</v>
      </c>
      <c r="BW56" s="152">
        <v>842.53499999999997</v>
      </c>
      <c r="BX56" s="152">
        <v>3717.9960000000001</v>
      </c>
    </row>
    <row r="57" spans="1:76" x14ac:dyDescent="0.3">
      <c r="A57" s="154">
        <v>33420</v>
      </c>
      <c r="B57" s="152">
        <v>-4157.6019999999999</v>
      </c>
      <c r="C57" s="152">
        <v>14606.236999999999</v>
      </c>
      <c r="D57" s="152">
        <v>12873.210999999999</v>
      </c>
      <c r="E57" s="152">
        <v>10721.79</v>
      </c>
      <c r="F57" s="152">
        <v>10721.79</v>
      </c>
      <c r="G57" s="152">
        <v>0</v>
      </c>
      <c r="H57" s="152">
        <v>2151.4209999999998</v>
      </c>
      <c r="I57" s="152">
        <v>993.327</v>
      </c>
      <c r="J57" s="152">
        <v>393.065</v>
      </c>
      <c r="K57" s="152">
        <v>228.26599999999999</v>
      </c>
      <c r="L57" s="152">
        <v>536.76300000000003</v>
      </c>
      <c r="M57" s="152">
        <v>907.178</v>
      </c>
      <c r="N57" s="152">
        <v>752.18299999999999</v>
      </c>
      <c r="O57" s="152">
        <v>154.995</v>
      </c>
      <c r="P57" s="152">
        <v>825.84799999999996</v>
      </c>
      <c r="Q57" s="152">
        <v>744.41099999999994</v>
      </c>
      <c r="R57" s="152">
        <v>81.436999999999998</v>
      </c>
      <c r="S57" s="152">
        <v>18763.839</v>
      </c>
      <c r="T57" s="152">
        <v>15817.445</v>
      </c>
      <c r="U57" s="152">
        <v>12853.489</v>
      </c>
      <c r="V57" s="152">
        <v>12853.489</v>
      </c>
      <c r="W57" s="152">
        <v>0</v>
      </c>
      <c r="X57" s="152">
        <v>2963.9560000000001</v>
      </c>
      <c r="Y57" s="152">
        <v>451.99700000000001</v>
      </c>
      <c r="Z57" s="152">
        <v>587.39200000000005</v>
      </c>
      <c r="AA57" s="152">
        <v>899.24</v>
      </c>
      <c r="AB57" s="152">
        <v>282.34300000000002</v>
      </c>
      <c r="AC57" s="152">
        <v>20.123999999999999</v>
      </c>
      <c r="AD57" s="152">
        <v>722.86</v>
      </c>
      <c r="AE57" s="152">
        <v>2937.5990000000002</v>
      </c>
      <c r="AF57" s="152">
        <v>296.5</v>
      </c>
      <c r="AG57" s="152">
        <v>338.49900000000002</v>
      </c>
      <c r="AH57" s="152">
        <v>2302.6</v>
      </c>
      <c r="AI57" s="152">
        <v>1812.4</v>
      </c>
      <c r="AJ57" s="152">
        <v>490.2</v>
      </c>
      <c r="AK57" s="152">
        <v>0</v>
      </c>
      <c r="AL57" s="152">
        <v>8.7949999999999999</v>
      </c>
      <c r="AM57" s="152">
        <v>0</v>
      </c>
      <c r="AN57" s="152">
        <v>3192.3870000000002</v>
      </c>
      <c r="AO57" s="152">
        <v>702.11699999999996</v>
      </c>
      <c r="AP57" s="152">
        <v>702.11699999999996</v>
      </c>
      <c r="AQ57" s="152">
        <v>0</v>
      </c>
      <c r="AR57" s="152">
        <v>2052.2420000000002</v>
      </c>
      <c r="AS57" s="152">
        <v>2352.5770000000002</v>
      </c>
      <c r="AT57" s="152">
        <v>394.17700000000002</v>
      </c>
      <c r="AU57" s="152">
        <v>347.7</v>
      </c>
      <c r="AV57" s="152">
        <v>46.476999999999997</v>
      </c>
      <c r="AW57" s="152">
        <v>1958.4</v>
      </c>
      <c r="AX57" s="152">
        <v>361.3</v>
      </c>
      <c r="AY57" s="152">
        <v>1597.1</v>
      </c>
      <c r="AZ57" s="152">
        <v>0</v>
      </c>
      <c r="BA57" s="152">
        <v>-300.33499999999998</v>
      </c>
      <c r="BB57" s="152">
        <v>438.02800000000002</v>
      </c>
      <c r="BC57" s="152">
        <v>-243.1</v>
      </c>
      <c r="BD57" s="152">
        <v>67.400000000000006</v>
      </c>
      <c r="BE57" s="152">
        <v>407.7</v>
      </c>
      <c r="BF57" s="152">
        <v>-30.6</v>
      </c>
      <c r="BG57" s="152">
        <v>-309.7</v>
      </c>
      <c r="BH57" s="152">
        <v>-310.5</v>
      </c>
      <c r="BI57" s="152">
        <v>-273.8</v>
      </c>
      <c r="BJ57" s="152">
        <v>-36.700000000000003</v>
      </c>
      <c r="BK57" s="152">
        <v>0</v>
      </c>
      <c r="BL57" s="152">
        <v>681.12800000000004</v>
      </c>
      <c r="BM57" s="152">
        <v>3345.1149999999998</v>
      </c>
      <c r="BN57" s="152">
        <v>2423.6</v>
      </c>
      <c r="BO57" s="152">
        <v>-43.7</v>
      </c>
      <c r="BP57" s="152">
        <v>-2944.2339999999999</v>
      </c>
      <c r="BQ57" s="152">
        <v>-2131.6990000000001</v>
      </c>
      <c r="BR57" s="152">
        <v>1666.18</v>
      </c>
      <c r="BS57" s="152">
        <v>-3797.8789999999999</v>
      </c>
      <c r="BT57" s="152">
        <v>0</v>
      </c>
      <c r="BU57" s="152">
        <v>-812.53499999999997</v>
      </c>
      <c r="BV57" s="152">
        <v>-2030.421</v>
      </c>
      <c r="BW57" s="152">
        <v>817.053</v>
      </c>
      <c r="BX57" s="152">
        <v>812.48699999999997</v>
      </c>
    </row>
    <row r="58" spans="1:76" x14ac:dyDescent="0.3">
      <c r="A58" s="155">
        <v>33512</v>
      </c>
      <c r="B58" s="152">
        <v>-4494.1940000000004</v>
      </c>
      <c r="C58" s="152">
        <v>15283.026</v>
      </c>
      <c r="D58" s="152">
        <v>13748.925999999999</v>
      </c>
      <c r="E58" s="152">
        <v>11318.03</v>
      </c>
      <c r="F58" s="152">
        <v>11318.03</v>
      </c>
      <c r="G58" s="152">
        <v>0</v>
      </c>
      <c r="H58" s="152">
        <v>2430.8960000000002</v>
      </c>
      <c r="I58" s="152">
        <v>1142.5360000000001</v>
      </c>
      <c r="J58" s="152">
        <v>493.15499999999997</v>
      </c>
      <c r="K58" s="152">
        <v>216.506</v>
      </c>
      <c r="L58" s="152">
        <v>578.69899999999996</v>
      </c>
      <c r="M58" s="152">
        <v>846.31200000000001</v>
      </c>
      <c r="N58" s="152">
        <v>695.00599999999997</v>
      </c>
      <c r="O58" s="152">
        <v>151.30600000000001</v>
      </c>
      <c r="P58" s="152">
        <v>687.78800000000001</v>
      </c>
      <c r="Q58" s="152">
        <v>604.76900000000001</v>
      </c>
      <c r="R58" s="152">
        <v>83.019000000000005</v>
      </c>
      <c r="S58" s="152">
        <v>19777.22</v>
      </c>
      <c r="T58" s="152">
        <v>17181.752</v>
      </c>
      <c r="U58" s="152">
        <v>13985.085999999999</v>
      </c>
      <c r="V58" s="152">
        <v>13985.085999999999</v>
      </c>
      <c r="W58" s="152">
        <v>0</v>
      </c>
      <c r="X58" s="152">
        <v>3196.6660000000002</v>
      </c>
      <c r="Y58" s="152">
        <v>501.476</v>
      </c>
      <c r="Z58" s="152">
        <v>666.22</v>
      </c>
      <c r="AA58" s="152">
        <v>1052.829</v>
      </c>
      <c r="AB58" s="152">
        <v>267.79899999999998</v>
      </c>
      <c r="AC58" s="152">
        <v>37.819000000000003</v>
      </c>
      <c r="AD58" s="152">
        <v>670.52300000000002</v>
      </c>
      <c r="AE58" s="152">
        <v>2592.7600000000002</v>
      </c>
      <c r="AF58" s="152">
        <v>246.8</v>
      </c>
      <c r="AG58" s="152">
        <v>253.56</v>
      </c>
      <c r="AH58" s="152">
        <v>2092.4</v>
      </c>
      <c r="AI58" s="152">
        <v>1620.8</v>
      </c>
      <c r="AJ58" s="152">
        <v>471.6</v>
      </c>
      <c r="AK58" s="152">
        <v>0</v>
      </c>
      <c r="AL58" s="152">
        <v>2.7080000000000002</v>
      </c>
      <c r="AM58" s="152">
        <v>0</v>
      </c>
      <c r="AN58" s="152">
        <v>7591.39</v>
      </c>
      <c r="AO58" s="152">
        <v>1263.3979999999999</v>
      </c>
      <c r="AP58" s="152">
        <v>1263.3979999999999</v>
      </c>
      <c r="AQ58" s="152">
        <v>0</v>
      </c>
      <c r="AR58" s="152">
        <v>2178.5720000000001</v>
      </c>
      <c r="AS58" s="152">
        <v>3007.18</v>
      </c>
      <c r="AT58" s="152">
        <v>1114.08</v>
      </c>
      <c r="AU58" s="152">
        <v>672.7</v>
      </c>
      <c r="AV58" s="152">
        <v>441.38</v>
      </c>
      <c r="AW58" s="152">
        <v>1893.1</v>
      </c>
      <c r="AX58" s="152">
        <v>348.9</v>
      </c>
      <c r="AY58" s="152">
        <v>1544.2</v>
      </c>
      <c r="AZ58" s="152">
        <v>0</v>
      </c>
      <c r="BA58" s="152">
        <v>-828.60799999999995</v>
      </c>
      <c r="BB58" s="152">
        <v>4149.42</v>
      </c>
      <c r="BC58" s="152">
        <v>2211.8000000000002</v>
      </c>
      <c r="BD58" s="152">
        <v>-402.8</v>
      </c>
      <c r="BE58" s="152">
        <v>641.79999999999995</v>
      </c>
      <c r="BF58" s="152">
        <v>-51</v>
      </c>
      <c r="BG58" s="152">
        <v>-993.6</v>
      </c>
      <c r="BH58" s="152">
        <v>2614.6</v>
      </c>
      <c r="BI58" s="152">
        <v>1807.6</v>
      </c>
      <c r="BJ58" s="152">
        <v>807</v>
      </c>
      <c r="BK58" s="152">
        <v>0</v>
      </c>
      <c r="BL58" s="152">
        <v>1937.62</v>
      </c>
      <c r="BM58" s="152">
        <v>-1843.296</v>
      </c>
      <c r="BN58" s="152">
        <v>1271.7</v>
      </c>
      <c r="BO58" s="152">
        <v>-17.8</v>
      </c>
      <c r="BP58" s="152">
        <v>-3432.826</v>
      </c>
      <c r="BQ58" s="152">
        <v>-2667.056</v>
      </c>
      <c r="BR58" s="152">
        <v>1521.682</v>
      </c>
      <c r="BS58" s="152">
        <v>-4188.7380000000003</v>
      </c>
      <c r="BT58" s="152">
        <v>0</v>
      </c>
      <c r="BU58" s="152">
        <v>-765.77</v>
      </c>
      <c r="BV58" s="152">
        <v>-1746.4480000000001</v>
      </c>
      <c r="BW58" s="152">
        <v>685.08</v>
      </c>
      <c r="BX58" s="152">
        <v>6337.49</v>
      </c>
    </row>
    <row r="59" spans="1:76" x14ac:dyDescent="0.3">
      <c r="A59" s="151">
        <v>33604</v>
      </c>
      <c r="B59" s="152">
        <v>-5151.3419999999996</v>
      </c>
      <c r="C59" s="152">
        <v>14460.162</v>
      </c>
      <c r="D59" s="152">
        <v>12950.096</v>
      </c>
      <c r="E59" s="152">
        <v>10571.8</v>
      </c>
      <c r="F59" s="152">
        <v>10571.8</v>
      </c>
      <c r="G59" s="152">
        <v>0</v>
      </c>
      <c r="H59" s="152">
        <v>2378.2959999999998</v>
      </c>
      <c r="I59" s="152">
        <v>1256.482</v>
      </c>
      <c r="J59" s="152">
        <v>412.25700000000001</v>
      </c>
      <c r="K59" s="152">
        <v>248.64</v>
      </c>
      <c r="L59" s="152">
        <v>460.91699999999997</v>
      </c>
      <c r="M59" s="152">
        <v>771.99800000000005</v>
      </c>
      <c r="N59" s="152">
        <v>609.91200000000003</v>
      </c>
      <c r="O59" s="152">
        <v>162.08600000000001</v>
      </c>
      <c r="P59" s="152">
        <v>738.06799999999998</v>
      </c>
      <c r="Q59" s="152">
        <v>657.04</v>
      </c>
      <c r="R59" s="152">
        <v>81.028000000000006</v>
      </c>
      <c r="S59" s="152">
        <v>19611.504000000001</v>
      </c>
      <c r="T59" s="152">
        <v>16651.848999999998</v>
      </c>
      <c r="U59" s="152">
        <v>13948.014999999999</v>
      </c>
      <c r="V59" s="152">
        <v>13948.014999999999</v>
      </c>
      <c r="W59" s="152">
        <v>0</v>
      </c>
      <c r="X59" s="152">
        <v>2703.8339999999998</v>
      </c>
      <c r="Y59" s="152">
        <v>478.37400000000002</v>
      </c>
      <c r="Z59" s="152">
        <v>468.52499999999998</v>
      </c>
      <c r="AA59" s="152">
        <v>916.93200000000002</v>
      </c>
      <c r="AB59" s="152">
        <v>191.14400000000001</v>
      </c>
      <c r="AC59" s="152">
        <v>25.782</v>
      </c>
      <c r="AD59" s="152">
        <v>623.077</v>
      </c>
      <c r="AE59" s="152">
        <v>2958.654</v>
      </c>
      <c r="AF59" s="152">
        <v>275.3</v>
      </c>
      <c r="AG59" s="152">
        <v>192.154</v>
      </c>
      <c r="AH59" s="152">
        <v>2491.1999999999998</v>
      </c>
      <c r="AI59" s="152">
        <v>2021</v>
      </c>
      <c r="AJ59" s="152">
        <v>470.2</v>
      </c>
      <c r="AK59" s="152">
        <v>0</v>
      </c>
      <c r="AL59" s="152">
        <v>1.0009999999999999</v>
      </c>
      <c r="AM59" s="152">
        <v>0</v>
      </c>
      <c r="AN59" s="152">
        <v>5944.4849999999997</v>
      </c>
      <c r="AO59" s="152">
        <v>1042.729</v>
      </c>
      <c r="AP59" s="152">
        <v>1042.729</v>
      </c>
      <c r="AQ59" s="152">
        <v>0</v>
      </c>
      <c r="AR59" s="152">
        <v>2525.0349999999999</v>
      </c>
      <c r="AS59" s="152">
        <v>3882.3969999999999</v>
      </c>
      <c r="AT59" s="152">
        <v>2127.1970000000001</v>
      </c>
      <c r="AU59" s="152">
        <v>522.9</v>
      </c>
      <c r="AV59" s="152">
        <v>1604.297</v>
      </c>
      <c r="AW59" s="152">
        <v>1755.2</v>
      </c>
      <c r="AX59" s="152">
        <v>64</v>
      </c>
      <c r="AY59" s="152">
        <v>1691.2</v>
      </c>
      <c r="AZ59" s="152">
        <v>0</v>
      </c>
      <c r="BA59" s="152">
        <v>-1357.3620000000001</v>
      </c>
      <c r="BB59" s="152">
        <v>2376.721</v>
      </c>
      <c r="BC59" s="152">
        <v>2766.7</v>
      </c>
      <c r="BD59" s="152">
        <v>779.9</v>
      </c>
      <c r="BE59" s="152">
        <v>706.4</v>
      </c>
      <c r="BF59" s="152">
        <v>-194</v>
      </c>
      <c r="BG59" s="152">
        <v>267.5</v>
      </c>
      <c r="BH59" s="152">
        <v>1986.8</v>
      </c>
      <c r="BI59" s="152">
        <v>1051.0999999999999</v>
      </c>
      <c r="BJ59" s="152">
        <v>935.7</v>
      </c>
      <c r="BK59" s="152">
        <v>0</v>
      </c>
      <c r="BL59" s="152">
        <v>-389.97899999999998</v>
      </c>
      <c r="BM59" s="152">
        <v>-43.811999999999998</v>
      </c>
      <c r="BN59" s="152">
        <v>750.7</v>
      </c>
      <c r="BO59" s="152">
        <v>-1.369</v>
      </c>
      <c r="BP59" s="152">
        <v>-3701.7530000000002</v>
      </c>
      <c r="BQ59" s="152">
        <v>-3376.2150000000001</v>
      </c>
      <c r="BR59" s="152">
        <v>1304.7139999999999</v>
      </c>
      <c r="BS59" s="152">
        <v>-4680.9290000000001</v>
      </c>
      <c r="BT59" s="152">
        <v>0</v>
      </c>
      <c r="BU59" s="152">
        <v>-325.53800000000001</v>
      </c>
      <c r="BV59" s="152">
        <v>-2186.6559999999999</v>
      </c>
      <c r="BW59" s="152">
        <v>737.06700000000001</v>
      </c>
      <c r="BX59" s="152">
        <v>5195.1540000000005</v>
      </c>
    </row>
    <row r="60" spans="1:76" x14ac:dyDescent="0.3">
      <c r="A60" s="153">
        <v>33695</v>
      </c>
      <c r="B60" s="152">
        <v>-5897.8059999999996</v>
      </c>
      <c r="C60" s="152">
        <v>15467.34</v>
      </c>
      <c r="D60" s="152">
        <v>13789.825000000001</v>
      </c>
      <c r="E60" s="152">
        <v>11576.767</v>
      </c>
      <c r="F60" s="152">
        <v>11576.767</v>
      </c>
      <c r="G60" s="152">
        <v>0</v>
      </c>
      <c r="H60" s="152">
        <v>2213.058</v>
      </c>
      <c r="I60" s="152">
        <v>1042.865</v>
      </c>
      <c r="J60" s="152">
        <v>390.92500000000001</v>
      </c>
      <c r="K60" s="152">
        <v>241.39</v>
      </c>
      <c r="L60" s="152">
        <v>537.87800000000004</v>
      </c>
      <c r="M60" s="152">
        <v>749.93799999999999</v>
      </c>
      <c r="N60" s="152">
        <v>588.30999999999995</v>
      </c>
      <c r="O60" s="152">
        <v>161.62799999999999</v>
      </c>
      <c r="P60" s="152">
        <v>927.577</v>
      </c>
      <c r="Q60" s="152">
        <v>846.57799999999997</v>
      </c>
      <c r="R60" s="152">
        <v>80.998999999999995</v>
      </c>
      <c r="S60" s="152">
        <v>21365.146000000001</v>
      </c>
      <c r="T60" s="152">
        <v>18412.588</v>
      </c>
      <c r="U60" s="152">
        <v>15561.871999999999</v>
      </c>
      <c r="V60" s="152">
        <v>15561.871999999999</v>
      </c>
      <c r="W60" s="152">
        <v>0</v>
      </c>
      <c r="X60" s="152">
        <v>2850.7159999999999</v>
      </c>
      <c r="Y60" s="152">
        <v>501.16300000000001</v>
      </c>
      <c r="Z60" s="152">
        <v>646.27800000000002</v>
      </c>
      <c r="AA60" s="152">
        <v>894.27300000000002</v>
      </c>
      <c r="AB60" s="152">
        <v>238.76499999999999</v>
      </c>
      <c r="AC60" s="152">
        <v>16.460999999999999</v>
      </c>
      <c r="AD60" s="152">
        <v>553.77599999999995</v>
      </c>
      <c r="AE60" s="152">
        <v>2948.2710000000002</v>
      </c>
      <c r="AF60" s="152">
        <v>369.8</v>
      </c>
      <c r="AG60" s="152">
        <v>398.471</v>
      </c>
      <c r="AH60" s="152">
        <v>2180</v>
      </c>
      <c r="AI60" s="152">
        <v>1704.1</v>
      </c>
      <c r="AJ60" s="152">
        <v>475.9</v>
      </c>
      <c r="AK60" s="152">
        <v>0</v>
      </c>
      <c r="AL60" s="152">
        <v>4.2869999999999999</v>
      </c>
      <c r="AM60" s="152">
        <v>0</v>
      </c>
      <c r="AN60" s="152">
        <v>7292.7420000000002</v>
      </c>
      <c r="AO60" s="152">
        <v>1180.2349999999999</v>
      </c>
      <c r="AP60" s="152">
        <v>1180.2349999999999</v>
      </c>
      <c r="AQ60" s="152">
        <v>0</v>
      </c>
      <c r="AR60" s="152">
        <v>7010.7079999999996</v>
      </c>
      <c r="AS60" s="152">
        <v>3283.4630000000002</v>
      </c>
      <c r="AT60" s="152">
        <v>1266.3630000000001</v>
      </c>
      <c r="AU60" s="152">
        <v>171.1</v>
      </c>
      <c r="AV60" s="152">
        <v>1095.2629999999999</v>
      </c>
      <c r="AW60" s="152">
        <v>2017.1</v>
      </c>
      <c r="AX60" s="152">
        <v>307</v>
      </c>
      <c r="AY60" s="152">
        <v>1710.1</v>
      </c>
      <c r="AZ60" s="152">
        <v>0</v>
      </c>
      <c r="BA60" s="152">
        <v>3727.2449999999999</v>
      </c>
      <c r="BB60" s="152">
        <v>-898.20100000000002</v>
      </c>
      <c r="BC60" s="152">
        <v>-4696.7</v>
      </c>
      <c r="BD60" s="152">
        <v>-4290.5</v>
      </c>
      <c r="BE60" s="152">
        <v>108.8</v>
      </c>
      <c r="BF60" s="152">
        <v>13.3</v>
      </c>
      <c r="BG60" s="152">
        <v>-4412.6000000000004</v>
      </c>
      <c r="BH60" s="152">
        <v>-406.2</v>
      </c>
      <c r="BI60" s="152">
        <v>-973.4</v>
      </c>
      <c r="BJ60" s="152">
        <v>567.20000000000005</v>
      </c>
      <c r="BK60" s="152">
        <v>0</v>
      </c>
      <c r="BL60" s="152">
        <v>3798.4989999999998</v>
      </c>
      <c r="BM60" s="152">
        <v>-939.53599999999994</v>
      </c>
      <c r="BN60" s="152">
        <v>454.2</v>
      </c>
      <c r="BO60" s="152">
        <v>1.2</v>
      </c>
      <c r="BP60" s="152">
        <v>-4622.7629999999999</v>
      </c>
      <c r="BQ60" s="152">
        <v>-3985.105</v>
      </c>
      <c r="BR60" s="152">
        <v>1642.595</v>
      </c>
      <c r="BS60" s="152">
        <v>-5627.7</v>
      </c>
      <c r="BT60" s="152">
        <v>0</v>
      </c>
      <c r="BU60" s="152">
        <v>-637.65800000000002</v>
      </c>
      <c r="BV60" s="152">
        <v>-2198.3330000000001</v>
      </c>
      <c r="BW60" s="152">
        <v>923.29</v>
      </c>
      <c r="BX60" s="152">
        <v>6837.3419999999996</v>
      </c>
    </row>
    <row r="61" spans="1:76" x14ac:dyDescent="0.3">
      <c r="A61" s="154">
        <v>33786</v>
      </c>
      <c r="B61" s="152">
        <v>-6854.9880000000003</v>
      </c>
      <c r="C61" s="152">
        <v>15484.257</v>
      </c>
      <c r="D61" s="152">
        <v>13931.001</v>
      </c>
      <c r="E61" s="152">
        <v>11720.023999999999</v>
      </c>
      <c r="F61" s="152">
        <v>11720.023999999999</v>
      </c>
      <c r="G61" s="152">
        <v>0</v>
      </c>
      <c r="H61" s="152">
        <v>2210.9769999999999</v>
      </c>
      <c r="I61" s="152">
        <v>997.55399999999997</v>
      </c>
      <c r="J61" s="152">
        <v>381.46199999999999</v>
      </c>
      <c r="K61" s="152">
        <v>246.14099999999999</v>
      </c>
      <c r="L61" s="152">
        <v>585.82000000000005</v>
      </c>
      <c r="M61" s="152">
        <v>639.428</v>
      </c>
      <c r="N61" s="152">
        <v>480.40899999999999</v>
      </c>
      <c r="O61" s="152">
        <v>159.01900000000001</v>
      </c>
      <c r="P61" s="152">
        <v>913.82799999999997</v>
      </c>
      <c r="Q61" s="152">
        <v>841.22400000000005</v>
      </c>
      <c r="R61" s="152">
        <v>72.603999999999999</v>
      </c>
      <c r="S61" s="152">
        <v>22339.244999999999</v>
      </c>
      <c r="T61" s="152">
        <v>19026.54</v>
      </c>
      <c r="U61" s="152">
        <v>15803.453</v>
      </c>
      <c r="V61" s="152">
        <v>15803.453</v>
      </c>
      <c r="W61" s="152">
        <v>0</v>
      </c>
      <c r="X61" s="152">
        <v>3223.087</v>
      </c>
      <c r="Y61" s="152">
        <v>520.34500000000003</v>
      </c>
      <c r="Z61" s="152">
        <v>725.77499999999998</v>
      </c>
      <c r="AA61" s="152">
        <v>824.20399999999995</v>
      </c>
      <c r="AB61" s="152">
        <v>275.98099999999999</v>
      </c>
      <c r="AC61" s="152">
        <v>20.896000000000001</v>
      </c>
      <c r="AD61" s="152">
        <v>855.88599999999997</v>
      </c>
      <c r="AE61" s="152">
        <v>3300.8989999999999</v>
      </c>
      <c r="AF61" s="152">
        <v>356.5</v>
      </c>
      <c r="AG61" s="152">
        <v>245.79900000000001</v>
      </c>
      <c r="AH61" s="152">
        <v>2698.6</v>
      </c>
      <c r="AI61" s="152">
        <v>2245.8000000000002</v>
      </c>
      <c r="AJ61" s="152">
        <v>452.8</v>
      </c>
      <c r="AK61" s="152">
        <v>0</v>
      </c>
      <c r="AL61" s="152">
        <v>11.805999999999999</v>
      </c>
      <c r="AM61" s="152">
        <v>0</v>
      </c>
      <c r="AN61" s="152">
        <v>6618.9189999999999</v>
      </c>
      <c r="AO61" s="152">
        <v>1274.953</v>
      </c>
      <c r="AP61" s="152">
        <v>1274.953</v>
      </c>
      <c r="AQ61" s="152">
        <v>0</v>
      </c>
      <c r="AR61" s="152">
        <v>5907.848</v>
      </c>
      <c r="AS61" s="152">
        <v>5267.509</v>
      </c>
      <c r="AT61" s="152">
        <v>3978.4090000000001</v>
      </c>
      <c r="AU61" s="152">
        <v>265.89999999999998</v>
      </c>
      <c r="AV61" s="152">
        <v>3712.509</v>
      </c>
      <c r="AW61" s="152">
        <v>1289.0999999999999</v>
      </c>
      <c r="AX61" s="152">
        <v>914</v>
      </c>
      <c r="AY61" s="152">
        <v>375.1</v>
      </c>
      <c r="AZ61" s="152">
        <v>0</v>
      </c>
      <c r="BA61" s="152">
        <v>640.33900000000006</v>
      </c>
      <c r="BB61" s="152">
        <v>-563.88199999999995</v>
      </c>
      <c r="BC61" s="152">
        <v>-1147.0999999999999</v>
      </c>
      <c r="BD61" s="152">
        <v>-1153</v>
      </c>
      <c r="BE61" s="152">
        <v>329.9</v>
      </c>
      <c r="BF61" s="152">
        <v>-267.39999999999998</v>
      </c>
      <c r="BG61" s="152">
        <v>-1215.5</v>
      </c>
      <c r="BH61" s="152">
        <v>5.9</v>
      </c>
      <c r="BI61" s="152">
        <v>-600</v>
      </c>
      <c r="BJ61" s="152">
        <v>605.9</v>
      </c>
      <c r="BK61" s="152">
        <v>0</v>
      </c>
      <c r="BL61" s="152">
        <v>583.21799999999996</v>
      </c>
      <c r="BM61" s="152">
        <v>457.47300000000001</v>
      </c>
      <c r="BN61" s="152">
        <v>221.5</v>
      </c>
      <c r="BO61" s="152">
        <v>-9.6000000000000002E-2</v>
      </c>
      <c r="BP61" s="152">
        <v>-5095.5389999999998</v>
      </c>
      <c r="BQ61" s="152">
        <v>-4083.4290000000001</v>
      </c>
      <c r="BR61" s="152">
        <v>1673.748</v>
      </c>
      <c r="BS61" s="152">
        <v>-5757.1769999999997</v>
      </c>
      <c r="BT61" s="152">
        <v>0</v>
      </c>
      <c r="BU61" s="152">
        <v>-1012.11</v>
      </c>
      <c r="BV61" s="152">
        <v>-2661.471</v>
      </c>
      <c r="BW61" s="152">
        <v>902.02200000000005</v>
      </c>
      <c r="BX61" s="152">
        <v>6397.5150000000003</v>
      </c>
    </row>
    <row r="62" spans="1:76" x14ac:dyDescent="0.3">
      <c r="A62" s="155">
        <v>33878</v>
      </c>
      <c r="B62" s="152">
        <v>-6534.3429999999998</v>
      </c>
      <c r="C62" s="152">
        <v>16257.166999999999</v>
      </c>
      <c r="D62" s="152">
        <v>14820.483</v>
      </c>
      <c r="E62" s="152">
        <v>12327.031000000001</v>
      </c>
      <c r="F62" s="152">
        <v>12327.031000000001</v>
      </c>
      <c r="G62" s="152">
        <v>0</v>
      </c>
      <c r="H62" s="152">
        <v>2493.4520000000002</v>
      </c>
      <c r="I62" s="152">
        <v>1174.2249999999999</v>
      </c>
      <c r="J62" s="152">
        <v>429.1</v>
      </c>
      <c r="K62" s="152">
        <v>244.56200000000001</v>
      </c>
      <c r="L62" s="152">
        <v>645.56500000000005</v>
      </c>
      <c r="M62" s="152">
        <v>636.16600000000005</v>
      </c>
      <c r="N62" s="152">
        <v>480.98399999999998</v>
      </c>
      <c r="O62" s="152">
        <v>155.18199999999999</v>
      </c>
      <c r="P62" s="152">
        <v>800.51800000000003</v>
      </c>
      <c r="Q62" s="152">
        <v>725.21400000000006</v>
      </c>
      <c r="R62" s="152">
        <v>75.304000000000002</v>
      </c>
      <c r="S62" s="152">
        <v>22791.51</v>
      </c>
      <c r="T62" s="152">
        <v>20073.663</v>
      </c>
      <c r="U62" s="152">
        <v>16816.009999999998</v>
      </c>
      <c r="V62" s="152">
        <v>16816.009999999998</v>
      </c>
      <c r="W62" s="152">
        <v>0</v>
      </c>
      <c r="X62" s="152">
        <v>3257.6529999999998</v>
      </c>
      <c r="Y62" s="152">
        <v>584.096</v>
      </c>
      <c r="Z62" s="152">
        <v>701.07299999999998</v>
      </c>
      <c r="AA62" s="152">
        <v>930.43700000000001</v>
      </c>
      <c r="AB62" s="152">
        <v>243.709</v>
      </c>
      <c r="AC62" s="152">
        <v>27.486999999999998</v>
      </c>
      <c r="AD62" s="152">
        <v>770.851</v>
      </c>
      <c r="AE62" s="152">
        <v>2715.7759999999998</v>
      </c>
      <c r="AF62" s="152">
        <v>291.39999999999998</v>
      </c>
      <c r="AG62" s="152">
        <v>183.57599999999999</v>
      </c>
      <c r="AH62" s="152">
        <v>2240.8000000000002</v>
      </c>
      <c r="AI62" s="152">
        <v>1737.5</v>
      </c>
      <c r="AJ62" s="152">
        <v>503.3</v>
      </c>
      <c r="AK62" s="152">
        <v>0</v>
      </c>
      <c r="AL62" s="152">
        <v>2.0710000000000002</v>
      </c>
      <c r="AM62" s="152">
        <v>0</v>
      </c>
      <c r="AN62" s="152">
        <v>6783.4620000000004</v>
      </c>
      <c r="AO62" s="152">
        <v>894.88199999999995</v>
      </c>
      <c r="AP62" s="152">
        <v>894.88199999999995</v>
      </c>
      <c r="AQ62" s="152">
        <v>0</v>
      </c>
      <c r="AR62" s="152">
        <v>5901.0450000000001</v>
      </c>
      <c r="AS62" s="152">
        <v>5607.74</v>
      </c>
      <c r="AT62" s="152">
        <v>2327.04</v>
      </c>
      <c r="AU62" s="152">
        <v>592.20000000000005</v>
      </c>
      <c r="AV62" s="152">
        <v>1734.84</v>
      </c>
      <c r="AW62" s="152">
        <v>3280.7</v>
      </c>
      <c r="AX62" s="152">
        <v>2274</v>
      </c>
      <c r="AY62" s="152">
        <v>1006.7</v>
      </c>
      <c r="AZ62" s="152">
        <v>0</v>
      </c>
      <c r="BA62" s="152">
        <v>293.30500000000001</v>
      </c>
      <c r="BB62" s="152">
        <v>-12.465</v>
      </c>
      <c r="BC62" s="152">
        <v>1577.1</v>
      </c>
      <c r="BD62" s="152">
        <v>673.2</v>
      </c>
      <c r="BE62" s="152">
        <v>29.7</v>
      </c>
      <c r="BF62" s="152">
        <v>-11.9</v>
      </c>
      <c r="BG62" s="152">
        <v>655.4</v>
      </c>
      <c r="BH62" s="152">
        <v>903.9</v>
      </c>
      <c r="BI62" s="152">
        <v>817.2</v>
      </c>
      <c r="BJ62" s="152">
        <v>86.7</v>
      </c>
      <c r="BK62" s="152">
        <v>0</v>
      </c>
      <c r="BL62" s="152">
        <v>-1589.5650000000001</v>
      </c>
      <c r="BM62" s="152">
        <v>-501.90600000000001</v>
      </c>
      <c r="BN62" s="152">
        <v>-265</v>
      </c>
      <c r="BO62" s="152">
        <v>12.212999999999999</v>
      </c>
      <c r="BP62" s="152">
        <v>-5253.18</v>
      </c>
      <c r="BQ62" s="152">
        <v>-4488.9790000000003</v>
      </c>
      <c r="BR62" s="152">
        <v>1554.799</v>
      </c>
      <c r="BS62" s="152">
        <v>-6043.7780000000002</v>
      </c>
      <c r="BT62" s="152">
        <v>0</v>
      </c>
      <c r="BU62" s="152">
        <v>-764.20100000000002</v>
      </c>
      <c r="BV62" s="152">
        <v>-2079.61</v>
      </c>
      <c r="BW62" s="152">
        <v>798.447</v>
      </c>
      <c r="BX62" s="152">
        <v>7036.2489999999998</v>
      </c>
    </row>
    <row r="63" spans="1:76" x14ac:dyDescent="0.3">
      <c r="A63" s="151">
        <v>33970</v>
      </c>
      <c r="B63" s="152">
        <v>-5661.1350000000002</v>
      </c>
      <c r="C63" s="152">
        <v>15628.313</v>
      </c>
      <c r="D63" s="152">
        <v>14177.761</v>
      </c>
      <c r="E63" s="152">
        <v>11769.294</v>
      </c>
      <c r="F63" s="152">
        <v>11769.294</v>
      </c>
      <c r="G63" s="152">
        <v>0</v>
      </c>
      <c r="H63" s="152">
        <v>2408.4670000000001</v>
      </c>
      <c r="I63" s="152">
        <v>1229.8130000000001</v>
      </c>
      <c r="J63" s="152">
        <v>389.02199999999999</v>
      </c>
      <c r="K63" s="152">
        <v>237.15199999999999</v>
      </c>
      <c r="L63" s="152">
        <v>552.48</v>
      </c>
      <c r="M63" s="152">
        <v>676.17200000000003</v>
      </c>
      <c r="N63" s="152">
        <v>509.94600000000003</v>
      </c>
      <c r="O63" s="152">
        <v>166.226</v>
      </c>
      <c r="P63" s="152">
        <v>774.38</v>
      </c>
      <c r="Q63" s="152">
        <v>697.46400000000006</v>
      </c>
      <c r="R63" s="152">
        <v>76.915999999999997</v>
      </c>
      <c r="S63" s="152">
        <v>21289.448</v>
      </c>
      <c r="T63" s="152">
        <v>18104.274000000001</v>
      </c>
      <c r="U63" s="152">
        <v>15384.643</v>
      </c>
      <c r="V63" s="152">
        <v>15384.643</v>
      </c>
      <c r="W63" s="152">
        <v>0</v>
      </c>
      <c r="X63" s="152">
        <v>2719.6309999999999</v>
      </c>
      <c r="Y63" s="152">
        <v>541.92600000000004</v>
      </c>
      <c r="Z63" s="152">
        <v>460.59699999999998</v>
      </c>
      <c r="AA63" s="152">
        <v>715.49199999999996</v>
      </c>
      <c r="AB63" s="152">
        <v>195.768</v>
      </c>
      <c r="AC63" s="152">
        <v>17.297000000000001</v>
      </c>
      <c r="AD63" s="152">
        <v>788.55100000000004</v>
      </c>
      <c r="AE63" s="152">
        <v>3184.2060000000001</v>
      </c>
      <c r="AF63" s="152">
        <v>286.755</v>
      </c>
      <c r="AG63" s="152">
        <v>270.351</v>
      </c>
      <c r="AH63" s="152">
        <v>2627.1</v>
      </c>
      <c r="AI63" s="152">
        <v>2055.5</v>
      </c>
      <c r="AJ63" s="152">
        <v>571.6</v>
      </c>
      <c r="AK63" s="152">
        <v>0</v>
      </c>
      <c r="AL63" s="152">
        <v>0.96799999999999997</v>
      </c>
      <c r="AM63" s="152">
        <v>0</v>
      </c>
      <c r="AN63" s="152">
        <v>9202.509</v>
      </c>
      <c r="AO63" s="152">
        <v>1163.681</v>
      </c>
      <c r="AP63" s="152">
        <v>1163.681</v>
      </c>
      <c r="AQ63" s="152">
        <v>0</v>
      </c>
      <c r="AR63" s="152">
        <v>5437.1559999999999</v>
      </c>
      <c r="AS63" s="152">
        <v>6248.6409999999996</v>
      </c>
      <c r="AT63" s="152">
        <v>4198.1409999999996</v>
      </c>
      <c r="AU63" s="152">
        <v>480.4</v>
      </c>
      <c r="AV63" s="152">
        <v>3717.741</v>
      </c>
      <c r="AW63" s="152">
        <v>2050.5</v>
      </c>
      <c r="AX63" s="152">
        <v>782</v>
      </c>
      <c r="AY63" s="152">
        <v>1268.5</v>
      </c>
      <c r="AZ63" s="152">
        <v>0</v>
      </c>
      <c r="BA63" s="152">
        <v>-811.48500000000001</v>
      </c>
      <c r="BB63" s="152">
        <v>2601.672</v>
      </c>
      <c r="BC63" s="152">
        <v>2634.9</v>
      </c>
      <c r="BD63" s="152">
        <v>528.9</v>
      </c>
      <c r="BE63" s="152">
        <v>1351</v>
      </c>
      <c r="BF63" s="152">
        <v>-239.1</v>
      </c>
      <c r="BG63" s="152">
        <v>-583</v>
      </c>
      <c r="BH63" s="152">
        <v>2106</v>
      </c>
      <c r="BI63" s="152">
        <v>749.3</v>
      </c>
      <c r="BJ63" s="152">
        <v>1356.7</v>
      </c>
      <c r="BK63" s="152">
        <v>0</v>
      </c>
      <c r="BL63" s="152">
        <v>-33.228000000000002</v>
      </c>
      <c r="BM63" s="152">
        <v>-1257.587</v>
      </c>
      <c r="BN63" s="152">
        <v>2288</v>
      </c>
      <c r="BO63" s="152">
        <v>-4.2130000000000001</v>
      </c>
      <c r="BP63" s="152">
        <v>-3926.5129999999999</v>
      </c>
      <c r="BQ63" s="152">
        <v>-3615.3490000000002</v>
      </c>
      <c r="BR63" s="152">
        <v>1345.434</v>
      </c>
      <c r="BS63" s="152">
        <v>-4960.7830000000004</v>
      </c>
      <c r="BT63" s="152">
        <v>0</v>
      </c>
      <c r="BU63" s="152">
        <v>-311.16399999999999</v>
      </c>
      <c r="BV63" s="152">
        <v>-2508.0340000000001</v>
      </c>
      <c r="BW63" s="152">
        <v>773.41200000000003</v>
      </c>
      <c r="BX63" s="152">
        <v>6918.7219999999998</v>
      </c>
    </row>
    <row r="64" spans="1:76" x14ac:dyDescent="0.3">
      <c r="A64" s="153">
        <v>34060</v>
      </c>
      <c r="B64" s="152">
        <v>-5645.04</v>
      </c>
      <c r="C64" s="152">
        <v>16951.866999999998</v>
      </c>
      <c r="D64" s="152">
        <v>15309.814</v>
      </c>
      <c r="E64" s="152">
        <v>13046.540999999999</v>
      </c>
      <c r="F64" s="152">
        <v>13046.540999999999</v>
      </c>
      <c r="G64" s="152">
        <v>0</v>
      </c>
      <c r="H64" s="152">
        <v>2263.2730000000001</v>
      </c>
      <c r="I64" s="152">
        <v>1032.2049999999999</v>
      </c>
      <c r="J64" s="152">
        <v>376.98399999999998</v>
      </c>
      <c r="K64" s="152">
        <v>233.12799999999999</v>
      </c>
      <c r="L64" s="152">
        <v>620.95600000000002</v>
      </c>
      <c r="M64" s="152">
        <v>668.75400000000002</v>
      </c>
      <c r="N64" s="152">
        <v>502.798</v>
      </c>
      <c r="O64" s="152">
        <v>165.95599999999999</v>
      </c>
      <c r="P64" s="152">
        <v>973.29899999999998</v>
      </c>
      <c r="Q64" s="152">
        <v>898.85400000000004</v>
      </c>
      <c r="R64" s="152">
        <v>74.444999999999993</v>
      </c>
      <c r="S64" s="152">
        <v>22596.906999999999</v>
      </c>
      <c r="T64" s="152">
        <v>19172.901000000002</v>
      </c>
      <c r="U64" s="152">
        <v>16319.483</v>
      </c>
      <c r="V64" s="152">
        <v>16319.483</v>
      </c>
      <c r="W64" s="152">
        <v>0</v>
      </c>
      <c r="X64" s="152">
        <v>2853.4180000000001</v>
      </c>
      <c r="Y64" s="152">
        <v>550.34199999999998</v>
      </c>
      <c r="Z64" s="152">
        <v>579.08299999999997</v>
      </c>
      <c r="AA64" s="152">
        <v>751.10199999999998</v>
      </c>
      <c r="AB64" s="152">
        <v>231.78299999999999</v>
      </c>
      <c r="AC64" s="152">
        <v>23.882999999999999</v>
      </c>
      <c r="AD64" s="152">
        <v>717.22500000000002</v>
      </c>
      <c r="AE64" s="152">
        <v>3419.752</v>
      </c>
      <c r="AF64" s="152">
        <v>381.63099999999997</v>
      </c>
      <c r="AG64" s="152">
        <v>516.42100000000005</v>
      </c>
      <c r="AH64" s="152">
        <v>2521.6999999999998</v>
      </c>
      <c r="AI64" s="152">
        <v>1882.8</v>
      </c>
      <c r="AJ64" s="152">
        <v>638.9</v>
      </c>
      <c r="AK64" s="152">
        <v>0</v>
      </c>
      <c r="AL64" s="152">
        <v>4.2539999999999996</v>
      </c>
      <c r="AM64" s="152">
        <v>0</v>
      </c>
      <c r="AN64" s="152">
        <v>7217.7150000000001</v>
      </c>
      <c r="AO64" s="152">
        <v>954.43100000000004</v>
      </c>
      <c r="AP64" s="152">
        <v>954.43100000000004</v>
      </c>
      <c r="AQ64" s="152">
        <v>0</v>
      </c>
      <c r="AR64" s="152">
        <v>6231.9260000000004</v>
      </c>
      <c r="AS64" s="152">
        <v>6307.6260000000002</v>
      </c>
      <c r="AT64" s="152">
        <v>3020.5259999999998</v>
      </c>
      <c r="AU64" s="152">
        <v>1793.7</v>
      </c>
      <c r="AV64" s="152">
        <v>1226.826</v>
      </c>
      <c r="AW64" s="152">
        <v>3287.1</v>
      </c>
      <c r="AX64" s="152">
        <v>1975</v>
      </c>
      <c r="AY64" s="152">
        <v>1312.1</v>
      </c>
      <c r="AZ64" s="152">
        <v>0</v>
      </c>
      <c r="BA64" s="152">
        <v>-75.7</v>
      </c>
      <c r="BB64" s="152">
        <v>31.358000000000001</v>
      </c>
      <c r="BC64" s="152">
        <v>675.8</v>
      </c>
      <c r="BD64" s="152">
        <v>-1330.7</v>
      </c>
      <c r="BE64" s="152">
        <v>-414.8</v>
      </c>
      <c r="BF64" s="152">
        <v>-244.4</v>
      </c>
      <c r="BG64" s="152">
        <v>-671.5</v>
      </c>
      <c r="BH64" s="152">
        <v>2006.5</v>
      </c>
      <c r="BI64" s="152">
        <v>1805.3</v>
      </c>
      <c r="BJ64" s="152">
        <v>201.2</v>
      </c>
      <c r="BK64" s="152">
        <v>0</v>
      </c>
      <c r="BL64" s="152">
        <v>-644.44200000000001</v>
      </c>
      <c r="BM64" s="152">
        <v>71.682000000000002</v>
      </c>
      <c r="BN64" s="152">
        <v>1675.5</v>
      </c>
      <c r="BO64" s="152">
        <v>-31.143000000000001</v>
      </c>
      <c r="BP64" s="152">
        <v>-3863.087</v>
      </c>
      <c r="BQ64" s="152">
        <v>-3272.942</v>
      </c>
      <c r="BR64" s="152">
        <v>1451.384</v>
      </c>
      <c r="BS64" s="152">
        <v>-4724.326</v>
      </c>
      <c r="BT64" s="152">
        <v>0</v>
      </c>
      <c r="BU64" s="152">
        <v>-590.14499999999998</v>
      </c>
      <c r="BV64" s="152">
        <v>-2750.998</v>
      </c>
      <c r="BW64" s="152">
        <v>969.04499999999996</v>
      </c>
      <c r="BX64" s="152">
        <v>5573.3580000000002</v>
      </c>
    </row>
    <row r="65" spans="1:76" x14ac:dyDescent="0.3">
      <c r="A65" s="154">
        <v>34151</v>
      </c>
      <c r="B65" s="152">
        <v>-6666.1719999999996</v>
      </c>
      <c r="C65" s="152">
        <v>16683.287</v>
      </c>
      <c r="D65" s="152">
        <v>15046.932000000001</v>
      </c>
      <c r="E65" s="152">
        <v>12818.201999999999</v>
      </c>
      <c r="F65" s="152">
        <v>12818.201999999999</v>
      </c>
      <c r="G65" s="152">
        <v>0</v>
      </c>
      <c r="H65" s="152">
        <v>2228.73</v>
      </c>
      <c r="I65" s="152">
        <v>1010.09</v>
      </c>
      <c r="J65" s="152">
        <v>354.589</v>
      </c>
      <c r="K65" s="152">
        <v>228.03899999999999</v>
      </c>
      <c r="L65" s="152">
        <v>636.01199999999994</v>
      </c>
      <c r="M65" s="152">
        <v>667.69899999999996</v>
      </c>
      <c r="N65" s="152">
        <v>504.36799999999999</v>
      </c>
      <c r="O65" s="152">
        <v>163.33099999999999</v>
      </c>
      <c r="P65" s="152">
        <v>968.65599999999995</v>
      </c>
      <c r="Q65" s="152">
        <v>896.41499999999996</v>
      </c>
      <c r="R65" s="152">
        <v>72.241</v>
      </c>
      <c r="S65" s="152">
        <v>23349.458999999999</v>
      </c>
      <c r="T65" s="152">
        <v>19502.455999999998</v>
      </c>
      <c r="U65" s="152">
        <v>16326.249</v>
      </c>
      <c r="V65" s="152">
        <v>16326.249</v>
      </c>
      <c r="W65" s="152">
        <v>0</v>
      </c>
      <c r="X65" s="152">
        <v>3176.2069999999999</v>
      </c>
      <c r="Y65" s="152">
        <v>521.66300000000001</v>
      </c>
      <c r="Z65" s="152">
        <v>658.28899999999999</v>
      </c>
      <c r="AA65" s="152">
        <v>735.89300000000003</v>
      </c>
      <c r="AB65" s="152">
        <v>245.96600000000001</v>
      </c>
      <c r="AC65" s="152">
        <v>26.175000000000001</v>
      </c>
      <c r="AD65" s="152">
        <v>988.221</v>
      </c>
      <c r="AE65" s="152">
        <v>3840.873</v>
      </c>
      <c r="AF65" s="152">
        <v>354.41899999999998</v>
      </c>
      <c r="AG65" s="152">
        <v>346.75400000000002</v>
      </c>
      <c r="AH65" s="152">
        <v>3139.7</v>
      </c>
      <c r="AI65" s="152">
        <v>2449.6999999999998</v>
      </c>
      <c r="AJ65" s="152">
        <v>690</v>
      </c>
      <c r="AK65" s="152">
        <v>0</v>
      </c>
      <c r="AL65" s="152">
        <v>6.13</v>
      </c>
      <c r="AM65" s="152">
        <v>0</v>
      </c>
      <c r="AN65" s="152">
        <v>6905.259</v>
      </c>
      <c r="AO65" s="152">
        <v>550.08900000000006</v>
      </c>
      <c r="AP65" s="152">
        <v>550.08900000000006</v>
      </c>
      <c r="AQ65" s="152">
        <v>0</v>
      </c>
      <c r="AR65" s="152">
        <v>6214.1530000000002</v>
      </c>
      <c r="AS65" s="152">
        <v>6816.6530000000002</v>
      </c>
      <c r="AT65" s="152">
        <v>3123.3530000000001</v>
      </c>
      <c r="AU65" s="152">
        <v>1429.4</v>
      </c>
      <c r="AV65" s="152">
        <v>1693.953</v>
      </c>
      <c r="AW65" s="152">
        <v>3693.3</v>
      </c>
      <c r="AX65" s="152">
        <v>1512</v>
      </c>
      <c r="AY65" s="152">
        <v>2181.3000000000002</v>
      </c>
      <c r="AZ65" s="152">
        <v>0</v>
      </c>
      <c r="BA65" s="152">
        <v>-602.5</v>
      </c>
      <c r="BB65" s="152">
        <v>141.017</v>
      </c>
      <c r="BC65" s="152">
        <v>-325</v>
      </c>
      <c r="BD65" s="152">
        <v>-1463.9</v>
      </c>
      <c r="BE65" s="152">
        <v>-593.9</v>
      </c>
      <c r="BF65" s="152">
        <v>-370.6</v>
      </c>
      <c r="BG65" s="152">
        <v>-499.4</v>
      </c>
      <c r="BH65" s="152">
        <v>1138.9000000000001</v>
      </c>
      <c r="BI65" s="152">
        <v>822.3</v>
      </c>
      <c r="BJ65" s="152">
        <v>316.60000000000002</v>
      </c>
      <c r="BK65" s="152">
        <v>0</v>
      </c>
      <c r="BL65" s="152">
        <v>466.017</v>
      </c>
      <c r="BM65" s="152">
        <v>-155.25299999999999</v>
      </c>
      <c r="BN65" s="152">
        <v>66.599999999999994</v>
      </c>
      <c r="BO65" s="152">
        <v>17.234000000000002</v>
      </c>
      <c r="BP65" s="152">
        <v>-4455.5240000000003</v>
      </c>
      <c r="BQ65" s="152">
        <v>-3508.047</v>
      </c>
      <c r="BR65" s="152">
        <v>1374.395</v>
      </c>
      <c r="BS65" s="152">
        <v>-4882.4440000000004</v>
      </c>
      <c r="BT65" s="152">
        <v>0</v>
      </c>
      <c r="BU65" s="152">
        <v>-947.47699999999998</v>
      </c>
      <c r="BV65" s="152">
        <v>-3173.174</v>
      </c>
      <c r="BW65" s="152">
        <v>962.52599999999995</v>
      </c>
      <c r="BX65" s="152">
        <v>6821.4250000000002</v>
      </c>
    </row>
    <row r="66" spans="1:76" x14ac:dyDescent="0.3">
      <c r="A66" s="155">
        <v>34243</v>
      </c>
      <c r="B66" s="152">
        <v>-5426.9570000000003</v>
      </c>
      <c r="C66" s="152">
        <v>18488.605</v>
      </c>
      <c r="D66" s="152">
        <v>16884.560000000001</v>
      </c>
      <c r="E66" s="152">
        <v>14251.932000000001</v>
      </c>
      <c r="F66" s="152">
        <v>14251.932000000001</v>
      </c>
      <c r="G66" s="152">
        <v>0</v>
      </c>
      <c r="H66" s="152">
        <v>2632.6280000000002</v>
      </c>
      <c r="I66" s="152">
        <v>1291.99</v>
      </c>
      <c r="J66" s="152">
        <v>482.31599999999997</v>
      </c>
      <c r="K66" s="152">
        <v>239.62100000000001</v>
      </c>
      <c r="L66" s="152">
        <v>618.70100000000002</v>
      </c>
      <c r="M66" s="152">
        <v>690.18100000000004</v>
      </c>
      <c r="N66" s="152">
        <v>530.90499999999997</v>
      </c>
      <c r="O66" s="152">
        <v>159.27600000000001</v>
      </c>
      <c r="P66" s="152">
        <v>913.86400000000003</v>
      </c>
      <c r="Q66" s="152">
        <v>840.44399999999996</v>
      </c>
      <c r="R66" s="152">
        <v>73.42</v>
      </c>
      <c r="S66" s="152">
        <v>23915.562000000002</v>
      </c>
      <c r="T66" s="152">
        <v>20707.942999999999</v>
      </c>
      <c r="U66" s="152">
        <v>17336.167000000001</v>
      </c>
      <c r="V66" s="152">
        <v>17336.167000000001</v>
      </c>
      <c r="W66" s="152">
        <v>0</v>
      </c>
      <c r="X66" s="152">
        <v>3371.7759999999998</v>
      </c>
      <c r="Y66" s="152">
        <v>566.73400000000004</v>
      </c>
      <c r="Z66" s="152">
        <v>718.63199999999995</v>
      </c>
      <c r="AA66" s="152">
        <v>942.72900000000004</v>
      </c>
      <c r="AB66" s="152">
        <v>244.54400000000001</v>
      </c>
      <c r="AC66" s="152">
        <v>25.088999999999999</v>
      </c>
      <c r="AD66" s="152">
        <v>874.048</v>
      </c>
      <c r="AE66" s="152">
        <v>3202.5189999999998</v>
      </c>
      <c r="AF66" s="152">
        <v>290.90899999999999</v>
      </c>
      <c r="AG66" s="152">
        <v>265.70999999999998</v>
      </c>
      <c r="AH66" s="152">
        <v>2645.9</v>
      </c>
      <c r="AI66" s="152">
        <v>1904.9</v>
      </c>
      <c r="AJ66" s="152">
        <v>741</v>
      </c>
      <c r="AK66" s="152">
        <v>0</v>
      </c>
      <c r="AL66" s="152">
        <v>5.0999999999999996</v>
      </c>
      <c r="AM66" s="152">
        <v>0</v>
      </c>
      <c r="AN66" s="152">
        <v>9115.723</v>
      </c>
      <c r="AO66" s="152">
        <v>1720.6</v>
      </c>
      <c r="AP66" s="152">
        <v>1720.6</v>
      </c>
      <c r="AQ66" s="152">
        <v>0</v>
      </c>
      <c r="AR66" s="152">
        <v>8895.0239999999994</v>
      </c>
      <c r="AS66" s="152">
        <v>9446.4240000000009</v>
      </c>
      <c r="AT66" s="152">
        <v>1542.7239999999999</v>
      </c>
      <c r="AU66" s="152">
        <v>1168.5</v>
      </c>
      <c r="AV66" s="152">
        <v>374.22399999999999</v>
      </c>
      <c r="AW66" s="152">
        <v>7903.7</v>
      </c>
      <c r="AX66" s="152">
        <v>1556</v>
      </c>
      <c r="AY66" s="152">
        <v>6347.7</v>
      </c>
      <c r="AZ66" s="152">
        <v>0</v>
      </c>
      <c r="BA66" s="152">
        <v>-551.4</v>
      </c>
      <c r="BB66" s="152">
        <v>-1499.9010000000001</v>
      </c>
      <c r="BC66" s="152">
        <v>-250</v>
      </c>
      <c r="BD66" s="152">
        <v>-1117.7</v>
      </c>
      <c r="BE66" s="152">
        <v>-148.69999999999999</v>
      </c>
      <c r="BF66" s="152">
        <v>-320.8</v>
      </c>
      <c r="BG66" s="152">
        <v>-648.20000000000005</v>
      </c>
      <c r="BH66" s="152">
        <v>867.7</v>
      </c>
      <c r="BI66" s="152">
        <v>-48.9</v>
      </c>
      <c r="BJ66" s="152">
        <v>916.6</v>
      </c>
      <c r="BK66" s="152">
        <v>0</v>
      </c>
      <c r="BL66" s="152">
        <v>-1249.9010000000001</v>
      </c>
      <c r="BM66" s="152">
        <v>-1660.1220000000001</v>
      </c>
      <c r="BN66" s="152">
        <v>2053.1</v>
      </c>
      <c r="BO66" s="152">
        <v>-24.456</v>
      </c>
      <c r="BP66" s="152">
        <v>-3823.3829999999998</v>
      </c>
      <c r="BQ66" s="152">
        <v>-3084.2350000000001</v>
      </c>
      <c r="BR66" s="152">
        <v>1287.8219999999999</v>
      </c>
      <c r="BS66" s="152">
        <v>-4372.0569999999998</v>
      </c>
      <c r="BT66" s="152">
        <v>0</v>
      </c>
      <c r="BU66" s="152">
        <v>-739.14800000000002</v>
      </c>
      <c r="BV66" s="152">
        <v>-2512.3380000000002</v>
      </c>
      <c r="BW66" s="152">
        <v>908.76400000000001</v>
      </c>
      <c r="BX66" s="152">
        <v>7087.0789999999997</v>
      </c>
    </row>
    <row r="67" spans="1:76" x14ac:dyDescent="0.3">
      <c r="A67" s="151">
        <v>34335</v>
      </c>
      <c r="B67" s="152">
        <v>-6781.473</v>
      </c>
      <c r="C67" s="152">
        <v>18061.827000000001</v>
      </c>
      <c r="D67" s="152">
        <v>16490.421999999999</v>
      </c>
      <c r="E67" s="152">
        <v>13775.918</v>
      </c>
      <c r="F67" s="152">
        <v>13775.918</v>
      </c>
      <c r="G67" s="152">
        <v>0</v>
      </c>
      <c r="H67" s="152">
        <v>2714.5039999999999</v>
      </c>
      <c r="I67" s="152">
        <v>1358.2280000000001</v>
      </c>
      <c r="J67" s="152">
        <v>390.07499999999999</v>
      </c>
      <c r="K67" s="152">
        <v>248.34700000000001</v>
      </c>
      <c r="L67" s="152">
        <v>717.85400000000004</v>
      </c>
      <c r="M67" s="152">
        <v>757.26700000000005</v>
      </c>
      <c r="N67" s="152">
        <v>590.88699999999994</v>
      </c>
      <c r="O67" s="152">
        <v>166.38</v>
      </c>
      <c r="P67" s="152">
        <v>814.13800000000003</v>
      </c>
      <c r="Q67" s="152">
        <v>741.17499999999995</v>
      </c>
      <c r="R67" s="152">
        <v>72.962999999999994</v>
      </c>
      <c r="S67" s="152">
        <v>24843.3</v>
      </c>
      <c r="T67" s="152">
        <v>21078.383999999998</v>
      </c>
      <c r="U67" s="152">
        <v>18073.100999999999</v>
      </c>
      <c r="V67" s="152">
        <v>18073.100999999999</v>
      </c>
      <c r="W67" s="152">
        <v>0</v>
      </c>
      <c r="X67" s="152">
        <v>3005.2829999999999</v>
      </c>
      <c r="Y67" s="152">
        <v>600.13800000000003</v>
      </c>
      <c r="Z67" s="152">
        <v>465.16899999999998</v>
      </c>
      <c r="AA67" s="152">
        <v>697.16200000000003</v>
      </c>
      <c r="AB67" s="152">
        <v>239.33199999999999</v>
      </c>
      <c r="AC67" s="152">
        <v>32.307000000000002</v>
      </c>
      <c r="AD67" s="152">
        <v>971.17499999999995</v>
      </c>
      <c r="AE67" s="152">
        <v>3755.973</v>
      </c>
      <c r="AF67" s="152">
        <v>305.27999999999997</v>
      </c>
      <c r="AG67" s="152">
        <v>459.29300000000001</v>
      </c>
      <c r="AH67" s="152">
        <v>2991.4</v>
      </c>
      <c r="AI67" s="152">
        <v>2185.1</v>
      </c>
      <c r="AJ67" s="152">
        <v>806.3</v>
      </c>
      <c r="AK67" s="152">
        <v>0</v>
      </c>
      <c r="AL67" s="152">
        <v>8.9429999999999996</v>
      </c>
      <c r="AM67" s="152">
        <v>0</v>
      </c>
      <c r="AN67" s="152">
        <v>12079.707</v>
      </c>
      <c r="AO67" s="152">
        <v>3152</v>
      </c>
      <c r="AP67" s="152">
        <v>3152</v>
      </c>
      <c r="AQ67" s="152">
        <v>0</v>
      </c>
      <c r="AR67" s="152">
        <v>7507.8869999999997</v>
      </c>
      <c r="AS67" s="152">
        <v>8615.81</v>
      </c>
      <c r="AT67" s="152">
        <v>3664.21</v>
      </c>
      <c r="AU67" s="152">
        <v>2177.5</v>
      </c>
      <c r="AV67" s="152">
        <v>1486.71</v>
      </c>
      <c r="AW67" s="152">
        <v>4951.6000000000004</v>
      </c>
      <c r="AX67" s="152">
        <v>1513</v>
      </c>
      <c r="AY67" s="152">
        <v>3438.6</v>
      </c>
      <c r="AZ67" s="152">
        <v>0</v>
      </c>
      <c r="BA67" s="152">
        <v>-1107.923</v>
      </c>
      <c r="BB67" s="152">
        <v>1419.82</v>
      </c>
      <c r="BC67" s="152">
        <v>1748.1</v>
      </c>
      <c r="BD67" s="152">
        <v>-893.7</v>
      </c>
      <c r="BE67" s="152">
        <v>38.799999999999997</v>
      </c>
      <c r="BF67" s="152">
        <v>-376.1</v>
      </c>
      <c r="BG67" s="152">
        <v>-556.4</v>
      </c>
      <c r="BH67" s="152">
        <v>2641.8</v>
      </c>
      <c r="BI67" s="152">
        <v>1269.4000000000001</v>
      </c>
      <c r="BJ67" s="152">
        <v>1372.4</v>
      </c>
      <c r="BK67" s="152">
        <v>0</v>
      </c>
      <c r="BL67" s="152">
        <v>-328.28</v>
      </c>
      <c r="BM67" s="152">
        <v>-4505.9340000000002</v>
      </c>
      <c r="BN67" s="152">
        <v>795</v>
      </c>
      <c r="BO67" s="152">
        <v>-2.7</v>
      </c>
      <c r="BP67" s="152">
        <v>-4587.9620000000004</v>
      </c>
      <c r="BQ67" s="152">
        <v>-4297.183</v>
      </c>
      <c r="BR67" s="152">
        <v>1049.8030000000001</v>
      </c>
      <c r="BS67" s="152">
        <v>-5346.9859999999999</v>
      </c>
      <c r="BT67" s="152">
        <v>0</v>
      </c>
      <c r="BU67" s="152">
        <v>-290.779</v>
      </c>
      <c r="BV67" s="152">
        <v>-2998.7060000000001</v>
      </c>
      <c r="BW67" s="152">
        <v>805.19500000000005</v>
      </c>
      <c r="BX67" s="152">
        <v>11287.406999999999</v>
      </c>
    </row>
    <row r="68" spans="1:76" x14ac:dyDescent="0.3">
      <c r="A68" s="153">
        <v>34425</v>
      </c>
      <c r="B68" s="152">
        <v>-7475.8450000000003</v>
      </c>
      <c r="C68" s="152">
        <v>19406.260999999999</v>
      </c>
      <c r="D68" s="152">
        <v>17547.253000000001</v>
      </c>
      <c r="E68" s="152">
        <v>15067.745999999999</v>
      </c>
      <c r="F68" s="152">
        <v>15067.745999999999</v>
      </c>
      <c r="G68" s="152">
        <v>0</v>
      </c>
      <c r="H68" s="152">
        <v>2479.5070000000001</v>
      </c>
      <c r="I68" s="152">
        <v>1100.912</v>
      </c>
      <c r="J68" s="152">
        <v>367.03699999999998</v>
      </c>
      <c r="K68" s="152">
        <v>266.35500000000002</v>
      </c>
      <c r="L68" s="152">
        <v>745.20299999999997</v>
      </c>
      <c r="M68" s="152">
        <v>822.06500000000005</v>
      </c>
      <c r="N68" s="152">
        <v>655.93399999999997</v>
      </c>
      <c r="O68" s="152">
        <v>166.131</v>
      </c>
      <c r="P68" s="152">
        <v>1036.943</v>
      </c>
      <c r="Q68" s="152">
        <v>959.68</v>
      </c>
      <c r="R68" s="152">
        <v>77.263000000000005</v>
      </c>
      <c r="S68" s="152">
        <v>26882.106</v>
      </c>
      <c r="T68" s="152">
        <v>22729.116999999998</v>
      </c>
      <c r="U68" s="152">
        <v>19618.039000000001</v>
      </c>
      <c r="V68" s="152">
        <v>19618.039000000001</v>
      </c>
      <c r="W68" s="152">
        <v>0</v>
      </c>
      <c r="X68" s="152">
        <v>3111.078</v>
      </c>
      <c r="Y68" s="152">
        <v>670.41499999999996</v>
      </c>
      <c r="Z68" s="152">
        <v>579.16200000000003</v>
      </c>
      <c r="AA68" s="152">
        <v>688.70500000000004</v>
      </c>
      <c r="AB68" s="152">
        <v>245.351</v>
      </c>
      <c r="AC68" s="152">
        <v>33.478999999999999</v>
      </c>
      <c r="AD68" s="152">
        <v>893.96600000000001</v>
      </c>
      <c r="AE68" s="152">
        <v>4136.692</v>
      </c>
      <c r="AF68" s="152">
        <v>427.58699999999999</v>
      </c>
      <c r="AG68" s="152">
        <v>871.10500000000002</v>
      </c>
      <c r="AH68" s="152">
        <v>2838</v>
      </c>
      <c r="AI68" s="152">
        <v>1911.1</v>
      </c>
      <c r="AJ68" s="152">
        <v>926.9</v>
      </c>
      <c r="AK68" s="152">
        <v>0</v>
      </c>
      <c r="AL68" s="152">
        <v>16.297000000000001</v>
      </c>
      <c r="AM68" s="152">
        <v>0</v>
      </c>
      <c r="AN68" s="152">
        <v>1948.4090000000001</v>
      </c>
      <c r="AO68" s="152">
        <v>3283.3719999999998</v>
      </c>
      <c r="AP68" s="152">
        <v>3283.3719999999998</v>
      </c>
      <c r="AQ68" s="152">
        <v>0</v>
      </c>
      <c r="AR68" s="152">
        <v>1062.4469999999999</v>
      </c>
      <c r="AS68" s="152">
        <v>1435.711</v>
      </c>
      <c r="AT68" s="152">
        <v>1114.011</v>
      </c>
      <c r="AU68" s="152">
        <v>1078.8</v>
      </c>
      <c r="AV68" s="152">
        <v>35.210999999999999</v>
      </c>
      <c r="AW68" s="152">
        <v>321.7</v>
      </c>
      <c r="AX68" s="152">
        <v>136</v>
      </c>
      <c r="AY68" s="152">
        <v>185.7</v>
      </c>
      <c r="AZ68" s="152">
        <v>0</v>
      </c>
      <c r="BA68" s="152">
        <v>-373.26400000000001</v>
      </c>
      <c r="BB68" s="152">
        <v>-2397.41</v>
      </c>
      <c r="BC68" s="152">
        <v>-322.5</v>
      </c>
      <c r="BD68" s="152">
        <v>-758.2</v>
      </c>
      <c r="BE68" s="152">
        <v>151.30000000000001</v>
      </c>
      <c r="BF68" s="152">
        <v>-353.1</v>
      </c>
      <c r="BG68" s="152">
        <v>-556.4</v>
      </c>
      <c r="BH68" s="152">
        <v>435.7</v>
      </c>
      <c r="BI68" s="152">
        <v>480.7</v>
      </c>
      <c r="BJ68" s="152">
        <v>-45</v>
      </c>
      <c r="BK68" s="152">
        <v>0</v>
      </c>
      <c r="BL68" s="152">
        <v>-2074.91</v>
      </c>
      <c r="BM68" s="152">
        <v>-3921.864</v>
      </c>
      <c r="BN68" s="152">
        <v>-9448.4</v>
      </c>
      <c r="BO68" s="152">
        <v>-0.9</v>
      </c>
      <c r="BP68" s="152">
        <v>-5181.8639999999996</v>
      </c>
      <c r="BQ68" s="152">
        <v>-4550.2929999999997</v>
      </c>
      <c r="BR68" s="152">
        <v>1355.9069999999999</v>
      </c>
      <c r="BS68" s="152">
        <v>-5906.2</v>
      </c>
      <c r="BT68" s="152">
        <v>0</v>
      </c>
      <c r="BU68" s="152">
        <v>-631.57100000000003</v>
      </c>
      <c r="BV68" s="152">
        <v>-3314.627</v>
      </c>
      <c r="BW68" s="152">
        <v>1020.646</v>
      </c>
      <c r="BX68" s="152">
        <v>11397.709000000001</v>
      </c>
    </row>
    <row r="69" spans="1:76" x14ac:dyDescent="0.3">
      <c r="A69" s="154">
        <v>34516</v>
      </c>
      <c r="B69" s="152">
        <v>-7908.4049999999997</v>
      </c>
      <c r="C69" s="152">
        <v>19460.731</v>
      </c>
      <c r="D69" s="152">
        <v>17551.830999999998</v>
      </c>
      <c r="E69" s="152">
        <v>15064.15</v>
      </c>
      <c r="F69" s="152">
        <v>15064.15</v>
      </c>
      <c r="G69" s="152">
        <v>0</v>
      </c>
      <c r="H69" s="152">
        <v>2487.681</v>
      </c>
      <c r="I69" s="152">
        <v>1071.4490000000001</v>
      </c>
      <c r="J69" s="152">
        <v>358.30500000000001</v>
      </c>
      <c r="K69" s="152">
        <v>275.02800000000002</v>
      </c>
      <c r="L69" s="152">
        <v>782.899</v>
      </c>
      <c r="M69" s="152">
        <v>859.29399999999998</v>
      </c>
      <c r="N69" s="152">
        <v>695.45399999999995</v>
      </c>
      <c r="O69" s="152">
        <v>163.84</v>
      </c>
      <c r="P69" s="152">
        <v>1049.606</v>
      </c>
      <c r="Q69" s="152">
        <v>967.94200000000001</v>
      </c>
      <c r="R69" s="152">
        <v>81.664000000000001</v>
      </c>
      <c r="S69" s="152">
        <v>27369.135999999999</v>
      </c>
      <c r="T69" s="152">
        <v>23238.999</v>
      </c>
      <c r="U69" s="152">
        <v>19858.502</v>
      </c>
      <c r="V69" s="152">
        <v>19858.502</v>
      </c>
      <c r="W69" s="152">
        <v>0</v>
      </c>
      <c r="X69" s="152">
        <v>3380.4969999999998</v>
      </c>
      <c r="Y69" s="152">
        <v>652.46600000000001</v>
      </c>
      <c r="Z69" s="152">
        <v>681.36099999999999</v>
      </c>
      <c r="AA69" s="152">
        <v>688.97400000000005</v>
      </c>
      <c r="AB69" s="152">
        <v>292.90199999999999</v>
      </c>
      <c r="AC69" s="152">
        <v>23.645</v>
      </c>
      <c r="AD69" s="152">
        <v>1041.1489999999999</v>
      </c>
      <c r="AE69" s="152">
        <v>4121.3810000000003</v>
      </c>
      <c r="AF69" s="152">
        <v>380.6</v>
      </c>
      <c r="AG69" s="152">
        <v>583.58100000000002</v>
      </c>
      <c r="AH69" s="152">
        <v>3157.2</v>
      </c>
      <c r="AI69" s="152">
        <v>2163.9</v>
      </c>
      <c r="AJ69" s="152">
        <v>993.3</v>
      </c>
      <c r="AK69" s="152">
        <v>0</v>
      </c>
      <c r="AL69" s="152">
        <v>8.7560000000000002</v>
      </c>
      <c r="AM69" s="152">
        <v>0</v>
      </c>
      <c r="AN69" s="152">
        <v>3910.17</v>
      </c>
      <c r="AO69" s="152">
        <v>2813.922</v>
      </c>
      <c r="AP69" s="152">
        <v>2813.922</v>
      </c>
      <c r="AQ69" s="152">
        <v>0</v>
      </c>
      <c r="AR69" s="152">
        <v>3622.83</v>
      </c>
      <c r="AS69" s="152">
        <v>3645.9650000000001</v>
      </c>
      <c r="AT69" s="152">
        <v>2456.4650000000001</v>
      </c>
      <c r="AU69" s="152">
        <v>1293.4000000000001</v>
      </c>
      <c r="AV69" s="152">
        <v>1163.0650000000001</v>
      </c>
      <c r="AW69" s="152">
        <v>1189.5</v>
      </c>
      <c r="AX69" s="152">
        <v>582</v>
      </c>
      <c r="AY69" s="152">
        <v>607.5</v>
      </c>
      <c r="AZ69" s="152">
        <v>0</v>
      </c>
      <c r="BA69" s="152">
        <v>-23.135000000000002</v>
      </c>
      <c r="BB69" s="152">
        <v>-2526.5819999999999</v>
      </c>
      <c r="BC69" s="152">
        <v>-1693.9</v>
      </c>
      <c r="BD69" s="152">
        <v>-788.3</v>
      </c>
      <c r="BE69" s="152">
        <v>-255.4</v>
      </c>
      <c r="BF69" s="152">
        <v>-290.2</v>
      </c>
      <c r="BG69" s="152">
        <v>-242.7</v>
      </c>
      <c r="BH69" s="152">
        <v>-905.6</v>
      </c>
      <c r="BI69" s="152">
        <v>-1013.6</v>
      </c>
      <c r="BJ69" s="152">
        <v>108</v>
      </c>
      <c r="BK69" s="152">
        <v>0</v>
      </c>
      <c r="BL69" s="152">
        <v>-832.68200000000002</v>
      </c>
      <c r="BM69" s="152">
        <v>3871.105</v>
      </c>
      <c r="BN69" s="152">
        <v>-123.4</v>
      </c>
      <c r="BO69" s="152">
        <v>-3.73</v>
      </c>
      <c r="BP69" s="152">
        <v>-5687.1679999999997</v>
      </c>
      <c r="BQ69" s="152">
        <v>-4794.3519999999999</v>
      </c>
      <c r="BR69" s="152">
        <v>1395.2629999999999</v>
      </c>
      <c r="BS69" s="152">
        <v>-6189.6149999999998</v>
      </c>
      <c r="BT69" s="152">
        <v>0</v>
      </c>
      <c r="BU69" s="152">
        <v>-892.81600000000003</v>
      </c>
      <c r="BV69" s="152">
        <v>-3262.087</v>
      </c>
      <c r="BW69" s="152">
        <v>1040.8499999999999</v>
      </c>
      <c r="BX69" s="152">
        <v>4037.3</v>
      </c>
    </row>
    <row r="70" spans="1:76" x14ac:dyDescent="0.3">
      <c r="A70" s="155">
        <v>34608</v>
      </c>
      <c r="B70" s="152">
        <v>-7496.277</v>
      </c>
      <c r="C70" s="152">
        <v>21442.918000000001</v>
      </c>
      <c r="D70" s="152">
        <v>19633.758999999998</v>
      </c>
      <c r="E70" s="152">
        <v>16974.384999999998</v>
      </c>
      <c r="F70" s="152">
        <v>16974.384999999998</v>
      </c>
      <c r="G70" s="152">
        <v>0</v>
      </c>
      <c r="H70" s="152">
        <v>2659.3739999999998</v>
      </c>
      <c r="I70" s="152">
        <v>1323.943</v>
      </c>
      <c r="J70" s="152">
        <v>393.52600000000001</v>
      </c>
      <c r="K70" s="152">
        <v>276.62299999999999</v>
      </c>
      <c r="L70" s="152">
        <v>665.28200000000004</v>
      </c>
      <c r="M70" s="152">
        <v>916.86199999999997</v>
      </c>
      <c r="N70" s="152">
        <v>757.29700000000003</v>
      </c>
      <c r="O70" s="152">
        <v>159.565</v>
      </c>
      <c r="P70" s="152">
        <v>892.29700000000003</v>
      </c>
      <c r="Q70" s="152">
        <v>805.952</v>
      </c>
      <c r="R70" s="152">
        <v>86.344999999999999</v>
      </c>
      <c r="S70" s="152">
        <v>28939.195</v>
      </c>
      <c r="T70" s="152">
        <v>25342.017</v>
      </c>
      <c r="U70" s="152">
        <v>21796.258999999998</v>
      </c>
      <c r="V70" s="152">
        <v>21796.258999999998</v>
      </c>
      <c r="W70" s="152">
        <v>0</v>
      </c>
      <c r="X70" s="152">
        <v>3545.7579999999998</v>
      </c>
      <c r="Y70" s="152">
        <v>716.82299999999998</v>
      </c>
      <c r="Z70" s="152">
        <v>718.51900000000001</v>
      </c>
      <c r="AA70" s="152">
        <v>818.65300000000002</v>
      </c>
      <c r="AB70" s="152">
        <v>286.08800000000002</v>
      </c>
      <c r="AC70" s="152">
        <v>31.712</v>
      </c>
      <c r="AD70" s="152">
        <v>973.96299999999997</v>
      </c>
      <c r="AE70" s="152">
        <v>3591.3519999999999</v>
      </c>
      <c r="AF70" s="152">
        <v>318.43</v>
      </c>
      <c r="AG70" s="152">
        <v>452.62200000000001</v>
      </c>
      <c r="AH70" s="152">
        <v>2820.3</v>
      </c>
      <c r="AI70" s="152">
        <v>1728.4</v>
      </c>
      <c r="AJ70" s="152">
        <v>1091.9000000000001</v>
      </c>
      <c r="AK70" s="152">
        <v>0</v>
      </c>
      <c r="AL70" s="152">
        <v>5.8259999999999996</v>
      </c>
      <c r="AM70" s="152">
        <v>0</v>
      </c>
      <c r="AN70" s="152">
        <v>-3457.739</v>
      </c>
      <c r="AO70" s="152">
        <v>1723.2070000000001</v>
      </c>
      <c r="AP70" s="152">
        <v>1723.2070000000001</v>
      </c>
      <c r="AQ70" s="152">
        <v>0</v>
      </c>
      <c r="AR70" s="152">
        <v>-5561.6270000000004</v>
      </c>
      <c r="AS70" s="152">
        <v>-5150.2759999999998</v>
      </c>
      <c r="AT70" s="152">
        <v>-5197.1760000000004</v>
      </c>
      <c r="AU70" s="152">
        <v>-569.9</v>
      </c>
      <c r="AV70" s="152">
        <v>-4627.2759999999998</v>
      </c>
      <c r="AW70" s="152">
        <v>46.9</v>
      </c>
      <c r="AX70" s="152">
        <v>478</v>
      </c>
      <c r="AY70" s="152">
        <v>-431.1</v>
      </c>
      <c r="AZ70" s="152">
        <v>0</v>
      </c>
      <c r="BA70" s="152">
        <v>-411.351</v>
      </c>
      <c r="BB70" s="152">
        <v>380.68099999999998</v>
      </c>
      <c r="BC70" s="152">
        <v>1394.2</v>
      </c>
      <c r="BD70" s="152">
        <v>876</v>
      </c>
      <c r="BE70" s="152">
        <v>1394.6</v>
      </c>
      <c r="BF70" s="152">
        <v>-183.8</v>
      </c>
      <c r="BG70" s="152">
        <v>-334.8</v>
      </c>
      <c r="BH70" s="152">
        <v>518.20000000000005</v>
      </c>
      <c r="BI70" s="152">
        <v>734.2</v>
      </c>
      <c r="BJ70" s="152">
        <v>-216</v>
      </c>
      <c r="BK70" s="152">
        <v>0</v>
      </c>
      <c r="BL70" s="152">
        <v>-1013.519</v>
      </c>
      <c r="BM70" s="152">
        <v>851.73199999999997</v>
      </c>
      <c r="BN70" s="152">
        <v>-10107.6</v>
      </c>
      <c r="BO70" s="152">
        <v>5.3159999999999998</v>
      </c>
      <c r="BP70" s="152">
        <v>-5708.2579999999998</v>
      </c>
      <c r="BQ70" s="152">
        <v>-4821.8739999999998</v>
      </c>
      <c r="BR70" s="152">
        <v>1367.798</v>
      </c>
      <c r="BS70" s="152">
        <v>-6189.6719999999996</v>
      </c>
      <c r="BT70" s="152">
        <v>0</v>
      </c>
      <c r="BU70" s="152">
        <v>-886.38400000000001</v>
      </c>
      <c r="BV70" s="152">
        <v>-2674.49</v>
      </c>
      <c r="BW70" s="152">
        <v>886.471</v>
      </c>
      <c r="BX70" s="152">
        <v>6644.5450000000001</v>
      </c>
    </row>
    <row r="71" spans="1:76" x14ac:dyDescent="0.3">
      <c r="A71" s="151">
        <v>34700</v>
      </c>
      <c r="B71" s="152">
        <v>-1354.6506790000001</v>
      </c>
      <c r="C71" s="152">
        <v>23017.421321000002</v>
      </c>
      <c r="D71" s="152">
        <v>21267.73</v>
      </c>
      <c r="E71" s="152">
        <v>18806.611000000001</v>
      </c>
      <c r="F71" s="152">
        <v>18786.739000000001</v>
      </c>
      <c r="G71" s="152">
        <v>19.872</v>
      </c>
      <c r="H71" s="152">
        <v>2461.1190000000001</v>
      </c>
      <c r="I71" s="152">
        <v>1303.6410000000001</v>
      </c>
      <c r="J71" s="152">
        <v>357.24700000000001</v>
      </c>
      <c r="K71" s="152">
        <v>260.40499999999997</v>
      </c>
      <c r="L71" s="152">
        <v>539.82600000000002</v>
      </c>
      <c r="M71" s="152">
        <v>876.84199999999998</v>
      </c>
      <c r="N71" s="152">
        <v>698.07299999999998</v>
      </c>
      <c r="O71" s="152">
        <v>178.76900000000001</v>
      </c>
      <c r="P71" s="152">
        <v>872.84932100000003</v>
      </c>
      <c r="Q71" s="152">
        <v>789.99732100000006</v>
      </c>
      <c r="R71" s="152">
        <v>82.852000000000004</v>
      </c>
      <c r="S71" s="152">
        <v>24372.072</v>
      </c>
      <c r="T71" s="152">
        <v>20511.21</v>
      </c>
      <c r="U71" s="152">
        <v>18232.98316</v>
      </c>
      <c r="V71" s="152">
        <v>18189.996999999999</v>
      </c>
      <c r="W71" s="152">
        <v>42.986159999999998</v>
      </c>
      <c r="X71" s="152">
        <v>2278.2268399999998</v>
      </c>
      <c r="Y71" s="152">
        <v>524.96299999999997</v>
      </c>
      <c r="Z71" s="152">
        <v>226.495</v>
      </c>
      <c r="AA71" s="152">
        <v>434.98200000000003</v>
      </c>
      <c r="AB71" s="152">
        <v>203.93884</v>
      </c>
      <c r="AC71" s="152">
        <v>49.643999999999998</v>
      </c>
      <c r="AD71" s="152">
        <v>838.20399999999995</v>
      </c>
      <c r="AE71" s="152">
        <v>3856.9009999999998</v>
      </c>
      <c r="AF71" s="152">
        <v>355.12200000000001</v>
      </c>
      <c r="AG71" s="152">
        <v>390.21100000000001</v>
      </c>
      <c r="AH71" s="152">
        <v>3111.5680000000002</v>
      </c>
      <c r="AI71" s="152">
        <v>2004.1679999999999</v>
      </c>
      <c r="AJ71" s="152">
        <v>1107.4000000000001</v>
      </c>
      <c r="AK71" s="152">
        <v>0</v>
      </c>
      <c r="AL71" s="152">
        <v>3.9609999999999999</v>
      </c>
      <c r="AM71" s="152">
        <v>0</v>
      </c>
      <c r="AN71" s="152">
        <v>3900.3150000000001</v>
      </c>
      <c r="AO71" s="152">
        <v>1982.817</v>
      </c>
      <c r="AP71" s="152">
        <v>1982.817</v>
      </c>
      <c r="AQ71" s="152">
        <v>0</v>
      </c>
      <c r="AR71" s="152">
        <v>-7668.3180000000002</v>
      </c>
      <c r="AS71" s="152">
        <v>-7355.1139999999996</v>
      </c>
      <c r="AT71" s="152">
        <v>-6606.3140000000003</v>
      </c>
      <c r="AU71" s="152">
        <v>-1930.3</v>
      </c>
      <c r="AV71" s="152">
        <v>-4676.0140000000001</v>
      </c>
      <c r="AW71" s="152">
        <v>-748.8</v>
      </c>
      <c r="AX71" s="152">
        <v>-871</v>
      </c>
      <c r="AY71" s="152">
        <v>122.2</v>
      </c>
      <c r="AZ71" s="152">
        <v>0</v>
      </c>
      <c r="BA71" s="152">
        <v>-313.20400000000001</v>
      </c>
      <c r="BB71" s="152">
        <v>9585.8160000000007</v>
      </c>
      <c r="BC71" s="152">
        <v>9295.9</v>
      </c>
      <c r="BD71" s="152">
        <v>11179.9</v>
      </c>
      <c r="BE71" s="152">
        <v>-572.9</v>
      </c>
      <c r="BF71" s="152">
        <v>9639.4</v>
      </c>
      <c r="BG71" s="152">
        <v>2113.4</v>
      </c>
      <c r="BH71" s="152">
        <v>-1884</v>
      </c>
      <c r="BI71" s="152">
        <v>-2777</v>
      </c>
      <c r="BJ71" s="152">
        <v>893</v>
      </c>
      <c r="BK71" s="152">
        <v>0</v>
      </c>
      <c r="BL71" s="152">
        <v>289.916</v>
      </c>
      <c r="BM71" s="152">
        <v>-1868.5613209999999</v>
      </c>
      <c r="BN71" s="152">
        <v>680.4</v>
      </c>
      <c r="BO71" s="152">
        <v>-3.2970000000000002</v>
      </c>
      <c r="BP71" s="152">
        <v>756.52</v>
      </c>
      <c r="BQ71" s="152">
        <v>573.62783999999999</v>
      </c>
      <c r="BR71" s="152">
        <v>1339.722</v>
      </c>
      <c r="BS71" s="152">
        <v>-742.98</v>
      </c>
      <c r="BT71" s="152">
        <v>-23.114159999999998</v>
      </c>
      <c r="BU71" s="152">
        <v>182.89215999999999</v>
      </c>
      <c r="BV71" s="152">
        <v>-2980.0590000000002</v>
      </c>
      <c r="BW71" s="152">
        <v>868.88832100000002</v>
      </c>
      <c r="BX71" s="152">
        <v>3223.212</v>
      </c>
    </row>
    <row r="72" spans="1:76" x14ac:dyDescent="0.3">
      <c r="A72" s="153">
        <v>34790</v>
      </c>
      <c r="B72" s="152">
        <v>356.40563900000001</v>
      </c>
      <c r="C72" s="152">
        <v>24056.123639000001</v>
      </c>
      <c r="D72" s="152">
        <v>22057.406999999999</v>
      </c>
      <c r="E72" s="152">
        <v>19660.736560000001</v>
      </c>
      <c r="F72" s="152">
        <v>19631.460999999999</v>
      </c>
      <c r="G72" s="152">
        <v>29.275559999999999</v>
      </c>
      <c r="H72" s="152">
        <v>2396.6704399999999</v>
      </c>
      <c r="I72" s="152">
        <v>1075.941</v>
      </c>
      <c r="J72" s="152">
        <v>380.92899999999997</v>
      </c>
      <c r="K72" s="152">
        <v>264.28543999999999</v>
      </c>
      <c r="L72" s="152">
        <v>675.51499999999999</v>
      </c>
      <c r="M72" s="152">
        <v>911.47299999999996</v>
      </c>
      <c r="N72" s="152">
        <v>733.14599999999996</v>
      </c>
      <c r="O72" s="152">
        <v>178.327</v>
      </c>
      <c r="P72" s="152">
        <v>1087.243639</v>
      </c>
      <c r="Q72" s="152">
        <v>1009.022639</v>
      </c>
      <c r="R72" s="152">
        <v>78.221000000000004</v>
      </c>
      <c r="S72" s="152">
        <v>23699.718000000001</v>
      </c>
      <c r="T72" s="152">
        <v>19299.925999999999</v>
      </c>
      <c r="U72" s="152">
        <v>17075.839029999999</v>
      </c>
      <c r="V72" s="152">
        <v>17032.615000000002</v>
      </c>
      <c r="W72" s="152">
        <v>43.224029999999999</v>
      </c>
      <c r="X72" s="152">
        <v>2224.0869699999998</v>
      </c>
      <c r="Y72" s="152">
        <v>450.79899999999998</v>
      </c>
      <c r="Z72" s="152">
        <v>283.46699999999998</v>
      </c>
      <c r="AA72" s="152">
        <v>479.11200000000002</v>
      </c>
      <c r="AB72" s="152">
        <v>214.94797</v>
      </c>
      <c r="AC72" s="152">
        <v>77.497</v>
      </c>
      <c r="AD72" s="152">
        <v>718.26400000000001</v>
      </c>
      <c r="AE72" s="152">
        <v>4390.7460000000001</v>
      </c>
      <c r="AF72" s="152">
        <v>413.06200000000001</v>
      </c>
      <c r="AG72" s="152">
        <v>598.83399999999995</v>
      </c>
      <c r="AH72" s="152">
        <v>3378.85</v>
      </c>
      <c r="AI72" s="152">
        <v>2313.9499999999998</v>
      </c>
      <c r="AJ72" s="152">
        <v>1064.9000000000001</v>
      </c>
      <c r="AK72" s="152">
        <v>0</v>
      </c>
      <c r="AL72" s="152">
        <v>9.0459999999999994</v>
      </c>
      <c r="AM72" s="152">
        <v>0</v>
      </c>
      <c r="AN72" s="152">
        <v>2096.9830000000002</v>
      </c>
      <c r="AO72" s="152">
        <v>2913.607</v>
      </c>
      <c r="AP72" s="152">
        <v>2913.607</v>
      </c>
      <c r="AQ72" s="152">
        <v>0</v>
      </c>
      <c r="AR72" s="152">
        <v>-3953.953</v>
      </c>
      <c r="AS72" s="152">
        <v>-3832.578</v>
      </c>
      <c r="AT72" s="152">
        <v>-3560.7779999999998</v>
      </c>
      <c r="AU72" s="152">
        <v>-191.2</v>
      </c>
      <c r="AV72" s="152">
        <v>-3369.578</v>
      </c>
      <c r="AW72" s="152">
        <v>-271.8</v>
      </c>
      <c r="AX72" s="152">
        <v>-354</v>
      </c>
      <c r="AY72" s="152">
        <v>82.2</v>
      </c>
      <c r="AZ72" s="152">
        <v>0</v>
      </c>
      <c r="BA72" s="152">
        <v>-121.375</v>
      </c>
      <c r="BB72" s="152">
        <v>3137.3290000000002</v>
      </c>
      <c r="BC72" s="152">
        <v>3696.3</v>
      </c>
      <c r="BD72" s="152">
        <v>4573.3</v>
      </c>
      <c r="BE72" s="152">
        <v>10.8</v>
      </c>
      <c r="BF72" s="152">
        <v>-288.5</v>
      </c>
      <c r="BG72" s="152">
        <v>4851</v>
      </c>
      <c r="BH72" s="152">
        <v>-877</v>
      </c>
      <c r="BI72" s="152">
        <v>-1357</v>
      </c>
      <c r="BJ72" s="152">
        <v>480</v>
      </c>
      <c r="BK72" s="152">
        <v>0</v>
      </c>
      <c r="BL72" s="152">
        <v>-558.971</v>
      </c>
      <c r="BM72" s="152">
        <v>684.07336099999998</v>
      </c>
      <c r="BN72" s="152">
        <v>3136.8</v>
      </c>
      <c r="BO72" s="152">
        <v>0.66200000000000003</v>
      </c>
      <c r="BP72" s="152">
        <v>2757.4810000000002</v>
      </c>
      <c r="BQ72" s="152">
        <v>2584.8975300000002</v>
      </c>
      <c r="BR72" s="152">
        <v>1641.1210000000001</v>
      </c>
      <c r="BS72" s="152">
        <v>957.72500000000002</v>
      </c>
      <c r="BT72" s="152">
        <v>-13.94847</v>
      </c>
      <c r="BU72" s="152">
        <v>172.58347000000001</v>
      </c>
      <c r="BV72" s="152">
        <v>-3479.2730000000001</v>
      </c>
      <c r="BW72" s="152">
        <v>1078.197639</v>
      </c>
      <c r="BX72" s="152">
        <v>-1040.479</v>
      </c>
    </row>
    <row r="73" spans="1:76" x14ac:dyDescent="0.3">
      <c r="A73" s="154">
        <v>34881</v>
      </c>
      <c r="B73" s="152">
        <v>-450.39852100000002</v>
      </c>
      <c r="C73" s="152">
        <v>24413.150479</v>
      </c>
      <c r="D73" s="152">
        <v>22364.881000000001</v>
      </c>
      <c r="E73" s="152">
        <v>20110.297740000002</v>
      </c>
      <c r="F73" s="152">
        <v>20087.169000000002</v>
      </c>
      <c r="G73" s="152">
        <v>23.128740000000001</v>
      </c>
      <c r="H73" s="152">
        <v>2254.5832599999999</v>
      </c>
      <c r="I73" s="152">
        <v>1006.867</v>
      </c>
      <c r="J73" s="152">
        <v>372.52600000000001</v>
      </c>
      <c r="K73" s="152">
        <v>259.72525999999999</v>
      </c>
      <c r="L73" s="152">
        <v>615.46500000000003</v>
      </c>
      <c r="M73" s="152">
        <v>959.71600000000001</v>
      </c>
      <c r="N73" s="152">
        <v>783.76599999999996</v>
      </c>
      <c r="O73" s="152">
        <v>175.95</v>
      </c>
      <c r="P73" s="152">
        <v>1088.5534789999999</v>
      </c>
      <c r="Q73" s="152">
        <v>1019.322479</v>
      </c>
      <c r="R73" s="152">
        <v>69.230999999999995</v>
      </c>
      <c r="S73" s="152">
        <v>24863.548999999999</v>
      </c>
      <c r="T73" s="152">
        <v>20439.525000000001</v>
      </c>
      <c r="U73" s="152">
        <v>17917.930390000001</v>
      </c>
      <c r="V73" s="152">
        <v>17872.609</v>
      </c>
      <c r="W73" s="152">
        <v>45.321390000000001</v>
      </c>
      <c r="X73" s="152">
        <v>2521.5946100000001</v>
      </c>
      <c r="Y73" s="152">
        <v>474.71499999999997</v>
      </c>
      <c r="Z73" s="152">
        <v>360.58300000000003</v>
      </c>
      <c r="AA73" s="152">
        <v>509.10599999999999</v>
      </c>
      <c r="AB73" s="152">
        <v>247.23361</v>
      </c>
      <c r="AC73" s="152">
        <v>79.177000000000007</v>
      </c>
      <c r="AD73" s="152">
        <v>850.78</v>
      </c>
      <c r="AE73" s="152">
        <v>4404.9920000000002</v>
      </c>
      <c r="AF73" s="152">
        <v>291.18299999999999</v>
      </c>
      <c r="AG73" s="152">
        <v>280.51100000000002</v>
      </c>
      <c r="AH73" s="152">
        <v>3833.2979999999998</v>
      </c>
      <c r="AI73" s="152">
        <v>2755.7979999999998</v>
      </c>
      <c r="AJ73" s="152">
        <v>1077.5</v>
      </c>
      <c r="AK73" s="152">
        <v>0</v>
      </c>
      <c r="AL73" s="152">
        <v>19.032</v>
      </c>
      <c r="AM73" s="152">
        <v>0</v>
      </c>
      <c r="AN73" s="152">
        <v>6350.0290000000005</v>
      </c>
      <c r="AO73" s="152">
        <v>2254.7190000000001</v>
      </c>
      <c r="AP73" s="152">
        <v>2254.7190000000001</v>
      </c>
      <c r="AQ73" s="152">
        <v>0</v>
      </c>
      <c r="AR73" s="152">
        <v>-2614.7660000000001</v>
      </c>
      <c r="AS73" s="152">
        <v>-248.46700000000001</v>
      </c>
      <c r="AT73" s="152">
        <v>-1425.067</v>
      </c>
      <c r="AU73" s="152">
        <v>2379.5</v>
      </c>
      <c r="AV73" s="152">
        <v>-3804.567</v>
      </c>
      <c r="AW73" s="152">
        <v>1176.5999999999999</v>
      </c>
      <c r="AX73" s="152">
        <v>1307</v>
      </c>
      <c r="AY73" s="152">
        <v>-130.4</v>
      </c>
      <c r="AZ73" s="152">
        <v>0</v>
      </c>
      <c r="BA73" s="152">
        <v>-2366.299</v>
      </c>
      <c r="BB73" s="152">
        <v>6710.076</v>
      </c>
      <c r="BC73" s="152">
        <v>6519.8</v>
      </c>
      <c r="BD73" s="152">
        <v>6076.8</v>
      </c>
      <c r="BE73" s="152">
        <v>246.6</v>
      </c>
      <c r="BF73" s="152">
        <v>3401.9</v>
      </c>
      <c r="BG73" s="152">
        <v>2428.3000000000002</v>
      </c>
      <c r="BH73" s="152">
        <v>443</v>
      </c>
      <c r="BI73" s="152">
        <v>-821</v>
      </c>
      <c r="BJ73" s="152">
        <v>1264</v>
      </c>
      <c r="BK73" s="152">
        <v>0</v>
      </c>
      <c r="BL73" s="152">
        <v>190.27600000000001</v>
      </c>
      <c r="BM73" s="152">
        <v>501.30952100000002</v>
      </c>
      <c r="BN73" s="152">
        <v>6398.8</v>
      </c>
      <c r="BO73" s="152">
        <v>2.14</v>
      </c>
      <c r="BP73" s="152">
        <v>1925.356</v>
      </c>
      <c r="BQ73" s="152">
        <v>2192.36735</v>
      </c>
      <c r="BR73" s="152">
        <v>1628.296</v>
      </c>
      <c r="BS73" s="152">
        <v>586.26400000000001</v>
      </c>
      <c r="BT73" s="152">
        <v>-22.19265</v>
      </c>
      <c r="BU73" s="152">
        <v>-267.01134999999999</v>
      </c>
      <c r="BV73" s="152">
        <v>-3445.2759999999998</v>
      </c>
      <c r="BW73" s="152">
        <v>1069.521479</v>
      </c>
      <c r="BX73" s="152">
        <v>-50.911000000000001</v>
      </c>
    </row>
    <row r="74" spans="1:76" x14ac:dyDescent="0.3">
      <c r="A74" s="155">
        <v>34973</v>
      </c>
      <c r="B74" s="152">
        <v>-127.96720000000001</v>
      </c>
      <c r="C74" s="152">
        <v>25542.595799999999</v>
      </c>
      <c r="D74" s="152">
        <v>23640.303</v>
      </c>
      <c r="E74" s="152">
        <v>21059.972000000002</v>
      </c>
      <c r="F74" s="152">
        <v>21036.185000000001</v>
      </c>
      <c r="G74" s="152">
        <v>23.786999999999999</v>
      </c>
      <c r="H74" s="152">
        <v>2580.3310000000001</v>
      </c>
      <c r="I74" s="152">
        <v>1301.502</v>
      </c>
      <c r="J74" s="152">
        <v>380.13799999999998</v>
      </c>
      <c r="K74" s="152">
        <v>283.935</v>
      </c>
      <c r="L74" s="152">
        <v>614.75599999999997</v>
      </c>
      <c r="M74" s="152">
        <v>975.76900000000001</v>
      </c>
      <c r="N74" s="152">
        <v>802.86800000000005</v>
      </c>
      <c r="O74" s="152">
        <v>172.90100000000001</v>
      </c>
      <c r="P74" s="152">
        <v>926.52380000000005</v>
      </c>
      <c r="Q74" s="152">
        <v>854.38379999999995</v>
      </c>
      <c r="R74" s="152">
        <v>72.14</v>
      </c>
      <c r="S74" s="152">
        <v>25670.562999999998</v>
      </c>
      <c r="T74" s="152">
        <v>21917.771000000001</v>
      </c>
      <c r="U74" s="152">
        <v>19404.514149999999</v>
      </c>
      <c r="V74" s="152">
        <v>19357.846000000001</v>
      </c>
      <c r="W74" s="152">
        <v>46.668149999999997</v>
      </c>
      <c r="X74" s="152">
        <v>2513.2568500000002</v>
      </c>
      <c r="Y74" s="152">
        <v>524.02599999999995</v>
      </c>
      <c r="Z74" s="152">
        <v>369.899</v>
      </c>
      <c r="AA74" s="152">
        <v>506.89499999999998</v>
      </c>
      <c r="AB74" s="152">
        <v>231.74385000000001</v>
      </c>
      <c r="AC74" s="152">
        <v>42.048000000000002</v>
      </c>
      <c r="AD74" s="152">
        <v>838.64499999999998</v>
      </c>
      <c r="AE74" s="152">
        <v>3749.8180000000002</v>
      </c>
      <c r="AF74" s="152">
        <v>195.71899999999999</v>
      </c>
      <c r="AG74" s="152">
        <v>302.44400000000002</v>
      </c>
      <c r="AH74" s="152">
        <v>3251.6550000000002</v>
      </c>
      <c r="AI74" s="152">
        <v>2154.7550000000001</v>
      </c>
      <c r="AJ74" s="152">
        <v>1096.9000000000001</v>
      </c>
      <c r="AK74" s="152">
        <v>0</v>
      </c>
      <c r="AL74" s="152">
        <v>2.9740000000000002</v>
      </c>
      <c r="AM74" s="152">
        <v>0</v>
      </c>
      <c r="AN74" s="152">
        <v>3991.386</v>
      </c>
      <c r="AO74" s="152">
        <v>2375.1570000000002</v>
      </c>
      <c r="AP74" s="152">
        <v>2375.1570000000002</v>
      </c>
      <c r="AQ74" s="152">
        <v>0</v>
      </c>
      <c r="AR74" s="152">
        <v>604.58600000000001</v>
      </c>
      <c r="AS74" s="152">
        <v>1721.4780000000001</v>
      </c>
      <c r="AT74" s="152">
        <v>795.27800000000002</v>
      </c>
      <c r="AU74" s="152">
        <v>2735.7</v>
      </c>
      <c r="AV74" s="152">
        <v>-1940.422</v>
      </c>
      <c r="AW74" s="152">
        <v>926.2</v>
      </c>
      <c r="AX74" s="152">
        <v>550</v>
      </c>
      <c r="AY74" s="152">
        <v>376.2</v>
      </c>
      <c r="AZ74" s="152">
        <v>0</v>
      </c>
      <c r="BA74" s="152">
        <v>-1116.8920000000001</v>
      </c>
      <c r="BB74" s="152">
        <v>1011.643</v>
      </c>
      <c r="BC74" s="152">
        <v>3365.7</v>
      </c>
      <c r="BD74" s="152">
        <v>2954.7</v>
      </c>
      <c r="BE74" s="152">
        <v>1274.0999999999999</v>
      </c>
      <c r="BF74" s="152">
        <v>580.1</v>
      </c>
      <c r="BG74" s="152">
        <v>1100.5</v>
      </c>
      <c r="BH74" s="152">
        <v>411</v>
      </c>
      <c r="BI74" s="152">
        <v>-27</v>
      </c>
      <c r="BJ74" s="152">
        <v>438</v>
      </c>
      <c r="BK74" s="152">
        <v>0</v>
      </c>
      <c r="BL74" s="152">
        <v>-2354.0569999999998</v>
      </c>
      <c r="BM74" s="152">
        <v>-3481.1478000000002</v>
      </c>
      <c r="BN74" s="152">
        <v>383.9</v>
      </c>
      <c r="BO74" s="152">
        <v>-1.629</v>
      </c>
      <c r="BP74" s="152">
        <v>1722.5319999999999</v>
      </c>
      <c r="BQ74" s="152">
        <v>1655.45785</v>
      </c>
      <c r="BR74" s="152">
        <v>1375.7529999999999</v>
      </c>
      <c r="BS74" s="152">
        <v>302.58600000000001</v>
      </c>
      <c r="BT74" s="152">
        <v>-22.881150000000002</v>
      </c>
      <c r="BU74" s="152">
        <v>67.074150000000003</v>
      </c>
      <c r="BV74" s="152">
        <v>-2774.049</v>
      </c>
      <c r="BW74" s="152">
        <v>923.5498</v>
      </c>
      <c r="BX74" s="152">
        <v>3609.1149999999998</v>
      </c>
    </row>
    <row r="75" spans="1:76" x14ac:dyDescent="0.3">
      <c r="A75" s="151">
        <v>35065</v>
      </c>
      <c r="B75" s="152">
        <v>-163.34469899999999</v>
      </c>
      <c r="C75" s="152">
        <v>26626.225300999999</v>
      </c>
      <c r="D75" s="152">
        <v>24663.948</v>
      </c>
      <c r="E75" s="152">
        <v>21898.748599999999</v>
      </c>
      <c r="F75" s="152">
        <v>21870.377</v>
      </c>
      <c r="G75" s="152">
        <v>28.371600000000001</v>
      </c>
      <c r="H75" s="152">
        <v>2765.1994</v>
      </c>
      <c r="I75" s="152">
        <v>1532.9469999999999</v>
      </c>
      <c r="J75" s="152">
        <v>374.24299999999999</v>
      </c>
      <c r="K75" s="152">
        <v>297.04739999999998</v>
      </c>
      <c r="L75" s="152">
        <v>560.96199999999999</v>
      </c>
      <c r="M75" s="152">
        <v>962.99900000000002</v>
      </c>
      <c r="N75" s="152">
        <v>775.19899999999996</v>
      </c>
      <c r="O75" s="152">
        <v>187.8</v>
      </c>
      <c r="P75" s="152">
        <v>999.27830100000006</v>
      </c>
      <c r="Q75" s="152">
        <v>932.75330099999996</v>
      </c>
      <c r="R75" s="152">
        <v>66.525000000000006</v>
      </c>
      <c r="S75" s="152">
        <v>26789.57</v>
      </c>
      <c r="T75" s="152">
        <v>22313.026999999998</v>
      </c>
      <c r="U75" s="152">
        <v>19974.305899999999</v>
      </c>
      <c r="V75" s="152">
        <v>19936.055</v>
      </c>
      <c r="W75" s="152">
        <v>38.250900000000001</v>
      </c>
      <c r="X75" s="152">
        <v>2338.7211000000002</v>
      </c>
      <c r="Y75" s="152">
        <v>576.16999999999996</v>
      </c>
      <c r="Z75" s="152">
        <v>298.31700000000001</v>
      </c>
      <c r="AA75" s="152">
        <v>428.798</v>
      </c>
      <c r="AB75" s="152">
        <v>210.17509999999999</v>
      </c>
      <c r="AC75" s="152">
        <v>40.354999999999997</v>
      </c>
      <c r="AD75" s="152">
        <v>784.90599999999995</v>
      </c>
      <c r="AE75" s="152">
        <v>4473.5389999999998</v>
      </c>
      <c r="AF75" s="152">
        <v>338.27</v>
      </c>
      <c r="AG75" s="152">
        <v>559.005</v>
      </c>
      <c r="AH75" s="152">
        <v>3576.2640000000001</v>
      </c>
      <c r="AI75" s="152">
        <v>2440.0639999999999</v>
      </c>
      <c r="AJ75" s="152">
        <v>1136.2</v>
      </c>
      <c r="AK75" s="152">
        <v>0</v>
      </c>
      <c r="AL75" s="152">
        <v>3.004</v>
      </c>
      <c r="AM75" s="152">
        <v>0</v>
      </c>
      <c r="AN75" s="152">
        <v>-333.68231900000001</v>
      </c>
      <c r="AO75" s="152">
        <v>2027.6679999999999</v>
      </c>
      <c r="AP75" s="152">
        <v>2027.6679999999999</v>
      </c>
      <c r="AQ75" s="152">
        <v>0</v>
      </c>
      <c r="AR75" s="152">
        <v>1813.9786810000001</v>
      </c>
      <c r="AS75" s="152">
        <v>1558.047681</v>
      </c>
      <c r="AT75" s="152">
        <v>1112.047681</v>
      </c>
      <c r="AU75" s="152">
        <v>1451.4</v>
      </c>
      <c r="AV75" s="152">
        <v>-339.35231900000002</v>
      </c>
      <c r="AW75" s="152">
        <v>446</v>
      </c>
      <c r="AX75" s="152">
        <v>-417</v>
      </c>
      <c r="AY75" s="152">
        <v>863</v>
      </c>
      <c r="AZ75" s="152">
        <v>0</v>
      </c>
      <c r="BA75" s="152">
        <v>255.93100000000001</v>
      </c>
      <c r="BB75" s="152">
        <v>-4175.3289999999997</v>
      </c>
      <c r="BC75" s="152">
        <v>-3627.9</v>
      </c>
      <c r="BD75" s="152">
        <v>-3637.9</v>
      </c>
      <c r="BE75" s="152">
        <v>-1590.3</v>
      </c>
      <c r="BF75" s="152">
        <v>-1716.3</v>
      </c>
      <c r="BG75" s="152">
        <v>-331.3</v>
      </c>
      <c r="BH75" s="152">
        <v>10</v>
      </c>
      <c r="BI75" s="152">
        <v>25</v>
      </c>
      <c r="BJ75" s="152">
        <v>-15</v>
      </c>
      <c r="BK75" s="152">
        <v>0</v>
      </c>
      <c r="BL75" s="152">
        <v>-547.42899999999997</v>
      </c>
      <c r="BM75" s="152">
        <v>517.676018</v>
      </c>
      <c r="BN75" s="152">
        <v>25.6</v>
      </c>
      <c r="BO75" s="152">
        <v>-4.9509999999999996</v>
      </c>
      <c r="BP75" s="152">
        <v>2350.9209999999998</v>
      </c>
      <c r="BQ75" s="152">
        <v>1924.4427000000001</v>
      </c>
      <c r="BR75" s="152">
        <v>1866.4459999999999</v>
      </c>
      <c r="BS75" s="152">
        <v>67.876000000000005</v>
      </c>
      <c r="BT75" s="152">
        <v>-9.8793000000000006</v>
      </c>
      <c r="BU75" s="152">
        <v>426.47829999999999</v>
      </c>
      <c r="BV75" s="152">
        <v>-3510.54</v>
      </c>
      <c r="BW75" s="152">
        <v>996.27430100000004</v>
      </c>
      <c r="BX75" s="152">
        <v>-354.33131900000001</v>
      </c>
    </row>
    <row r="76" spans="1:76" x14ac:dyDescent="0.3">
      <c r="A76" s="153">
        <v>35156</v>
      </c>
      <c r="B76" s="152">
        <v>255.21677199999999</v>
      </c>
      <c r="C76" s="152">
        <v>28416.710771999999</v>
      </c>
      <c r="D76" s="152">
        <v>26172.100999999999</v>
      </c>
      <c r="E76" s="152">
        <v>23640.836660000001</v>
      </c>
      <c r="F76" s="152">
        <v>23606.882000000001</v>
      </c>
      <c r="G76" s="152">
        <v>33.954659999999997</v>
      </c>
      <c r="H76" s="152">
        <v>2531.2643400000002</v>
      </c>
      <c r="I76" s="152">
        <v>1189.4449999999999</v>
      </c>
      <c r="J76" s="152">
        <v>400.488</v>
      </c>
      <c r="K76" s="152">
        <v>309.00134000000003</v>
      </c>
      <c r="L76" s="152">
        <v>632.33000000000004</v>
      </c>
      <c r="M76" s="152">
        <v>1005.526</v>
      </c>
      <c r="N76" s="152">
        <v>818.83799999999997</v>
      </c>
      <c r="O76" s="152">
        <v>186.68799999999999</v>
      </c>
      <c r="P76" s="152">
        <v>1239.083772</v>
      </c>
      <c r="Q76" s="152">
        <v>1172.1747720000001</v>
      </c>
      <c r="R76" s="152">
        <v>66.909000000000006</v>
      </c>
      <c r="S76" s="152">
        <v>28161.493999999999</v>
      </c>
      <c r="T76" s="152">
        <v>23998.223999999998</v>
      </c>
      <c r="U76" s="152">
        <v>21453.999609999999</v>
      </c>
      <c r="V76" s="152">
        <v>21409.545999999998</v>
      </c>
      <c r="W76" s="152">
        <v>44.453609999999998</v>
      </c>
      <c r="X76" s="152">
        <v>2544.2243899999999</v>
      </c>
      <c r="Y76" s="152">
        <v>611.56299999999999</v>
      </c>
      <c r="Z76" s="152">
        <v>364.84399999999999</v>
      </c>
      <c r="AA76" s="152">
        <v>405.31099999999998</v>
      </c>
      <c r="AB76" s="152">
        <v>257.48039</v>
      </c>
      <c r="AC76" s="152">
        <v>51.021999999999998</v>
      </c>
      <c r="AD76" s="152">
        <v>854.00400000000002</v>
      </c>
      <c r="AE76" s="152">
        <v>4150.0690000000004</v>
      </c>
      <c r="AF76" s="152">
        <v>460.21499999999997</v>
      </c>
      <c r="AG76" s="152">
        <v>562.79399999999998</v>
      </c>
      <c r="AH76" s="152">
        <v>3127.06</v>
      </c>
      <c r="AI76" s="152">
        <v>1970.86</v>
      </c>
      <c r="AJ76" s="152">
        <v>1156.2</v>
      </c>
      <c r="AK76" s="152">
        <v>0</v>
      </c>
      <c r="AL76" s="152">
        <v>13.201000000000001</v>
      </c>
      <c r="AM76" s="152">
        <v>0</v>
      </c>
      <c r="AN76" s="152">
        <v>699.87644799999998</v>
      </c>
      <c r="AO76" s="152">
        <v>1779.942</v>
      </c>
      <c r="AP76" s="152">
        <v>1779.942</v>
      </c>
      <c r="AQ76" s="152">
        <v>0</v>
      </c>
      <c r="AR76" s="152">
        <v>2982.2864479999998</v>
      </c>
      <c r="AS76" s="152">
        <v>2224.3064479999998</v>
      </c>
      <c r="AT76" s="152">
        <v>260.70644800000002</v>
      </c>
      <c r="AU76" s="152">
        <v>800.1</v>
      </c>
      <c r="AV76" s="152">
        <v>-539.393552</v>
      </c>
      <c r="AW76" s="152">
        <v>1963.6</v>
      </c>
      <c r="AX76" s="152">
        <v>1051</v>
      </c>
      <c r="AY76" s="152">
        <v>912.6</v>
      </c>
      <c r="AZ76" s="152">
        <v>0</v>
      </c>
      <c r="BA76" s="152">
        <v>757.98</v>
      </c>
      <c r="BB76" s="152">
        <v>-4062.3519999999999</v>
      </c>
      <c r="BC76" s="152">
        <v>-1022</v>
      </c>
      <c r="BD76" s="152">
        <v>-997</v>
      </c>
      <c r="BE76" s="152">
        <v>-281</v>
      </c>
      <c r="BF76" s="152">
        <v>-263</v>
      </c>
      <c r="BG76" s="152">
        <v>-453</v>
      </c>
      <c r="BH76" s="152">
        <v>-25</v>
      </c>
      <c r="BI76" s="152">
        <v>-1093</v>
      </c>
      <c r="BJ76" s="152">
        <v>1068</v>
      </c>
      <c r="BK76" s="152">
        <v>0</v>
      </c>
      <c r="BL76" s="152">
        <v>-3040.3519999999999</v>
      </c>
      <c r="BM76" s="152">
        <v>-1359.7792199999999</v>
      </c>
      <c r="BN76" s="152">
        <v>-412</v>
      </c>
      <c r="BO76" s="152">
        <v>7.3140000000000001</v>
      </c>
      <c r="BP76" s="152">
        <v>2173.877</v>
      </c>
      <c r="BQ76" s="152">
        <v>2186.8370500000001</v>
      </c>
      <c r="BR76" s="152">
        <v>2277.605</v>
      </c>
      <c r="BS76" s="152">
        <v>-80.269000000000005</v>
      </c>
      <c r="BT76" s="152">
        <v>-10.498950000000001</v>
      </c>
      <c r="BU76" s="152">
        <v>-12.960050000000001</v>
      </c>
      <c r="BV76" s="152">
        <v>-3144.5430000000001</v>
      </c>
      <c r="BW76" s="152">
        <v>1225.8827719999999</v>
      </c>
      <c r="BX76" s="152">
        <v>1104.5624479999999</v>
      </c>
    </row>
    <row r="77" spans="1:76" x14ac:dyDescent="0.3">
      <c r="A77" s="154">
        <v>35247</v>
      </c>
      <c r="B77" s="152">
        <v>-864.61238900000001</v>
      </c>
      <c r="C77" s="152">
        <v>29104.350410999999</v>
      </c>
      <c r="D77" s="152">
        <v>26882.285</v>
      </c>
      <c r="E77" s="152">
        <v>24287.387760000001</v>
      </c>
      <c r="F77" s="152">
        <v>24247.08</v>
      </c>
      <c r="G77" s="152">
        <v>40.307760000000002</v>
      </c>
      <c r="H77" s="152">
        <v>2594.8972399999998</v>
      </c>
      <c r="I77" s="152">
        <v>1084.56</v>
      </c>
      <c r="J77" s="152">
        <v>424.16899999999998</v>
      </c>
      <c r="K77" s="152">
        <v>315.81124</v>
      </c>
      <c r="L77" s="152">
        <v>770.35699999999997</v>
      </c>
      <c r="M77" s="152">
        <v>1029.6300000000001</v>
      </c>
      <c r="N77" s="152">
        <v>846.26099999999997</v>
      </c>
      <c r="O77" s="152">
        <v>183.369</v>
      </c>
      <c r="P77" s="152">
        <v>1192.4354109999999</v>
      </c>
      <c r="Q77" s="152">
        <v>1098.990411</v>
      </c>
      <c r="R77" s="152">
        <v>93.444999999999993</v>
      </c>
      <c r="S77" s="152">
        <v>29968.962800000001</v>
      </c>
      <c r="T77" s="152">
        <v>25745.9568</v>
      </c>
      <c r="U77" s="152">
        <v>22883.47709</v>
      </c>
      <c r="V77" s="152">
        <v>22835.155999999999</v>
      </c>
      <c r="W77" s="152">
        <v>48.321089999999998</v>
      </c>
      <c r="X77" s="152">
        <v>2862.4797100000001</v>
      </c>
      <c r="Y77" s="152">
        <v>635.00900000000001</v>
      </c>
      <c r="Z77" s="152">
        <v>434.29899999999998</v>
      </c>
      <c r="AA77" s="152">
        <v>469.017</v>
      </c>
      <c r="AB77" s="152">
        <v>319.82091000000003</v>
      </c>
      <c r="AC77" s="152">
        <v>103.459</v>
      </c>
      <c r="AD77" s="152">
        <v>900.87480000000005</v>
      </c>
      <c r="AE77" s="152">
        <v>4216.3509999999997</v>
      </c>
      <c r="AF77" s="152">
        <v>400.51900000000001</v>
      </c>
      <c r="AG77" s="152">
        <v>695.18600000000004</v>
      </c>
      <c r="AH77" s="152">
        <v>3120.6460000000002</v>
      </c>
      <c r="AI77" s="152">
        <v>1925.346</v>
      </c>
      <c r="AJ77" s="152">
        <v>1195.3</v>
      </c>
      <c r="AK77" s="152">
        <v>0</v>
      </c>
      <c r="AL77" s="152">
        <v>6.6550000000000002</v>
      </c>
      <c r="AM77" s="152">
        <v>0</v>
      </c>
      <c r="AN77" s="152">
        <v>1506.835</v>
      </c>
      <c r="AO77" s="152">
        <v>2004.3779999999999</v>
      </c>
      <c r="AP77" s="152">
        <v>2004.3779999999999</v>
      </c>
      <c r="AQ77" s="152">
        <v>0</v>
      </c>
      <c r="AR77" s="152">
        <v>8289.634</v>
      </c>
      <c r="AS77" s="152">
        <v>9168.31</v>
      </c>
      <c r="AT77" s="152">
        <v>8067.41</v>
      </c>
      <c r="AU77" s="152">
        <v>7887</v>
      </c>
      <c r="AV77" s="152">
        <v>180.41</v>
      </c>
      <c r="AW77" s="152">
        <v>1100.9000000000001</v>
      </c>
      <c r="AX77" s="152">
        <v>250</v>
      </c>
      <c r="AY77" s="152">
        <v>850.9</v>
      </c>
      <c r="AZ77" s="152">
        <v>0</v>
      </c>
      <c r="BA77" s="152">
        <v>-878.67600000000004</v>
      </c>
      <c r="BB77" s="152">
        <v>-8787.1769999999997</v>
      </c>
      <c r="BC77" s="152">
        <v>-8200.9</v>
      </c>
      <c r="BD77" s="152">
        <v>-8257.9</v>
      </c>
      <c r="BE77" s="152">
        <v>269.2</v>
      </c>
      <c r="BF77" s="152">
        <v>-1253.8</v>
      </c>
      <c r="BG77" s="152">
        <v>-7273.3</v>
      </c>
      <c r="BH77" s="152">
        <v>57</v>
      </c>
      <c r="BI77" s="152">
        <v>-656</v>
      </c>
      <c r="BJ77" s="152">
        <v>713</v>
      </c>
      <c r="BK77" s="152">
        <v>0</v>
      </c>
      <c r="BL77" s="152">
        <v>-586.27700000000004</v>
      </c>
      <c r="BM77" s="152">
        <v>-55.758611000000002</v>
      </c>
      <c r="BN77" s="152">
        <v>585.70000000000005</v>
      </c>
      <c r="BO77" s="152">
        <v>0.76400000000000001</v>
      </c>
      <c r="BP77" s="152">
        <v>1136.3281999999999</v>
      </c>
      <c r="BQ77" s="152">
        <v>1403.91067</v>
      </c>
      <c r="BR77" s="152">
        <v>2169.8649999999998</v>
      </c>
      <c r="BS77" s="152">
        <v>-757.94100000000003</v>
      </c>
      <c r="BT77" s="152">
        <v>-8.0133299999999998</v>
      </c>
      <c r="BU77" s="152">
        <v>-267.58247</v>
      </c>
      <c r="BV77" s="152">
        <v>-3186.721</v>
      </c>
      <c r="BW77" s="152">
        <v>1185.780411</v>
      </c>
      <c r="BX77" s="152">
        <v>920.37099999999998</v>
      </c>
    </row>
    <row r="78" spans="1:76" x14ac:dyDescent="0.3">
      <c r="A78" s="155">
        <v>35339</v>
      </c>
      <c r="B78" s="152">
        <v>-1734.8155489999999</v>
      </c>
      <c r="C78" s="152">
        <v>31168.848451000002</v>
      </c>
      <c r="D78" s="152">
        <v>29013.603999999999</v>
      </c>
      <c r="E78" s="152">
        <v>26323.520939999999</v>
      </c>
      <c r="F78" s="152">
        <v>26275.401000000002</v>
      </c>
      <c r="G78" s="152">
        <v>48.11994</v>
      </c>
      <c r="H78" s="152">
        <v>2690.0830599999999</v>
      </c>
      <c r="I78" s="152">
        <v>1303.2159999999999</v>
      </c>
      <c r="J78" s="152">
        <v>447.09899999999999</v>
      </c>
      <c r="K78" s="152">
        <v>339.37106</v>
      </c>
      <c r="L78" s="152">
        <v>600.39700000000005</v>
      </c>
      <c r="M78" s="152">
        <v>1045.0409999999999</v>
      </c>
      <c r="N78" s="152">
        <v>866.399</v>
      </c>
      <c r="O78" s="152">
        <v>178.642</v>
      </c>
      <c r="P78" s="152">
        <v>1110.2034510000001</v>
      </c>
      <c r="Q78" s="152">
        <v>1019.763451</v>
      </c>
      <c r="R78" s="152">
        <v>90.44</v>
      </c>
      <c r="S78" s="152">
        <v>32903.663999999997</v>
      </c>
      <c r="T78" s="152">
        <v>28229.544999999998</v>
      </c>
      <c r="U78" s="152">
        <v>25340.513470000002</v>
      </c>
      <c r="V78" s="152">
        <v>25288.008999999998</v>
      </c>
      <c r="W78" s="152">
        <v>52.504469999999998</v>
      </c>
      <c r="X78" s="152">
        <v>2889.0315300000002</v>
      </c>
      <c r="Y78" s="152">
        <v>687.20799999999997</v>
      </c>
      <c r="Z78" s="152">
        <v>438.92700000000002</v>
      </c>
      <c r="AA78" s="152">
        <v>547.63699999999994</v>
      </c>
      <c r="AB78" s="152">
        <v>284.81752999999998</v>
      </c>
      <c r="AC78" s="152">
        <v>47.247999999999998</v>
      </c>
      <c r="AD78" s="152">
        <v>883.19399999999996</v>
      </c>
      <c r="AE78" s="152">
        <v>4666.9189999999999</v>
      </c>
      <c r="AF78" s="152">
        <v>357.2</v>
      </c>
      <c r="AG78" s="152">
        <v>772.75099999999998</v>
      </c>
      <c r="AH78" s="152">
        <v>3536.9679999999998</v>
      </c>
      <c r="AI78" s="152">
        <v>2343.5680000000002</v>
      </c>
      <c r="AJ78" s="152">
        <v>1193.4000000000001</v>
      </c>
      <c r="AK78" s="152">
        <v>0</v>
      </c>
      <c r="AL78" s="152">
        <v>7.2</v>
      </c>
      <c r="AM78" s="152">
        <v>0</v>
      </c>
      <c r="AN78" s="152">
        <v>2954.7501649999999</v>
      </c>
      <c r="AO78" s="152">
        <v>3373.4630000000002</v>
      </c>
      <c r="AP78" s="152">
        <v>3373.4630000000002</v>
      </c>
      <c r="AQ78" s="152">
        <v>0</v>
      </c>
      <c r="AR78" s="152">
        <v>611.32616499999995</v>
      </c>
      <c r="AS78" s="152">
        <v>408.33616499999999</v>
      </c>
      <c r="AT78" s="152">
        <v>208.236165</v>
      </c>
      <c r="AU78" s="152">
        <v>-1229.0999999999999</v>
      </c>
      <c r="AV78" s="152">
        <v>1437.3361649999999</v>
      </c>
      <c r="AW78" s="152">
        <v>200.1</v>
      </c>
      <c r="AX78" s="152">
        <v>67</v>
      </c>
      <c r="AY78" s="152">
        <v>133.1</v>
      </c>
      <c r="AZ78" s="152">
        <v>0</v>
      </c>
      <c r="BA78" s="152">
        <v>202.99</v>
      </c>
      <c r="BB78" s="152">
        <v>-1030.039</v>
      </c>
      <c r="BC78" s="152">
        <v>765.3</v>
      </c>
      <c r="BD78" s="152">
        <v>451.3</v>
      </c>
      <c r="BE78" s="152">
        <v>356.1</v>
      </c>
      <c r="BF78" s="152">
        <v>-290.7</v>
      </c>
      <c r="BG78" s="152">
        <v>385.9</v>
      </c>
      <c r="BH78" s="152">
        <v>314</v>
      </c>
      <c r="BI78" s="152">
        <v>4</v>
      </c>
      <c r="BJ78" s="152">
        <v>310</v>
      </c>
      <c r="BK78" s="152">
        <v>0</v>
      </c>
      <c r="BL78" s="152">
        <v>-1795.3389999999999</v>
      </c>
      <c r="BM78" s="152">
        <v>1061.2153840000001</v>
      </c>
      <c r="BN78" s="152">
        <v>2278.9</v>
      </c>
      <c r="BO78" s="152">
        <v>2.25</v>
      </c>
      <c r="BP78" s="152">
        <v>784.05899999999997</v>
      </c>
      <c r="BQ78" s="152">
        <v>983.00747000000001</v>
      </c>
      <c r="BR78" s="152">
        <v>2430.7660000000001</v>
      </c>
      <c r="BS78" s="152">
        <v>-1443.374</v>
      </c>
      <c r="BT78" s="152">
        <v>-4.3845299999999998</v>
      </c>
      <c r="BU78" s="152">
        <v>-198.94846999999999</v>
      </c>
      <c r="BV78" s="152">
        <v>-3621.8780000000002</v>
      </c>
      <c r="BW78" s="152">
        <v>1103.003451</v>
      </c>
      <c r="BX78" s="152">
        <v>673.60016499999995</v>
      </c>
    </row>
    <row r="79" spans="1:76" x14ac:dyDescent="0.3">
      <c r="A79" s="151">
        <v>35431</v>
      </c>
      <c r="B79" s="152">
        <v>-219.97223500000001</v>
      </c>
      <c r="C79" s="152">
        <v>30415.275764999999</v>
      </c>
      <c r="D79" s="152">
        <v>28234.914000000001</v>
      </c>
      <c r="E79" s="152">
        <v>25143.214240000001</v>
      </c>
      <c r="F79" s="152">
        <v>25098.391</v>
      </c>
      <c r="G79" s="152">
        <v>44.823239999999998</v>
      </c>
      <c r="H79" s="152">
        <v>3091.69976</v>
      </c>
      <c r="I79" s="152">
        <v>1701.741</v>
      </c>
      <c r="J79" s="152">
        <v>458.14600000000002</v>
      </c>
      <c r="K79" s="152">
        <v>334.58575999999999</v>
      </c>
      <c r="L79" s="152">
        <v>597.22699999999998</v>
      </c>
      <c r="M79" s="152">
        <v>1034.048</v>
      </c>
      <c r="N79" s="152">
        <v>853.87400000000002</v>
      </c>
      <c r="O79" s="152">
        <v>180.17400000000001</v>
      </c>
      <c r="P79" s="152">
        <v>1146.3137650000001</v>
      </c>
      <c r="Q79" s="152">
        <v>1052.146765</v>
      </c>
      <c r="R79" s="152">
        <v>94.167000000000002</v>
      </c>
      <c r="S79" s="152">
        <v>30635.248</v>
      </c>
      <c r="T79" s="152">
        <v>26462.523000000001</v>
      </c>
      <c r="U79" s="152">
        <v>23581.684639999999</v>
      </c>
      <c r="V79" s="152">
        <v>23529.053</v>
      </c>
      <c r="W79" s="152">
        <v>52.631639999999997</v>
      </c>
      <c r="X79" s="152">
        <v>2880.8383600000002</v>
      </c>
      <c r="Y79" s="152">
        <v>709.73800000000006</v>
      </c>
      <c r="Z79" s="152">
        <v>358.27300000000002</v>
      </c>
      <c r="AA79" s="152">
        <v>471.53100000000001</v>
      </c>
      <c r="AB79" s="152">
        <v>314.14035999999999</v>
      </c>
      <c r="AC79" s="152">
        <v>115.735</v>
      </c>
      <c r="AD79" s="152">
        <v>911.42100000000005</v>
      </c>
      <c r="AE79" s="152">
        <v>4172.5290000000005</v>
      </c>
      <c r="AF79" s="152">
        <v>458.4</v>
      </c>
      <c r="AG79" s="152">
        <v>536.75</v>
      </c>
      <c r="AH79" s="152">
        <v>3177.3789999999999</v>
      </c>
      <c r="AI79" s="152">
        <v>1992.279</v>
      </c>
      <c r="AJ79" s="152">
        <v>1185.0999999999999</v>
      </c>
      <c r="AK79" s="152">
        <v>0</v>
      </c>
      <c r="AL79" s="152">
        <v>0.19600000000000001</v>
      </c>
      <c r="AM79" s="152">
        <v>0</v>
      </c>
      <c r="AN79" s="152">
        <v>1319.5917649999999</v>
      </c>
      <c r="AO79" s="152">
        <v>2109.241</v>
      </c>
      <c r="AP79" s="152">
        <v>2109.241</v>
      </c>
      <c r="AQ79" s="152">
        <v>0</v>
      </c>
      <c r="AR79" s="152">
        <v>3343.6947650000002</v>
      </c>
      <c r="AS79" s="152">
        <v>2693.9117649999998</v>
      </c>
      <c r="AT79" s="152">
        <v>1323.011765</v>
      </c>
      <c r="AU79" s="152">
        <v>1003.9</v>
      </c>
      <c r="AV79" s="152">
        <v>319.11176499999999</v>
      </c>
      <c r="AW79" s="152">
        <v>1370.9</v>
      </c>
      <c r="AX79" s="152">
        <v>553</v>
      </c>
      <c r="AY79" s="152">
        <v>817.9</v>
      </c>
      <c r="AZ79" s="152">
        <v>0</v>
      </c>
      <c r="BA79" s="152">
        <v>649.78300000000002</v>
      </c>
      <c r="BB79" s="152">
        <v>-4133.3440000000001</v>
      </c>
      <c r="BC79" s="152">
        <v>-7114.5</v>
      </c>
      <c r="BD79" s="152">
        <v>-6779.8</v>
      </c>
      <c r="BE79" s="152">
        <v>-677.1</v>
      </c>
      <c r="BF79" s="152">
        <v>-2524.6</v>
      </c>
      <c r="BG79" s="152">
        <v>-3578.1</v>
      </c>
      <c r="BH79" s="152">
        <v>-334.7</v>
      </c>
      <c r="BI79" s="152">
        <v>-1188.7</v>
      </c>
      <c r="BJ79" s="152">
        <v>854</v>
      </c>
      <c r="BK79" s="152">
        <v>0</v>
      </c>
      <c r="BL79" s="152">
        <v>2981.1559999999999</v>
      </c>
      <c r="BM79" s="152">
        <v>516.30746999999997</v>
      </c>
      <c r="BN79" s="152">
        <v>1610.6</v>
      </c>
      <c r="BO79" s="152">
        <v>5.327</v>
      </c>
      <c r="BP79" s="152">
        <v>1772.3910000000001</v>
      </c>
      <c r="BQ79" s="152">
        <v>1561.5296000000001</v>
      </c>
      <c r="BR79" s="152">
        <v>2026.116</v>
      </c>
      <c r="BS79" s="152">
        <v>-456.77800000000002</v>
      </c>
      <c r="BT79" s="152">
        <v>-7.8083999999999998</v>
      </c>
      <c r="BU79" s="152">
        <v>210.8614</v>
      </c>
      <c r="BV79" s="152">
        <v>-3138.4810000000002</v>
      </c>
      <c r="BW79" s="152">
        <v>1146.117765</v>
      </c>
      <c r="BX79" s="152">
        <v>-296.33523500000001</v>
      </c>
    </row>
    <row r="80" spans="1:76" x14ac:dyDescent="0.3">
      <c r="A80" s="153">
        <v>35521</v>
      </c>
      <c r="B80" s="152">
        <v>-1184.015363</v>
      </c>
      <c r="C80" s="152">
        <v>32658.945637000001</v>
      </c>
      <c r="D80" s="152">
        <v>30088.202000000001</v>
      </c>
      <c r="E80" s="152">
        <v>27479.35036</v>
      </c>
      <c r="F80" s="152">
        <v>27440.424999999999</v>
      </c>
      <c r="G80" s="152">
        <v>38.925359999999998</v>
      </c>
      <c r="H80" s="152">
        <v>2608.8516399999999</v>
      </c>
      <c r="I80" s="152">
        <v>1244.443</v>
      </c>
      <c r="J80" s="152">
        <v>439.95299999999997</v>
      </c>
      <c r="K80" s="152">
        <v>319.13064000000003</v>
      </c>
      <c r="L80" s="152">
        <v>605.32500000000005</v>
      </c>
      <c r="M80" s="152">
        <v>1110.5909999999999</v>
      </c>
      <c r="N80" s="152">
        <v>936.16899999999998</v>
      </c>
      <c r="O80" s="152">
        <v>174.422</v>
      </c>
      <c r="P80" s="152">
        <v>1460.1526369999999</v>
      </c>
      <c r="Q80" s="152">
        <v>1365.7876369999999</v>
      </c>
      <c r="R80" s="152">
        <v>94.364999999999995</v>
      </c>
      <c r="S80" s="152">
        <v>33842.961000000003</v>
      </c>
      <c r="T80" s="152">
        <v>29819.734</v>
      </c>
      <c r="U80" s="152">
        <v>26848.856940000001</v>
      </c>
      <c r="V80" s="152">
        <v>26799.710999999999</v>
      </c>
      <c r="W80" s="152">
        <v>49.145940000000003</v>
      </c>
      <c r="X80" s="152">
        <v>2970.8770599999998</v>
      </c>
      <c r="Y80" s="152">
        <v>817.23800000000006</v>
      </c>
      <c r="Z80" s="152">
        <v>400.12299999999999</v>
      </c>
      <c r="AA80" s="152">
        <v>440.08800000000002</v>
      </c>
      <c r="AB80" s="152">
        <v>280.70305999999999</v>
      </c>
      <c r="AC80" s="152">
        <v>92.957999999999998</v>
      </c>
      <c r="AD80" s="152">
        <v>939.76700000000005</v>
      </c>
      <c r="AE80" s="152">
        <v>4019.0810000000001</v>
      </c>
      <c r="AF80" s="152">
        <v>483.9</v>
      </c>
      <c r="AG80" s="152">
        <v>537.75</v>
      </c>
      <c r="AH80" s="152">
        <v>2997.431</v>
      </c>
      <c r="AI80" s="152">
        <v>1741.6310000000001</v>
      </c>
      <c r="AJ80" s="152">
        <v>1255.8</v>
      </c>
      <c r="AK80" s="152">
        <v>0</v>
      </c>
      <c r="AL80" s="152">
        <v>4.1459999999999999</v>
      </c>
      <c r="AM80" s="152">
        <v>0</v>
      </c>
      <c r="AN80" s="152">
        <v>2395.4672350000001</v>
      </c>
      <c r="AO80" s="152">
        <v>2594.518</v>
      </c>
      <c r="AP80" s="152">
        <v>2594.518</v>
      </c>
      <c r="AQ80" s="152">
        <v>0</v>
      </c>
      <c r="AR80" s="152">
        <v>4971.5770400000001</v>
      </c>
      <c r="AS80" s="152">
        <v>6823.4500399999997</v>
      </c>
      <c r="AT80" s="152">
        <v>2648.3500399999998</v>
      </c>
      <c r="AU80" s="152">
        <v>2747.6</v>
      </c>
      <c r="AV80" s="152">
        <v>-99.249960000000002</v>
      </c>
      <c r="AW80" s="152">
        <v>4175.1000000000004</v>
      </c>
      <c r="AX80" s="152">
        <v>2635</v>
      </c>
      <c r="AY80" s="152">
        <v>1540.1</v>
      </c>
      <c r="AZ80" s="152">
        <v>0</v>
      </c>
      <c r="BA80" s="152">
        <v>-1851.873</v>
      </c>
      <c r="BB80" s="152">
        <v>-5170.6278050000001</v>
      </c>
      <c r="BC80" s="152">
        <v>-2169.2338690000001</v>
      </c>
      <c r="BD80" s="152">
        <v>-1057.9901890000001</v>
      </c>
      <c r="BE80" s="152">
        <v>-66.2</v>
      </c>
      <c r="BF80" s="152">
        <v>-635.09018900000001</v>
      </c>
      <c r="BG80" s="152">
        <v>-356.7</v>
      </c>
      <c r="BH80" s="152">
        <v>-1111.24368</v>
      </c>
      <c r="BI80" s="152">
        <v>-1328.1</v>
      </c>
      <c r="BJ80" s="152">
        <v>216.85632000000001</v>
      </c>
      <c r="BK80" s="152">
        <v>0</v>
      </c>
      <c r="BL80" s="152">
        <v>-3001.3939359999999</v>
      </c>
      <c r="BM80" s="152">
        <v>1500.506128</v>
      </c>
      <c r="BN80" s="152">
        <v>2708.7</v>
      </c>
      <c r="BO80" s="152">
        <v>3.258</v>
      </c>
      <c r="BP80" s="152">
        <v>268.46800000000002</v>
      </c>
      <c r="BQ80" s="152">
        <v>630.49342000000001</v>
      </c>
      <c r="BR80" s="152">
        <v>1808.2629999999999</v>
      </c>
      <c r="BS80" s="152">
        <v>-1167.549</v>
      </c>
      <c r="BT80" s="152">
        <v>-10.22058</v>
      </c>
      <c r="BU80" s="152">
        <v>-362.02542</v>
      </c>
      <c r="BV80" s="152">
        <v>-2908.49</v>
      </c>
      <c r="BW80" s="152">
        <v>1456.006637</v>
      </c>
      <c r="BX80" s="152">
        <v>-316.49076500000001</v>
      </c>
    </row>
    <row r="81" spans="1:76" x14ac:dyDescent="0.3">
      <c r="A81" s="154">
        <v>35612</v>
      </c>
      <c r="B81" s="152">
        <v>-2590.2106760000001</v>
      </c>
      <c r="C81" s="152">
        <v>33334.202323999998</v>
      </c>
      <c r="D81" s="152">
        <v>30797.96</v>
      </c>
      <c r="E81" s="152">
        <v>28210.556140000001</v>
      </c>
      <c r="F81" s="152">
        <v>28176.379000000001</v>
      </c>
      <c r="G81" s="152">
        <v>34.177140000000001</v>
      </c>
      <c r="H81" s="152">
        <v>2587.4038599999999</v>
      </c>
      <c r="I81" s="152">
        <v>1177.761</v>
      </c>
      <c r="J81" s="152">
        <v>487.322</v>
      </c>
      <c r="K81" s="152">
        <v>297.71985999999998</v>
      </c>
      <c r="L81" s="152">
        <v>624.601</v>
      </c>
      <c r="M81" s="152">
        <v>1139.1369999999999</v>
      </c>
      <c r="N81" s="152">
        <v>970.43600000000004</v>
      </c>
      <c r="O81" s="152">
        <v>168.70099999999999</v>
      </c>
      <c r="P81" s="152">
        <v>1397.1053240000001</v>
      </c>
      <c r="Q81" s="152">
        <v>1302.0563239999999</v>
      </c>
      <c r="R81" s="152">
        <v>95.049000000000007</v>
      </c>
      <c r="S81" s="152">
        <v>35924.413</v>
      </c>
      <c r="T81" s="152">
        <v>31666.093000000001</v>
      </c>
      <c r="U81" s="152">
        <v>28530.913140000001</v>
      </c>
      <c r="V81" s="152">
        <v>28485.152999999998</v>
      </c>
      <c r="W81" s="152">
        <v>45.76014</v>
      </c>
      <c r="X81" s="152">
        <v>3135.1798600000002</v>
      </c>
      <c r="Y81" s="152">
        <v>844.726</v>
      </c>
      <c r="Z81" s="152">
        <v>514.44100000000003</v>
      </c>
      <c r="AA81" s="152">
        <v>540.29200000000003</v>
      </c>
      <c r="AB81" s="152">
        <v>293.52785999999998</v>
      </c>
      <c r="AC81" s="152">
        <v>70.48</v>
      </c>
      <c r="AD81" s="152">
        <v>871.71299999999997</v>
      </c>
      <c r="AE81" s="152">
        <v>4247.3770000000004</v>
      </c>
      <c r="AF81" s="152">
        <v>585</v>
      </c>
      <c r="AG81" s="152">
        <v>537.75</v>
      </c>
      <c r="AH81" s="152">
        <v>3124.627</v>
      </c>
      <c r="AI81" s="152">
        <v>1849.7270000000001</v>
      </c>
      <c r="AJ81" s="152">
        <v>1274.9000000000001</v>
      </c>
      <c r="AK81" s="152">
        <v>0</v>
      </c>
      <c r="AL81" s="152">
        <v>10.943</v>
      </c>
      <c r="AM81" s="152">
        <v>0</v>
      </c>
      <c r="AN81" s="152">
        <v>6897.1393449999996</v>
      </c>
      <c r="AO81" s="152">
        <v>5594.98</v>
      </c>
      <c r="AP81" s="152">
        <v>5594.98</v>
      </c>
      <c r="AQ81" s="152">
        <v>0</v>
      </c>
      <c r="AR81" s="152">
        <v>-4138.3908840000004</v>
      </c>
      <c r="AS81" s="152">
        <v>-3125.2748839999999</v>
      </c>
      <c r="AT81" s="152">
        <v>-4678.0748839999997</v>
      </c>
      <c r="AU81" s="152">
        <v>-5371</v>
      </c>
      <c r="AV81" s="152">
        <v>692.925116</v>
      </c>
      <c r="AW81" s="152">
        <v>1552.8</v>
      </c>
      <c r="AX81" s="152">
        <v>349</v>
      </c>
      <c r="AY81" s="152">
        <v>1203.8</v>
      </c>
      <c r="AZ81" s="152">
        <v>0</v>
      </c>
      <c r="BA81" s="152">
        <v>-1013.116</v>
      </c>
      <c r="BB81" s="152">
        <v>5440.5502290000004</v>
      </c>
      <c r="BC81" s="152">
        <v>-261.02915000000002</v>
      </c>
      <c r="BD81" s="152">
        <v>-1599.040178</v>
      </c>
      <c r="BE81" s="152">
        <v>-171.8</v>
      </c>
      <c r="BF81" s="152">
        <v>-487.54017800000003</v>
      </c>
      <c r="BG81" s="152">
        <v>-939.7</v>
      </c>
      <c r="BH81" s="152">
        <v>338.01102800000001</v>
      </c>
      <c r="BI81" s="152">
        <v>-285</v>
      </c>
      <c r="BJ81" s="152">
        <v>623.01102800000001</v>
      </c>
      <c r="BK81" s="152">
        <v>1000</v>
      </c>
      <c r="BL81" s="152">
        <v>5701.5793789999998</v>
      </c>
      <c r="BM81" s="152">
        <v>-1119.097669</v>
      </c>
      <c r="BN81" s="152">
        <v>3186.7</v>
      </c>
      <c r="BO81" s="152">
        <v>1.131</v>
      </c>
      <c r="BP81" s="152">
        <v>-868.13300000000004</v>
      </c>
      <c r="BQ81" s="152">
        <v>-320.35700000000003</v>
      </c>
      <c r="BR81" s="152">
        <v>1696.191</v>
      </c>
      <c r="BS81" s="152">
        <v>-2004.9649999999999</v>
      </c>
      <c r="BT81" s="152">
        <v>-11.583</v>
      </c>
      <c r="BU81" s="152">
        <v>-547.77599999999995</v>
      </c>
      <c r="BV81" s="152">
        <v>-3108.24</v>
      </c>
      <c r="BW81" s="152">
        <v>1386.1623239999999</v>
      </c>
      <c r="BX81" s="152">
        <v>3709.3083449999999</v>
      </c>
    </row>
    <row r="82" spans="1:76" x14ac:dyDescent="0.3">
      <c r="A82" s="155">
        <v>35704</v>
      </c>
      <c r="B82" s="152">
        <v>-3671.0961950000001</v>
      </c>
      <c r="C82" s="152">
        <v>34909.851804999998</v>
      </c>
      <c r="D82" s="152">
        <v>32510.562999999998</v>
      </c>
      <c r="E82" s="152">
        <v>29748.649000000001</v>
      </c>
      <c r="F82" s="152">
        <v>29716.303</v>
      </c>
      <c r="G82" s="152">
        <v>32.345999999999997</v>
      </c>
      <c r="H82" s="152">
        <v>2761.9140000000002</v>
      </c>
      <c r="I82" s="152">
        <v>1407.0229999999999</v>
      </c>
      <c r="J82" s="152">
        <v>459.6</v>
      </c>
      <c r="K82" s="152">
        <v>315.15600000000001</v>
      </c>
      <c r="L82" s="152">
        <v>580.13499999999999</v>
      </c>
      <c r="M82" s="152">
        <v>1158.78</v>
      </c>
      <c r="N82" s="152">
        <v>989.11800000000005</v>
      </c>
      <c r="O82" s="152">
        <v>169.66200000000001</v>
      </c>
      <c r="P82" s="152">
        <v>1240.5088049999999</v>
      </c>
      <c r="Q82" s="152">
        <v>1144.853805</v>
      </c>
      <c r="R82" s="152">
        <v>95.655000000000001</v>
      </c>
      <c r="S82" s="152">
        <v>38580.947999999997</v>
      </c>
      <c r="T82" s="152">
        <v>34473.747000000003</v>
      </c>
      <c r="U82" s="152">
        <v>31047.572359999998</v>
      </c>
      <c r="V82" s="152">
        <v>30994.282999999999</v>
      </c>
      <c r="W82" s="152">
        <v>53.289360000000002</v>
      </c>
      <c r="X82" s="152">
        <v>3426.1746400000002</v>
      </c>
      <c r="Y82" s="152">
        <v>940.726</v>
      </c>
      <c r="Z82" s="152">
        <v>548.37</v>
      </c>
      <c r="AA82" s="152">
        <v>618.78</v>
      </c>
      <c r="AB82" s="152">
        <v>316.25664</v>
      </c>
      <c r="AC82" s="152">
        <v>51.179000000000002</v>
      </c>
      <c r="AD82" s="152">
        <v>950.86300000000006</v>
      </c>
      <c r="AE82" s="152">
        <v>4097.0110000000004</v>
      </c>
      <c r="AF82" s="152">
        <v>422.5</v>
      </c>
      <c r="AG82" s="152">
        <v>537.75</v>
      </c>
      <c r="AH82" s="152">
        <v>3136.761</v>
      </c>
      <c r="AI82" s="152">
        <v>1859.3610000000001</v>
      </c>
      <c r="AJ82" s="152">
        <v>1277.4000000000001</v>
      </c>
      <c r="AK82" s="152">
        <v>0</v>
      </c>
      <c r="AL82" s="152">
        <v>10.19</v>
      </c>
      <c r="AM82" s="152">
        <v>0</v>
      </c>
      <c r="AN82" s="152">
        <v>4864.6140509999996</v>
      </c>
      <c r="AO82" s="152">
        <v>2530.817</v>
      </c>
      <c r="AP82" s="152">
        <v>2530.817</v>
      </c>
      <c r="AQ82" s="152">
        <v>0</v>
      </c>
      <c r="AR82" s="152">
        <v>2765.3546259999998</v>
      </c>
      <c r="AS82" s="152">
        <v>-1419.5823740000001</v>
      </c>
      <c r="AT82" s="152">
        <v>-526.782374</v>
      </c>
      <c r="AU82" s="152">
        <v>-39.5</v>
      </c>
      <c r="AV82" s="152">
        <v>-487.282374</v>
      </c>
      <c r="AW82" s="152">
        <v>-892.8</v>
      </c>
      <c r="AX82" s="152">
        <v>-641</v>
      </c>
      <c r="AY82" s="152">
        <v>-251.8</v>
      </c>
      <c r="AZ82" s="152">
        <v>0</v>
      </c>
      <c r="BA82" s="152">
        <v>4184.9369999999999</v>
      </c>
      <c r="BB82" s="152">
        <v>-431.55757499999999</v>
      </c>
      <c r="BC82" s="152">
        <v>1681.1729600000001</v>
      </c>
      <c r="BD82" s="152">
        <v>-171.09587300000001</v>
      </c>
      <c r="BE82" s="152">
        <v>-105.8</v>
      </c>
      <c r="BF82" s="152">
        <v>95.804126999999994</v>
      </c>
      <c r="BG82" s="152">
        <v>-161.1</v>
      </c>
      <c r="BH82" s="152">
        <v>1852.2688330000001</v>
      </c>
      <c r="BI82" s="152">
        <v>823.4</v>
      </c>
      <c r="BJ82" s="152">
        <v>1028.868833</v>
      </c>
      <c r="BK82" s="152">
        <v>0</v>
      </c>
      <c r="BL82" s="152">
        <v>-2112.7305350000001</v>
      </c>
      <c r="BM82" s="152">
        <v>632.095144</v>
      </c>
      <c r="BN82" s="152">
        <v>1817.5</v>
      </c>
      <c r="BO82" s="152">
        <v>8.1129999999999995</v>
      </c>
      <c r="BP82" s="152">
        <v>-1963.184</v>
      </c>
      <c r="BQ82" s="152">
        <v>-1298.92336</v>
      </c>
      <c r="BR82" s="152">
        <v>1516.729</v>
      </c>
      <c r="BS82" s="152">
        <v>-2794.71</v>
      </c>
      <c r="BT82" s="152">
        <v>-20.943359999999998</v>
      </c>
      <c r="BU82" s="152">
        <v>-664.26063999999997</v>
      </c>
      <c r="BV82" s="152">
        <v>-2938.2310000000002</v>
      </c>
      <c r="BW82" s="152">
        <v>1230.3188050000001</v>
      </c>
      <c r="BX82" s="152">
        <v>3039.0010510000002</v>
      </c>
    </row>
    <row r="83" spans="1:76" x14ac:dyDescent="0.3">
      <c r="A83" s="151">
        <v>35796</v>
      </c>
      <c r="B83" s="152">
        <v>-3279.5952010000001</v>
      </c>
      <c r="C83" s="152">
        <v>33703.574799000002</v>
      </c>
      <c r="D83" s="152">
        <v>31220.484033000001</v>
      </c>
      <c r="E83" s="152">
        <v>28186.409220000001</v>
      </c>
      <c r="F83" s="152">
        <v>28106.169000000002</v>
      </c>
      <c r="G83" s="152">
        <v>80.240219999999994</v>
      </c>
      <c r="H83" s="152">
        <v>3034.0748130000002</v>
      </c>
      <c r="I83" s="152">
        <v>1641.4628760000001</v>
      </c>
      <c r="J83" s="152">
        <v>455.70315699999998</v>
      </c>
      <c r="K83" s="152">
        <v>327.45177999999999</v>
      </c>
      <c r="L83" s="152">
        <v>609.45699999999999</v>
      </c>
      <c r="M83" s="152">
        <v>1209.838</v>
      </c>
      <c r="N83" s="152">
        <v>990.17600000000004</v>
      </c>
      <c r="O83" s="152">
        <v>219.66200000000001</v>
      </c>
      <c r="P83" s="152">
        <v>1273.2527660000001</v>
      </c>
      <c r="Q83" s="152">
        <v>1176.1247659999999</v>
      </c>
      <c r="R83" s="152">
        <v>97.128</v>
      </c>
      <c r="S83" s="152">
        <v>36983.17</v>
      </c>
      <c r="T83" s="152">
        <v>32779.249000000003</v>
      </c>
      <c r="U83" s="152">
        <v>29917.658329999998</v>
      </c>
      <c r="V83" s="152">
        <v>29874.16</v>
      </c>
      <c r="W83" s="152">
        <v>43.498330000000003</v>
      </c>
      <c r="X83" s="152">
        <v>2861.59067</v>
      </c>
      <c r="Y83" s="152">
        <v>904.99</v>
      </c>
      <c r="Z83" s="152">
        <v>370.07100000000003</v>
      </c>
      <c r="AA83" s="152">
        <v>487.12700000000001</v>
      </c>
      <c r="AB83" s="152">
        <v>187.93112500000001</v>
      </c>
      <c r="AC83" s="152">
        <v>41.707000000000001</v>
      </c>
      <c r="AD83" s="152">
        <v>869.764545</v>
      </c>
      <c r="AE83" s="152">
        <v>4201.3490000000002</v>
      </c>
      <c r="AF83" s="152">
        <v>599.1</v>
      </c>
      <c r="AG83" s="152">
        <v>576</v>
      </c>
      <c r="AH83" s="152">
        <v>3026.2489999999998</v>
      </c>
      <c r="AI83" s="152">
        <v>1716.249</v>
      </c>
      <c r="AJ83" s="152">
        <v>1310</v>
      </c>
      <c r="AK83" s="152">
        <v>0</v>
      </c>
      <c r="AL83" s="152">
        <v>2.5720000000000001</v>
      </c>
      <c r="AM83" s="152">
        <v>0</v>
      </c>
      <c r="AN83" s="152">
        <v>6303.858236</v>
      </c>
      <c r="AO83" s="152">
        <v>2643.6241460000001</v>
      </c>
      <c r="AP83" s="152">
        <v>2643.6241460000001</v>
      </c>
      <c r="AQ83" s="152">
        <v>0</v>
      </c>
      <c r="AR83" s="152">
        <v>2874.4346270000001</v>
      </c>
      <c r="AS83" s="152">
        <v>3115.1296269999998</v>
      </c>
      <c r="AT83" s="152">
        <v>1466.8296270000001</v>
      </c>
      <c r="AU83" s="152">
        <v>623.1</v>
      </c>
      <c r="AV83" s="152">
        <v>843.72962700000005</v>
      </c>
      <c r="AW83" s="152">
        <v>1648.3</v>
      </c>
      <c r="AX83" s="152">
        <v>1473</v>
      </c>
      <c r="AY83" s="152">
        <v>175.3</v>
      </c>
      <c r="AZ83" s="152">
        <v>0</v>
      </c>
      <c r="BA83" s="152">
        <v>-240.69499999999999</v>
      </c>
      <c r="BB83" s="152">
        <v>785.79946299999995</v>
      </c>
      <c r="BC83" s="152">
        <v>1394.14275</v>
      </c>
      <c r="BD83" s="152">
        <v>347.11336</v>
      </c>
      <c r="BE83" s="152">
        <v>-321</v>
      </c>
      <c r="BF83" s="152">
        <v>422.71336000000002</v>
      </c>
      <c r="BG83" s="152">
        <v>245.4</v>
      </c>
      <c r="BH83" s="152">
        <v>1047.0293899999999</v>
      </c>
      <c r="BI83" s="152">
        <v>416.2</v>
      </c>
      <c r="BJ83" s="152">
        <v>630.82938999999999</v>
      </c>
      <c r="BK83" s="152">
        <v>0</v>
      </c>
      <c r="BL83" s="152">
        <v>-608.34328700000003</v>
      </c>
      <c r="BM83" s="152">
        <v>-1713.770035</v>
      </c>
      <c r="BN83" s="152">
        <v>1312.4</v>
      </c>
      <c r="BO83" s="152">
        <v>-1.907</v>
      </c>
      <c r="BP83" s="152">
        <v>-1558.7649670000001</v>
      </c>
      <c r="BQ83" s="152">
        <v>-1731.24911</v>
      </c>
      <c r="BR83" s="152">
        <v>788.23199999999997</v>
      </c>
      <c r="BS83" s="152">
        <v>-2556.223</v>
      </c>
      <c r="BT83" s="152">
        <v>36.741889999999998</v>
      </c>
      <c r="BU83" s="152">
        <v>172.48414299999999</v>
      </c>
      <c r="BV83" s="152">
        <v>-2991.511</v>
      </c>
      <c r="BW83" s="152">
        <v>1270.6807659999999</v>
      </c>
      <c r="BX83" s="152">
        <v>4993.3652359999996</v>
      </c>
    </row>
    <row r="84" spans="1:76" x14ac:dyDescent="0.3">
      <c r="A84" s="153">
        <v>35886</v>
      </c>
      <c r="B84" s="152">
        <v>-3392.644448</v>
      </c>
      <c r="C84" s="152">
        <v>35475.583551999996</v>
      </c>
      <c r="D84" s="152">
        <v>32676.546042999998</v>
      </c>
      <c r="E84" s="152">
        <v>29922.93102</v>
      </c>
      <c r="F84" s="152">
        <v>29871.516</v>
      </c>
      <c r="G84" s="152">
        <v>51.415019999999998</v>
      </c>
      <c r="H84" s="152">
        <v>2753.6150229999998</v>
      </c>
      <c r="I84" s="152">
        <v>1335.440546</v>
      </c>
      <c r="J84" s="152">
        <v>464.02949699999999</v>
      </c>
      <c r="K84" s="152">
        <v>315.96697999999998</v>
      </c>
      <c r="L84" s="152">
        <v>638.178</v>
      </c>
      <c r="M84" s="152">
        <v>1238.6079999999999</v>
      </c>
      <c r="N84" s="152">
        <v>1018.668</v>
      </c>
      <c r="O84" s="152">
        <v>219.94</v>
      </c>
      <c r="P84" s="152">
        <v>1560.4295090000001</v>
      </c>
      <c r="Q84" s="152">
        <v>1463.856509</v>
      </c>
      <c r="R84" s="152">
        <v>96.572999999999993</v>
      </c>
      <c r="S84" s="152">
        <v>38868.228000000003</v>
      </c>
      <c r="T84" s="152">
        <v>34395.976000000002</v>
      </c>
      <c r="U84" s="152">
        <v>31066.296724</v>
      </c>
      <c r="V84" s="152">
        <v>31022.698</v>
      </c>
      <c r="W84" s="152">
        <v>43.598723999999997</v>
      </c>
      <c r="X84" s="152">
        <v>3329.6792759999998</v>
      </c>
      <c r="Y84" s="152">
        <v>930.90300000000002</v>
      </c>
      <c r="Z84" s="152">
        <v>520.48</v>
      </c>
      <c r="AA84" s="152">
        <v>552.64800000000002</v>
      </c>
      <c r="AB84" s="152">
        <v>266.04858400000001</v>
      </c>
      <c r="AC84" s="152">
        <v>38.136000000000003</v>
      </c>
      <c r="AD84" s="152">
        <v>1021.463692</v>
      </c>
      <c r="AE84" s="152">
        <v>4465.4009999999998</v>
      </c>
      <c r="AF84" s="152">
        <v>561.29999999999995</v>
      </c>
      <c r="AG84" s="152">
        <v>800</v>
      </c>
      <c r="AH84" s="152">
        <v>3104.1010000000001</v>
      </c>
      <c r="AI84" s="152">
        <v>1748.001</v>
      </c>
      <c r="AJ84" s="152">
        <v>1356.1</v>
      </c>
      <c r="AK84" s="152">
        <v>0</v>
      </c>
      <c r="AL84" s="152">
        <v>6.851</v>
      </c>
      <c r="AM84" s="152">
        <v>0</v>
      </c>
      <c r="AN84" s="152">
        <v>2175.9623179999999</v>
      </c>
      <c r="AO84" s="152">
        <v>3504.5283330000002</v>
      </c>
      <c r="AP84" s="152">
        <v>3504.5283330000002</v>
      </c>
      <c r="AQ84" s="152">
        <v>0</v>
      </c>
      <c r="AR84" s="152">
        <v>-651.17915900000003</v>
      </c>
      <c r="AS84" s="152">
        <v>-309.01515899999998</v>
      </c>
      <c r="AT84" s="152">
        <v>554.58484099999998</v>
      </c>
      <c r="AU84" s="152">
        <v>1019.7</v>
      </c>
      <c r="AV84" s="152">
        <v>-465.11515900000001</v>
      </c>
      <c r="AW84" s="152">
        <v>-863.6</v>
      </c>
      <c r="AX84" s="152">
        <v>141</v>
      </c>
      <c r="AY84" s="152">
        <v>-1004.6</v>
      </c>
      <c r="AZ84" s="152">
        <v>0</v>
      </c>
      <c r="BA84" s="152">
        <v>-342.16399999999999</v>
      </c>
      <c r="BB84" s="152">
        <v>-677.38685599999997</v>
      </c>
      <c r="BC84" s="152">
        <v>497.29799200000002</v>
      </c>
      <c r="BD84" s="152">
        <v>-493.25505399999997</v>
      </c>
      <c r="BE84" s="152">
        <v>-119.4</v>
      </c>
      <c r="BF84" s="152">
        <v>475.144946</v>
      </c>
      <c r="BG84" s="152">
        <v>-849</v>
      </c>
      <c r="BH84" s="152">
        <v>990.55304599999999</v>
      </c>
      <c r="BI84" s="152">
        <v>373.6</v>
      </c>
      <c r="BJ84" s="152">
        <v>616.95304599999997</v>
      </c>
      <c r="BK84" s="152">
        <v>0</v>
      </c>
      <c r="BL84" s="152">
        <v>-1174.6848480000001</v>
      </c>
      <c r="BM84" s="152">
        <v>1774.6371300000001</v>
      </c>
      <c r="BN84" s="152">
        <v>556.4</v>
      </c>
      <c r="BO84" s="152">
        <v>1.5549999999999999</v>
      </c>
      <c r="BP84" s="152">
        <v>-1719.4299570000001</v>
      </c>
      <c r="BQ84" s="152">
        <v>-1143.3657040000001</v>
      </c>
      <c r="BR84" s="152">
        <v>957.73400000000004</v>
      </c>
      <c r="BS84" s="152">
        <v>-2108.9160000000002</v>
      </c>
      <c r="BT84" s="152">
        <v>7.8162960000000004</v>
      </c>
      <c r="BU84" s="152">
        <v>-576.06425300000001</v>
      </c>
      <c r="BV84" s="152">
        <v>-3226.7930000000001</v>
      </c>
      <c r="BW84" s="152">
        <v>1553.5785089999999</v>
      </c>
      <c r="BX84" s="152">
        <v>1618.0073179999999</v>
      </c>
    </row>
    <row r="85" spans="1:76" x14ac:dyDescent="0.3">
      <c r="A85" s="154">
        <v>35977</v>
      </c>
      <c r="B85" s="152">
        <v>-4714.1153009999998</v>
      </c>
      <c r="C85" s="152">
        <v>34206.830698999998</v>
      </c>
      <c r="D85" s="152">
        <v>31420.840529000001</v>
      </c>
      <c r="E85" s="152">
        <v>28622.991259999999</v>
      </c>
      <c r="F85" s="152">
        <v>28586.584999999999</v>
      </c>
      <c r="G85" s="152">
        <v>36.406260000000003</v>
      </c>
      <c r="H85" s="152">
        <v>2797.8492689999998</v>
      </c>
      <c r="I85" s="152">
        <v>1248.152775</v>
      </c>
      <c r="J85" s="152">
        <v>480.84475400000002</v>
      </c>
      <c r="K85" s="152">
        <v>300.13173999999998</v>
      </c>
      <c r="L85" s="152">
        <v>768.72</v>
      </c>
      <c r="M85" s="152">
        <v>1234.4259999999999</v>
      </c>
      <c r="N85" s="152">
        <v>1009.5309999999999</v>
      </c>
      <c r="O85" s="152">
        <v>224.89500000000001</v>
      </c>
      <c r="P85" s="152">
        <v>1551.5641700000001</v>
      </c>
      <c r="Q85" s="152">
        <v>1457.22317</v>
      </c>
      <c r="R85" s="152">
        <v>94.340999999999994</v>
      </c>
      <c r="S85" s="152">
        <v>38920.946000000004</v>
      </c>
      <c r="T85" s="152">
        <v>34313.205999999998</v>
      </c>
      <c r="U85" s="152">
        <v>31069.675339000001</v>
      </c>
      <c r="V85" s="152">
        <v>31025.347000000002</v>
      </c>
      <c r="W85" s="152">
        <v>44.328339</v>
      </c>
      <c r="X85" s="152">
        <v>3243.5306609999998</v>
      </c>
      <c r="Y85" s="152">
        <v>900.06399999999996</v>
      </c>
      <c r="Z85" s="152">
        <v>582.01099999999997</v>
      </c>
      <c r="AA85" s="152">
        <v>539.94200000000001</v>
      </c>
      <c r="AB85" s="152">
        <v>307.90503799999999</v>
      </c>
      <c r="AC85" s="152">
        <v>37.143999999999998</v>
      </c>
      <c r="AD85" s="152">
        <v>876.46462299999996</v>
      </c>
      <c r="AE85" s="152">
        <v>4594.817</v>
      </c>
      <c r="AF85" s="152">
        <v>634.5</v>
      </c>
      <c r="AG85" s="152">
        <v>731</v>
      </c>
      <c r="AH85" s="152">
        <v>3229.317</v>
      </c>
      <c r="AI85" s="152">
        <v>1862.2170000000001</v>
      </c>
      <c r="AJ85" s="152">
        <v>1367.1</v>
      </c>
      <c r="AK85" s="152">
        <v>0</v>
      </c>
      <c r="AL85" s="152">
        <v>12.923</v>
      </c>
      <c r="AM85" s="152">
        <v>0</v>
      </c>
      <c r="AN85" s="152">
        <v>3699.8377599999999</v>
      </c>
      <c r="AO85" s="152">
        <v>3295.0735800000002</v>
      </c>
      <c r="AP85" s="152">
        <v>3295.0735800000002</v>
      </c>
      <c r="AQ85" s="152">
        <v>0</v>
      </c>
      <c r="AR85" s="152">
        <v>-2310.8125030000001</v>
      </c>
      <c r="AS85" s="152">
        <v>-3113.7255030000001</v>
      </c>
      <c r="AT85" s="152">
        <v>-1555.125503</v>
      </c>
      <c r="AU85" s="152">
        <v>-907.1</v>
      </c>
      <c r="AV85" s="152">
        <v>-648.02550299999996</v>
      </c>
      <c r="AW85" s="152">
        <v>-1558.6</v>
      </c>
      <c r="AX85" s="152">
        <v>-1370</v>
      </c>
      <c r="AY85" s="152">
        <v>-188.6</v>
      </c>
      <c r="AZ85" s="152">
        <v>0</v>
      </c>
      <c r="BA85" s="152">
        <v>802.91300000000001</v>
      </c>
      <c r="BB85" s="152">
        <v>2715.5766829999998</v>
      </c>
      <c r="BC85" s="152">
        <v>1403.71621</v>
      </c>
      <c r="BD85" s="152">
        <v>354.13340899999997</v>
      </c>
      <c r="BE85" s="152">
        <v>39.200000000000003</v>
      </c>
      <c r="BF85" s="152">
        <v>987.03340900000001</v>
      </c>
      <c r="BG85" s="152">
        <v>-672.1</v>
      </c>
      <c r="BH85" s="152">
        <v>949.58280100000002</v>
      </c>
      <c r="BI85" s="152">
        <v>391.1</v>
      </c>
      <c r="BJ85" s="152">
        <v>558.48280099999999</v>
      </c>
      <c r="BK85" s="152">
        <v>100</v>
      </c>
      <c r="BL85" s="152">
        <v>1311.860473</v>
      </c>
      <c r="BM85" s="152">
        <v>-374.49645900000002</v>
      </c>
      <c r="BN85" s="152">
        <v>-1389.3</v>
      </c>
      <c r="BO85" s="152">
        <v>0.52600000000000002</v>
      </c>
      <c r="BP85" s="152">
        <v>-2892.3654710000001</v>
      </c>
      <c r="BQ85" s="152">
        <v>-2446.6840790000001</v>
      </c>
      <c r="BR85" s="152">
        <v>657.95100000000002</v>
      </c>
      <c r="BS85" s="152">
        <v>-3096.7130000000002</v>
      </c>
      <c r="BT85" s="152">
        <v>-7.9220790000000001</v>
      </c>
      <c r="BU85" s="152">
        <v>-445.68139200000002</v>
      </c>
      <c r="BV85" s="152">
        <v>-3360.3910000000001</v>
      </c>
      <c r="BW85" s="152">
        <v>1538.6411700000001</v>
      </c>
      <c r="BX85" s="152">
        <v>5088.6117599999998</v>
      </c>
    </row>
    <row r="86" spans="1:76" x14ac:dyDescent="0.3">
      <c r="A86" s="155">
        <v>36069</v>
      </c>
      <c r="B86" s="152">
        <v>-4606.3387439999997</v>
      </c>
      <c r="C86" s="152">
        <v>36762.496255999999</v>
      </c>
      <c r="D86" s="152">
        <v>33900.720942</v>
      </c>
      <c r="E86" s="152">
        <v>31005.367139999998</v>
      </c>
      <c r="F86" s="152">
        <v>30975.024000000001</v>
      </c>
      <c r="G86" s="152">
        <v>30.343139999999998</v>
      </c>
      <c r="H86" s="152">
        <v>2895.3538020000001</v>
      </c>
      <c r="I86" s="152">
        <v>1408.2846999999999</v>
      </c>
      <c r="J86" s="152">
        <v>459.212242</v>
      </c>
      <c r="K86" s="152">
        <v>291.18585999999999</v>
      </c>
      <c r="L86" s="152">
        <v>736.67100000000005</v>
      </c>
      <c r="M86" s="152">
        <v>1238.703</v>
      </c>
      <c r="N86" s="152">
        <v>1015.888</v>
      </c>
      <c r="O86" s="152">
        <v>222.815</v>
      </c>
      <c r="P86" s="152">
        <v>1623.072314</v>
      </c>
      <c r="Q86" s="152">
        <v>1529.6373140000001</v>
      </c>
      <c r="R86" s="152">
        <v>93.435000000000002</v>
      </c>
      <c r="S86" s="152">
        <v>41368.834999999999</v>
      </c>
      <c r="T86" s="152">
        <v>36892.608</v>
      </c>
      <c r="U86" s="152">
        <v>33484.681368999998</v>
      </c>
      <c r="V86" s="152">
        <v>33450.853000000003</v>
      </c>
      <c r="W86" s="152">
        <v>33.828369000000002</v>
      </c>
      <c r="X86" s="152">
        <v>3407.9266309999998</v>
      </c>
      <c r="Y86" s="152">
        <v>963.17200000000003</v>
      </c>
      <c r="Z86" s="152">
        <v>529.35500000000002</v>
      </c>
      <c r="AA86" s="152">
        <v>627.49800000000005</v>
      </c>
      <c r="AB86" s="152">
        <v>258.07008400000001</v>
      </c>
      <c r="AC86" s="152">
        <v>27.844000000000001</v>
      </c>
      <c r="AD86" s="152">
        <v>1001.9875469999999</v>
      </c>
      <c r="AE86" s="152">
        <v>4471.4579999999996</v>
      </c>
      <c r="AF86" s="152">
        <v>591.79999999999995</v>
      </c>
      <c r="AG86" s="152">
        <v>757</v>
      </c>
      <c r="AH86" s="152">
        <v>3122.6579999999999</v>
      </c>
      <c r="AI86" s="152">
        <v>1787.6579999999999</v>
      </c>
      <c r="AJ86" s="152">
        <v>1335</v>
      </c>
      <c r="AK86" s="152">
        <v>0</v>
      </c>
      <c r="AL86" s="152">
        <v>4.7690000000000001</v>
      </c>
      <c r="AM86" s="152">
        <v>0</v>
      </c>
      <c r="AN86" s="152">
        <v>9981.9533159999992</v>
      </c>
      <c r="AO86" s="152">
        <v>3313.5384989999998</v>
      </c>
      <c r="AP86" s="152">
        <v>3313.5384989999998</v>
      </c>
      <c r="AQ86" s="152">
        <v>0</v>
      </c>
      <c r="AR86" s="152">
        <v>988.16073900000004</v>
      </c>
      <c r="AS86" s="152">
        <v>1261.9297389999999</v>
      </c>
      <c r="AT86" s="152">
        <v>-210.47026099999999</v>
      </c>
      <c r="AU86" s="152">
        <v>-537.4</v>
      </c>
      <c r="AV86" s="152">
        <v>326.92973899999998</v>
      </c>
      <c r="AW86" s="152">
        <v>6.1619999999999999</v>
      </c>
      <c r="AX86" s="152">
        <v>-270.03800000000001</v>
      </c>
      <c r="AY86" s="152">
        <v>276.2</v>
      </c>
      <c r="AZ86" s="152">
        <v>1466.2380000000001</v>
      </c>
      <c r="BA86" s="152">
        <v>-273.76900000000001</v>
      </c>
      <c r="BB86" s="152">
        <v>5680.2540779999999</v>
      </c>
      <c r="BC86" s="152">
        <v>3944.783355</v>
      </c>
      <c r="BD86" s="152">
        <v>2487.58079</v>
      </c>
      <c r="BE86" s="152">
        <v>640.79999999999995</v>
      </c>
      <c r="BF86" s="152">
        <v>-699.11920999999995</v>
      </c>
      <c r="BG86" s="152">
        <v>2545.9</v>
      </c>
      <c r="BH86" s="152">
        <v>1330.2375649999999</v>
      </c>
      <c r="BI86" s="152">
        <v>-1323.7</v>
      </c>
      <c r="BJ86" s="152">
        <v>2653.9375650000002</v>
      </c>
      <c r="BK86" s="152">
        <v>126.965</v>
      </c>
      <c r="BL86" s="152">
        <v>1735.4707229999999</v>
      </c>
      <c r="BM86" s="152">
        <v>-2842.639572</v>
      </c>
      <c r="BN86" s="152">
        <v>2531.6</v>
      </c>
      <c r="BO86" s="152">
        <v>1.375</v>
      </c>
      <c r="BP86" s="152">
        <v>-2991.8870579999998</v>
      </c>
      <c r="BQ86" s="152">
        <v>-2479.3142290000001</v>
      </c>
      <c r="BR86" s="152">
        <v>646.08799999999997</v>
      </c>
      <c r="BS86" s="152">
        <v>-3121.9160000000002</v>
      </c>
      <c r="BT86" s="152">
        <v>-3.4852289999999999</v>
      </c>
      <c r="BU86" s="152">
        <v>-512.57282899999996</v>
      </c>
      <c r="BV86" s="152">
        <v>-3232.7550000000001</v>
      </c>
      <c r="BW86" s="152">
        <v>1618.303314</v>
      </c>
      <c r="BX86" s="152">
        <v>7448.9783159999997</v>
      </c>
    </row>
    <row r="87" spans="1:76" x14ac:dyDescent="0.3">
      <c r="A87" s="151">
        <v>36161</v>
      </c>
      <c r="B87" s="152">
        <v>-3679.7554869999999</v>
      </c>
      <c r="C87" s="152">
        <v>35424.341115000003</v>
      </c>
      <c r="D87" s="152">
        <v>32955.711000000003</v>
      </c>
      <c r="E87" s="152">
        <v>29990.084859999999</v>
      </c>
      <c r="F87" s="152">
        <v>29940.373</v>
      </c>
      <c r="G87" s="152">
        <v>49.711860000000001</v>
      </c>
      <c r="H87" s="152">
        <v>2965.6261399999999</v>
      </c>
      <c r="I87" s="152">
        <v>1637.89</v>
      </c>
      <c r="J87" s="152">
        <v>436.68</v>
      </c>
      <c r="K87" s="152">
        <v>293.71713999999997</v>
      </c>
      <c r="L87" s="152">
        <v>597.33900000000006</v>
      </c>
      <c r="M87" s="152">
        <v>1114.7149999999999</v>
      </c>
      <c r="N87" s="152">
        <v>887.64300000000003</v>
      </c>
      <c r="O87" s="152">
        <v>227.072</v>
      </c>
      <c r="P87" s="152">
        <v>1353.915115</v>
      </c>
      <c r="Q87" s="152">
        <v>1253.3911149999999</v>
      </c>
      <c r="R87" s="152">
        <v>100.524</v>
      </c>
      <c r="S87" s="152">
        <v>39104.096601999998</v>
      </c>
      <c r="T87" s="152">
        <v>34349.567999999999</v>
      </c>
      <c r="U87" s="152">
        <v>31173.308669999999</v>
      </c>
      <c r="V87" s="152">
        <v>31146.929</v>
      </c>
      <c r="W87" s="152">
        <v>26.379670000000001</v>
      </c>
      <c r="X87" s="152">
        <v>3176.2593299999999</v>
      </c>
      <c r="Y87" s="152">
        <v>923.79700000000003</v>
      </c>
      <c r="Z87" s="152">
        <v>421.26900000000001</v>
      </c>
      <c r="AA87" s="152">
        <v>567.702</v>
      </c>
      <c r="AB87" s="152">
        <v>198.26834600000001</v>
      </c>
      <c r="AC87" s="152">
        <v>34.765999999999998</v>
      </c>
      <c r="AD87" s="152">
        <v>1030.4569839999999</v>
      </c>
      <c r="AE87" s="152">
        <v>4754.5286020000003</v>
      </c>
      <c r="AF87" s="152">
        <v>422.59500000000003</v>
      </c>
      <c r="AG87" s="152">
        <v>1071.858602</v>
      </c>
      <c r="AH87" s="152">
        <v>3260.0749999999998</v>
      </c>
      <c r="AI87" s="152">
        <v>1918.2750000000001</v>
      </c>
      <c r="AJ87" s="152">
        <v>1341.8</v>
      </c>
      <c r="AK87" s="152">
        <v>0</v>
      </c>
      <c r="AL87" s="152">
        <v>0</v>
      </c>
      <c r="AM87" s="152">
        <v>0</v>
      </c>
      <c r="AN87" s="152">
        <v>-1056.5360740000001</v>
      </c>
      <c r="AO87" s="152">
        <v>3596.0751519999999</v>
      </c>
      <c r="AP87" s="152">
        <v>3596.0751519999999</v>
      </c>
      <c r="AQ87" s="152">
        <v>0</v>
      </c>
      <c r="AR87" s="152">
        <v>1979.0713350000001</v>
      </c>
      <c r="AS87" s="152">
        <v>1805.3183349999999</v>
      </c>
      <c r="AT87" s="152">
        <v>568.91833499999996</v>
      </c>
      <c r="AU87" s="152">
        <v>916.9</v>
      </c>
      <c r="AV87" s="152">
        <v>-347.98166500000002</v>
      </c>
      <c r="AW87" s="152">
        <v>155.26</v>
      </c>
      <c r="AX87" s="152">
        <v>264.95999999999998</v>
      </c>
      <c r="AY87" s="152">
        <v>-109.7</v>
      </c>
      <c r="AZ87" s="152">
        <v>1081.1400000000001</v>
      </c>
      <c r="BA87" s="152">
        <v>173.75299999999999</v>
      </c>
      <c r="BB87" s="152">
        <v>-6631.6825609999996</v>
      </c>
      <c r="BC87" s="152">
        <v>-3249.0789770000001</v>
      </c>
      <c r="BD87" s="152">
        <v>-2594.7463980000002</v>
      </c>
      <c r="BE87" s="152">
        <v>-848.6</v>
      </c>
      <c r="BF87" s="152">
        <v>-1212.446398</v>
      </c>
      <c r="BG87" s="152">
        <v>-533.70000000000005</v>
      </c>
      <c r="BH87" s="152">
        <v>-662.96857899999998</v>
      </c>
      <c r="BI87" s="152">
        <v>217.1</v>
      </c>
      <c r="BJ87" s="152">
        <v>-880.068579</v>
      </c>
      <c r="BK87" s="152">
        <v>8.6359999999999992</v>
      </c>
      <c r="BL87" s="152">
        <v>-3382.603584</v>
      </c>
      <c r="BM87" s="152">
        <v>4226.4315610000003</v>
      </c>
      <c r="BN87" s="152">
        <v>-511.8</v>
      </c>
      <c r="BO87" s="152">
        <v>1.94</v>
      </c>
      <c r="BP87" s="152">
        <v>-1393.857</v>
      </c>
      <c r="BQ87" s="152">
        <v>-1183.22381</v>
      </c>
      <c r="BR87" s="152">
        <v>707.70600000000002</v>
      </c>
      <c r="BS87" s="152">
        <v>-1914.261</v>
      </c>
      <c r="BT87" s="152">
        <v>23.332190000000001</v>
      </c>
      <c r="BU87" s="152">
        <v>-210.63319000000001</v>
      </c>
      <c r="BV87" s="152">
        <v>-3639.8136020000002</v>
      </c>
      <c r="BW87" s="152">
        <v>1353.915115</v>
      </c>
      <c r="BX87" s="152">
        <v>-546.67607399999997</v>
      </c>
    </row>
    <row r="88" spans="1:76" x14ac:dyDescent="0.3">
      <c r="A88" s="153">
        <v>36251</v>
      </c>
      <c r="B88" s="152">
        <v>-2868.859911</v>
      </c>
      <c r="C88" s="152">
        <v>39268.390360999998</v>
      </c>
      <c r="D88" s="152">
        <v>36650.498</v>
      </c>
      <c r="E88" s="152">
        <v>33687.4136</v>
      </c>
      <c r="F88" s="152">
        <v>33641.114000000001</v>
      </c>
      <c r="G88" s="152">
        <v>46.299599999999998</v>
      </c>
      <c r="H88" s="152">
        <v>2963.0844000000002</v>
      </c>
      <c r="I88" s="152">
        <v>1379.2180000000001</v>
      </c>
      <c r="J88" s="152">
        <v>421.72</v>
      </c>
      <c r="K88" s="152">
        <v>288.6284</v>
      </c>
      <c r="L88" s="152">
        <v>873.51800000000003</v>
      </c>
      <c r="M88" s="152">
        <v>957.05600000000004</v>
      </c>
      <c r="N88" s="152">
        <v>844.61900000000003</v>
      </c>
      <c r="O88" s="152">
        <v>112.437</v>
      </c>
      <c r="P88" s="152">
        <v>1660.8363609999999</v>
      </c>
      <c r="Q88" s="152">
        <v>1562.667361</v>
      </c>
      <c r="R88" s="152">
        <v>98.168999999999997</v>
      </c>
      <c r="S88" s="152">
        <v>42137.250271999997</v>
      </c>
      <c r="T88" s="152">
        <v>38173.555999999997</v>
      </c>
      <c r="U88" s="152">
        <v>34660.175765</v>
      </c>
      <c r="V88" s="152">
        <v>34617.667999999998</v>
      </c>
      <c r="W88" s="152">
        <v>42.507764999999999</v>
      </c>
      <c r="X88" s="152">
        <v>3513.3802350000001</v>
      </c>
      <c r="Y88" s="152">
        <v>1005.1130000000001</v>
      </c>
      <c r="Z88" s="152">
        <v>483.64699999999999</v>
      </c>
      <c r="AA88" s="152">
        <v>636.87900000000002</v>
      </c>
      <c r="AB88" s="152">
        <v>240.132901</v>
      </c>
      <c r="AC88" s="152">
        <v>34.551000000000002</v>
      </c>
      <c r="AD88" s="152">
        <v>1113.0573340000001</v>
      </c>
      <c r="AE88" s="152">
        <v>3951.2842719999999</v>
      </c>
      <c r="AF88" s="152">
        <v>298.23700000000002</v>
      </c>
      <c r="AG88" s="152">
        <v>617.62727199999995</v>
      </c>
      <c r="AH88" s="152">
        <v>3035.42</v>
      </c>
      <c r="AI88" s="152">
        <v>1634.92</v>
      </c>
      <c r="AJ88" s="152">
        <v>1400.5</v>
      </c>
      <c r="AK88" s="152">
        <v>0</v>
      </c>
      <c r="AL88" s="152">
        <v>12.41</v>
      </c>
      <c r="AM88" s="152">
        <v>0</v>
      </c>
      <c r="AN88" s="152">
        <v>4739.0483340000001</v>
      </c>
      <c r="AO88" s="152">
        <v>3395.8904109999999</v>
      </c>
      <c r="AP88" s="152">
        <v>3395.8904109999999</v>
      </c>
      <c r="AQ88" s="152">
        <v>0</v>
      </c>
      <c r="AR88" s="152">
        <v>4814.5980570000002</v>
      </c>
      <c r="AS88" s="152">
        <v>5170.5310570000001</v>
      </c>
      <c r="AT88" s="152">
        <v>2813.731057</v>
      </c>
      <c r="AU88" s="152">
        <v>3250.9</v>
      </c>
      <c r="AV88" s="152">
        <v>-437.16894300000001</v>
      </c>
      <c r="AW88" s="152">
        <v>2356.8000000000002</v>
      </c>
      <c r="AX88" s="152">
        <v>1471</v>
      </c>
      <c r="AY88" s="152">
        <v>885.8</v>
      </c>
      <c r="AZ88" s="152">
        <v>0</v>
      </c>
      <c r="BA88" s="152">
        <v>-355.93299999999999</v>
      </c>
      <c r="BB88" s="152">
        <v>-3471.4401339999999</v>
      </c>
      <c r="BC88" s="152">
        <v>-3359.9430499999999</v>
      </c>
      <c r="BD88" s="152">
        <v>-4404.9734330000001</v>
      </c>
      <c r="BE88" s="152">
        <v>-93.5</v>
      </c>
      <c r="BF88" s="152">
        <v>-1566.6734329999999</v>
      </c>
      <c r="BG88" s="152">
        <v>-2744.8</v>
      </c>
      <c r="BH88" s="152">
        <v>912.42538300000001</v>
      </c>
      <c r="BI88" s="152">
        <v>-373.5</v>
      </c>
      <c r="BJ88" s="152">
        <v>1285.925383</v>
      </c>
      <c r="BK88" s="152">
        <v>132.60499999999999</v>
      </c>
      <c r="BL88" s="152">
        <v>-111.497084</v>
      </c>
      <c r="BM88" s="152">
        <v>-1817.673423</v>
      </c>
      <c r="BN88" s="152">
        <v>48.6</v>
      </c>
      <c r="BO88" s="152">
        <v>3.915</v>
      </c>
      <c r="BP88" s="152">
        <v>-1523.058</v>
      </c>
      <c r="BQ88" s="152">
        <v>-972.76216499999998</v>
      </c>
      <c r="BR88" s="152">
        <v>1093.336</v>
      </c>
      <c r="BS88" s="152">
        <v>-2069.89</v>
      </c>
      <c r="BT88" s="152">
        <v>3.7918349999999998</v>
      </c>
      <c r="BU88" s="152">
        <v>-550.29583500000001</v>
      </c>
      <c r="BV88" s="152">
        <v>-2994.2282719999998</v>
      </c>
      <c r="BW88" s="152">
        <v>1648.426361</v>
      </c>
      <c r="BX88" s="152">
        <v>4686.5333339999997</v>
      </c>
    </row>
    <row r="89" spans="1:76" x14ac:dyDescent="0.3">
      <c r="A89" s="154">
        <v>36342</v>
      </c>
      <c r="B89" s="152">
        <v>-3162.943354</v>
      </c>
      <c r="C89" s="152">
        <v>40820.797741000002</v>
      </c>
      <c r="D89" s="152">
        <v>37980.879999999997</v>
      </c>
      <c r="E89" s="152">
        <v>35343.917300000001</v>
      </c>
      <c r="F89" s="152">
        <v>35292.998</v>
      </c>
      <c r="G89" s="152">
        <v>50.9193</v>
      </c>
      <c r="H89" s="152">
        <v>2636.9627</v>
      </c>
      <c r="I89" s="152">
        <v>1175.481</v>
      </c>
      <c r="J89" s="152">
        <v>423.08</v>
      </c>
      <c r="K89" s="152">
        <v>280.83069999999998</v>
      </c>
      <c r="L89" s="152">
        <v>757.57100000000003</v>
      </c>
      <c r="M89" s="152">
        <v>1212.748</v>
      </c>
      <c r="N89" s="152">
        <v>1028.6310000000001</v>
      </c>
      <c r="O89" s="152">
        <v>184.11699999999999</v>
      </c>
      <c r="P89" s="152">
        <v>1627.1697409999999</v>
      </c>
      <c r="Q89" s="152">
        <v>1529.2467409999999</v>
      </c>
      <c r="R89" s="152">
        <v>97.923000000000002</v>
      </c>
      <c r="S89" s="152">
        <v>43983.741094999998</v>
      </c>
      <c r="T89" s="152">
        <v>40050.082999999999</v>
      </c>
      <c r="U89" s="152">
        <v>36306.321497999998</v>
      </c>
      <c r="V89" s="152">
        <v>36254.978999999999</v>
      </c>
      <c r="W89" s="152">
        <v>51.342497999999999</v>
      </c>
      <c r="X89" s="152">
        <v>3743.7615019999998</v>
      </c>
      <c r="Y89" s="152">
        <v>1037.337</v>
      </c>
      <c r="Z89" s="152">
        <v>553.86699999999996</v>
      </c>
      <c r="AA89" s="152">
        <v>652.78099999999995</v>
      </c>
      <c r="AB89" s="152">
        <v>300.54017199999998</v>
      </c>
      <c r="AC89" s="152">
        <v>214.292</v>
      </c>
      <c r="AD89" s="152">
        <v>984.94433000000004</v>
      </c>
      <c r="AE89" s="152">
        <v>3926.0400949999998</v>
      </c>
      <c r="AF89" s="152">
        <v>286.25099999999998</v>
      </c>
      <c r="AG89" s="152">
        <v>256.06009499999999</v>
      </c>
      <c r="AH89" s="152">
        <v>3383.7289999999998</v>
      </c>
      <c r="AI89" s="152">
        <v>1915.1289999999999</v>
      </c>
      <c r="AJ89" s="152">
        <v>1468.6</v>
      </c>
      <c r="AK89" s="152">
        <v>0</v>
      </c>
      <c r="AL89" s="152">
        <v>7.6180000000000003</v>
      </c>
      <c r="AM89" s="152">
        <v>0</v>
      </c>
      <c r="AN89" s="152">
        <v>5380.7529720000002</v>
      </c>
      <c r="AO89" s="152">
        <v>3028.447643</v>
      </c>
      <c r="AP89" s="152">
        <v>3028.447643</v>
      </c>
      <c r="AQ89" s="152">
        <v>0</v>
      </c>
      <c r="AR89" s="152">
        <v>2765.0170109999999</v>
      </c>
      <c r="AS89" s="152">
        <v>3571.819011</v>
      </c>
      <c r="AT89" s="152">
        <v>121.619011</v>
      </c>
      <c r="AU89" s="152">
        <v>302.89999999999998</v>
      </c>
      <c r="AV89" s="152">
        <v>-181.28098900000001</v>
      </c>
      <c r="AW89" s="152">
        <v>2042.9929999999999</v>
      </c>
      <c r="AX89" s="152">
        <v>-166.00700000000001</v>
      </c>
      <c r="AY89" s="152">
        <v>2209</v>
      </c>
      <c r="AZ89" s="152">
        <v>1407.2070000000001</v>
      </c>
      <c r="BA89" s="152">
        <v>-806.80200000000002</v>
      </c>
      <c r="BB89" s="152">
        <v>-412.711682</v>
      </c>
      <c r="BC89" s="152">
        <v>-1065.613775</v>
      </c>
      <c r="BD89" s="152">
        <v>-210.871273</v>
      </c>
      <c r="BE89" s="152">
        <v>97.3</v>
      </c>
      <c r="BF89" s="152">
        <v>47.128726999999998</v>
      </c>
      <c r="BG89" s="152">
        <v>-355.3</v>
      </c>
      <c r="BH89" s="152">
        <v>-861.82350199999996</v>
      </c>
      <c r="BI89" s="152">
        <v>-876.1</v>
      </c>
      <c r="BJ89" s="152">
        <v>14.276498</v>
      </c>
      <c r="BK89" s="152">
        <v>7.0810000000000004</v>
      </c>
      <c r="BL89" s="152">
        <v>652.90209300000004</v>
      </c>
      <c r="BM89" s="152">
        <v>-976.37561800000003</v>
      </c>
      <c r="BN89" s="152">
        <v>1250.2</v>
      </c>
      <c r="BO89" s="152">
        <v>-8.766</v>
      </c>
      <c r="BP89" s="152">
        <v>-2069.203</v>
      </c>
      <c r="BQ89" s="152">
        <v>-962.40419799999995</v>
      </c>
      <c r="BR89" s="152">
        <v>1566.296</v>
      </c>
      <c r="BS89" s="152">
        <v>-2528.277</v>
      </c>
      <c r="BT89" s="152">
        <v>-0.42319800000000002</v>
      </c>
      <c r="BU89" s="152">
        <v>-1106.798802</v>
      </c>
      <c r="BV89" s="152">
        <v>-2713.2920949999998</v>
      </c>
      <c r="BW89" s="152">
        <v>1619.551741</v>
      </c>
      <c r="BX89" s="152">
        <v>4139.318972</v>
      </c>
    </row>
    <row r="90" spans="1:76" x14ac:dyDescent="0.3">
      <c r="A90" s="155">
        <v>36434</v>
      </c>
      <c r="B90" s="152">
        <v>-4302.2082620000001</v>
      </c>
      <c r="C90" s="152">
        <v>43396.963444000001</v>
      </c>
      <c r="D90" s="152">
        <v>40531.781999999999</v>
      </c>
      <c r="E90" s="152">
        <v>37538.713080000001</v>
      </c>
      <c r="F90" s="152">
        <v>37487.330999999998</v>
      </c>
      <c r="G90" s="152">
        <v>51.382080000000002</v>
      </c>
      <c r="H90" s="152">
        <v>2993.0689200000002</v>
      </c>
      <c r="I90" s="152">
        <v>1313.123</v>
      </c>
      <c r="J90" s="152">
        <v>435.68400000000003</v>
      </c>
      <c r="K90" s="152">
        <v>281.12592000000001</v>
      </c>
      <c r="L90" s="152">
        <v>963.13599999999997</v>
      </c>
      <c r="M90" s="152">
        <v>1202.6489999999999</v>
      </c>
      <c r="N90" s="152">
        <v>974.81500000000005</v>
      </c>
      <c r="O90" s="152">
        <v>227.834</v>
      </c>
      <c r="P90" s="152">
        <v>1662.5324439999999</v>
      </c>
      <c r="Q90" s="152">
        <v>1564.249444</v>
      </c>
      <c r="R90" s="152">
        <v>98.283000000000001</v>
      </c>
      <c r="S90" s="152">
        <v>47699.171706000001</v>
      </c>
      <c r="T90" s="152">
        <v>43872.93</v>
      </c>
      <c r="U90" s="152">
        <v>40011.393300999996</v>
      </c>
      <c r="V90" s="152">
        <v>39955.188000000002</v>
      </c>
      <c r="W90" s="152">
        <v>56.205300999999999</v>
      </c>
      <c r="X90" s="152">
        <v>3861.5366990000002</v>
      </c>
      <c r="Y90" s="152">
        <v>1142.924</v>
      </c>
      <c r="Z90" s="152">
        <v>491.60500000000002</v>
      </c>
      <c r="AA90" s="152">
        <v>733.50800000000004</v>
      </c>
      <c r="AB90" s="152">
        <v>275.65362699999997</v>
      </c>
      <c r="AC90" s="152">
        <v>161.453</v>
      </c>
      <c r="AD90" s="152">
        <v>1056.3930720000001</v>
      </c>
      <c r="AE90" s="152">
        <v>3819.365706</v>
      </c>
      <c r="AF90" s="152">
        <v>268.18900000000002</v>
      </c>
      <c r="AG90" s="152">
        <v>421.62270599999999</v>
      </c>
      <c r="AH90" s="152">
        <v>3129.5540000000001</v>
      </c>
      <c r="AI90" s="152">
        <v>1630.854</v>
      </c>
      <c r="AJ90" s="152">
        <v>1498.7</v>
      </c>
      <c r="AK90" s="152">
        <v>0</v>
      </c>
      <c r="AL90" s="152">
        <v>6.8760000000000003</v>
      </c>
      <c r="AM90" s="152">
        <v>0</v>
      </c>
      <c r="AN90" s="152">
        <v>4099.9855930000003</v>
      </c>
      <c r="AO90" s="152">
        <v>3939.9046279999998</v>
      </c>
      <c r="AP90" s="152">
        <v>3939.9046279999998</v>
      </c>
      <c r="AQ90" s="152">
        <v>0</v>
      </c>
      <c r="AR90" s="152">
        <v>1021.579344</v>
      </c>
      <c r="AS90" s="152">
        <v>1425.320344</v>
      </c>
      <c r="AT90" s="152">
        <v>247.22034400000001</v>
      </c>
      <c r="AU90" s="152">
        <v>254.7</v>
      </c>
      <c r="AV90" s="152">
        <v>-7.4796560000000003</v>
      </c>
      <c r="AW90" s="152">
        <v>1178.0999999999999</v>
      </c>
      <c r="AX90" s="152">
        <v>369</v>
      </c>
      <c r="AY90" s="152">
        <v>809.1</v>
      </c>
      <c r="AZ90" s="152">
        <v>0</v>
      </c>
      <c r="BA90" s="152">
        <v>-403.74099999999999</v>
      </c>
      <c r="BB90" s="152">
        <v>-861.498379</v>
      </c>
      <c r="BC90" s="152">
        <v>-478.65351399999997</v>
      </c>
      <c r="BD90" s="152">
        <v>-2009.910672</v>
      </c>
      <c r="BE90" s="152">
        <v>79.400000000000006</v>
      </c>
      <c r="BF90" s="152">
        <v>-1695.7106719999999</v>
      </c>
      <c r="BG90" s="152">
        <v>-393.6</v>
      </c>
      <c r="BH90" s="152">
        <v>1512.5161579999999</v>
      </c>
      <c r="BI90" s="152">
        <v>-513.70000000000005</v>
      </c>
      <c r="BJ90" s="152">
        <v>2026.216158</v>
      </c>
      <c r="BK90" s="152">
        <v>18.741</v>
      </c>
      <c r="BL90" s="152">
        <v>-382.84486500000003</v>
      </c>
      <c r="BM90" s="152">
        <v>-620.29833099999996</v>
      </c>
      <c r="BN90" s="152">
        <v>-824</v>
      </c>
      <c r="BO90" s="152">
        <v>1.4790000000000001</v>
      </c>
      <c r="BP90" s="152">
        <v>-3341.1480000000001</v>
      </c>
      <c r="BQ90" s="152">
        <v>-2472.6802210000001</v>
      </c>
      <c r="BR90" s="152">
        <v>1757.693</v>
      </c>
      <c r="BS90" s="152">
        <v>-4225.55</v>
      </c>
      <c r="BT90" s="152">
        <v>-4.8232210000000002</v>
      </c>
      <c r="BU90" s="152">
        <v>-868.46777899999995</v>
      </c>
      <c r="BV90" s="152">
        <v>-2616.7167060000002</v>
      </c>
      <c r="BW90" s="152">
        <v>1655.656444</v>
      </c>
      <c r="BX90" s="152">
        <v>4922.5065930000001</v>
      </c>
    </row>
    <row r="91" spans="1:76" x14ac:dyDescent="0.3">
      <c r="A91" s="151">
        <v>36526</v>
      </c>
      <c r="B91" s="152">
        <v>-5016.0368209999997</v>
      </c>
      <c r="C91" s="152">
        <v>44325.834730000002</v>
      </c>
      <c r="D91" s="152">
        <v>41497.398000000001</v>
      </c>
      <c r="E91" s="152">
        <v>38090.707719999999</v>
      </c>
      <c r="F91" s="152">
        <v>38017.743999999999</v>
      </c>
      <c r="G91" s="152">
        <v>72.963719999999995</v>
      </c>
      <c r="H91" s="152">
        <v>3406.6902799999998</v>
      </c>
      <c r="I91" s="152">
        <v>1824.2940000000001</v>
      </c>
      <c r="J91" s="152">
        <v>478.81700000000001</v>
      </c>
      <c r="K91" s="152">
        <v>247.17527999999999</v>
      </c>
      <c r="L91" s="152">
        <v>856.404</v>
      </c>
      <c r="M91" s="152">
        <v>1328.5210010000001</v>
      </c>
      <c r="N91" s="152">
        <v>1109.02</v>
      </c>
      <c r="O91" s="152">
        <v>219.501001</v>
      </c>
      <c r="P91" s="152">
        <v>1499.9157290000001</v>
      </c>
      <c r="Q91" s="152">
        <v>1397.8827289999999</v>
      </c>
      <c r="R91" s="152">
        <v>102.033</v>
      </c>
      <c r="S91" s="152">
        <v>49341.871550999997</v>
      </c>
      <c r="T91" s="152">
        <v>43037.154999999999</v>
      </c>
      <c r="U91" s="152">
        <v>39285.568658999997</v>
      </c>
      <c r="V91" s="152">
        <v>39218.972999999998</v>
      </c>
      <c r="W91" s="152">
        <v>66.595658999999998</v>
      </c>
      <c r="X91" s="152">
        <v>3751.5863410000002</v>
      </c>
      <c r="Y91" s="152">
        <v>1152.1780000000001</v>
      </c>
      <c r="Z91" s="152">
        <v>450.80700000000002</v>
      </c>
      <c r="AA91" s="152">
        <v>760.1</v>
      </c>
      <c r="AB91" s="152">
        <v>267.56336800000003</v>
      </c>
      <c r="AC91" s="152">
        <v>77.540999999999997</v>
      </c>
      <c r="AD91" s="152">
        <v>1043.3969729999999</v>
      </c>
      <c r="AE91" s="152">
        <v>6299.7185509999999</v>
      </c>
      <c r="AF91" s="152">
        <v>1023.744</v>
      </c>
      <c r="AG91" s="152">
        <v>1689.7185509999999</v>
      </c>
      <c r="AH91" s="152">
        <v>3586.2559999999999</v>
      </c>
      <c r="AI91" s="152">
        <v>1992.056</v>
      </c>
      <c r="AJ91" s="152">
        <v>1594.2</v>
      </c>
      <c r="AK91" s="152">
        <v>0</v>
      </c>
      <c r="AL91" s="152">
        <v>4.9980000000000002</v>
      </c>
      <c r="AM91" s="152">
        <v>0</v>
      </c>
      <c r="AN91" s="152">
        <v>10170.894265999999</v>
      </c>
      <c r="AO91" s="152">
        <v>4600.6358360000004</v>
      </c>
      <c r="AP91" s="152">
        <v>4600.6358360000004</v>
      </c>
      <c r="AQ91" s="152">
        <v>0</v>
      </c>
      <c r="AR91" s="152">
        <v>4632.0680510000002</v>
      </c>
      <c r="AS91" s="152">
        <v>3687.288051</v>
      </c>
      <c r="AT91" s="152">
        <v>1929.488051</v>
      </c>
      <c r="AU91" s="152">
        <v>1943.6</v>
      </c>
      <c r="AV91" s="152">
        <v>-14.111948999999999</v>
      </c>
      <c r="AW91" s="152">
        <v>834.40499999999997</v>
      </c>
      <c r="AX91" s="152">
        <v>375.10500000000002</v>
      </c>
      <c r="AY91" s="152">
        <v>459.3</v>
      </c>
      <c r="AZ91" s="152">
        <v>923.39499999999998</v>
      </c>
      <c r="BA91" s="152">
        <v>944.78</v>
      </c>
      <c r="BB91" s="152">
        <v>938.19037900000001</v>
      </c>
      <c r="BC91" s="152">
        <v>-1379.4572820000001</v>
      </c>
      <c r="BD91" s="152">
        <v>-1562.7594670000001</v>
      </c>
      <c r="BE91" s="152">
        <v>-797.9</v>
      </c>
      <c r="BF91" s="152">
        <v>-456.95946700000002</v>
      </c>
      <c r="BG91" s="152">
        <v>-307.89999999999998</v>
      </c>
      <c r="BH91" s="152">
        <v>-16.697814999999999</v>
      </c>
      <c r="BI91" s="152">
        <v>-426.9</v>
      </c>
      <c r="BJ91" s="152">
        <v>410.20218499999999</v>
      </c>
      <c r="BK91" s="152">
        <v>200</v>
      </c>
      <c r="BL91" s="152">
        <v>2317.647661</v>
      </c>
      <c r="BM91" s="152">
        <v>-548.59944499999995</v>
      </c>
      <c r="BN91" s="152">
        <v>4603.6000000000004</v>
      </c>
      <c r="BO91" s="152">
        <v>2.6579999999999999</v>
      </c>
      <c r="BP91" s="152">
        <v>-1539.7570000000001</v>
      </c>
      <c r="BQ91" s="152">
        <v>-1194.8609389999999</v>
      </c>
      <c r="BR91" s="152">
        <v>1996.7249999999999</v>
      </c>
      <c r="BS91" s="152">
        <v>-3197.9540000000002</v>
      </c>
      <c r="BT91" s="152">
        <v>6.368061</v>
      </c>
      <c r="BU91" s="152">
        <v>-344.89606099999997</v>
      </c>
      <c r="BV91" s="152">
        <v>-4971.1975499999999</v>
      </c>
      <c r="BW91" s="152">
        <v>1494.917729</v>
      </c>
      <c r="BX91" s="152">
        <v>5564.6362660000004</v>
      </c>
    </row>
    <row r="92" spans="1:76" x14ac:dyDescent="0.3">
      <c r="A92" s="153">
        <v>36617</v>
      </c>
      <c r="B92" s="152">
        <v>-3456.97199</v>
      </c>
      <c r="C92" s="152">
        <v>47462.694888999999</v>
      </c>
      <c r="D92" s="152">
        <v>44253.993000000002</v>
      </c>
      <c r="E92" s="152">
        <v>41089.999459999999</v>
      </c>
      <c r="F92" s="152">
        <v>41027.144</v>
      </c>
      <c r="G92" s="152">
        <v>62.855460000000001</v>
      </c>
      <c r="H92" s="152">
        <v>3163.9935399999999</v>
      </c>
      <c r="I92" s="152">
        <v>1581.479</v>
      </c>
      <c r="J92" s="152">
        <v>446.608</v>
      </c>
      <c r="K92" s="152">
        <v>276.09053999999998</v>
      </c>
      <c r="L92" s="152">
        <v>859.81600000000003</v>
      </c>
      <c r="M92" s="152">
        <v>1476.243001</v>
      </c>
      <c r="N92" s="152">
        <v>1227.172</v>
      </c>
      <c r="O92" s="152">
        <v>249.071001</v>
      </c>
      <c r="P92" s="152">
        <v>1732.4588879999999</v>
      </c>
      <c r="Q92" s="152">
        <v>1631.157888</v>
      </c>
      <c r="R92" s="152">
        <v>101.301</v>
      </c>
      <c r="S92" s="152">
        <v>50919.666878999997</v>
      </c>
      <c r="T92" s="152">
        <v>46655.964</v>
      </c>
      <c r="U92" s="152">
        <v>42543.526614000002</v>
      </c>
      <c r="V92" s="152">
        <v>42478.014000000003</v>
      </c>
      <c r="W92" s="152">
        <v>65.512613999999999</v>
      </c>
      <c r="X92" s="152">
        <v>4112.4373859999996</v>
      </c>
      <c r="Y92" s="152">
        <v>1203.518</v>
      </c>
      <c r="Z92" s="152">
        <v>598.69899999999996</v>
      </c>
      <c r="AA92" s="152">
        <v>725.99199999999996</v>
      </c>
      <c r="AB92" s="152">
        <v>304.99440900000002</v>
      </c>
      <c r="AC92" s="152">
        <v>176.44900000000001</v>
      </c>
      <c r="AD92" s="152">
        <v>1102.784977</v>
      </c>
      <c r="AE92" s="152">
        <v>4259.9308789999995</v>
      </c>
      <c r="AF92" s="152">
        <v>404.09</v>
      </c>
      <c r="AG92" s="152">
        <v>575.31787899999995</v>
      </c>
      <c r="AH92" s="152">
        <v>3280.5230000000001</v>
      </c>
      <c r="AI92" s="152">
        <v>1628.723</v>
      </c>
      <c r="AJ92" s="152">
        <v>1651.8</v>
      </c>
      <c r="AK92" s="152">
        <v>0</v>
      </c>
      <c r="AL92" s="152">
        <v>3.7719999999999998</v>
      </c>
      <c r="AM92" s="152">
        <v>0</v>
      </c>
      <c r="AN92" s="152">
        <v>1338.35366</v>
      </c>
      <c r="AO92" s="152">
        <v>4857.4234800000004</v>
      </c>
      <c r="AP92" s="152">
        <v>4857.4234800000004</v>
      </c>
      <c r="AQ92" s="152">
        <v>0</v>
      </c>
      <c r="AR92" s="152">
        <v>437.87962700000003</v>
      </c>
      <c r="AS92" s="152">
        <v>588.71462699999995</v>
      </c>
      <c r="AT92" s="152">
        <v>-1130.485373</v>
      </c>
      <c r="AU92" s="152">
        <v>-1052.7</v>
      </c>
      <c r="AV92" s="152">
        <v>-77.785373000000007</v>
      </c>
      <c r="AW92" s="152">
        <v>1719.2</v>
      </c>
      <c r="AX92" s="152">
        <v>306</v>
      </c>
      <c r="AY92" s="152">
        <v>1413.2</v>
      </c>
      <c r="AZ92" s="152">
        <v>0</v>
      </c>
      <c r="BA92" s="152">
        <v>-150.83500000000001</v>
      </c>
      <c r="BB92" s="152">
        <v>-3956.949447</v>
      </c>
      <c r="BC92" s="152">
        <v>55.809424999999997</v>
      </c>
      <c r="BD92" s="152">
        <v>-1425.4593400000001</v>
      </c>
      <c r="BE92" s="152">
        <v>991.5</v>
      </c>
      <c r="BF92" s="152">
        <v>-566.05934000000002</v>
      </c>
      <c r="BG92" s="152">
        <v>-1850.9</v>
      </c>
      <c r="BH92" s="152">
        <v>1374.615765</v>
      </c>
      <c r="BI92" s="152">
        <v>-242.6</v>
      </c>
      <c r="BJ92" s="152">
        <v>1617.2157649999999</v>
      </c>
      <c r="BK92" s="152">
        <v>106.65300000000001</v>
      </c>
      <c r="BL92" s="152">
        <v>-4012.7588719999999</v>
      </c>
      <c r="BM92" s="152">
        <v>-1258.32367</v>
      </c>
      <c r="BN92" s="152">
        <v>-3372.7</v>
      </c>
      <c r="BO92" s="152">
        <v>-4.242</v>
      </c>
      <c r="BP92" s="152">
        <v>-2401.971</v>
      </c>
      <c r="BQ92" s="152">
        <v>-1453.5271540000001</v>
      </c>
      <c r="BR92" s="152">
        <v>2160.306</v>
      </c>
      <c r="BS92" s="152">
        <v>-3611.1759999999999</v>
      </c>
      <c r="BT92" s="152">
        <v>-2.6571539999999998</v>
      </c>
      <c r="BU92" s="152">
        <v>-948.44384600000001</v>
      </c>
      <c r="BV92" s="152">
        <v>-2783.6878780000002</v>
      </c>
      <c r="BW92" s="152">
        <v>1728.686888</v>
      </c>
      <c r="BX92" s="152">
        <v>4715.2956599999998</v>
      </c>
    </row>
    <row r="93" spans="1:76" x14ac:dyDescent="0.3">
      <c r="A93" s="154">
        <v>36708</v>
      </c>
      <c r="B93" s="152">
        <v>-4022.6385850000001</v>
      </c>
      <c r="C93" s="152">
        <v>49489.091595999998</v>
      </c>
      <c r="D93" s="152">
        <v>46117.631999999998</v>
      </c>
      <c r="E93" s="152">
        <v>42850.187599999997</v>
      </c>
      <c r="F93" s="152">
        <v>42783.205999999998</v>
      </c>
      <c r="G93" s="152">
        <v>66.9816</v>
      </c>
      <c r="H93" s="152">
        <v>3267.4443999999999</v>
      </c>
      <c r="I93" s="152">
        <v>1431.8610000000001</v>
      </c>
      <c r="J93" s="152">
        <v>447.76299999999998</v>
      </c>
      <c r="K93" s="152">
        <v>273.51839999999999</v>
      </c>
      <c r="L93" s="152">
        <v>1114.3019999999999</v>
      </c>
      <c r="M93" s="152">
        <v>1534.0930000000001</v>
      </c>
      <c r="N93" s="152">
        <v>1299.009</v>
      </c>
      <c r="O93" s="152">
        <v>235.084</v>
      </c>
      <c r="P93" s="152">
        <v>1837.3665960000001</v>
      </c>
      <c r="Q93" s="152">
        <v>1734.2085959999999</v>
      </c>
      <c r="R93" s="152">
        <v>103.158</v>
      </c>
      <c r="S93" s="152">
        <v>53511.730180999999</v>
      </c>
      <c r="T93" s="152">
        <v>49445.569000000003</v>
      </c>
      <c r="U93" s="152">
        <v>44960.970874999999</v>
      </c>
      <c r="V93" s="152">
        <v>44877.39</v>
      </c>
      <c r="W93" s="152">
        <v>83.580875000000006</v>
      </c>
      <c r="X93" s="152">
        <v>4484.5981250000004</v>
      </c>
      <c r="Y93" s="152">
        <v>1265.2239999999999</v>
      </c>
      <c r="Z93" s="152">
        <v>713.178</v>
      </c>
      <c r="AA93" s="152">
        <v>762.16200000000003</v>
      </c>
      <c r="AB93" s="152">
        <v>357.09410400000002</v>
      </c>
      <c r="AC93" s="152">
        <v>364.23899999999998</v>
      </c>
      <c r="AD93" s="152">
        <v>1022.701021</v>
      </c>
      <c r="AE93" s="152">
        <v>4055.7831809999998</v>
      </c>
      <c r="AF93" s="152">
        <v>294.11599999999999</v>
      </c>
      <c r="AG93" s="152">
        <v>447.41718100000003</v>
      </c>
      <c r="AH93" s="152">
        <v>3314.25</v>
      </c>
      <c r="AI93" s="152">
        <v>1911.65</v>
      </c>
      <c r="AJ93" s="152">
        <v>1402.6</v>
      </c>
      <c r="AK93" s="152">
        <v>0</v>
      </c>
      <c r="AL93" s="152">
        <v>10.378</v>
      </c>
      <c r="AM93" s="152">
        <v>0</v>
      </c>
      <c r="AN93" s="152">
        <v>3786.7928139999999</v>
      </c>
      <c r="AO93" s="152">
        <v>3056.946269</v>
      </c>
      <c r="AP93" s="152">
        <v>3056.946269</v>
      </c>
      <c r="AQ93" s="152">
        <v>0</v>
      </c>
      <c r="AR93" s="152">
        <v>1680.1973969999999</v>
      </c>
      <c r="AS93" s="152">
        <v>-521.39360299999998</v>
      </c>
      <c r="AT93" s="152">
        <v>-714.29360299999996</v>
      </c>
      <c r="AU93" s="152">
        <v>-702.8</v>
      </c>
      <c r="AV93" s="152">
        <v>-11.493603</v>
      </c>
      <c r="AW93" s="152">
        <v>-270.45</v>
      </c>
      <c r="AX93" s="152">
        <v>324.95</v>
      </c>
      <c r="AY93" s="152">
        <v>-595.4</v>
      </c>
      <c r="AZ93" s="152">
        <v>463.35</v>
      </c>
      <c r="BA93" s="152">
        <v>2201.5909999999999</v>
      </c>
      <c r="BB93" s="152">
        <v>-950.35085200000003</v>
      </c>
      <c r="BC93" s="152">
        <v>-5506.2736759999998</v>
      </c>
      <c r="BD93" s="152">
        <v>-4962.7276250000004</v>
      </c>
      <c r="BE93" s="152">
        <v>-638.9</v>
      </c>
      <c r="BF93" s="152">
        <v>-3671.8276249999999</v>
      </c>
      <c r="BG93" s="152">
        <v>-652</v>
      </c>
      <c r="BH93" s="152">
        <v>-778.29705100000001</v>
      </c>
      <c r="BI93" s="152">
        <v>-1530.3</v>
      </c>
      <c r="BJ93" s="152">
        <v>752.00294899999994</v>
      </c>
      <c r="BK93" s="152">
        <v>234.751</v>
      </c>
      <c r="BL93" s="152">
        <v>4555.9228240000002</v>
      </c>
      <c r="BM93" s="152">
        <v>1362.7907709999999</v>
      </c>
      <c r="BN93" s="152">
        <v>1122.8</v>
      </c>
      <c r="BO93" s="152">
        <v>4.1449999999999996</v>
      </c>
      <c r="BP93" s="152">
        <v>-3327.9369999999999</v>
      </c>
      <c r="BQ93" s="152">
        <v>-2110.7832749999998</v>
      </c>
      <c r="BR93" s="152">
        <v>2242.547</v>
      </c>
      <c r="BS93" s="152">
        <v>-4336.7309999999998</v>
      </c>
      <c r="BT93" s="152">
        <v>-16.599274999999999</v>
      </c>
      <c r="BU93" s="152">
        <v>-1217.1537249999999</v>
      </c>
      <c r="BV93" s="152">
        <v>-2521.6901809999999</v>
      </c>
      <c r="BW93" s="152">
        <v>1826.9885959999999</v>
      </c>
      <c r="BX93" s="152">
        <v>2659.8478140000002</v>
      </c>
    </row>
    <row r="94" spans="1:76" x14ac:dyDescent="0.3">
      <c r="A94" s="155">
        <v>36800</v>
      </c>
      <c r="B94" s="152">
        <v>-6254.5109810000004</v>
      </c>
      <c r="C94" s="152">
        <v>51598.349768</v>
      </c>
      <c r="D94" s="152">
        <v>48034.538999999997</v>
      </c>
      <c r="E94" s="152">
        <v>44365.048900000002</v>
      </c>
      <c r="F94" s="152">
        <v>44292.642999999996</v>
      </c>
      <c r="G94" s="152">
        <v>72.405900000000003</v>
      </c>
      <c r="H94" s="152">
        <v>3669.4901</v>
      </c>
      <c r="I94" s="152">
        <v>1597.771</v>
      </c>
      <c r="J94" s="152">
        <v>485.61500000000001</v>
      </c>
      <c r="K94" s="152">
        <v>297.29309999999998</v>
      </c>
      <c r="L94" s="152">
        <v>1288.8109999999999</v>
      </c>
      <c r="M94" s="152">
        <v>1651.027</v>
      </c>
      <c r="N94" s="152">
        <v>1389.306</v>
      </c>
      <c r="O94" s="152">
        <v>261.721</v>
      </c>
      <c r="P94" s="152">
        <v>1912.783768</v>
      </c>
      <c r="Q94" s="152">
        <v>1809.493768</v>
      </c>
      <c r="R94" s="152">
        <v>103.29</v>
      </c>
      <c r="S94" s="152">
        <v>57852.860748999999</v>
      </c>
      <c r="T94" s="152">
        <v>52679.194000000003</v>
      </c>
      <c r="U94" s="152">
        <v>47971.159862</v>
      </c>
      <c r="V94" s="152">
        <v>47883.446000000004</v>
      </c>
      <c r="W94" s="152">
        <v>87.713862000000006</v>
      </c>
      <c r="X94" s="152">
        <v>4708.034138</v>
      </c>
      <c r="Y94" s="152">
        <v>1385.4949999999999</v>
      </c>
      <c r="Z94" s="152">
        <v>682.24800000000005</v>
      </c>
      <c r="AA94" s="152">
        <v>805.96100000000001</v>
      </c>
      <c r="AB94" s="152">
        <v>311.32986299999999</v>
      </c>
      <c r="AC94" s="152">
        <v>319.11700000000002</v>
      </c>
      <c r="AD94" s="152">
        <v>1203.8832749999999</v>
      </c>
      <c r="AE94" s="152">
        <v>5163.394749</v>
      </c>
      <c r="AF94" s="152">
        <v>455.24099999999999</v>
      </c>
      <c r="AG94" s="152">
        <v>1194.3137489999999</v>
      </c>
      <c r="AH94" s="152">
        <v>3513.84</v>
      </c>
      <c r="AI94" s="152">
        <v>1995.54</v>
      </c>
      <c r="AJ94" s="152">
        <v>1518.3</v>
      </c>
      <c r="AK94" s="152">
        <v>0</v>
      </c>
      <c r="AL94" s="152">
        <v>10.272</v>
      </c>
      <c r="AM94" s="152">
        <v>0</v>
      </c>
      <c r="AN94" s="152">
        <v>5262.9827839999998</v>
      </c>
      <c r="AO94" s="152">
        <v>5733.6828059999998</v>
      </c>
      <c r="AP94" s="152">
        <v>5733.6828059999998</v>
      </c>
      <c r="AQ94" s="152">
        <v>0</v>
      </c>
      <c r="AR94" s="152">
        <v>-5008.3822970000001</v>
      </c>
      <c r="AS94" s="152">
        <v>-5149.6752969999998</v>
      </c>
      <c r="AT94" s="152">
        <v>-4290.6752969999998</v>
      </c>
      <c r="AU94" s="152">
        <v>-4339.1000000000004</v>
      </c>
      <c r="AV94" s="152">
        <v>48.424703000000001</v>
      </c>
      <c r="AW94" s="152">
        <v>-1359</v>
      </c>
      <c r="AX94" s="152">
        <v>-508</v>
      </c>
      <c r="AY94" s="152">
        <v>-851</v>
      </c>
      <c r="AZ94" s="152">
        <v>500</v>
      </c>
      <c r="BA94" s="152">
        <v>141.29300000000001</v>
      </c>
      <c r="BB94" s="152">
        <v>4537.6822750000001</v>
      </c>
      <c r="BC94" s="152">
        <v>2465.8600609999999</v>
      </c>
      <c r="BD94" s="152">
        <v>655.44224699999995</v>
      </c>
      <c r="BE94" s="152">
        <v>1364.9</v>
      </c>
      <c r="BF94" s="152">
        <v>7.3422470000000004</v>
      </c>
      <c r="BG94" s="152">
        <v>-716.8</v>
      </c>
      <c r="BH94" s="152">
        <v>454.64381400000002</v>
      </c>
      <c r="BI94" s="152">
        <v>397.2</v>
      </c>
      <c r="BJ94" s="152">
        <v>57.443814000000003</v>
      </c>
      <c r="BK94" s="152">
        <v>1355.7739999999999</v>
      </c>
      <c r="BL94" s="152">
        <v>2071.8222139999998</v>
      </c>
      <c r="BM94" s="152">
        <v>2391.8701970000002</v>
      </c>
      <c r="BN94" s="152">
        <v>1400.2</v>
      </c>
      <c r="BO94" s="152">
        <v>0.14199999999999999</v>
      </c>
      <c r="BP94" s="152">
        <v>-4644.6549999999997</v>
      </c>
      <c r="BQ94" s="152">
        <v>-3606.1109620000002</v>
      </c>
      <c r="BR94" s="152">
        <v>1751.1959999999999</v>
      </c>
      <c r="BS94" s="152">
        <v>-5341.9979999999996</v>
      </c>
      <c r="BT94" s="152">
        <v>-15.307962</v>
      </c>
      <c r="BU94" s="152">
        <v>-1038.544038</v>
      </c>
      <c r="BV94" s="152">
        <v>-3512.367749</v>
      </c>
      <c r="BW94" s="152">
        <v>1902.5117680000001</v>
      </c>
      <c r="BX94" s="152">
        <v>3862.6407840000002</v>
      </c>
    </row>
    <row r="95" spans="1:76" x14ac:dyDescent="0.3">
      <c r="A95" s="151">
        <v>36892</v>
      </c>
      <c r="B95" s="152">
        <v>-4784.8473990000002</v>
      </c>
      <c r="C95" s="152">
        <v>46956.248184999997</v>
      </c>
      <c r="D95" s="152">
        <v>43269.078886000003</v>
      </c>
      <c r="E95" s="152">
        <v>39806.590380000001</v>
      </c>
      <c r="F95" s="152">
        <v>39730.262999999999</v>
      </c>
      <c r="G95" s="152">
        <v>76.327380000000005</v>
      </c>
      <c r="H95" s="152">
        <v>3462.4885060000001</v>
      </c>
      <c r="I95" s="152">
        <v>1990.4929999999999</v>
      </c>
      <c r="J95" s="152">
        <v>484.43400000000003</v>
      </c>
      <c r="K95" s="152">
        <v>265.44987099999997</v>
      </c>
      <c r="L95" s="152">
        <v>722.11163499999998</v>
      </c>
      <c r="M95" s="152">
        <v>1572.34</v>
      </c>
      <c r="N95" s="152">
        <v>1265.4349999999999</v>
      </c>
      <c r="O95" s="152">
        <v>306.90499999999997</v>
      </c>
      <c r="P95" s="152">
        <v>2114.829299</v>
      </c>
      <c r="Q95" s="152">
        <v>2010.710738</v>
      </c>
      <c r="R95" s="152">
        <v>104.118561</v>
      </c>
      <c r="S95" s="152">
        <v>51741.095584000002</v>
      </c>
      <c r="T95" s="152">
        <v>46076.382371</v>
      </c>
      <c r="U95" s="152">
        <v>41940.275999999998</v>
      </c>
      <c r="V95" s="152">
        <v>41862.572</v>
      </c>
      <c r="W95" s="152">
        <v>77.703999999999994</v>
      </c>
      <c r="X95" s="152">
        <v>4136.1063709999999</v>
      </c>
      <c r="Y95" s="152">
        <v>1218.7750000000001</v>
      </c>
      <c r="Z95" s="152">
        <v>615.99599999999998</v>
      </c>
      <c r="AA95" s="152">
        <v>759.74599999999998</v>
      </c>
      <c r="AB95" s="152">
        <v>300.54704700000002</v>
      </c>
      <c r="AC95" s="152">
        <v>167.8</v>
      </c>
      <c r="AD95" s="152">
        <v>1073.2423240000001</v>
      </c>
      <c r="AE95" s="152">
        <v>5663.6319320000002</v>
      </c>
      <c r="AF95" s="152">
        <v>396.83300000000003</v>
      </c>
      <c r="AG95" s="152">
        <v>1596.2629320000001</v>
      </c>
      <c r="AH95" s="152">
        <v>3670.5360000000001</v>
      </c>
      <c r="AI95" s="152">
        <v>2070.136</v>
      </c>
      <c r="AJ95" s="152">
        <v>1600.4</v>
      </c>
      <c r="AK95" s="152">
        <v>0</v>
      </c>
      <c r="AL95" s="152">
        <v>1.0812809999999999</v>
      </c>
      <c r="AM95" s="152">
        <v>0</v>
      </c>
      <c r="AN95" s="152">
        <v>9346.6911099999998</v>
      </c>
      <c r="AO95" s="152">
        <v>3468.6619999999998</v>
      </c>
      <c r="AP95" s="152">
        <v>3598.6770000000001</v>
      </c>
      <c r="AQ95" s="152">
        <v>-130.01499999999999</v>
      </c>
      <c r="AR95" s="152">
        <v>6294.7103559999996</v>
      </c>
      <c r="AS95" s="152">
        <v>5181.131421</v>
      </c>
      <c r="AT95" s="152">
        <v>1618.08663</v>
      </c>
      <c r="AU95" s="152">
        <v>1289.9000000000001</v>
      </c>
      <c r="AV95" s="152">
        <v>328.18662999999998</v>
      </c>
      <c r="AW95" s="152">
        <v>2563.0447909999998</v>
      </c>
      <c r="AX95" s="152">
        <v>2345.0785080000001</v>
      </c>
      <c r="AY95" s="152">
        <v>217.966283</v>
      </c>
      <c r="AZ95" s="152">
        <v>1000</v>
      </c>
      <c r="BA95" s="152">
        <v>1113.578935</v>
      </c>
      <c r="BB95" s="152">
        <v>-416.68124599999999</v>
      </c>
      <c r="BC95" s="152">
        <v>170.663048</v>
      </c>
      <c r="BD95" s="152">
        <v>289.48318599999999</v>
      </c>
      <c r="BE95" s="152">
        <v>-65.900000000000006</v>
      </c>
      <c r="BF95" s="152">
        <v>2.7831860000000002</v>
      </c>
      <c r="BG95" s="152">
        <v>352.6</v>
      </c>
      <c r="BH95" s="152">
        <v>-356.88813800000003</v>
      </c>
      <c r="BI95" s="152">
        <v>-588.46494700000005</v>
      </c>
      <c r="BJ95" s="152">
        <v>231.576809</v>
      </c>
      <c r="BK95" s="152">
        <v>238.06800000000001</v>
      </c>
      <c r="BL95" s="152">
        <v>-587.34429399999999</v>
      </c>
      <c r="BM95" s="152">
        <v>170.153988</v>
      </c>
      <c r="BN95" s="152">
        <v>4716.3999999999996</v>
      </c>
      <c r="BO95" s="152">
        <v>15.597699</v>
      </c>
      <c r="BP95" s="152">
        <v>-2807.3034849999999</v>
      </c>
      <c r="BQ95" s="152">
        <v>-2133.6856200000002</v>
      </c>
      <c r="BR95" s="152">
        <v>1559.8579999999999</v>
      </c>
      <c r="BS95" s="152">
        <v>-3692.1669999999999</v>
      </c>
      <c r="BT95" s="152">
        <v>-1.37662</v>
      </c>
      <c r="BU95" s="152">
        <v>-673.61786500000005</v>
      </c>
      <c r="BV95" s="152">
        <v>-4091.2919320000001</v>
      </c>
      <c r="BW95" s="152">
        <v>2113.7480179999998</v>
      </c>
      <c r="BX95" s="152">
        <v>4614.6934110000002</v>
      </c>
    </row>
    <row r="96" spans="1:76" x14ac:dyDescent="0.3">
      <c r="A96" s="153">
        <v>36982</v>
      </c>
      <c r="B96" s="152">
        <v>-3587.061111</v>
      </c>
      <c r="C96" s="152">
        <v>47791.704761000001</v>
      </c>
      <c r="D96" s="152">
        <v>44007.812916000003</v>
      </c>
      <c r="E96" s="152">
        <v>40815.22251</v>
      </c>
      <c r="F96" s="152">
        <v>40748.097000000002</v>
      </c>
      <c r="G96" s="152">
        <v>67.125510000000006</v>
      </c>
      <c r="H96" s="152">
        <v>3192.5904059999998</v>
      </c>
      <c r="I96" s="152">
        <v>1748.8810000000001</v>
      </c>
      <c r="J96" s="152">
        <v>459.90100000000001</v>
      </c>
      <c r="K96" s="152">
        <v>263.49670300000002</v>
      </c>
      <c r="L96" s="152">
        <v>720.31170299999997</v>
      </c>
      <c r="M96" s="152">
        <v>1399.182</v>
      </c>
      <c r="N96" s="152">
        <v>1083.3989999999999</v>
      </c>
      <c r="O96" s="152">
        <v>315.78300000000002</v>
      </c>
      <c r="P96" s="152">
        <v>2384.7098449999999</v>
      </c>
      <c r="Q96" s="152">
        <v>2280.8865770000002</v>
      </c>
      <c r="R96" s="152">
        <v>103.823268</v>
      </c>
      <c r="S96" s="152">
        <v>51378.765872000004</v>
      </c>
      <c r="T96" s="152">
        <v>47074.542010999998</v>
      </c>
      <c r="U96" s="152">
        <v>42598.205999999998</v>
      </c>
      <c r="V96" s="152">
        <v>42522.322</v>
      </c>
      <c r="W96" s="152">
        <v>75.884</v>
      </c>
      <c r="X96" s="152">
        <v>4476.3360110000003</v>
      </c>
      <c r="Y96" s="152">
        <v>1165.912</v>
      </c>
      <c r="Z96" s="152">
        <v>790.45</v>
      </c>
      <c r="AA96" s="152">
        <v>741.47500000000002</v>
      </c>
      <c r="AB96" s="152">
        <v>370.440877</v>
      </c>
      <c r="AC96" s="152">
        <v>153.19999999999999</v>
      </c>
      <c r="AD96" s="152">
        <v>1254.8581340000001</v>
      </c>
      <c r="AE96" s="152">
        <v>4302.8084779999999</v>
      </c>
      <c r="AF96" s="152">
        <v>597.84500000000003</v>
      </c>
      <c r="AG96" s="152">
        <v>770.81047799999999</v>
      </c>
      <c r="AH96" s="152">
        <v>2934.1529999999998</v>
      </c>
      <c r="AI96" s="152">
        <v>1563.953</v>
      </c>
      <c r="AJ96" s="152">
        <v>1370.2</v>
      </c>
      <c r="AK96" s="152">
        <v>0</v>
      </c>
      <c r="AL96" s="152">
        <v>1.4153830000000001</v>
      </c>
      <c r="AM96" s="152">
        <v>0</v>
      </c>
      <c r="AN96" s="152">
        <v>3151.48144</v>
      </c>
      <c r="AO96" s="152">
        <v>5029.2032660000004</v>
      </c>
      <c r="AP96" s="152">
        <v>5218.8302659999999</v>
      </c>
      <c r="AQ96" s="152">
        <v>-189.62700000000001</v>
      </c>
      <c r="AR96" s="152">
        <v>-416.60821399999998</v>
      </c>
      <c r="AS96" s="152">
        <v>-353.78646800000001</v>
      </c>
      <c r="AT96" s="152">
        <v>-616.50900899999999</v>
      </c>
      <c r="AU96" s="152">
        <v>-511.9</v>
      </c>
      <c r="AV96" s="152">
        <v>-104.609009</v>
      </c>
      <c r="AW96" s="152">
        <v>-237.27745899999999</v>
      </c>
      <c r="AX96" s="152">
        <v>-1439.4155209999999</v>
      </c>
      <c r="AY96" s="152">
        <v>1202.138062</v>
      </c>
      <c r="AZ96" s="152">
        <v>500</v>
      </c>
      <c r="BA96" s="152">
        <v>-62.821745999999997</v>
      </c>
      <c r="BB96" s="152">
        <v>-1461.1136120000001</v>
      </c>
      <c r="BC96" s="152">
        <v>-1362.0363359999999</v>
      </c>
      <c r="BD96" s="152">
        <v>-1294.7631779999999</v>
      </c>
      <c r="BE96" s="152">
        <v>-567.29999999999995</v>
      </c>
      <c r="BF96" s="152">
        <v>-17.463177999999999</v>
      </c>
      <c r="BG96" s="152">
        <v>-710</v>
      </c>
      <c r="BH96" s="152">
        <v>-179.83015800000001</v>
      </c>
      <c r="BI96" s="152">
        <v>80.148114000000007</v>
      </c>
      <c r="BJ96" s="152">
        <v>-259.978272</v>
      </c>
      <c r="BK96" s="152">
        <v>112.557</v>
      </c>
      <c r="BL96" s="152">
        <v>-99.077275999999998</v>
      </c>
      <c r="BM96" s="152">
        <v>954.82283500000005</v>
      </c>
      <c r="BN96" s="152">
        <v>517.5</v>
      </c>
      <c r="BO96" s="152">
        <v>1.7431639999999999</v>
      </c>
      <c r="BP96" s="152">
        <v>-3066.7290950000001</v>
      </c>
      <c r="BQ96" s="152">
        <v>-1782.9834900000001</v>
      </c>
      <c r="BR96" s="152">
        <v>1274.212</v>
      </c>
      <c r="BS96" s="152">
        <v>-3048.4369999999999</v>
      </c>
      <c r="BT96" s="152">
        <v>-8.7584900000000001</v>
      </c>
      <c r="BU96" s="152">
        <v>-1283.7456050000001</v>
      </c>
      <c r="BV96" s="152">
        <v>-2903.6264780000001</v>
      </c>
      <c r="BW96" s="152">
        <v>2383.2944619999998</v>
      </c>
      <c r="BX96" s="152">
        <v>2632.238276</v>
      </c>
    </row>
    <row r="97" spans="1:76" x14ac:dyDescent="0.3">
      <c r="A97" s="154">
        <v>37073</v>
      </c>
      <c r="B97" s="152">
        <v>-3341.769264</v>
      </c>
      <c r="C97" s="152">
        <v>45773.026603999999</v>
      </c>
      <c r="D97" s="152">
        <v>41947.899109999998</v>
      </c>
      <c r="E97" s="152">
        <v>39188.389347999997</v>
      </c>
      <c r="F97" s="152">
        <v>39129.148000000001</v>
      </c>
      <c r="G97" s="152">
        <v>59.241348000000002</v>
      </c>
      <c r="H97" s="152">
        <v>2759.5097620000001</v>
      </c>
      <c r="I97" s="152">
        <v>1398.7829999999999</v>
      </c>
      <c r="J97" s="152">
        <v>419.29</v>
      </c>
      <c r="K97" s="152">
        <v>265.88286499999998</v>
      </c>
      <c r="L97" s="152">
        <v>675.55389700000001</v>
      </c>
      <c r="M97" s="152">
        <v>1360.771</v>
      </c>
      <c r="N97" s="152">
        <v>1075.6020000000001</v>
      </c>
      <c r="O97" s="152">
        <v>285.16899999999998</v>
      </c>
      <c r="P97" s="152">
        <v>2464.3564940000001</v>
      </c>
      <c r="Q97" s="152">
        <v>2357.9828499999999</v>
      </c>
      <c r="R97" s="152">
        <v>106.373644</v>
      </c>
      <c r="S97" s="152">
        <v>49114.795868000001</v>
      </c>
      <c r="T97" s="152">
        <v>44988.024111999999</v>
      </c>
      <c r="U97" s="152">
        <v>40863.652999999998</v>
      </c>
      <c r="V97" s="152">
        <v>40798.625</v>
      </c>
      <c r="W97" s="152">
        <v>65.028000000000006</v>
      </c>
      <c r="X97" s="152">
        <v>4124.3711119999998</v>
      </c>
      <c r="Y97" s="152">
        <v>1107.98</v>
      </c>
      <c r="Z97" s="152">
        <v>750.84100000000001</v>
      </c>
      <c r="AA97" s="152">
        <v>673.78399999999999</v>
      </c>
      <c r="AB97" s="152">
        <v>406.17444699999999</v>
      </c>
      <c r="AC97" s="152">
        <v>148.80000000000001</v>
      </c>
      <c r="AD97" s="152">
        <v>1036.791665</v>
      </c>
      <c r="AE97" s="152">
        <v>4115.9485420000001</v>
      </c>
      <c r="AF97" s="152">
        <v>187.16800000000001</v>
      </c>
      <c r="AG97" s="152">
        <v>702.42554199999995</v>
      </c>
      <c r="AH97" s="152">
        <v>3226.355</v>
      </c>
      <c r="AI97" s="152">
        <v>1793.2550000000001</v>
      </c>
      <c r="AJ97" s="152">
        <v>1433.1</v>
      </c>
      <c r="AK97" s="152">
        <v>0</v>
      </c>
      <c r="AL97" s="152">
        <v>10.823214</v>
      </c>
      <c r="AM97" s="152">
        <v>0</v>
      </c>
      <c r="AN97" s="152">
        <v>7902.4865890000001</v>
      </c>
      <c r="AO97" s="152">
        <v>12860.216198</v>
      </c>
      <c r="AP97" s="152">
        <v>16314.048198</v>
      </c>
      <c r="AQ97" s="152">
        <v>-3453.8319999999999</v>
      </c>
      <c r="AR97" s="152">
        <v>903.346046</v>
      </c>
      <c r="AS97" s="152">
        <v>212.431724</v>
      </c>
      <c r="AT97" s="152">
        <v>1536.2560820000001</v>
      </c>
      <c r="AU97" s="152">
        <v>1433.790297</v>
      </c>
      <c r="AV97" s="152">
        <v>102.465785</v>
      </c>
      <c r="AW97" s="152">
        <v>-1323.8243580000001</v>
      </c>
      <c r="AX97" s="152">
        <v>-192.32435799999999</v>
      </c>
      <c r="AY97" s="152">
        <v>-1131.5</v>
      </c>
      <c r="AZ97" s="152">
        <v>0</v>
      </c>
      <c r="BA97" s="152">
        <v>690.91432199999997</v>
      </c>
      <c r="BB97" s="152">
        <v>-5861.0756549999996</v>
      </c>
      <c r="BC97" s="152">
        <v>-1203.5870299999999</v>
      </c>
      <c r="BD97" s="152">
        <v>-1902.0798560000001</v>
      </c>
      <c r="BE97" s="152">
        <v>-459.7</v>
      </c>
      <c r="BF97" s="152">
        <v>-4.179856</v>
      </c>
      <c r="BG97" s="152">
        <v>-1438.2</v>
      </c>
      <c r="BH97" s="152">
        <v>535.63982599999997</v>
      </c>
      <c r="BI97" s="152">
        <v>-375.85988400000002</v>
      </c>
      <c r="BJ97" s="152">
        <v>911.49971000000005</v>
      </c>
      <c r="BK97" s="152">
        <v>162.85300000000001</v>
      </c>
      <c r="BL97" s="152">
        <v>-4657.488625</v>
      </c>
      <c r="BM97" s="152">
        <v>-2533.6375779999998</v>
      </c>
      <c r="BN97" s="152">
        <v>2043.7</v>
      </c>
      <c r="BO97" s="152">
        <v>-16.620253000000002</v>
      </c>
      <c r="BP97" s="152">
        <v>-3040.1250020000002</v>
      </c>
      <c r="BQ97" s="152">
        <v>-1675.2636520000001</v>
      </c>
      <c r="BR97" s="152">
        <v>1652.1679999999999</v>
      </c>
      <c r="BS97" s="152">
        <v>-3321.645</v>
      </c>
      <c r="BT97" s="152">
        <v>-5.7866520000000001</v>
      </c>
      <c r="BU97" s="152">
        <v>-1364.8613499999999</v>
      </c>
      <c r="BV97" s="152">
        <v>-2755.1775419999999</v>
      </c>
      <c r="BW97" s="152">
        <v>2453.5332800000001</v>
      </c>
      <c r="BX97" s="152">
        <v>5875.4068420000003</v>
      </c>
    </row>
    <row r="98" spans="1:76" x14ac:dyDescent="0.3">
      <c r="A98" s="155">
        <v>37165</v>
      </c>
      <c r="B98" s="152">
        <v>-5768.8391769999998</v>
      </c>
      <c r="C98" s="152">
        <v>45906.701559000001</v>
      </c>
      <c r="D98" s="152">
        <v>42287.151049</v>
      </c>
      <c r="E98" s="152">
        <v>39224.887582000003</v>
      </c>
      <c r="F98" s="152">
        <v>39172.224999999999</v>
      </c>
      <c r="G98" s="152">
        <v>52.662582</v>
      </c>
      <c r="H98" s="152">
        <v>3062.2634670000002</v>
      </c>
      <c r="I98" s="152">
        <v>1400.2139999999999</v>
      </c>
      <c r="J98" s="152">
        <v>498.60899999999998</v>
      </c>
      <c r="K98" s="152">
        <v>231.88168400000001</v>
      </c>
      <c r="L98" s="152">
        <v>931.55878299999995</v>
      </c>
      <c r="M98" s="152">
        <v>1270.684</v>
      </c>
      <c r="N98" s="152">
        <v>650.30100000000004</v>
      </c>
      <c r="O98" s="152">
        <v>620.38300000000004</v>
      </c>
      <c r="P98" s="152">
        <v>2348.8665099999998</v>
      </c>
      <c r="Q98" s="152">
        <v>2245.6836539999999</v>
      </c>
      <c r="R98" s="152">
        <v>103.182856</v>
      </c>
      <c r="S98" s="152">
        <v>51675.540736000003</v>
      </c>
      <c r="T98" s="152">
        <v>47451.240763000002</v>
      </c>
      <c r="U98" s="152">
        <v>43258.879000000001</v>
      </c>
      <c r="V98" s="152">
        <v>43212.915000000001</v>
      </c>
      <c r="W98" s="152">
        <v>45.963999999999999</v>
      </c>
      <c r="X98" s="152">
        <v>4192.3617629999999</v>
      </c>
      <c r="Y98" s="152">
        <v>1150.4079999999999</v>
      </c>
      <c r="Z98" s="152">
        <v>610.22799999999995</v>
      </c>
      <c r="AA98" s="152">
        <v>759.35400000000004</v>
      </c>
      <c r="AB98" s="152">
        <v>289.19217800000001</v>
      </c>
      <c r="AC98" s="152">
        <v>146.1</v>
      </c>
      <c r="AD98" s="152">
        <v>1237.079585</v>
      </c>
      <c r="AE98" s="152">
        <v>4215.6962219999996</v>
      </c>
      <c r="AF98" s="152">
        <v>522.91600000000005</v>
      </c>
      <c r="AG98" s="152">
        <v>830.58122200000003</v>
      </c>
      <c r="AH98" s="152">
        <v>2862.1990000000001</v>
      </c>
      <c r="AI98" s="152">
        <v>1625.799</v>
      </c>
      <c r="AJ98" s="152">
        <v>1236.4000000000001</v>
      </c>
      <c r="AK98" s="152">
        <v>0</v>
      </c>
      <c r="AL98" s="152">
        <v>8.6037510000000008</v>
      </c>
      <c r="AM98" s="152">
        <v>0</v>
      </c>
      <c r="AN98" s="152">
        <v>9919.7609919999995</v>
      </c>
      <c r="AO98" s="152">
        <v>4295.1426579999998</v>
      </c>
      <c r="AP98" s="152">
        <v>4925.6256579999999</v>
      </c>
      <c r="AQ98" s="152">
        <v>-630.48299999999995</v>
      </c>
      <c r="AR98" s="152">
        <v>1213.7442860000001</v>
      </c>
      <c r="AS98" s="152">
        <v>-329.80448799999999</v>
      </c>
      <c r="AT98" s="152">
        <v>-548.58400400000005</v>
      </c>
      <c r="AU98" s="152">
        <v>-1080.3243190000001</v>
      </c>
      <c r="AV98" s="152">
        <v>531.74031500000001</v>
      </c>
      <c r="AW98" s="152">
        <v>-531.22048400000006</v>
      </c>
      <c r="AX98" s="152">
        <v>-393.42048399999999</v>
      </c>
      <c r="AY98" s="152">
        <v>-137.80000000000001</v>
      </c>
      <c r="AZ98" s="152">
        <v>750</v>
      </c>
      <c r="BA98" s="152">
        <v>1543.5487740000001</v>
      </c>
      <c r="BB98" s="152">
        <v>4410.8740479999997</v>
      </c>
      <c r="BC98" s="152">
        <v>2887.3747429999999</v>
      </c>
      <c r="BD98" s="152">
        <v>568.13172099999997</v>
      </c>
      <c r="BE98" s="152">
        <v>-195.9</v>
      </c>
      <c r="BF98" s="152">
        <v>0.43172100000000002</v>
      </c>
      <c r="BG98" s="152">
        <v>763.6</v>
      </c>
      <c r="BH98" s="152">
        <v>1662.5610220000001</v>
      </c>
      <c r="BI98" s="152">
        <v>-224.32297700000001</v>
      </c>
      <c r="BJ98" s="152">
        <v>1886.8839989999999</v>
      </c>
      <c r="BK98" s="152">
        <v>656.68200000000002</v>
      </c>
      <c r="BL98" s="152">
        <v>1523.499305</v>
      </c>
      <c r="BM98" s="152">
        <v>-2187.6940359999999</v>
      </c>
      <c r="BN98" s="152">
        <v>1950.8</v>
      </c>
      <c r="BO98" s="152">
        <v>12.427778999999999</v>
      </c>
      <c r="BP98" s="152">
        <v>-5164.0897139999997</v>
      </c>
      <c r="BQ98" s="152">
        <v>-4033.9914180000001</v>
      </c>
      <c r="BR98" s="152">
        <v>1057.5350000000001</v>
      </c>
      <c r="BS98" s="152">
        <v>-5098.2250000000004</v>
      </c>
      <c r="BT98" s="152">
        <v>6.698582</v>
      </c>
      <c r="BU98" s="152">
        <v>-1130.0982959999999</v>
      </c>
      <c r="BV98" s="152">
        <v>-2945.0122219999998</v>
      </c>
      <c r="BW98" s="152">
        <v>2340.2627590000002</v>
      </c>
      <c r="BX98" s="152">
        <v>7956.5332129999997</v>
      </c>
    </row>
  </sheetData>
  <mergeCells count="1">
    <mergeCell ref="B9:J9"/>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127"/>
  <sheetViews>
    <sheetView topLeftCell="T1" workbookViewId="0">
      <selection activeCell="C17" sqref="C17"/>
    </sheetView>
  </sheetViews>
  <sheetFormatPr baseColWidth="10" defaultColWidth="8.19921875" defaultRowHeight="14.4" x14ac:dyDescent="0.3"/>
  <cols>
    <col min="1" max="1" width="13.5" style="127" customWidth="1"/>
    <col min="2" max="46" width="28" style="127" customWidth="1"/>
    <col min="47" max="16384" width="8.19921875" style="127"/>
  </cols>
  <sheetData>
    <row r="1" spans="1:46" ht="18" x14ac:dyDescent="0.35">
      <c r="A1" s="126" t="s">
        <v>199</v>
      </c>
    </row>
    <row r="2" spans="1:46" x14ac:dyDescent="0.3">
      <c r="A2" s="128" t="s">
        <v>415</v>
      </c>
    </row>
    <row r="3" spans="1:46" x14ac:dyDescent="0.3">
      <c r="A3" s="129" t="s">
        <v>416</v>
      </c>
    </row>
    <row r="4" spans="1:46" ht="86.4" x14ac:dyDescent="0.3">
      <c r="A4" s="130" t="s">
        <v>202</v>
      </c>
      <c r="B4" s="131" t="s">
        <v>417</v>
      </c>
      <c r="C4" s="131" t="s">
        <v>418</v>
      </c>
      <c r="D4" s="131" t="s">
        <v>419</v>
      </c>
      <c r="E4" s="131" t="s">
        <v>420</v>
      </c>
      <c r="F4" s="131" t="s">
        <v>421</v>
      </c>
      <c r="G4" s="131" t="s">
        <v>422</v>
      </c>
      <c r="H4" s="131" t="s">
        <v>423</v>
      </c>
      <c r="I4" s="131" t="s">
        <v>424</v>
      </c>
      <c r="J4" s="131" t="s">
        <v>425</v>
      </c>
      <c r="K4" s="131" t="s">
        <v>426</v>
      </c>
      <c r="L4" s="131" t="s">
        <v>427</v>
      </c>
      <c r="M4" s="131" t="s">
        <v>428</v>
      </c>
      <c r="N4" s="131" t="s">
        <v>429</v>
      </c>
      <c r="O4" s="131" t="s">
        <v>430</v>
      </c>
      <c r="P4" s="131" t="s">
        <v>431</v>
      </c>
      <c r="Q4" s="131" t="s">
        <v>432</v>
      </c>
      <c r="R4" s="131" t="s">
        <v>433</v>
      </c>
      <c r="S4" s="131" t="s">
        <v>434</v>
      </c>
      <c r="T4" s="131" t="s">
        <v>435</v>
      </c>
      <c r="U4" s="131" t="s">
        <v>436</v>
      </c>
      <c r="V4" s="131" t="s">
        <v>437</v>
      </c>
      <c r="W4" s="131" t="s">
        <v>438</v>
      </c>
      <c r="X4" s="131" t="s">
        <v>439</v>
      </c>
      <c r="Y4" s="131" t="s">
        <v>440</v>
      </c>
      <c r="Z4" s="131" t="s">
        <v>441</v>
      </c>
      <c r="AA4" s="131" t="s">
        <v>442</v>
      </c>
      <c r="AB4" s="131" t="s">
        <v>443</v>
      </c>
      <c r="AC4" s="131" t="s">
        <v>444</v>
      </c>
      <c r="AD4" s="131" t="s">
        <v>445</v>
      </c>
      <c r="AE4" s="131" t="s">
        <v>446</v>
      </c>
      <c r="AF4" s="131" t="s">
        <v>447</v>
      </c>
      <c r="AG4" s="131" t="s">
        <v>448</v>
      </c>
      <c r="AH4" s="131" t="s">
        <v>449</v>
      </c>
      <c r="AI4" s="131" t="s">
        <v>450</v>
      </c>
      <c r="AJ4" s="131" t="s">
        <v>451</v>
      </c>
      <c r="AK4" s="131" t="s">
        <v>452</v>
      </c>
      <c r="AL4" s="131" t="s">
        <v>453</v>
      </c>
      <c r="AM4" s="131" t="s">
        <v>454</v>
      </c>
      <c r="AN4" s="131" t="s">
        <v>455</v>
      </c>
      <c r="AO4" s="131" t="s">
        <v>456</v>
      </c>
      <c r="AP4" s="131" t="s">
        <v>457</v>
      </c>
      <c r="AQ4" s="131" t="s">
        <v>458</v>
      </c>
      <c r="AR4" s="131" t="s">
        <v>459</v>
      </c>
      <c r="AS4" s="131" t="s">
        <v>460</v>
      </c>
      <c r="AT4" s="131" t="s">
        <v>461</v>
      </c>
    </row>
    <row r="5" spans="1:46" ht="28.8" x14ac:dyDescent="0.3">
      <c r="A5" s="130" t="s">
        <v>225</v>
      </c>
      <c r="B5" s="132" t="s">
        <v>462</v>
      </c>
      <c r="C5" s="132" t="s">
        <v>462</v>
      </c>
      <c r="D5" s="132" t="s">
        <v>462</v>
      </c>
      <c r="E5" s="132" t="s">
        <v>462</v>
      </c>
      <c r="F5" s="132" t="s">
        <v>462</v>
      </c>
      <c r="G5" s="132" t="s">
        <v>462</v>
      </c>
      <c r="H5" s="132" t="s">
        <v>462</v>
      </c>
      <c r="I5" s="132" t="s">
        <v>462</v>
      </c>
      <c r="J5" s="132" t="s">
        <v>462</v>
      </c>
      <c r="K5" s="132" t="s">
        <v>462</v>
      </c>
      <c r="L5" s="132" t="s">
        <v>462</v>
      </c>
      <c r="M5" s="132" t="s">
        <v>462</v>
      </c>
      <c r="N5" s="132" t="s">
        <v>462</v>
      </c>
      <c r="O5" s="132" t="s">
        <v>462</v>
      </c>
      <c r="P5" s="132" t="s">
        <v>462</v>
      </c>
      <c r="Q5" s="132" t="s">
        <v>462</v>
      </c>
      <c r="R5" s="132" t="s">
        <v>462</v>
      </c>
      <c r="S5" s="132" t="s">
        <v>462</v>
      </c>
      <c r="T5" s="132" t="s">
        <v>462</v>
      </c>
      <c r="U5" s="132" t="s">
        <v>462</v>
      </c>
      <c r="V5" s="132" t="s">
        <v>462</v>
      </c>
      <c r="W5" s="132" t="s">
        <v>462</v>
      </c>
      <c r="X5" s="132" t="s">
        <v>462</v>
      </c>
      <c r="Y5" s="132" t="s">
        <v>462</v>
      </c>
      <c r="Z5" s="132" t="s">
        <v>462</v>
      </c>
      <c r="AA5" s="132" t="s">
        <v>462</v>
      </c>
      <c r="AB5" s="132" t="s">
        <v>462</v>
      </c>
      <c r="AC5" s="132" t="s">
        <v>462</v>
      </c>
      <c r="AD5" s="132" t="s">
        <v>462</v>
      </c>
      <c r="AE5" s="132" t="s">
        <v>462</v>
      </c>
      <c r="AF5" s="132" t="s">
        <v>462</v>
      </c>
      <c r="AG5" s="132" t="s">
        <v>462</v>
      </c>
      <c r="AH5" s="132" t="s">
        <v>462</v>
      </c>
      <c r="AI5" s="132" t="s">
        <v>462</v>
      </c>
      <c r="AJ5" s="132" t="s">
        <v>462</v>
      </c>
      <c r="AK5" s="132" t="s">
        <v>462</v>
      </c>
      <c r="AL5" s="132" t="s">
        <v>462</v>
      </c>
      <c r="AM5" s="132" t="s">
        <v>462</v>
      </c>
      <c r="AN5" s="132" t="s">
        <v>462</v>
      </c>
      <c r="AO5" s="132" t="s">
        <v>462</v>
      </c>
      <c r="AP5" s="132" t="s">
        <v>462</v>
      </c>
      <c r="AQ5" s="132" t="s">
        <v>462</v>
      </c>
      <c r="AR5" s="132" t="s">
        <v>462</v>
      </c>
      <c r="AS5" s="132" t="s">
        <v>462</v>
      </c>
      <c r="AT5" s="132" t="s">
        <v>462</v>
      </c>
    </row>
    <row r="6" spans="1:46" x14ac:dyDescent="0.3">
      <c r="A6" s="130" t="s">
        <v>232</v>
      </c>
      <c r="B6" s="132" t="s">
        <v>338</v>
      </c>
      <c r="C6" s="132" t="s">
        <v>338</v>
      </c>
      <c r="D6" s="132" t="s">
        <v>338</v>
      </c>
      <c r="E6" s="132" t="s">
        <v>338</v>
      </c>
      <c r="F6" s="132" t="s">
        <v>338</v>
      </c>
      <c r="G6" s="132" t="s">
        <v>338</v>
      </c>
      <c r="H6" s="132" t="s">
        <v>338</v>
      </c>
      <c r="I6" s="132" t="s">
        <v>338</v>
      </c>
      <c r="J6" s="132" t="s">
        <v>338</v>
      </c>
      <c r="K6" s="132" t="s">
        <v>338</v>
      </c>
      <c r="L6" s="132" t="s">
        <v>338</v>
      </c>
      <c r="M6" s="132" t="s">
        <v>338</v>
      </c>
      <c r="N6" s="132" t="s">
        <v>338</v>
      </c>
      <c r="O6" s="132" t="s">
        <v>338</v>
      </c>
      <c r="P6" s="132" t="s">
        <v>338</v>
      </c>
      <c r="Q6" s="132" t="s">
        <v>338</v>
      </c>
      <c r="R6" s="132" t="s">
        <v>338</v>
      </c>
      <c r="S6" s="132" t="s">
        <v>338</v>
      </c>
      <c r="T6" s="132" t="s">
        <v>338</v>
      </c>
      <c r="U6" s="132" t="s">
        <v>338</v>
      </c>
      <c r="V6" s="132" t="s">
        <v>338</v>
      </c>
      <c r="W6" s="132" t="s">
        <v>338</v>
      </c>
      <c r="X6" s="132" t="s">
        <v>338</v>
      </c>
      <c r="Y6" s="132" t="s">
        <v>338</v>
      </c>
      <c r="Z6" s="132" t="s">
        <v>338</v>
      </c>
      <c r="AA6" s="132" t="s">
        <v>338</v>
      </c>
      <c r="AB6" s="132" t="s">
        <v>338</v>
      </c>
      <c r="AC6" s="132" t="s">
        <v>338</v>
      </c>
      <c r="AD6" s="132" t="s">
        <v>338</v>
      </c>
      <c r="AE6" s="132" t="s">
        <v>338</v>
      </c>
      <c r="AF6" s="132" t="s">
        <v>338</v>
      </c>
      <c r="AG6" s="132" t="s">
        <v>338</v>
      </c>
      <c r="AH6" s="132" t="s">
        <v>338</v>
      </c>
      <c r="AI6" s="132" t="s">
        <v>338</v>
      </c>
      <c r="AJ6" s="132" t="s">
        <v>338</v>
      </c>
      <c r="AK6" s="132" t="s">
        <v>338</v>
      </c>
      <c r="AL6" s="132" t="s">
        <v>338</v>
      </c>
      <c r="AM6" s="132" t="s">
        <v>338</v>
      </c>
      <c r="AN6" s="132" t="s">
        <v>338</v>
      </c>
      <c r="AO6" s="132" t="s">
        <v>338</v>
      </c>
      <c r="AP6" s="132" t="s">
        <v>338</v>
      </c>
      <c r="AQ6" s="132" t="s">
        <v>338</v>
      </c>
      <c r="AR6" s="132" t="s">
        <v>338</v>
      </c>
      <c r="AS6" s="132" t="s">
        <v>338</v>
      </c>
      <c r="AT6" s="132" t="s">
        <v>338</v>
      </c>
    </row>
    <row r="7" spans="1:46" x14ac:dyDescent="0.3">
      <c r="A7" s="134" t="s">
        <v>235</v>
      </c>
      <c r="B7" s="135" t="s">
        <v>463</v>
      </c>
      <c r="C7" s="135" t="s">
        <v>464</v>
      </c>
      <c r="D7" s="135" t="s">
        <v>465</v>
      </c>
      <c r="E7" s="135" t="s">
        <v>466</v>
      </c>
      <c r="F7" s="135" t="s">
        <v>467</v>
      </c>
      <c r="G7" s="135" t="s">
        <v>468</v>
      </c>
      <c r="H7" s="135" t="s">
        <v>469</v>
      </c>
      <c r="I7" s="135" t="s">
        <v>470</v>
      </c>
      <c r="J7" s="135" t="s">
        <v>471</v>
      </c>
      <c r="K7" s="135" t="s">
        <v>472</v>
      </c>
      <c r="L7" s="135" t="s">
        <v>473</v>
      </c>
      <c r="M7" s="135" t="s">
        <v>474</v>
      </c>
      <c r="N7" s="135" t="s">
        <v>475</v>
      </c>
      <c r="O7" s="135" t="s">
        <v>476</v>
      </c>
      <c r="P7" s="135" t="s">
        <v>477</v>
      </c>
      <c r="Q7" s="135" t="s">
        <v>478</v>
      </c>
      <c r="R7" s="135" t="s">
        <v>479</v>
      </c>
      <c r="S7" s="135" t="s">
        <v>480</v>
      </c>
      <c r="T7" s="135" t="s">
        <v>481</v>
      </c>
      <c r="U7" s="135" t="s">
        <v>482</v>
      </c>
      <c r="V7" s="135" t="s">
        <v>483</v>
      </c>
      <c r="W7" s="135" t="s">
        <v>484</v>
      </c>
      <c r="X7" s="135" t="s">
        <v>485</v>
      </c>
      <c r="Y7" s="135" t="s">
        <v>486</v>
      </c>
      <c r="Z7" s="135" t="s">
        <v>487</v>
      </c>
      <c r="AA7" s="135" t="s">
        <v>488</v>
      </c>
      <c r="AB7" s="135" t="s">
        <v>489</v>
      </c>
      <c r="AC7" s="135" t="s">
        <v>490</v>
      </c>
      <c r="AD7" s="135" t="s">
        <v>491</v>
      </c>
      <c r="AE7" s="135" t="s">
        <v>492</v>
      </c>
      <c r="AF7" s="135" t="s">
        <v>493</v>
      </c>
      <c r="AG7" s="135" t="s">
        <v>494</v>
      </c>
      <c r="AH7" s="135" t="s">
        <v>495</v>
      </c>
      <c r="AI7" s="135" t="s">
        <v>496</v>
      </c>
      <c r="AJ7" s="135" t="s">
        <v>497</v>
      </c>
      <c r="AK7" s="135" t="s">
        <v>498</v>
      </c>
      <c r="AL7" s="135" t="s">
        <v>499</v>
      </c>
      <c r="AM7" s="135" t="s">
        <v>500</v>
      </c>
      <c r="AN7" s="135" t="s">
        <v>501</v>
      </c>
      <c r="AO7" s="135" t="s">
        <v>502</v>
      </c>
      <c r="AP7" s="135" t="s">
        <v>503</v>
      </c>
      <c r="AQ7" s="135" t="s">
        <v>504</v>
      </c>
      <c r="AR7" s="135" t="s">
        <v>505</v>
      </c>
      <c r="AS7" s="135" t="s">
        <v>506</v>
      </c>
      <c r="AT7" s="135" t="s">
        <v>507</v>
      </c>
    </row>
    <row r="8" spans="1:46" x14ac:dyDescent="0.3">
      <c r="A8" s="151">
        <v>18264</v>
      </c>
      <c r="B8" s="137">
        <v>10.199999999999999</v>
      </c>
      <c r="C8" s="137">
        <v>185.8</v>
      </c>
      <c r="D8" s="137">
        <v>95.3</v>
      </c>
      <c r="E8" s="137">
        <v>0</v>
      </c>
      <c r="F8" s="137">
        <v>24.6</v>
      </c>
      <c r="G8" s="137" t="s">
        <v>508</v>
      </c>
      <c r="H8" s="137">
        <v>26.2</v>
      </c>
      <c r="I8" s="137">
        <v>24.6</v>
      </c>
      <c r="J8" s="137">
        <v>2.2000000000000002</v>
      </c>
      <c r="K8" s="137">
        <v>2.7</v>
      </c>
      <c r="L8" s="137">
        <v>10.199999999999999</v>
      </c>
      <c r="M8" s="137">
        <v>175.7</v>
      </c>
      <c r="N8" s="137">
        <v>118</v>
      </c>
      <c r="O8" s="137">
        <v>17.8</v>
      </c>
      <c r="P8" s="137">
        <v>0.7</v>
      </c>
      <c r="Q8" s="137">
        <v>1.3</v>
      </c>
      <c r="R8" s="137">
        <v>1.6</v>
      </c>
      <c r="S8" s="137">
        <v>15.1</v>
      </c>
      <c r="T8" s="137">
        <v>15.7</v>
      </c>
      <c r="U8" s="137">
        <v>11.9</v>
      </c>
      <c r="V8" s="137">
        <v>2.4</v>
      </c>
      <c r="W8" s="137">
        <v>1.4</v>
      </c>
      <c r="X8" s="137">
        <v>3.8</v>
      </c>
      <c r="Y8" s="137">
        <v>1.7</v>
      </c>
      <c r="Z8" s="137">
        <v>22.3</v>
      </c>
      <c r="AA8" s="137">
        <v>22.2</v>
      </c>
      <c r="AB8" s="137">
        <v>1.7</v>
      </c>
      <c r="AC8" s="137">
        <v>7.2</v>
      </c>
      <c r="AD8" s="137">
        <v>-5.5</v>
      </c>
      <c r="AE8" s="137">
        <v>0</v>
      </c>
      <c r="AF8" s="137">
        <v>20.399999999999999</v>
      </c>
      <c r="AG8" s="137">
        <v>19.899999999999999</v>
      </c>
      <c r="AH8" s="137">
        <v>0</v>
      </c>
      <c r="AI8" s="137" t="s">
        <v>508</v>
      </c>
      <c r="AJ8" s="137" t="s">
        <v>508</v>
      </c>
      <c r="AK8" s="137" t="s">
        <v>508</v>
      </c>
      <c r="AL8" s="137">
        <v>0.5</v>
      </c>
      <c r="AM8" s="137">
        <v>0.2</v>
      </c>
      <c r="AN8" s="137">
        <v>0</v>
      </c>
      <c r="AO8" s="137" t="s">
        <v>508</v>
      </c>
      <c r="AP8" s="137">
        <v>0</v>
      </c>
      <c r="AQ8" s="137">
        <v>0.2</v>
      </c>
      <c r="AR8" s="137">
        <v>0</v>
      </c>
      <c r="AS8" s="137">
        <v>-28.6</v>
      </c>
      <c r="AT8" s="137">
        <v>3.8</v>
      </c>
    </row>
    <row r="9" spans="1:46" x14ac:dyDescent="0.3">
      <c r="A9" s="153">
        <v>18354</v>
      </c>
      <c r="B9" s="137">
        <v>-5.9</v>
      </c>
      <c r="C9" s="137">
        <v>175.8</v>
      </c>
      <c r="D9" s="137">
        <v>92.1</v>
      </c>
      <c r="E9" s="137">
        <v>0</v>
      </c>
      <c r="F9" s="137">
        <v>13.3</v>
      </c>
      <c r="G9" s="137" t="s">
        <v>508</v>
      </c>
      <c r="H9" s="137">
        <v>26.1</v>
      </c>
      <c r="I9" s="137">
        <v>28.9</v>
      </c>
      <c r="J9" s="137">
        <v>3.2</v>
      </c>
      <c r="K9" s="137">
        <v>2.7</v>
      </c>
      <c r="L9" s="137">
        <v>9.4</v>
      </c>
      <c r="M9" s="137">
        <v>181.6</v>
      </c>
      <c r="N9" s="137">
        <v>117.6</v>
      </c>
      <c r="O9" s="137">
        <v>24.6</v>
      </c>
      <c r="P9" s="137">
        <v>0</v>
      </c>
      <c r="Q9" s="137">
        <v>1.5</v>
      </c>
      <c r="R9" s="137">
        <v>2.4</v>
      </c>
      <c r="S9" s="137">
        <v>18</v>
      </c>
      <c r="T9" s="137">
        <v>12.4</v>
      </c>
      <c r="U9" s="137">
        <v>8.1</v>
      </c>
      <c r="V9" s="137">
        <v>2.6</v>
      </c>
      <c r="W9" s="137">
        <v>1.7</v>
      </c>
      <c r="X9" s="137">
        <v>4.0999999999999996</v>
      </c>
      <c r="Y9" s="137">
        <v>1.1000000000000001</v>
      </c>
      <c r="Z9" s="137">
        <v>16.8</v>
      </c>
      <c r="AA9" s="137">
        <v>11</v>
      </c>
      <c r="AB9" s="137">
        <v>5.7</v>
      </c>
      <c r="AC9" s="137">
        <v>10.199999999999999</v>
      </c>
      <c r="AD9" s="137">
        <v>-4.5</v>
      </c>
      <c r="AE9" s="137">
        <v>0</v>
      </c>
      <c r="AF9" s="137">
        <v>5.3</v>
      </c>
      <c r="AG9" s="137">
        <v>8.3000000000000007</v>
      </c>
      <c r="AH9" s="137">
        <v>0</v>
      </c>
      <c r="AI9" s="137" t="s">
        <v>508</v>
      </c>
      <c r="AJ9" s="137" t="s">
        <v>508</v>
      </c>
      <c r="AK9" s="137" t="s">
        <v>508</v>
      </c>
      <c r="AL9" s="137">
        <v>-3.1</v>
      </c>
      <c r="AM9" s="137">
        <v>5.9</v>
      </c>
      <c r="AN9" s="137">
        <v>0</v>
      </c>
      <c r="AO9" s="137" t="s">
        <v>508</v>
      </c>
      <c r="AP9" s="137">
        <v>0</v>
      </c>
      <c r="AQ9" s="137">
        <v>5.9</v>
      </c>
      <c r="AR9" s="137">
        <v>0</v>
      </c>
      <c r="AS9" s="137">
        <v>-29</v>
      </c>
      <c r="AT9" s="137">
        <v>-18</v>
      </c>
    </row>
    <row r="10" spans="1:46" x14ac:dyDescent="0.3">
      <c r="A10" s="154">
        <v>18445</v>
      </c>
      <c r="B10" s="137">
        <v>65.3</v>
      </c>
      <c r="C10" s="137">
        <v>279</v>
      </c>
      <c r="D10" s="137">
        <v>141.5</v>
      </c>
      <c r="E10" s="137">
        <v>0</v>
      </c>
      <c r="F10" s="137">
        <v>54.8</v>
      </c>
      <c r="G10" s="137" t="s">
        <v>508</v>
      </c>
      <c r="H10" s="137">
        <v>32.299999999999997</v>
      </c>
      <c r="I10" s="137">
        <v>34.9</v>
      </c>
      <c r="J10" s="137">
        <v>2.9</v>
      </c>
      <c r="K10" s="137">
        <v>2.8</v>
      </c>
      <c r="L10" s="137">
        <v>9.6999999999999993</v>
      </c>
      <c r="M10" s="137">
        <v>213.7</v>
      </c>
      <c r="N10" s="137">
        <v>139.80000000000001</v>
      </c>
      <c r="O10" s="137">
        <v>29.4</v>
      </c>
      <c r="P10" s="137">
        <v>0</v>
      </c>
      <c r="Q10" s="137">
        <v>1.9</v>
      </c>
      <c r="R10" s="137">
        <v>2.2000000000000002</v>
      </c>
      <c r="S10" s="137">
        <v>21.2</v>
      </c>
      <c r="T10" s="137">
        <v>13.7</v>
      </c>
      <c r="U10" s="137">
        <v>8.3000000000000007</v>
      </c>
      <c r="V10" s="137">
        <v>4.0999999999999996</v>
      </c>
      <c r="W10" s="137">
        <v>1.4</v>
      </c>
      <c r="X10" s="137">
        <v>4.2</v>
      </c>
      <c r="Y10" s="137">
        <v>1.2</v>
      </c>
      <c r="Z10" s="137">
        <v>29.2</v>
      </c>
      <c r="AA10" s="137">
        <v>15.7</v>
      </c>
      <c r="AB10" s="137">
        <v>-3</v>
      </c>
      <c r="AC10" s="137">
        <v>7.3</v>
      </c>
      <c r="AD10" s="137">
        <v>-10.199999999999999</v>
      </c>
      <c r="AE10" s="137">
        <v>0</v>
      </c>
      <c r="AF10" s="137">
        <v>18.7</v>
      </c>
      <c r="AG10" s="137">
        <v>18.3</v>
      </c>
      <c r="AH10" s="137">
        <v>0</v>
      </c>
      <c r="AI10" s="137" t="s">
        <v>508</v>
      </c>
      <c r="AJ10" s="137" t="s">
        <v>508</v>
      </c>
      <c r="AK10" s="137" t="s">
        <v>508</v>
      </c>
      <c r="AL10" s="137">
        <v>0.4</v>
      </c>
      <c r="AM10" s="137">
        <v>13.4</v>
      </c>
      <c r="AN10" s="137">
        <v>0</v>
      </c>
      <c r="AO10" s="137" t="s">
        <v>508</v>
      </c>
      <c r="AP10" s="137">
        <v>0</v>
      </c>
      <c r="AQ10" s="137">
        <v>13.4</v>
      </c>
      <c r="AR10" s="137">
        <v>0</v>
      </c>
      <c r="AS10" s="137">
        <v>-20.5</v>
      </c>
      <c r="AT10" s="137">
        <v>74</v>
      </c>
    </row>
    <row r="11" spans="1:46" x14ac:dyDescent="0.3">
      <c r="A11" s="155">
        <v>18537</v>
      </c>
      <c r="B11" s="137">
        <v>93.4</v>
      </c>
      <c r="C11" s="137">
        <v>353.5</v>
      </c>
      <c r="D11" s="137">
        <v>164.5</v>
      </c>
      <c r="E11" s="137">
        <v>0</v>
      </c>
      <c r="F11" s="137">
        <v>113.3</v>
      </c>
      <c r="G11" s="137" t="s">
        <v>508</v>
      </c>
      <c r="H11" s="137">
        <v>26.3</v>
      </c>
      <c r="I11" s="137">
        <v>33.4</v>
      </c>
      <c r="J11" s="137">
        <v>4</v>
      </c>
      <c r="K11" s="137">
        <v>2.8</v>
      </c>
      <c r="L11" s="137">
        <v>9.1999999999999993</v>
      </c>
      <c r="M11" s="137">
        <v>260</v>
      </c>
      <c r="N11" s="137">
        <v>180.4</v>
      </c>
      <c r="O11" s="137">
        <v>33.299999999999997</v>
      </c>
      <c r="P11" s="137">
        <v>0</v>
      </c>
      <c r="Q11" s="137">
        <v>1.7</v>
      </c>
      <c r="R11" s="137">
        <v>2.5</v>
      </c>
      <c r="S11" s="137">
        <v>22.1</v>
      </c>
      <c r="T11" s="137">
        <v>14.1</v>
      </c>
      <c r="U11" s="137">
        <v>10.1</v>
      </c>
      <c r="V11" s="137">
        <v>2.2000000000000002</v>
      </c>
      <c r="W11" s="137">
        <v>1.8</v>
      </c>
      <c r="X11" s="137">
        <v>4.5</v>
      </c>
      <c r="Y11" s="137">
        <v>1.5</v>
      </c>
      <c r="Z11" s="137">
        <v>-15.3</v>
      </c>
      <c r="AA11" s="137">
        <v>5.8</v>
      </c>
      <c r="AB11" s="137">
        <v>-4.8</v>
      </c>
      <c r="AC11" s="137">
        <v>3.9</v>
      </c>
      <c r="AD11" s="137">
        <v>-8.6999999999999993</v>
      </c>
      <c r="AE11" s="137">
        <v>0</v>
      </c>
      <c r="AF11" s="137">
        <v>10.7</v>
      </c>
      <c r="AG11" s="137">
        <v>10.9</v>
      </c>
      <c r="AH11" s="137">
        <v>0</v>
      </c>
      <c r="AI11" s="137" t="s">
        <v>508</v>
      </c>
      <c r="AJ11" s="137" t="s">
        <v>508</v>
      </c>
      <c r="AK11" s="137" t="s">
        <v>508</v>
      </c>
      <c r="AL11" s="137">
        <v>-0.2</v>
      </c>
      <c r="AM11" s="137">
        <v>-21.1</v>
      </c>
      <c r="AN11" s="137">
        <v>0</v>
      </c>
      <c r="AO11" s="137" t="s">
        <v>508</v>
      </c>
      <c r="AP11" s="137">
        <v>0</v>
      </c>
      <c r="AQ11" s="137">
        <v>-21.1</v>
      </c>
      <c r="AR11" s="137">
        <v>0</v>
      </c>
      <c r="AS11" s="137">
        <v>34</v>
      </c>
      <c r="AT11" s="137">
        <v>112.2</v>
      </c>
    </row>
    <row r="12" spans="1:46" x14ac:dyDescent="0.3">
      <c r="A12" s="151">
        <v>18629</v>
      </c>
      <c r="B12" s="137">
        <v>77.3</v>
      </c>
      <c r="C12" s="137">
        <v>334</v>
      </c>
      <c r="D12" s="137">
        <v>163.9</v>
      </c>
      <c r="E12" s="137">
        <v>0</v>
      </c>
      <c r="F12" s="137">
        <v>95.8</v>
      </c>
      <c r="G12" s="137" t="s">
        <v>508</v>
      </c>
      <c r="H12" s="137">
        <v>27.5</v>
      </c>
      <c r="I12" s="137">
        <v>34.5</v>
      </c>
      <c r="J12" s="137">
        <v>2.8</v>
      </c>
      <c r="K12" s="137">
        <v>2.8</v>
      </c>
      <c r="L12" s="137">
        <v>6.7</v>
      </c>
      <c r="M12" s="137">
        <v>256.7</v>
      </c>
      <c r="N12" s="137">
        <v>182.2</v>
      </c>
      <c r="O12" s="137">
        <v>25.4</v>
      </c>
      <c r="P12" s="137">
        <v>0</v>
      </c>
      <c r="Q12" s="137">
        <v>1.7</v>
      </c>
      <c r="R12" s="137">
        <v>2.1</v>
      </c>
      <c r="S12" s="137">
        <v>23.9</v>
      </c>
      <c r="T12" s="137">
        <v>14.7</v>
      </c>
      <c r="U12" s="137">
        <v>11.1</v>
      </c>
      <c r="V12" s="137">
        <v>1.4</v>
      </c>
      <c r="W12" s="137">
        <v>2.2000000000000002</v>
      </c>
      <c r="X12" s="137">
        <v>5.4</v>
      </c>
      <c r="Y12" s="137">
        <v>1.3</v>
      </c>
      <c r="Z12" s="137">
        <v>67.8</v>
      </c>
      <c r="AA12" s="137">
        <v>33.6</v>
      </c>
      <c r="AB12" s="137">
        <v>9.6</v>
      </c>
      <c r="AC12" s="137">
        <v>16.399999999999999</v>
      </c>
      <c r="AD12" s="137">
        <v>-6.8</v>
      </c>
      <c r="AE12" s="137">
        <v>0</v>
      </c>
      <c r="AF12" s="137">
        <v>24</v>
      </c>
      <c r="AG12" s="137">
        <v>24.1</v>
      </c>
      <c r="AH12" s="137">
        <v>0</v>
      </c>
      <c r="AI12" s="137" t="s">
        <v>508</v>
      </c>
      <c r="AJ12" s="137" t="s">
        <v>508</v>
      </c>
      <c r="AK12" s="137" t="s">
        <v>508</v>
      </c>
      <c r="AL12" s="137">
        <v>-0.1</v>
      </c>
      <c r="AM12" s="137">
        <v>34.299999999999997</v>
      </c>
      <c r="AN12" s="137">
        <v>0</v>
      </c>
      <c r="AO12" s="137" t="s">
        <v>508</v>
      </c>
      <c r="AP12" s="137">
        <v>0</v>
      </c>
      <c r="AQ12" s="137">
        <v>34.299999999999997</v>
      </c>
      <c r="AR12" s="137">
        <v>0</v>
      </c>
      <c r="AS12" s="137">
        <v>-110.3</v>
      </c>
      <c r="AT12" s="137">
        <v>34.799999999999997</v>
      </c>
    </row>
    <row r="13" spans="1:46" x14ac:dyDescent="0.3">
      <c r="A13" s="153">
        <v>18719</v>
      </c>
      <c r="B13" s="137">
        <v>-193.1</v>
      </c>
      <c r="C13" s="137">
        <v>175.6</v>
      </c>
      <c r="D13" s="137">
        <v>101.4</v>
      </c>
      <c r="E13" s="137">
        <v>0</v>
      </c>
      <c r="F13" s="137">
        <v>2.6</v>
      </c>
      <c r="G13" s="137" t="s">
        <v>508</v>
      </c>
      <c r="H13" s="137">
        <v>26.1</v>
      </c>
      <c r="I13" s="137">
        <v>30</v>
      </c>
      <c r="J13" s="137">
        <v>2.4</v>
      </c>
      <c r="K13" s="137">
        <v>2.8</v>
      </c>
      <c r="L13" s="137">
        <v>10.3</v>
      </c>
      <c r="M13" s="137">
        <v>368.7</v>
      </c>
      <c r="N13" s="137">
        <v>226.2</v>
      </c>
      <c r="O13" s="137">
        <v>25.3</v>
      </c>
      <c r="P13" s="137">
        <v>76.5</v>
      </c>
      <c r="Q13" s="137">
        <v>0.5</v>
      </c>
      <c r="R13" s="137">
        <v>2.6</v>
      </c>
      <c r="S13" s="137">
        <v>18.8</v>
      </c>
      <c r="T13" s="137">
        <v>11.6</v>
      </c>
      <c r="U13" s="137">
        <v>7.6</v>
      </c>
      <c r="V13" s="137">
        <v>2.1</v>
      </c>
      <c r="W13" s="137">
        <v>1.9</v>
      </c>
      <c r="X13" s="137">
        <v>6</v>
      </c>
      <c r="Y13" s="137">
        <v>1.4</v>
      </c>
      <c r="Z13" s="137">
        <v>-3.4</v>
      </c>
      <c r="AA13" s="137">
        <v>10.7</v>
      </c>
      <c r="AB13" s="137">
        <v>0.6</v>
      </c>
      <c r="AC13" s="137">
        <v>9.1</v>
      </c>
      <c r="AD13" s="137">
        <v>-8.5</v>
      </c>
      <c r="AE13" s="137">
        <v>0</v>
      </c>
      <c r="AF13" s="137">
        <v>10</v>
      </c>
      <c r="AG13" s="137">
        <v>11.2</v>
      </c>
      <c r="AH13" s="137">
        <v>0</v>
      </c>
      <c r="AI13" s="137" t="s">
        <v>508</v>
      </c>
      <c r="AJ13" s="137" t="s">
        <v>508</v>
      </c>
      <c r="AK13" s="137" t="s">
        <v>508</v>
      </c>
      <c r="AL13" s="137">
        <v>-1.2</v>
      </c>
      <c r="AM13" s="137">
        <v>-14</v>
      </c>
      <c r="AN13" s="137">
        <v>0</v>
      </c>
      <c r="AO13" s="137" t="s">
        <v>508</v>
      </c>
      <c r="AP13" s="137">
        <v>0</v>
      </c>
      <c r="AQ13" s="137">
        <v>-14</v>
      </c>
      <c r="AR13" s="137">
        <v>0</v>
      </c>
      <c r="AS13" s="137">
        <v>112.6</v>
      </c>
      <c r="AT13" s="137">
        <v>-83.9</v>
      </c>
    </row>
    <row r="14" spans="1:46" x14ac:dyDescent="0.3">
      <c r="A14" s="154">
        <v>18810</v>
      </c>
      <c r="B14" s="137">
        <v>-91.7</v>
      </c>
      <c r="C14" s="137">
        <v>239.8</v>
      </c>
      <c r="D14" s="137">
        <v>145.5</v>
      </c>
      <c r="E14" s="137">
        <v>0</v>
      </c>
      <c r="F14" s="137">
        <v>2.7</v>
      </c>
      <c r="G14" s="137" t="s">
        <v>508</v>
      </c>
      <c r="H14" s="137">
        <v>32.200000000000003</v>
      </c>
      <c r="I14" s="137">
        <v>41.8</v>
      </c>
      <c r="J14" s="137">
        <v>2.2000000000000002</v>
      </c>
      <c r="K14" s="137">
        <v>2.9</v>
      </c>
      <c r="L14" s="137">
        <v>12.4</v>
      </c>
      <c r="M14" s="137">
        <v>331.5</v>
      </c>
      <c r="N14" s="137">
        <v>215.2</v>
      </c>
      <c r="O14" s="137">
        <v>30.4</v>
      </c>
      <c r="P14" s="137">
        <v>37.1</v>
      </c>
      <c r="Q14" s="137">
        <v>1.2</v>
      </c>
      <c r="R14" s="137">
        <v>2.6</v>
      </c>
      <c r="S14" s="137">
        <v>23</v>
      </c>
      <c r="T14" s="137">
        <v>14.5</v>
      </c>
      <c r="U14" s="137">
        <v>7.6</v>
      </c>
      <c r="V14" s="137">
        <v>4.2</v>
      </c>
      <c r="W14" s="137">
        <v>2.8</v>
      </c>
      <c r="X14" s="137">
        <v>5.8</v>
      </c>
      <c r="Y14" s="137">
        <v>1.7</v>
      </c>
      <c r="Z14" s="137">
        <v>13.7</v>
      </c>
      <c r="AA14" s="137">
        <v>10.9</v>
      </c>
      <c r="AB14" s="137">
        <v>-8.6999999999999993</v>
      </c>
      <c r="AC14" s="137">
        <v>4.9000000000000004</v>
      </c>
      <c r="AD14" s="137">
        <v>-13.6</v>
      </c>
      <c r="AE14" s="137">
        <v>0</v>
      </c>
      <c r="AF14" s="137">
        <v>19.7</v>
      </c>
      <c r="AG14" s="137">
        <v>21.8</v>
      </c>
      <c r="AH14" s="137">
        <v>0</v>
      </c>
      <c r="AI14" s="137" t="s">
        <v>508</v>
      </c>
      <c r="AJ14" s="137" t="s">
        <v>508</v>
      </c>
      <c r="AK14" s="137" t="s">
        <v>508</v>
      </c>
      <c r="AL14" s="137">
        <v>-2.1</v>
      </c>
      <c r="AM14" s="137">
        <v>2.8</v>
      </c>
      <c r="AN14" s="137">
        <v>0.3</v>
      </c>
      <c r="AO14" s="137" t="s">
        <v>508</v>
      </c>
      <c r="AP14" s="137">
        <v>0.3</v>
      </c>
      <c r="AQ14" s="137">
        <v>2.5</v>
      </c>
      <c r="AR14" s="137">
        <v>0</v>
      </c>
      <c r="AS14" s="137">
        <v>97.3</v>
      </c>
      <c r="AT14" s="137">
        <v>19.3</v>
      </c>
    </row>
    <row r="15" spans="1:46" x14ac:dyDescent="0.3">
      <c r="A15" s="155">
        <v>18902</v>
      </c>
      <c r="B15" s="137">
        <v>4.2</v>
      </c>
      <c r="C15" s="137">
        <v>293.10000000000002</v>
      </c>
      <c r="D15" s="137">
        <v>180.7</v>
      </c>
      <c r="E15" s="137">
        <v>0</v>
      </c>
      <c r="F15" s="137">
        <v>27.5</v>
      </c>
      <c r="G15" s="137" t="s">
        <v>508</v>
      </c>
      <c r="H15" s="137">
        <v>25</v>
      </c>
      <c r="I15" s="137">
        <v>42</v>
      </c>
      <c r="J15" s="137">
        <v>3.6</v>
      </c>
      <c r="K15" s="137">
        <v>2.8</v>
      </c>
      <c r="L15" s="137">
        <v>11.5</v>
      </c>
      <c r="M15" s="137">
        <v>288.89999999999998</v>
      </c>
      <c r="N15" s="137">
        <v>198.5</v>
      </c>
      <c r="O15" s="137">
        <v>37.6</v>
      </c>
      <c r="P15" s="137">
        <v>0.2</v>
      </c>
      <c r="Q15" s="137">
        <v>3</v>
      </c>
      <c r="R15" s="137">
        <v>2.7</v>
      </c>
      <c r="S15" s="137">
        <v>22.7</v>
      </c>
      <c r="T15" s="137">
        <v>17.3</v>
      </c>
      <c r="U15" s="137">
        <v>12.3</v>
      </c>
      <c r="V15" s="137">
        <v>1.9</v>
      </c>
      <c r="W15" s="137">
        <v>3</v>
      </c>
      <c r="X15" s="137">
        <v>5.5</v>
      </c>
      <c r="Y15" s="137">
        <v>1.3</v>
      </c>
      <c r="Z15" s="137">
        <v>-23</v>
      </c>
      <c r="AA15" s="137">
        <v>-5</v>
      </c>
      <c r="AB15" s="137">
        <v>-16.899999999999999</v>
      </c>
      <c r="AC15" s="137">
        <v>5.3</v>
      </c>
      <c r="AD15" s="137">
        <v>-22.1</v>
      </c>
      <c r="AE15" s="137">
        <v>0</v>
      </c>
      <c r="AF15" s="137">
        <v>11.9</v>
      </c>
      <c r="AG15" s="137">
        <v>14.9</v>
      </c>
      <c r="AH15" s="137">
        <v>0</v>
      </c>
      <c r="AI15" s="137" t="s">
        <v>508</v>
      </c>
      <c r="AJ15" s="137" t="s">
        <v>508</v>
      </c>
      <c r="AK15" s="137" t="s">
        <v>508</v>
      </c>
      <c r="AL15" s="137">
        <v>-3</v>
      </c>
      <c r="AM15" s="137">
        <v>-18</v>
      </c>
      <c r="AN15" s="137">
        <v>-0.3</v>
      </c>
      <c r="AO15" s="137" t="s">
        <v>508</v>
      </c>
      <c r="AP15" s="137">
        <v>-0.3</v>
      </c>
      <c r="AQ15" s="137">
        <v>-17.7</v>
      </c>
      <c r="AR15" s="137">
        <v>0</v>
      </c>
      <c r="AS15" s="137">
        <v>40.9</v>
      </c>
      <c r="AT15" s="137">
        <v>22.2</v>
      </c>
    </row>
    <row r="16" spans="1:46" x14ac:dyDescent="0.3">
      <c r="A16" s="151">
        <v>18994</v>
      </c>
      <c r="B16" s="137">
        <v>-71.2</v>
      </c>
      <c r="C16" s="137">
        <v>243.4</v>
      </c>
      <c r="D16" s="137">
        <v>154.80000000000001</v>
      </c>
      <c r="E16" s="137">
        <v>0</v>
      </c>
      <c r="F16" s="137">
        <v>9.1</v>
      </c>
      <c r="G16" s="137" t="s">
        <v>508</v>
      </c>
      <c r="H16" s="137">
        <v>28.5</v>
      </c>
      <c r="I16" s="137">
        <v>36.799999999999997</v>
      </c>
      <c r="J16" s="137">
        <v>3.4</v>
      </c>
      <c r="K16" s="137">
        <v>3.3</v>
      </c>
      <c r="L16" s="137">
        <v>7.5</v>
      </c>
      <c r="M16" s="137">
        <v>314.60000000000002</v>
      </c>
      <c r="N16" s="137">
        <v>212</v>
      </c>
      <c r="O16" s="137">
        <v>24.8</v>
      </c>
      <c r="P16" s="137">
        <v>23.2</v>
      </c>
      <c r="Q16" s="137">
        <v>0.8</v>
      </c>
      <c r="R16" s="137">
        <v>2.4</v>
      </c>
      <c r="S16" s="137">
        <v>25.5</v>
      </c>
      <c r="T16" s="137">
        <v>18.5</v>
      </c>
      <c r="U16" s="137">
        <v>13.6</v>
      </c>
      <c r="V16" s="137">
        <v>1.7</v>
      </c>
      <c r="W16" s="137">
        <v>3.2</v>
      </c>
      <c r="X16" s="137">
        <v>6.3</v>
      </c>
      <c r="Y16" s="137">
        <v>1.2</v>
      </c>
      <c r="Z16" s="137">
        <v>-11.1</v>
      </c>
      <c r="AA16" s="137">
        <v>-0.7</v>
      </c>
      <c r="AB16" s="137">
        <v>0.7</v>
      </c>
      <c r="AC16" s="137">
        <v>9.5</v>
      </c>
      <c r="AD16" s="137">
        <v>-8.8000000000000007</v>
      </c>
      <c r="AE16" s="137">
        <v>0</v>
      </c>
      <c r="AF16" s="137">
        <v>-1.4</v>
      </c>
      <c r="AG16" s="137">
        <v>0.4</v>
      </c>
      <c r="AH16" s="137">
        <v>0</v>
      </c>
      <c r="AI16" s="137" t="s">
        <v>508</v>
      </c>
      <c r="AJ16" s="137" t="s">
        <v>508</v>
      </c>
      <c r="AK16" s="137" t="s">
        <v>508</v>
      </c>
      <c r="AL16" s="137">
        <v>-1.8</v>
      </c>
      <c r="AM16" s="137">
        <v>-10.4</v>
      </c>
      <c r="AN16" s="137">
        <v>0</v>
      </c>
      <c r="AO16" s="137" t="s">
        <v>508</v>
      </c>
      <c r="AP16" s="137">
        <v>0</v>
      </c>
      <c r="AQ16" s="137">
        <v>-10.4</v>
      </c>
      <c r="AR16" s="137">
        <v>0</v>
      </c>
      <c r="AS16" s="137">
        <v>53.4</v>
      </c>
      <c r="AT16" s="137">
        <v>-28.9</v>
      </c>
    </row>
    <row r="17" spans="1:46" x14ac:dyDescent="0.3">
      <c r="A17" s="153">
        <v>19085</v>
      </c>
      <c r="B17" s="137">
        <v>-145.19999999999999</v>
      </c>
      <c r="C17" s="137">
        <v>252.8</v>
      </c>
      <c r="D17" s="137">
        <v>157.6</v>
      </c>
      <c r="E17" s="137">
        <v>0</v>
      </c>
      <c r="F17" s="137">
        <v>14.7</v>
      </c>
      <c r="G17" s="137" t="s">
        <v>508</v>
      </c>
      <c r="H17" s="137">
        <v>28.9</v>
      </c>
      <c r="I17" s="137">
        <v>36.9</v>
      </c>
      <c r="J17" s="137">
        <v>2.9</v>
      </c>
      <c r="K17" s="137">
        <v>3.6</v>
      </c>
      <c r="L17" s="137">
        <v>8.3000000000000007</v>
      </c>
      <c r="M17" s="137">
        <v>398</v>
      </c>
      <c r="N17" s="137">
        <v>208</v>
      </c>
      <c r="O17" s="137">
        <v>24.7</v>
      </c>
      <c r="P17" s="137">
        <v>115.1</v>
      </c>
      <c r="Q17" s="137">
        <v>0.4</v>
      </c>
      <c r="R17" s="137">
        <v>3.2</v>
      </c>
      <c r="S17" s="137">
        <v>23.9</v>
      </c>
      <c r="T17" s="137">
        <v>14</v>
      </c>
      <c r="U17" s="137">
        <v>9.4</v>
      </c>
      <c r="V17" s="137">
        <v>1.8</v>
      </c>
      <c r="W17" s="137">
        <v>2.8</v>
      </c>
      <c r="X17" s="137">
        <v>7.4</v>
      </c>
      <c r="Y17" s="137">
        <v>1.2</v>
      </c>
      <c r="Z17" s="137">
        <v>-19.600000000000001</v>
      </c>
      <c r="AA17" s="137">
        <v>-5</v>
      </c>
      <c r="AB17" s="137">
        <v>-0.5</v>
      </c>
      <c r="AC17" s="137">
        <v>7.9</v>
      </c>
      <c r="AD17" s="137">
        <v>-8.4</v>
      </c>
      <c r="AE17" s="137">
        <v>0</v>
      </c>
      <c r="AF17" s="137">
        <v>-4.5</v>
      </c>
      <c r="AG17" s="137">
        <v>-4.9000000000000004</v>
      </c>
      <c r="AH17" s="137">
        <v>0</v>
      </c>
      <c r="AI17" s="137" t="s">
        <v>508</v>
      </c>
      <c r="AJ17" s="137" t="s">
        <v>508</v>
      </c>
      <c r="AK17" s="137" t="s">
        <v>508</v>
      </c>
      <c r="AL17" s="137">
        <v>0.4</v>
      </c>
      <c r="AM17" s="137">
        <v>-14.6</v>
      </c>
      <c r="AN17" s="137">
        <v>0</v>
      </c>
      <c r="AO17" s="137" t="s">
        <v>508</v>
      </c>
      <c r="AP17" s="137">
        <v>0</v>
      </c>
      <c r="AQ17" s="137">
        <v>-14.6</v>
      </c>
      <c r="AR17" s="137">
        <v>0</v>
      </c>
      <c r="AS17" s="137">
        <v>61.1</v>
      </c>
      <c r="AT17" s="137">
        <v>-103.6</v>
      </c>
    </row>
    <row r="18" spans="1:46" x14ac:dyDescent="0.3">
      <c r="A18" s="154">
        <v>19176</v>
      </c>
      <c r="B18" s="137">
        <v>-17.399999999999999</v>
      </c>
      <c r="C18" s="137">
        <v>261.39999999999998</v>
      </c>
      <c r="D18" s="137">
        <v>147.80000000000001</v>
      </c>
      <c r="E18" s="137">
        <v>0</v>
      </c>
      <c r="F18" s="137">
        <v>22</v>
      </c>
      <c r="G18" s="137" t="s">
        <v>508</v>
      </c>
      <c r="H18" s="137">
        <v>32.1</v>
      </c>
      <c r="I18" s="137">
        <v>42.8</v>
      </c>
      <c r="J18" s="137">
        <v>2.6</v>
      </c>
      <c r="K18" s="137">
        <v>3.6</v>
      </c>
      <c r="L18" s="137">
        <v>10.3</v>
      </c>
      <c r="M18" s="137">
        <v>278.8</v>
      </c>
      <c r="N18" s="137">
        <v>192.7</v>
      </c>
      <c r="O18" s="137">
        <v>29.7</v>
      </c>
      <c r="P18" s="137">
        <v>0</v>
      </c>
      <c r="Q18" s="137">
        <v>2.7</v>
      </c>
      <c r="R18" s="137">
        <v>2.9</v>
      </c>
      <c r="S18" s="137">
        <v>24.3</v>
      </c>
      <c r="T18" s="137">
        <v>17.8</v>
      </c>
      <c r="U18" s="137">
        <v>9.6999999999999993</v>
      </c>
      <c r="V18" s="137">
        <v>4.3</v>
      </c>
      <c r="W18" s="137">
        <v>3.8</v>
      </c>
      <c r="X18" s="137">
        <v>7.3</v>
      </c>
      <c r="Y18" s="137">
        <v>1.5</v>
      </c>
      <c r="Z18" s="137">
        <v>42.3</v>
      </c>
      <c r="AA18" s="137">
        <v>28</v>
      </c>
      <c r="AB18" s="137">
        <v>20.5</v>
      </c>
      <c r="AC18" s="137">
        <v>32.1</v>
      </c>
      <c r="AD18" s="137">
        <v>-11.6</v>
      </c>
      <c r="AE18" s="137">
        <v>0</v>
      </c>
      <c r="AF18" s="137">
        <v>7.6</v>
      </c>
      <c r="AG18" s="137">
        <v>10.1</v>
      </c>
      <c r="AH18" s="137">
        <v>0</v>
      </c>
      <c r="AI18" s="137" t="s">
        <v>508</v>
      </c>
      <c r="AJ18" s="137" t="s">
        <v>508</v>
      </c>
      <c r="AK18" s="137" t="s">
        <v>508</v>
      </c>
      <c r="AL18" s="137">
        <v>-2.6</v>
      </c>
      <c r="AM18" s="137">
        <v>14.2</v>
      </c>
      <c r="AN18" s="137">
        <v>0</v>
      </c>
      <c r="AO18" s="137" t="s">
        <v>508</v>
      </c>
      <c r="AP18" s="137">
        <v>0</v>
      </c>
      <c r="AQ18" s="137">
        <v>14.2</v>
      </c>
      <c r="AR18" s="137">
        <v>0</v>
      </c>
      <c r="AS18" s="137">
        <v>34.700000000000003</v>
      </c>
      <c r="AT18" s="137">
        <v>59.6</v>
      </c>
    </row>
    <row r="19" spans="1:46" x14ac:dyDescent="0.3">
      <c r="A19" s="155">
        <v>19268</v>
      </c>
      <c r="B19" s="137">
        <v>20.6</v>
      </c>
      <c r="C19" s="137">
        <v>313.2</v>
      </c>
      <c r="D19" s="137">
        <v>165.1</v>
      </c>
      <c r="E19" s="137">
        <v>0</v>
      </c>
      <c r="F19" s="137">
        <v>58.3</v>
      </c>
      <c r="G19" s="137" t="s">
        <v>508</v>
      </c>
      <c r="H19" s="137">
        <v>25.4</v>
      </c>
      <c r="I19" s="137">
        <v>46.5</v>
      </c>
      <c r="J19" s="137">
        <v>4.3</v>
      </c>
      <c r="K19" s="137">
        <v>3.4</v>
      </c>
      <c r="L19" s="137">
        <v>10.3</v>
      </c>
      <c r="M19" s="137">
        <v>292.60000000000002</v>
      </c>
      <c r="N19" s="137">
        <v>194.7</v>
      </c>
      <c r="O19" s="137">
        <v>36.700000000000003</v>
      </c>
      <c r="P19" s="137">
        <v>0</v>
      </c>
      <c r="Q19" s="137">
        <v>0.7</v>
      </c>
      <c r="R19" s="137">
        <v>2.8</v>
      </c>
      <c r="S19" s="137">
        <v>27.8</v>
      </c>
      <c r="T19" s="137">
        <v>18.7</v>
      </c>
      <c r="U19" s="137">
        <v>13.7</v>
      </c>
      <c r="V19" s="137">
        <v>1.9</v>
      </c>
      <c r="W19" s="137">
        <v>3</v>
      </c>
      <c r="X19" s="137">
        <v>9.3000000000000007</v>
      </c>
      <c r="Y19" s="137">
        <v>1.9</v>
      </c>
      <c r="Z19" s="137">
        <v>23.8</v>
      </c>
      <c r="AA19" s="137">
        <v>22.9</v>
      </c>
      <c r="AB19" s="137">
        <v>2.6</v>
      </c>
      <c r="AC19" s="137">
        <v>14.5</v>
      </c>
      <c r="AD19" s="137">
        <v>-12</v>
      </c>
      <c r="AE19" s="137">
        <v>0</v>
      </c>
      <c r="AF19" s="137">
        <v>20.3</v>
      </c>
      <c r="AG19" s="137">
        <v>23.2</v>
      </c>
      <c r="AH19" s="137">
        <v>0</v>
      </c>
      <c r="AI19" s="137" t="s">
        <v>508</v>
      </c>
      <c r="AJ19" s="137" t="s">
        <v>508</v>
      </c>
      <c r="AK19" s="137" t="s">
        <v>508</v>
      </c>
      <c r="AL19" s="137">
        <v>-2.9</v>
      </c>
      <c r="AM19" s="137">
        <v>1</v>
      </c>
      <c r="AN19" s="137">
        <v>0.1</v>
      </c>
      <c r="AO19" s="137" t="s">
        <v>508</v>
      </c>
      <c r="AP19" s="137">
        <v>0.1</v>
      </c>
      <c r="AQ19" s="137">
        <v>0.9</v>
      </c>
      <c r="AR19" s="137">
        <v>0</v>
      </c>
      <c r="AS19" s="137">
        <v>7.9</v>
      </c>
      <c r="AT19" s="137">
        <v>52.4</v>
      </c>
    </row>
    <row r="20" spans="1:46" x14ac:dyDescent="0.3">
      <c r="A20" s="151">
        <v>19360</v>
      </c>
      <c r="B20" s="137">
        <v>22.4</v>
      </c>
      <c r="C20" s="137">
        <v>288.89999999999998</v>
      </c>
      <c r="D20" s="137">
        <v>170</v>
      </c>
      <c r="E20" s="137">
        <v>0</v>
      </c>
      <c r="F20" s="137">
        <v>32.1</v>
      </c>
      <c r="G20" s="137" t="s">
        <v>508</v>
      </c>
      <c r="H20" s="137">
        <v>26.4</v>
      </c>
      <c r="I20" s="137">
        <v>46.7</v>
      </c>
      <c r="J20" s="137">
        <v>3</v>
      </c>
      <c r="K20" s="137">
        <v>3.4</v>
      </c>
      <c r="L20" s="137">
        <v>7.3</v>
      </c>
      <c r="M20" s="137">
        <v>266.5</v>
      </c>
      <c r="N20" s="137">
        <v>173.2</v>
      </c>
      <c r="O20" s="137">
        <v>24.6</v>
      </c>
      <c r="P20" s="137">
        <v>0</v>
      </c>
      <c r="Q20" s="137">
        <v>2</v>
      </c>
      <c r="R20" s="137">
        <v>3.3</v>
      </c>
      <c r="S20" s="137">
        <v>31.8</v>
      </c>
      <c r="T20" s="137">
        <v>23.2</v>
      </c>
      <c r="U20" s="137">
        <v>18.100000000000001</v>
      </c>
      <c r="V20" s="137">
        <v>2.1</v>
      </c>
      <c r="W20" s="137">
        <v>3</v>
      </c>
      <c r="X20" s="137">
        <v>6.6</v>
      </c>
      <c r="Y20" s="137">
        <v>1.8</v>
      </c>
      <c r="Z20" s="137">
        <v>18.600000000000001</v>
      </c>
      <c r="AA20" s="137">
        <v>11.4</v>
      </c>
      <c r="AB20" s="137">
        <v>2.7</v>
      </c>
      <c r="AC20" s="137">
        <v>9.3000000000000007</v>
      </c>
      <c r="AD20" s="137">
        <v>-6.6</v>
      </c>
      <c r="AE20" s="137">
        <v>0</v>
      </c>
      <c r="AF20" s="137">
        <v>8.6999999999999993</v>
      </c>
      <c r="AG20" s="137">
        <v>9.9</v>
      </c>
      <c r="AH20" s="137">
        <v>0</v>
      </c>
      <c r="AI20" s="137" t="s">
        <v>508</v>
      </c>
      <c r="AJ20" s="137" t="s">
        <v>508</v>
      </c>
      <c r="AK20" s="137" t="s">
        <v>508</v>
      </c>
      <c r="AL20" s="137">
        <v>-1.2</v>
      </c>
      <c r="AM20" s="137">
        <v>7.2</v>
      </c>
      <c r="AN20" s="137">
        <v>0</v>
      </c>
      <c r="AO20" s="137" t="s">
        <v>508</v>
      </c>
      <c r="AP20" s="137">
        <v>0</v>
      </c>
      <c r="AQ20" s="137">
        <v>7.2</v>
      </c>
      <c r="AR20" s="137">
        <v>0</v>
      </c>
      <c r="AS20" s="137">
        <v>-39</v>
      </c>
      <c r="AT20" s="137">
        <v>2</v>
      </c>
    </row>
    <row r="21" spans="1:46" x14ac:dyDescent="0.3">
      <c r="A21" s="153">
        <v>19450</v>
      </c>
      <c r="B21" s="137">
        <v>-77</v>
      </c>
      <c r="C21" s="137">
        <v>213.7</v>
      </c>
      <c r="D21" s="137">
        <v>115.6</v>
      </c>
      <c r="E21" s="137">
        <v>0</v>
      </c>
      <c r="F21" s="137">
        <v>12.3</v>
      </c>
      <c r="G21" s="137" t="s">
        <v>508</v>
      </c>
      <c r="H21" s="137">
        <v>26.9</v>
      </c>
      <c r="I21" s="137">
        <v>44.3</v>
      </c>
      <c r="J21" s="137">
        <v>2.6</v>
      </c>
      <c r="K21" s="137">
        <v>3.4</v>
      </c>
      <c r="L21" s="137">
        <v>8.6999999999999993</v>
      </c>
      <c r="M21" s="137">
        <v>290.7</v>
      </c>
      <c r="N21" s="137">
        <v>196.5</v>
      </c>
      <c r="O21" s="137">
        <v>24.5</v>
      </c>
      <c r="P21" s="137">
        <v>9.3000000000000007</v>
      </c>
      <c r="Q21" s="137">
        <v>2</v>
      </c>
      <c r="R21" s="137">
        <v>3.7</v>
      </c>
      <c r="S21" s="137">
        <v>28</v>
      </c>
      <c r="T21" s="137">
        <v>16.899999999999999</v>
      </c>
      <c r="U21" s="137">
        <v>12.2</v>
      </c>
      <c r="V21" s="137">
        <v>2</v>
      </c>
      <c r="W21" s="137">
        <v>2.7</v>
      </c>
      <c r="X21" s="137">
        <v>8.1</v>
      </c>
      <c r="Y21" s="137">
        <v>1.8</v>
      </c>
      <c r="Z21" s="137">
        <v>4</v>
      </c>
      <c r="AA21" s="137">
        <v>2</v>
      </c>
      <c r="AB21" s="137">
        <v>0.6</v>
      </c>
      <c r="AC21" s="137">
        <v>8.1999999999999993</v>
      </c>
      <c r="AD21" s="137">
        <v>-7.5</v>
      </c>
      <c r="AE21" s="137">
        <v>0</v>
      </c>
      <c r="AF21" s="137">
        <v>1.4</v>
      </c>
      <c r="AG21" s="137">
        <v>2.5</v>
      </c>
      <c r="AH21" s="137">
        <v>0</v>
      </c>
      <c r="AI21" s="137" t="s">
        <v>508</v>
      </c>
      <c r="AJ21" s="137" t="s">
        <v>508</v>
      </c>
      <c r="AK21" s="137" t="s">
        <v>508</v>
      </c>
      <c r="AL21" s="137">
        <v>-1.1000000000000001</v>
      </c>
      <c r="AM21" s="137">
        <v>2</v>
      </c>
      <c r="AN21" s="137">
        <v>0</v>
      </c>
      <c r="AO21" s="137" t="s">
        <v>508</v>
      </c>
      <c r="AP21" s="137">
        <v>0</v>
      </c>
      <c r="AQ21" s="137">
        <v>2</v>
      </c>
      <c r="AR21" s="137">
        <v>0</v>
      </c>
      <c r="AS21" s="137">
        <v>24.8</v>
      </c>
      <c r="AT21" s="137">
        <v>-48.2</v>
      </c>
    </row>
    <row r="22" spans="1:46" x14ac:dyDescent="0.3">
      <c r="A22" s="154">
        <v>19541</v>
      </c>
      <c r="B22" s="137">
        <v>-104.2</v>
      </c>
      <c r="C22" s="137">
        <v>230.5</v>
      </c>
      <c r="D22" s="137">
        <v>113.7</v>
      </c>
      <c r="E22" s="137">
        <v>0</v>
      </c>
      <c r="F22" s="137">
        <v>13.6</v>
      </c>
      <c r="G22" s="137" t="s">
        <v>508</v>
      </c>
      <c r="H22" s="137">
        <v>31</v>
      </c>
      <c r="I22" s="137">
        <v>54</v>
      </c>
      <c r="J22" s="137">
        <v>2.4</v>
      </c>
      <c r="K22" s="137">
        <v>3.5</v>
      </c>
      <c r="L22" s="137">
        <v>12.4</v>
      </c>
      <c r="M22" s="137">
        <v>334.7</v>
      </c>
      <c r="N22" s="137">
        <v>215.7</v>
      </c>
      <c r="O22" s="137">
        <v>29.4</v>
      </c>
      <c r="P22" s="137">
        <v>19</v>
      </c>
      <c r="Q22" s="137">
        <v>1.9</v>
      </c>
      <c r="R22" s="137">
        <v>3.3</v>
      </c>
      <c r="S22" s="137">
        <v>34.799999999999997</v>
      </c>
      <c r="T22" s="137">
        <v>21</v>
      </c>
      <c r="U22" s="137">
        <v>12.9</v>
      </c>
      <c r="V22" s="137">
        <v>4.4000000000000004</v>
      </c>
      <c r="W22" s="137">
        <v>3.7</v>
      </c>
      <c r="X22" s="137">
        <v>8</v>
      </c>
      <c r="Y22" s="137">
        <v>1.6</v>
      </c>
      <c r="Z22" s="137">
        <v>-0.2</v>
      </c>
      <c r="AA22" s="137">
        <v>9.8000000000000007</v>
      </c>
      <c r="AB22" s="137">
        <v>3.4</v>
      </c>
      <c r="AC22" s="137">
        <v>14.3</v>
      </c>
      <c r="AD22" s="137">
        <v>-11</v>
      </c>
      <c r="AE22" s="137">
        <v>0</v>
      </c>
      <c r="AF22" s="137">
        <v>6.5</v>
      </c>
      <c r="AG22" s="137">
        <v>7.9</v>
      </c>
      <c r="AH22" s="137">
        <v>0</v>
      </c>
      <c r="AI22" s="137" t="s">
        <v>508</v>
      </c>
      <c r="AJ22" s="137" t="s">
        <v>508</v>
      </c>
      <c r="AK22" s="137" t="s">
        <v>508</v>
      </c>
      <c r="AL22" s="137">
        <v>-1.4</v>
      </c>
      <c r="AM22" s="137">
        <v>-10</v>
      </c>
      <c r="AN22" s="137">
        <v>0</v>
      </c>
      <c r="AO22" s="137" t="s">
        <v>508</v>
      </c>
      <c r="AP22" s="137">
        <v>0</v>
      </c>
      <c r="AQ22" s="137">
        <v>-10</v>
      </c>
      <c r="AR22" s="137">
        <v>0</v>
      </c>
      <c r="AS22" s="137">
        <v>81.900000000000006</v>
      </c>
      <c r="AT22" s="137">
        <v>-22.6</v>
      </c>
    </row>
    <row r="23" spans="1:46" x14ac:dyDescent="0.3">
      <c r="A23" s="155">
        <v>19633</v>
      </c>
      <c r="B23" s="137">
        <v>-45.7</v>
      </c>
      <c r="C23" s="137">
        <v>283</v>
      </c>
      <c r="D23" s="137">
        <v>159.80000000000001</v>
      </c>
      <c r="E23" s="137">
        <v>0</v>
      </c>
      <c r="F23" s="137">
        <v>21</v>
      </c>
      <c r="G23" s="137" t="s">
        <v>508</v>
      </c>
      <c r="H23" s="137">
        <v>24.6</v>
      </c>
      <c r="I23" s="137">
        <v>56.9</v>
      </c>
      <c r="J23" s="137">
        <v>3.8</v>
      </c>
      <c r="K23" s="137">
        <v>3.4</v>
      </c>
      <c r="L23" s="137">
        <v>13.6</v>
      </c>
      <c r="M23" s="137">
        <v>328.7</v>
      </c>
      <c r="N23" s="137">
        <v>222.1</v>
      </c>
      <c r="O23" s="137">
        <v>36.4</v>
      </c>
      <c r="P23" s="137">
        <v>0</v>
      </c>
      <c r="Q23" s="137">
        <v>2.4</v>
      </c>
      <c r="R23" s="137">
        <v>3.5</v>
      </c>
      <c r="S23" s="137">
        <v>33.6</v>
      </c>
      <c r="T23" s="137">
        <v>20</v>
      </c>
      <c r="U23" s="137">
        <v>13.8</v>
      </c>
      <c r="V23" s="137">
        <v>2.4</v>
      </c>
      <c r="W23" s="137">
        <v>3.8</v>
      </c>
      <c r="X23" s="137">
        <v>8.9</v>
      </c>
      <c r="Y23" s="137">
        <v>1.8</v>
      </c>
      <c r="Z23" s="137">
        <v>12.8</v>
      </c>
      <c r="AA23" s="137">
        <v>12.7</v>
      </c>
      <c r="AB23" s="137">
        <v>8.9</v>
      </c>
      <c r="AC23" s="137">
        <v>20</v>
      </c>
      <c r="AD23" s="137">
        <v>-11.1</v>
      </c>
      <c r="AE23" s="137">
        <v>0</v>
      </c>
      <c r="AF23" s="137">
        <v>3.7</v>
      </c>
      <c r="AG23" s="137">
        <v>4.4000000000000004</v>
      </c>
      <c r="AH23" s="137">
        <v>0</v>
      </c>
      <c r="AI23" s="137" t="s">
        <v>508</v>
      </c>
      <c r="AJ23" s="137" t="s">
        <v>508</v>
      </c>
      <c r="AK23" s="137" t="s">
        <v>508</v>
      </c>
      <c r="AL23" s="137">
        <v>-0.7</v>
      </c>
      <c r="AM23" s="137">
        <v>0.1</v>
      </c>
      <c r="AN23" s="137">
        <v>0.1</v>
      </c>
      <c r="AO23" s="137" t="s">
        <v>508</v>
      </c>
      <c r="AP23" s="137">
        <v>0.1</v>
      </c>
      <c r="AQ23" s="137">
        <v>0</v>
      </c>
      <c r="AR23" s="137">
        <v>0</v>
      </c>
      <c r="AS23" s="137">
        <v>59.8</v>
      </c>
      <c r="AT23" s="137">
        <v>26.9</v>
      </c>
    </row>
    <row r="24" spans="1:46" x14ac:dyDescent="0.3">
      <c r="A24" s="151">
        <v>19725</v>
      </c>
      <c r="B24" s="137">
        <v>-9.9</v>
      </c>
      <c r="C24" s="137">
        <v>293.2</v>
      </c>
      <c r="D24" s="137">
        <v>177.4</v>
      </c>
      <c r="E24" s="137">
        <v>0</v>
      </c>
      <c r="F24" s="137">
        <v>17.3</v>
      </c>
      <c r="G24" s="137" t="s">
        <v>508</v>
      </c>
      <c r="H24" s="137">
        <v>22.7</v>
      </c>
      <c r="I24" s="137">
        <v>53.8</v>
      </c>
      <c r="J24" s="137">
        <v>4</v>
      </c>
      <c r="K24" s="137">
        <v>8.4</v>
      </c>
      <c r="L24" s="137">
        <v>9.5</v>
      </c>
      <c r="M24" s="137">
        <v>303.10000000000002</v>
      </c>
      <c r="N24" s="137">
        <v>204.2</v>
      </c>
      <c r="O24" s="137">
        <v>24.4</v>
      </c>
      <c r="P24" s="137">
        <v>0</v>
      </c>
      <c r="Q24" s="137">
        <v>2</v>
      </c>
      <c r="R24" s="137">
        <v>3.2</v>
      </c>
      <c r="S24" s="137">
        <v>38.1</v>
      </c>
      <c r="T24" s="137">
        <v>18.100000000000001</v>
      </c>
      <c r="U24" s="137">
        <v>12.9</v>
      </c>
      <c r="V24" s="137">
        <v>2.4</v>
      </c>
      <c r="W24" s="137">
        <v>2.8</v>
      </c>
      <c r="X24" s="137">
        <v>10.8</v>
      </c>
      <c r="Y24" s="137">
        <v>2.2000000000000002</v>
      </c>
      <c r="Z24" s="137">
        <v>18.8</v>
      </c>
      <c r="AA24" s="137">
        <v>13.8</v>
      </c>
      <c r="AB24" s="137">
        <v>-5.4</v>
      </c>
      <c r="AC24" s="137">
        <v>3.7</v>
      </c>
      <c r="AD24" s="137">
        <v>-9.1</v>
      </c>
      <c r="AE24" s="137">
        <v>0</v>
      </c>
      <c r="AF24" s="137">
        <v>19.100000000000001</v>
      </c>
      <c r="AG24" s="137">
        <v>20</v>
      </c>
      <c r="AH24" s="137">
        <v>0</v>
      </c>
      <c r="AI24" s="137" t="s">
        <v>508</v>
      </c>
      <c r="AJ24" s="137" t="s">
        <v>508</v>
      </c>
      <c r="AK24" s="137" t="s">
        <v>508</v>
      </c>
      <c r="AL24" s="137">
        <v>-0.8</v>
      </c>
      <c r="AM24" s="137">
        <v>5</v>
      </c>
      <c r="AN24" s="137">
        <v>0</v>
      </c>
      <c r="AO24" s="137" t="s">
        <v>508</v>
      </c>
      <c r="AP24" s="137">
        <v>0</v>
      </c>
      <c r="AQ24" s="137">
        <v>5</v>
      </c>
      <c r="AR24" s="137">
        <v>0</v>
      </c>
      <c r="AS24" s="137">
        <v>-20.5</v>
      </c>
      <c r="AT24" s="137">
        <v>-11.6</v>
      </c>
    </row>
    <row r="25" spans="1:46" x14ac:dyDescent="0.3">
      <c r="A25" s="153">
        <v>19815</v>
      </c>
      <c r="B25" s="137">
        <v>-183.7</v>
      </c>
      <c r="C25" s="137">
        <v>217.3</v>
      </c>
      <c r="D25" s="137">
        <v>106.1</v>
      </c>
      <c r="E25" s="137">
        <v>0</v>
      </c>
      <c r="F25" s="137">
        <v>14.2</v>
      </c>
      <c r="G25" s="137" t="s">
        <v>508</v>
      </c>
      <c r="H25" s="137">
        <v>19.3</v>
      </c>
      <c r="I25" s="137">
        <v>56.7</v>
      </c>
      <c r="J25" s="137">
        <v>3.5</v>
      </c>
      <c r="K25" s="137">
        <v>7.8</v>
      </c>
      <c r="L25" s="137">
        <v>9.6999999999999993</v>
      </c>
      <c r="M25" s="137">
        <v>401</v>
      </c>
      <c r="N25" s="137">
        <v>199.5</v>
      </c>
      <c r="O25" s="137">
        <v>24.3</v>
      </c>
      <c r="P25" s="137">
        <v>105.6</v>
      </c>
      <c r="Q25" s="137">
        <v>1.8</v>
      </c>
      <c r="R25" s="137">
        <v>3.4</v>
      </c>
      <c r="S25" s="137">
        <v>36.6</v>
      </c>
      <c r="T25" s="137">
        <v>13.2</v>
      </c>
      <c r="U25" s="137">
        <v>8.9</v>
      </c>
      <c r="V25" s="137">
        <v>1.8</v>
      </c>
      <c r="W25" s="137">
        <v>2.5</v>
      </c>
      <c r="X25" s="137">
        <v>12.6</v>
      </c>
      <c r="Y25" s="137">
        <v>4.0999999999999996</v>
      </c>
      <c r="Z25" s="137">
        <v>-4.3</v>
      </c>
      <c r="AA25" s="137">
        <v>30.9</v>
      </c>
      <c r="AB25" s="137">
        <v>19.8</v>
      </c>
      <c r="AC25" s="137">
        <v>30.3</v>
      </c>
      <c r="AD25" s="137">
        <v>-10.5</v>
      </c>
      <c r="AE25" s="137">
        <v>0</v>
      </c>
      <c r="AF25" s="137">
        <v>11</v>
      </c>
      <c r="AG25" s="137">
        <v>12.1</v>
      </c>
      <c r="AH25" s="137">
        <v>0</v>
      </c>
      <c r="AI25" s="137" t="s">
        <v>508</v>
      </c>
      <c r="AJ25" s="137" t="s">
        <v>508</v>
      </c>
      <c r="AK25" s="137" t="s">
        <v>508</v>
      </c>
      <c r="AL25" s="137">
        <v>-1</v>
      </c>
      <c r="AM25" s="137">
        <v>-35.200000000000003</v>
      </c>
      <c r="AN25" s="137">
        <v>0.1</v>
      </c>
      <c r="AO25" s="137" t="s">
        <v>508</v>
      </c>
      <c r="AP25" s="137">
        <v>0.1</v>
      </c>
      <c r="AQ25" s="137">
        <v>-35.299999999999997</v>
      </c>
      <c r="AR25" s="137">
        <v>0</v>
      </c>
      <c r="AS25" s="137">
        <v>72.099999999999994</v>
      </c>
      <c r="AT25" s="137">
        <v>-116</v>
      </c>
    </row>
    <row r="26" spans="1:46" x14ac:dyDescent="0.3">
      <c r="A26" s="154">
        <v>19906</v>
      </c>
      <c r="B26" s="137">
        <v>-18.3</v>
      </c>
      <c r="C26" s="137">
        <v>279.89999999999998</v>
      </c>
      <c r="D26" s="137">
        <v>152.4</v>
      </c>
      <c r="E26" s="137">
        <v>0</v>
      </c>
      <c r="F26" s="137">
        <v>15.1</v>
      </c>
      <c r="G26" s="137" t="s">
        <v>508</v>
      </c>
      <c r="H26" s="137">
        <v>23.5</v>
      </c>
      <c r="I26" s="137">
        <v>68</v>
      </c>
      <c r="J26" s="137">
        <v>3.2</v>
      </c>
      <c r="K26" s="137">
        <v>7.8</v>
      </c>
      <c r="L26" s="137">
        <v>9.9</v>
      </c>
      <c r="M26" s="137">
        <v>298.3</v>
      </c>
      <c r="N26" s="137">
        <v>188.3</v>
      </c>
      <c r="O26" s="137">
        <v>29.2</v>
      </c>
      <c r="P26" s="137">
        <v>0</v>
      </c>
      <c r="Q26" s="137">
        <v>1.7</v>
      </c>
      <c r="R26" s="137">
        <v>2.7</v>
      </c>
      <c r="S26" s="137">
        <v>42.7</v>
      </c>
      <c r="T26" s="137">
        <v>17.100000000000001</v>
      </c>
      <c r="U26" s="137">
        <v>9.1999999999999993</v>
      </c>
      <c r="V26" s="137">
        <v>4.3</v>
      </c>
      <c r="W26" s="137">
        <v>3.6</v>
      </c>
      <c r="X26" s="137">
        <v>13.4</v>
      </c>
      <c r="Y26" s="137">
        <v>3.3</v>
      </c>
      <c r="Z26" s="137">
        <v>-8.9</v>
      </c>
      <c r="AA26" s="137">
        <v>12.6</v>
      </c>
      <c r="AB26" s="137">
        <v>-3.8</v>
      </c>
      <c r="AC26" s="137">
        <v>8.9</v>
      </c>
      <c r="AD26" s="137">
        <v>-12.7</v>
      </c>
      <c r="AE26" s="137">
        <v>0</v>
      </c>
      <c r="AF26" s="137">
        <v>16.399999999999999</v>
      </c>
      <c r="AG26" s="137">
        <v>20.7</v>
      </c>
      <c r="AH26" s="137">
        <v>0</v>
      </c>
      <c r="AI26" s="137" t="s">
        <v>508</v>
      </c>
      <c r="AJ26" s="137" t="s">
        <v>508</v>
      </c>
      <c r="AK26" s="137" t="s">
        <v>508</v>
      </c>
      <c r="AL26" s="137">
        <v>-4.4000000000000004</v>
      </c>
      <c r="AM26" s="137">
        <v>-21.5</v>
      </c>
      <c r="AN26" s="137">
        <v>-0.1</v>
      </c>
      <c r="AO26" s="137" t="s">
        <v>508</v>
      </c>
      <c r="AP26" s="137">
        <v>-0.1</v>
      </c>
      <c r="AQ26" s="137">
        <v>-21.4</v>
      </c>
      <c r="AR26" s="137">
        <v>0</v>
      </c>
      <c r="AS26" s="137">
        <v>65.099999999999994</v>
      </c>
      <c r="AT26" s="137">
        <v>37.799999999999997</v>
      </c>
    </row>
    <row r="27" spans="1:46" x14ac:dyDescent="0.3">
      <c r="A27" s="155">
        <v>19998</v>
      </c>
      <c r="B27" s="137">
        <v>-15.5</v>
      </c>
      <c r="C27" s="137">
        <v>301.60000000000002</v>
      </c>
      <c r="D27" s="137">
        <v>179.9</v>
      </c>
      <c r="E27" s="137">
        <v>0</v>
      </c>
      <c r="F27" s="137">
        <v>11.6</v>
      </c>
      <c r="G27" s="137" t="s">
        <v>508</v>
      </c>
      <c r="H27" s="137">
        <v>20.2</v>
      </c>
      <c r="I27" s="137">
        <v>68.2</v>
      </c>
      <c r="J27" s="137">
        <v>5.0999999999999996</v>
      </c>
      <c r="K27" s="137">
        <v>8.1999999999999993</v>
      </c>
      <c r="L27" s="137">
        <v>8.4</v>
      </c>
      <c r="M27" s="137">
        <v>317.10000000000002</v>
      </c>
      <c r="N27" s="137">
        <v>196.7</v>
      </c>
      <c r="O27" s="137">
        <v>36.1</v>
      </c>
      <c r="P27" s="137">
        <v>0</v>
      </c>
      <c r="Q27" s="137">
        <v>1.7</v>
      </c>
      <c r="R27" s="137">
        <v>3</v>
      </c>
      <c r="S27" s="137">
        <v>44.9</v>
      </c>
      <c r="T27" s="137">
        <v>16.8</v>
      </c>
      <c r="U27" s="137">
        <v>10.9</v>
      </c>
      <c r="V27" s="137">
        <v>2.1</v>
      </c>
      <c r="W27" s="137">
        <v>3.8</v>
      </c>
      <c r="X27" s="137">
        <v>15</v>
      </c>
      <c r="Y27" s="137">
        <v>2.9</v>
      </c>
      <c r="Z27" s="137">
        <v>23.3</v>
      </c>
      <c r="AA27" s="137">
        <v>29.2</v>
      </c>
      <c r="AB27" s="137">
        <v>14.3</v>
      </c>
      <c r="AC27" s="137">
        <v>32.1</v>
      </c>
      <c r="AD27" s="137">
        <v>-17.8</v>
      </c>
      <c r="AE27" s="137">
        <v>0</v>
      </c>
      <c r="AF27" s="137">
        <v>14.9</v>
      </c>
      <c r="AG27" s="137">
        <v>15.4</v>
      </c>
      <c r="AH27" s="137">
        <v>0</v>
      </c>
      <c r="AI27" s="137" t="s">
        <v>508</v>
      </c>
      <c r="AJ27" s="137" t="s">
        <v>508</v>
      </c>
      <c r="AK27" s="137" t="s">
        <v>508</v>
      </c>
      <c r="AL27" s="137">
        <v>-0.4</v>
      </c>
      <c r="AM27" s="137">
        <v>-5.9</v>
      </c>
      <c r="AN27" s="137">
        <v>0.1</v>
      </c>
      <c r="AO27" s="137" t="s">
        <v>508</v>
      </c>
      <c r="AP27" s="137">
        <v>0.1</v>
      </c>
      <c r="AQ27" s="137">
        <v>-6</v>
      </c>
      <c r="AR27" s="137">
        <v>0</v>
      </c>
      <c r="AS27" s="137">
        <v>55.9</v>
      </c>
      <c r="AT27" s="137">
        <v>63.8</v>
      </c>
    </row>
    <row r="28" spans="1:46" x14ac:dyDescent="0.3">
      <c r="A28" s="151">
        <v>20090</v>
      </c>
      <c r="B28" s="137">
        <v>-15.2</v>
      </c>
      <c r="C28" s="137">
        <v>299.2</v>
      </c>
      <c r="D28" s="137">
        <v>189</v>
      </c>
      <c r="E28" s="137">
        <v>0</v>
      </c>
      <c r="F28" s="137">
        <v>8.9</v>
      </c>
      <c r="G28" s="137" t="s">
        <v>508</v>
      </c>
      <c r="H28" s="137">
        <v>25.1</v>
      </c>
      <c r="I28" s="137">
        <v>55.7</v>
      </c>
      <c r="J28" s="137">
        <v>4.7</v>
      </c>
      <c r="K28" s="137">
        <v>9.4</v>
      </c>
      <c r="L28" s="137">
        <v>6.4</v>
      </c>
      <c r="M28" s="137">
        <v>314.39999999999998</v>
      </c>
      <c r="N28" s="137">
        <v>210.6</v>
      </c>
      <c r="O28" s="137">
        <v>25.3</v>
      </c>
      <c r="P28" s="137">
        <v>0</v>
      </c>
      <c r="Q28" s="137">
        <v>1.6</v>
      </c>
      <c r="R28" s="137">
        <v>2.7</v>
      </c>
      <c r="S28" s="137">
        <v>36.6</v>
      </c>
      <c r="T28" s="137">
        <v>22.3</v>
      </c>
      <c r="U28" s="137">
        <v>15.3</v>
      </c>
      <c r="V28" s="137">
        <v>3.3</v>
      </c>
      <c r="W28" s="137">
        <v>3.7</v>
      </c>
      <c r="X28" s="137">
        <v>13.3</v>
      </c>
      <c r="Y28" s="137">
        <v>1.9</v>
      </c>
      <c r="Z28" s="137">
        <v>82.2</v>
      </c>
      <c r="AA28" s="137">
        <v>65.3</v>
      </c>
      <c r="AB28" s="137">
        <v>25.2</v>
      </c>
      <c r="AC28" s="137">
        <v>36.1</v>
      </c>
      <c r="AD28" s="137">
        <v>-10.8</v>
      </c>
      <c r="AE28" s="137">
        <v>0</v>
      </c>
      <c r="AF28" s="137">
        <v>40</v>
      </c>
      <c r="AG28" s="137">
        <v>42.6</v>
      </c>
      <c r="AH28" s="137">
        <v>0</v>
      </c>
      <c r="AI28" s="137" t="s">
        <v>508</v>
      </c>
      <c r="AJ28" s="137" t="s">
        <v>508</v>
      </c>
      <c r="AK28" s="137" t="s">
        <v>508</v>
      </c>
      <c r="AL28" s="137">
        <v>-2.5</v>
      </c>
      <c r="AM28" s="137">
        <v>16.899999999999999</v>
      </c>
      <c r="AN28" s="137">
        <v>-0.1</v>
      </c>
      <c r="AO28" s="137" t="s">
        <v>508</v>
      </c>
      <c r="AP28" s="137">
        <v>-0.1</v>
      </c>
      <c r="AQ28" s="137">
        <v>17</v>
      </c>
      <c r="AR28" s="137">
        <v>0</v>
      </c>
      <c r="AS28" s="137">
        <v>-12.2</v>
      </c>
      <c r="AT28" s="137">
        <v>54.8</v>
      </c>
    </row>
    <row r="29" spans="1:46" x14ac:dyDescent="0.3">
      <c r="A29" s="153">
        <v>20180</v>
      </c>
      <c r="B29" s="137">
        <v>-17.100000000000001</v>
      </c>
      <c r="C29" s="137">
        <v>294.7</v>
      </c>
      <c r="D29" s="137">
        <v>163.4</v>
      </c>
      <c r="E29" s="137">
        <v>0</v>
      </c>
      <c r="F29" s="137">
        <v>25.1</v>
      </c>
      <c r="G29" s="137" t="s">
        <v>508</v>
      </c>
      <c r="H29" s="137">
        <v>26.6</v>
      </c>
      <c r="I29" s="137">
        <v>57.5</v>
      </c>
      <c r="J29" s="137">
        <v>4</v>
      </c>
      <c r="K29" s="137">
        <v>10.1</v>
      </c>
      <c r="L29" s="137">
        <v>8</v>
      </c>
      <c r="M29" s="137">
        <v>311.89999999999998</v>
      </c>
      <c r="N29" s="137">
        <v>215.6</v>
      </c>
      <c r="O29" s="137">
        <v>25.2</v>
      </c>
      <c r="P29" s="137">
        <v>0</v>
      </c>
      <c r="Q29" s="137">
        <v>1.8</v>
      </c>
      <c r="R29" s="137">
        <v>3.6</v>
      </c>
      <c r="S29" s="137">
        <v>31.1</v>
      </c>
      <c r="T29" s="137">
        <v>16.600000000000001</v>
      </c>
      <c r="U29" s="137">
        <v>10.199999999999999</v>
      </c>
      <c r="V29" s="137">
        <v>2.7</v>
      </c>
      <c r="W29" s="137">
        <v>3.7</v>
      </c>
      <c r="X29" s="137">
        <v>15.6</v>
      </c>
      <c r="Y29" s="137">
        <v>2.2000000000000002</v>
      </c>
      <c r="Z29" s="137">
        <v>12.8</v>
      </c>
      <c r="AA29" s="137">
        <v>2.6</v>
      </c>
      <c r="AB29" s="137">
        <v>-5.7</v>
      </c>
      <c r="AC29" s="137">
        <v>12.1</v>
      </c>
      <c r="AD29" s="137">
        <v>-17.899999999999999</v>
      </c>
      <c r="AE29" s="137">
        <v>0</v>
      </c>
      <c r="AF29" s="137">
        <v>8.3000000000000007</v>
      </c>
      <c r="AG29" s="137">
        <v>14.1</v>
      </c>
      <c r="AH29" s="137">
        <v>0</v>
      </c>
      <c r="AI29" s="137" t="s">
        <v>508</v>
      </c>
      <c r="AJ29" s="137" t="s">
        <v>508</v>
      </c>
      <c r="AK29" s="137" t="s">
        <v>508</v>
      </c>
      <c r="AL29" s="137">
        <v>-5.8</v>
      </c>
      <c r="AM29" s="137">
        <v>10.3</v>
      </c>
      <c r="AN29" s="137">
        <v>0.1</v>
      </c>
      <c r="AO29" s="137" t="s">
        <v>508</v>
      </c>
      <c r="AP29" s="137">
        <v>0.1</v>
      </c>
      <c r="AQ29" s="137">
        <v>10.1</v>
      </c>
      <c r="AR29" s="137">
        <v>0</v>
      </c>
      <c r="AS29" s="137">
        <v>24.4</v>
      </c>
      <c r="AT29" s="137">
        <v>20</v>
      </c>
    </row>
    <row r="30" spans="1:46" x14ac:dyDescent="0.3">
      <c r="A30" s="154">
        <v>20271</v>
      </c>
      <c r="B30" s="137">
        <v>50.6</v>
      </c>
      <c r="C30" s="137">
        <v>378</v>
      </c>
      <c r="D30" s="137">
        <v>176.6</v>
      </c>
      <c r="E30" s="137">
        <v>0</v>
      </c>
      <c r="F30" s="137">
        <v>73.3</v>
      </c>
      <c r="G30" s="137" t="s">
        <v>508</v>
      </c>
      <c r="H30" s="137">
        <v>36.299999999999997</v>
      </c>
      <c r="I30" s="137">
        <v>69.3</v>
      </c>
      <c r="J30" s="137">
        <v>3.6</v>
      </c>
      <c r="K30" s="137">
        <v>9.6999999999999993</v>
      </c>
      <c r="L30" s="137">
        <v>9.1</v>
      </c>
      <c r="M30" s="137">
        <v>327.39999999999998</v>
      </c>
      <c r="N30" s="137">
        <v>215</v>
      </c>
      <c r="O30" s="137">
        <v>30.3</v>
      </c>
      <c r="P30" s="137">
        <v>0</v>
      </c>
      <c r="Q30" s="137">
        <v>2.2999999999999998</v>
      </c>
      <c r="R30" s="137">
        <v>3.5</v>
      </c>
      <c r="S30" s="137">
        <v>37.200000000000003</v>
      </c>
      <c r="T30" s="137">
        <v>20.6</v>
      </c>
      <c r="U30" s="137">
        <v>10.8</v>
      </c>
      <c r="V30" s="137">
        <v>4.7</v>
      </c>
      <c r="W30" s="137">
        <v>5.2</v>
      </c>
      <c r="X30" s="137">
        <v>15.8</v>
      </c>
      <c r="Y30" s="137">
        <v>2.7</v>
      </c>
      <c r="Z30" s="137">
        <v>48</v>
      </c>
      <c r="AA30" s="137">
        <v>48.2</v>
      </c>
      <c r="AB30" s="137">
        <v>12.7</v>
      </c>
      <c r="AC30" s="137">
        <v>28.9</v>
      </c>
      <c r="AD30" s="137">
        <v>-16.100000000000001</v>
      </c>
      <c r="AE30" s="137">
        <v>0</v>
      </c>
      <c r="AF30" s="137">
        <v>35.4</v>
      </c>
      <c r="AG30" s="137">
        <v>36</v>
      </c>
      <c r="AH30" s="137">
        <v>0</v>
      </c>
      <c r="AI30" s="137" t="s">
        <v>508</v>
      </c>
      <c r="AJ30" s="137" t="s">
        <v>508</v>
      </c>
      <c r="AK30" s="137" t="s">
        <v>508</v>
      </c>
      <c r="AL30" s="137">
        <v>-0.5</v>
      </c>
      <c r="AM30" s="137">
        <v>-0.2</v>
      </c>
      <c r="AN30" s="137">
        <v>-0.2</v>
      </c>
      <c r="AO30" s="137" t="s">
        <v>508</v>
      </c>
      <c r="AP30" s="137">
        <v>-0.2</v>
      </c>
      <c r="AQ30" s="137">
        <v>0</v>
      </c>
      <c r="AR30" s="137">
        <v>0</v>
      </c>
      <c r="AS30" s="137">
        <v>-42.7</v>
      </c>
      <c r="AT30" s="137">
        <v>55.8</v>
      </c>
    </row>
    <row r="31" spans="1:46" x14ac:dyDescent="0.3">
      <c r="A31" s="155">
        <v>20363</v>
      </c>
      <c r="B31" s="137">
        <v>-16.600000000000001</v>
      </c>
      <c r="C31" s="137">
        <v>357.1</v>
      </c>
      <c r="D31" s="137">
        <v>209.4</v>
      </c>
      <c r="E31" s="137">
        <v>0</v>
      </c>
      <c r="F31" s="137">
        <v>13.6</v>
      </c>
      <c r="G31" s="137" t="s">
        <v>508</v>
      </c>
      <c r="H31" s="137">
        <v>30.1</v>
      </c>
      <c r="I31" s="137">
        <v>79.3</v>
      </c>
      <c r="J31" s="137">
        <v>5.9</v>
      </c>
      <c r="K31" s="137">
        <v>10.199999999999999</v>
      </c>
      <c r="L31" s="137">
        <v>8.5</v>
      </c>
      <c r="M31" s="137">
        <v>373.7</v>
      </c>
      <c r="N31" s="137">
        <v>242.4</v>
      </c>
      <c r="O31" s="137">
        <v>37.5</v>
      </c>
      <c r="P31" s="137">
        <v>0.2</v>
      </c>
      <c r="Q31" s="137">
        <v>2.2000000000000002</v>
      </c>
      <c r="R31" s="137">
        <v>3.9</v>
      </c>
      <c r="S31" s="137">
        <v>46.4</v>
      </c>
      <c r="T31" s="137">
        <v>21.1</v>
      </c>
      <c r="U31" s="137">
        <v>12.9</v>
      </c>
      <c r="V31" s="137">
        <v>2.8</v>
      </c>
      <c r="W31" s="137">
        <v>5.4</v>
      </c>
      <c r="X31" s="137">
        <v>18.100000000000001</v>
      </c>
      <c r="Y31" s="137">
        <v>1.9</v>
      </c>
      <c r="Z31" s="137">
        <v>20.2</v>
      </c>
      <c r="AA31" s="137">
        <v>20.8</v>
      </c>
      <c r="AB31" s="137">
        <v>5</v>
      </c>
      <c r="AC31" s="137">
        <v>24.6</v>
      </c>
      <c r="AD31" s="137">
        <v>-19.7</v>
      </c>
      <c r="AE31" s="137">
        <v>0</v>
      </c>
      <c r="AF31" s="137">
        <v>15.9</v>
      </c>
      <c r="AG31" s="137">
        <v>20.3</v>
      </c>
      <c r="AH31" s="137">
        <v>0</v>
      </c>
      <c r="AI31" s="137" t="s">
        <v>508</v>
      </c>
      <c r="AJ31" s="137" t="s">
        <v>508</v>
      </c>
      <c r="AK31" s="137" t="s">
        <v>508</v>
      </c>
      <c r="AL31" s="137">
        <v>-4.4000000000000004</v>
      </c>
      <c r="AM31" s="137">
        <v>-0.6</v>
      </c>
      <c r="AN31" s="137">
        <v>0.1</v>
      </c>
      <c r="AO31" s="137" t="s">
        <v>508</v>
      </c>
      <c r="AP31" s="137">
        <v>0.1</v>
      </c>
      <c r="AQ31" s="137">
        <v>-0.7</v>
      </c>
      <c r="AR31" s="137">
        <v>0</v>
      </c>
      <c r="AS31" s="137">
        <v>67.2</v>
      </c>
      <c r="AT31" s="137">
        <v>70.8</v>
      </c>
    </row>
    <row r="32" spans="1:46" x14ac:dyDescent="0.3">
      <c r="A32" s="151">
        <v>20455</v>
      </c>
      <c r="B32" s="137">
        <v>39.700000000000003</v>
      </c>
      <c r="C32" s="137">
        <v>390.6</v>
      </c>
      <c r="D32" s="137">
        <v>243.6</v>
      </c>
      <c r="E32" s="137">
        <v>0</v>
      </c>
      <c r="F32" s="137">
        <v>30.4</v>
      </c>
      <c r="G32" s="137" t="s">
        <v>508</v>
      </c>
      <c r="H32" s="137">
        <v>31.2</v>
      </c>
      <c r="I32" s="137">
        <v>63</v>
      </c>
      <c r="J32" s="137">
        <v>4.8</v>
      </c>
      <c r="K32" s="137">
        <v>10.6</v>
      </c>
      <c r="L32" s="137">
        <v>6.9</v>
      </c>
      <c r="M32" s="137">
        <v>350.9</v>
      </c>
      <c r="N32" s="137">
        <v>238.5</v>
      </c>
      <c r="O32" s="137">
        <v>27.2</v>
      </c>
      <c r="P32" s="137">
        <v>0</v>
      </c>
      <c r="Q32" s="137">
        <v>2.4</v>
      </c>
      <c r="R32" s="137">
        <v>4.4000000000000004</v>
      </c>
      <c r="S32" s="137">
        <v>40.700000000000003</v>
      </c>
      <c r="T32" s="137">
        <v>22.4</v>
      </c>
      <c r="U32" s="137">
        <v>15.7</v>
      </c>
      <c r="V32" s="137">
        <v>3.5</v>
      </c>
      <c r="W32" s="137">
        <v>3.2</v>
      </c>
      <c r="X32" s="137">
        <v>13.3</v>
      </c>
      <c r="Y32" s="137">
        <v>2.1</v>
      </c>
      <c r="Z32" s="137">
        <v>30.2</v>
      </c>
      <c r="AA32" s="137">
        <v>49.8</v>
      </c>
      <c r="AB32" s="137">
        <v>9.6999999999999993</v>
      </c>
      <c r="AC32" s="137">
        <v>24.3</v>
      </c>
      <c r="AD32" s="137">
        <v>-14.6</v>
      </c>
      <c r="AE32" s="137">
        <v>0</v>
      </c>
      <c r="AF32" s="137">
        <v>40.1</v>
      </c>
      <c r="AG32" s="137">
        <v>40.299999999999997</v>
      </c>
      <c r="AH32" s="137">
        <v>0</v>
      </c>
      <c r="AI32" s="137" t="s">
        <v>508</v>
      </c>
      <c r="AJ32" s="137" t="s">
        <v>508</v>
      </c>
      <c r="AK32" s="137" t="s">
        <v>508</v>
      </c>
      <c r="AL32" s="137">
        <v>-0.3</v>
      </c>
      <c r="AM32" s="137">
        <v>-19.600000000000001</v>
      </c>
      <c r="AN32" s="137">
        <v>-0.1</v>
      </c>
      <c r="AO32" s="137" t="s">
        <v>508</v>
      </c>
      <c r="AP32" s="137">
        <v>-0.1</v>
      </c>
      <c r="AQ32" s="137">
        <v>-19.5</v>
      </c>
      <c r="AR32" s="137">
        <v>0</v>
      </c>
      <c r="AS32" s="137">
        <v>-57.8</v>
      </c>
      <c r="AT32" s="137">
        <v>12.1</v>
      </c>
    </row>
    <row r="33" spans="1:46" x14ac:dyDescent="0.3">
      <c r="A33" s="153">
        <v>20546</v>
      </c>
      <c r="B33" s="137">
        <v>-84.1</v>
      </c>
      <c r="C33" s="137">
        <v>314.39999999999998</v>
      </c>
      <c r="D33" s="137">
        <v>173.5</v>
      </c>
      <c r="E33" s="137">
        <v>0</v>
      </c>
      <c r="F33" s="137">
        <v>16.100000000000001</v>
      </c>
      <c r="G33" s="137" t="s">
        <v>508</v>
      </c>
      <c r="H33" s="137">
        <v>28.3</v>
      </c>
      <c r="I33" s="137">
        <v>72.7</v>
      </c>
      <c r="J33" s="137">
        <v>4.0999999999999996</v>
      </c>
      <c r="K33" s="137">
        <v>11.6</v>
      </c>
      <c r="L33" s="137">
        <v>8.1999999999999993</v>
      </c>
      <c r="M33" s="137">
        <v>398.5</v>
      </c>
      <c r="N33" s="137">
        <v>279.5</v>
      </c>
      <c r="O33" s="137">
        <v>27.1</v>
      </c>
      <c r="P33" s="137">
        <v>0</v>
      </c>
      <c r="Q33" s="137">
        <v>2.5</v>
      </c>
      <c r="R33" s="137">
        <v>4.5</v>
      </c>
      <c r="S33" s="137">
        <v>45.9</v>
      </c>
      <c r="T33" s="137">
        <v>19.899999999999999</v>
      </c>
      <c r="U33" s="137">
        <v>12.8</v>
      </c>
      <c r="V33" s="137">
        <v>3.2</v>
      </c>
      <c r="W33" s="137">
        <v>3.8</v>
      </c>
      <c r="X33" s="137">
        <v>16.3</v>
      </c>
      <c r="Y33" s="137">
        <v>2.9</v>
      </c>
      <c r="Z33" s="137">
        <v>24.6</v>
      </c>
      <c r="AA33" s="137">
        <v>7.3</v>
      </c>
      <c r="AB33" s="137">
        <v>-1.4</v>
      </c>
      <c r="AC33" s="137">
        <v>17.7</v>
      </c>
      <c r="AD33" s="137">
        <v>-19.100000000000001</v>
      </c>
      <c r="AE33" s="137">
        <v>0</v>
      </c>
      <c r="AF33" s="137">
        <v>8.6999999999999993</v>
      </c>
      <c r="AG33" s="137">
        <v>11</v>
      </c>
      <c r="AH33" s="137">
        <v>0</v>
      </c>
      <c r="AI33" s="137" t="s">
        <v>508</v>
      </c>
      <c r="AJ33" s="137" t="s">
        <v>508</v>
      </c>
      <c r="AK33" s="137" t="s">
        <v>508</v>
      </c>
      <c r="AL33" s="137">
        <v>-2.2999999999999998</v>
      </c>
      <c r="AM33" s="137">
        <v>17.3</v>
      </c>
      <c r="AN33" s="137">
        <v>1.7</v>
      </c>
      <c r="AO33" s="137" t="s">
        <v>508</v>
      </c>
      <c r="AP33" s="137">
        <v>1.7</v>
      </c>
      <c r="AQ33" s="137">
        <v>15.6</v>
      </c>
      <c r="AR33" s="137">
        <v>0</v>
      </c>
      <c r="AS33" s="137">
        <v>22.7</v>
      </c>
      <c r="AT33" s="137">
        <v>-36.799999999999997</v>
      </c>
    </row>
    <row r="34" spans="1:46" x14ac:dyDescent="0.3">
      <c r="A34" s="154">
        <v>20637</v>
      </c>
      <c r="B34" s="137">
        <v>-56.8</v>
      </c>
      <c r="C34" s="137">
        <v>337.8</v>
      </c>
      <c r="D34" s="137">
        <v>187.4</v>
      </c>
      <c r="E34" s="137">
        <v>0</v>
      </c>
      <c r="F34" s="137">
        <v>11.7</v>
      </c>
      <c r="G34" s="137" t="s">
        <v>508</v>
      </c>
      <c r="H34" s="137">
        <v>39.5</v>
      </c>
      <c r="I34" s="137">
        <v>70.8</v>
      </c>
      <c r="J34" s="137">
        <v>3.8</v>
      </c>
      <c r="K34" s="137">
        <v>10.8</v>
      </c>
      <c r="L34" s="137">
        <v>13.7</v>
      </c>
      <c r="M34" s="137">
        <v>394.6</v>
      </c>
      <c r="N34" s="137">
        <v>270.89999999999998</v>
      </c>
      <c r="O34" s="137">
        <v>32.5</v>
      </c>
      <c r="P34" s="137">
        <v>0</v>
      </c>
      <c r="Q34" s="137">
        <v>2.9</v>
      </c>
      <c r="R34" s="137">
        <v>4.7</v>
      </c>
      <c r="S34" s="137">
        <v>42</v>
      </c>
      <c r="T34" s="137">
        <v>23.1</v>
      </c>
      <c r="U34" s="137">
        <v>12.5</v>
      </c>
      <c r="V34" s="137">
        <v>4.9000000000000004</v>
      </c>
      <c r="W34" s="137">
        <v>5.7</v>
      </c>
      <c r="X34" s="137">
        <v>16.5</v>
      </c>
      <c r="Y34" s="137">
        <v>2</v>
      </c>
      <c r="Z34" s="137">
        <v>36.700000000000003</v>
      </c>
      <c r="AA34" s="137">
        <v>46</v>
      </c>
      <c r="AB34" s="137">
        <v>18.7</v>
      </c>
      <c r="AC34" s="137">
        <v>44.8</v>
      </c>
      <c r="AD34" s="137">
        <v>-26.1</v>
      </c>
      <c r="AE34" s="137">
        <v>0</v>
      </c>
      <c r="AF34" s="137">
        <v>27.3</v>
      </c>
      <c r="AG34" s="137">
        <v>28.6</v>
      </c>
      <c r="AH34" s="137">
        <v>0</v>
      </c>
      <c r="AI34" s="137" t="s">
        <v>508</v>
      </c>
      <c r="AJ34" s="137" t="s">
        <v>508</v>
      </c>
      <c r="AK34" s="137" t="s">
        <v>508</v>
      </c>
      <c r="AL34" s="137">
        <v>-1.3</v>
      </c>
      <c r="AM34" s="137">
        <v>-9.3000000000000007</v>
      </c>
      <c r="AN34" s="137">
        <v>-0.5</v>
      </c>
      <c r="AO34" s="137" t="s">
        <v>508</v>
      </c>
      <c r="AP34" s="137">
        <v>-0.5</v>
      </c>
      <c r="AQ34" s="137">
        <v>-8.8000000000000007</v>
      </c>
      <c r="AR34" s="137">
        <v>0</v>
      </c>
      <c r="AS34" s="137">
        <v>53.2</v>
      </c>
      <c r="AT34" s="137">
        <v>33.1</v>
      </c>
    </row>
    <row r="35" spans="1:46" x14ac:dyDescent="0.3">
      <c r="A35" s="155">
        <v>20729</v>
      </c>
      <c r="B35" s="137">
        <v>-81.900000000000006</v>
      </c>
      <c r="C35" s="137">
        <v>352.4</v>
      </c>
      <c r="D35" s="137">
        <v>202.7</v>
      </c>
      <c r="E35" s="137">
        <v>0</v>
      </c>
      <c r="F35" s="137">
        <v>9.1</v>
      </c>
      <c r="G35" s="137" t="s">
        <v>508</v>
      </c>
      <c r="H35" s="137">
        <v>34.6</v>
      </c>
      <c r="I35" s="137">
        <v>71.400000000000006</v>
      </c>
      <c r="J35" s="137">
        <v>6.1</v>
      </c>
      <c r="K35" s="137">
        <v>11.6</v>
      </c>
      <c r="L35" s="137">
        <v>16.899999999999999</v>
      </c>
      <c r="M35" s="137">
        <v>434.3</v>
      </c>
      <c r="N35" s="137">
        <v>282.7</v>
      </c>
      <c r="O35" s="137">
        <v>40.299999999999997</v>
      </c>
      <c r="P35" s="137">
        <v>0</v>
      </c>
      <c r="Q35" s="137">
        <v>2.5</v>
      </c>
      <c r="R35" s="137">
        <v>5.2</v>
      </c>
      <c r="S35" s="137">
        <v>43.2</v>
      </c>
      <c r="T35" s="137">
        <v>33.4</v>
      </c>
      <c r="U35" s="137">
        <v>22.4</v>
      </c>
      <c r="V35" s="137">
        <v>3.4</v>
      </c>
      <c r="W35" s="137">
        <v>7.6</v>
      </c>
      <c r="X35" s="137">
        <v>24.9</v>
      </c>
      <c r="Y35" s="137">
        <v>2</v>
      </c>
      <c r="Z35" s="137">
        <v>-8.9</v>
      </c>
      <c r="AA35" s="137">
        <v>24.1</v>
      </c>
      <c r="AB35" s="137">
        <v>8.4</v>
      </c>
      <c r="AC35" s="137">
        <v>27.9</v>
      </c>
      <c r="AD35" s="137">
        <v>-19.399999999999999</v>
      </c>
      <c r="AE35" s="137">
        <v>0</v>
      </c>
      <c r="AF35" s="137">
        <v>15.6</v>
      </c>
      <c r="AG35" s="137">
        <v>23.8</v>
      </c>
      <c r="AH35" s="137">
        <v>0</v>
      </c>
      <c r="AI35" s="137" t="s">
        <v>508</v>
      </c>
      <c r="AJ35" s="137" t="s">
        <v>508</v>
      </c>
      <c r="AK35" s="137" t="s">
        <v>508</v>
      </c>
      <c r="AL35" s="137">
        <v>-8.1999999999999993</v>
      </c>
      <c r="AM35" s="137">
        <v>-32.9</v>
      </c>
      <c r="AN35" s="137">
        <v>1.3</v>
      </c>
      <c r="AO35" s="137" t="s">
        <v>508</v>
      </c>
      <c r="AP35" s="137">
        <v>1.3</v>
      </c>
      <c r="AQ35" s="137">
        <v>-34.200000000000003</v>
      </c>
      <c r="AR35" s="137">
        <v>0</v>
      </c>
      <c r="AS35" s="137">
        <v>143.6</v>
      </c>
      <c r="AT35" s="137">
        <v>52.9</v>
      </c>
    </row>
    <row r="36" spans="1:46" x14ac:dyDescent="0.3">
      <c r="A36" s="151">
        <v>20821</v>
      </c>
      <c r="B36" s="137">
        <v>-76.3</v>
      </c>
      <c r="C36" s="137">
        <v>309</v>
      </c>
      <c r="D36" s="137">
        <v>174.8</v>
      </c>
      <c r="E36" s="137">
        <v>0</v>
      </c>
      <c r="F36" s="137">
        <v>15.5</v>
      </c>
      <c r="G36" s="137" t="s">
        <v>508</v>
      </c>
      <c r="H36" s="137">
        <v>30.1</v>
      </c>
      <c r="I36" s="137">
        <v>64.8</v>
      </c>
      <c r="J36" s="137">
        <v>4.5</v>
      </c>
      <c r="K36" s="137">
        <v>12.3</v>
      </c>
      <c r="L36" s="137">
        <v>7</v>
      </c>
      <c r="M36" s="137">
        <v>385.3</v>
      </c>
      <c r="N36" s="137">
        <v>270.39999999999998</v>
      </c>
      <c r="O36" s="137">
        <v>28</v>
      </c>
      <c r="P36" s="137">
        <v>1.2</v>
      </c>
      <c r="Q36" s="137">
        <v>2.2000000000000002</v>
      </c>
      <c r="R36" s="137">
        <v>4.8</v>
      </c>
      <c r="S36" s="137">
        <v>39.9</v>
      </c>
      <c r="T36" s="137">
        <v>21.2</v>
      </c>
      <c r="U36" s="137">
        <v>13.7</v>
      </c>
      <c r="V36" s="137">
        <v>3.1</v>
      </c>
      <c r="W36" s="137">
        <v>4.3</v>
      </c>
      <c r="X36" s="137">
        <v>16.2</v>
      </c>
      <c r="Y36" s="137">
        <v>1.4</v>
      </c>
      <c r="Z36" s="137">
        <v>41.1</v>
      </c>
      <c r="AA36" s="137">
        <v>35.200000000000003</v>
      </c>
      <c r="AB36" s="137">
        <v>6.5</v>
      </c>
      <c r="AC36" s="137">
        <v>20.8</v>
      </c>
      <c r="AD36" s="137">
        <v>-14.4</v>
      </c>
      <c r="AE36" s="137">
        <v>0</v>
      </c>
      <c r="AF36" s="137">
        <v>28.8</v>
      </c>
      <c r="AG36" s="137">
        <v>28.7</v>
      </c>
      <c r="AH36" s="137">
        <v>0</v>
      </c>
      <c r="AI36" s="137" t="s">
        <v>508</v>
      </c>
      <c r="AJ36" s="137" t="s">
        <v>508</v>
      </c>
      <c r="AK36" s="137" t="s">
        <v>508</v>
      </c>
      <c r="AL36" s="137">
        <v>0.1</v>
      </c>
      <c r="AM36" s="137">
        <v>5.9</v>
      </c>
      <c r="AN36" s="137">
        <v>0.3</v>
      </c>
      <c r="AO36" s="137" t="s">
        <v>508</v>
      </c>
      <c r="AP36" s="137">
        <v>0.3</v>
      </c>
      <c r="AQ36" s="137">
        <v>5.6</v>
      </c>
      <c r="AR36" s="137">
        <v>0</v>
      </c>
      <c r="AS36" s="137">
        <v>23.8</v>
      </c>
      <c r="AT36" s="137">
        <v>-11.3</v>
      </c>
    </row>
    <row r="37" spans="1:46" x14ac:dyDescent="0.3">
      <c r="A37" s="153">
        <v>20911</v>
      </c>
      <c r="B37" s="137">
        <v>-135.5</v>
      </c>
      <c r="C37" s="137">
        <v>286.10000000000002</v>
      </c>
      <c r="D37" s="137">
        <v>145.9</v>
      </c>
      <c r="E37" s="137">
        <v>0</v>
      </c>
      <c r="F37" s="137">
        <v>10</v>
      </c>
      <c r="G37" s="137" t="s">
        <v>508</v>
      </c>
      <c r="H37" s="137">
        <v>31</v>
      </c>
      <c r="I37" s="137">
        <v>73.7</v>
      </c>
      <c r="J37" s="137">
        <v>3.9</v>
      </c>
      <c r="K37" s="137">
        <v>12.2</v>
      </c>
      <c r="L37" s="137">
        <v>9.5</v>
      </c>
      <c r="M37" s="137">
        <v>421.6</v>
      </c>
      <c r="N37" s="137">
        <v>299.39999999999998</v>
      </c>
      <c r="O37" s="137">
        <v>27.9</v>
      </c>
      <c r="P37" s="137">
        <v>0.9</v>
      </c>
      <c r="Q37" s="137">
        <v>2.6</v>
      </c>
      <c r="R37" s="137">
        <v>5.6</v>
      </c>
      <c r="S37" s="137">
        <v>47.8</v>
      </c>
      <c r="T37" s="137">
        <v>15.7</v>
      </c>
      <c r="U37" s="137">
        <v>6.2</v>
      </c>
      <c r="V37" s="137">
        <v>3.6</v>
      </c>
      <c r="W37" s="137">
        <v>5.8</v>
      </c>
      <c r="X37" s="137">
        <v>20.399999999999999</v>
      </c>
      <c r="Y37" s="137">
        <v>1.3</v>
      </c>
      <c r="Z37" s="137">
        <v>65.7</v>
      </c>
      <c r="AA37" s="137">
        <v>28.4</v>
      </c>
      <c r="AB37" s="137">
        <v>17</v>
      </c>
      <c r="AC37" s="137">
        <v>36.200000000000003</v>
      </c>
      <c r="AD37" s="137">
        <v>-19.100000000000001</v>
      </c>
      <c r="AE37" s="137">
        <v>0</v>
      </c>
      <c r="AF37" s="137">
        <v>11.4</v>
      </c>
      <c r="AG37" s="137">
        <v>23.1</v>
      </c>
      <c r="AH37" s="137">
        <v>0</v>
      </c>
      <c r="AI37" s="137" t="s">
        <v>508</v>
      </c>
      <c r="AJ37" s="137" t="s">
        <v>508</v>
      </c>
      <c r="AK37" s="137" t="s">
        <v>508</v>
      </c>
      <c r="AL37" s="137">
        <v>-11.8</v>
      </c>
      <c r="AM37" s="137">
        <v>37.299999999999997</v>
      </c>
      <c r="AN37" s="137">
        <v>-0.5</v>
      </c>
      <c r="AO37" s="137" t="s">
        <v>508</v>
      </c>
      <c r="AP37" s="137">
        <v>-0.5</v>
      </c>
      <c r="AQ37" s="137">
        <v>37.799999999999997</v>
      </c>
      <c r="AR37" s="137">
        <v>0</v>
      </c>
      <c r="AS37" s="137">
        <v>16.600000000000001</v>
      </c>
      <c r="AT37" s="137">
        <v>-53.2</v>
      </c>
    </row>
    <row r="38" spans="1:46" x14ac:dyDescent="0.3">
      <c r="A38" s="154">
        <v>21002</v>
      </c>
      <c r="B38" s="137">
        <v>-67.5</v>
      </c>
      <c r="C38" s="137">
        <v>366.4</v>
      </c>
      <c r="D38" s="137">
        <v>181.3</v>
      </c>
      <c r="E38" s="137">
        <v>0</v>
      </c>
      <c r="F38" s="137">
        <v>33.4</v>
      </c>
      <c r="G38" s="137" t="s">
        <v>508</v>
      </c>
      <c r="H38" s="137">
        <v>36.200000000000003</v>
      </c>
      <c r="I38" s="137">
        <v>87.9</v>
      </c>
      <c r="J38" s="137">
        <v>3.5</v>
      </c>
      <c r="K38" s="137">
        <v>11.3</v>
      </c>
      <c r="L38" s="137">
        <v>12.7</v>
      </c>
      <c r="M38" s="137">
        <v>433.8</v>
      </c>
      <c r="N38" s="137">
        <v>296.10000000000002</v>
      </c>
      <c r="O38" s="137">
        <v>33.5</v>
      </c>
      <c r="P38" s="137">
        <v>1.7</v>
      </c>
      <c r="Q38" s="137">
        <v>2.6</v>
      </c>
      <c r="R38" s="137">
        <v>4.3</v>
      </c>
      <c r="S38" s="137">
        <v>51</v>
      </c>
      <c r="T38" s="137">
        <v>24</v>
      </c>
      <c r="U38" s="137">
        <v>11.1</v>
      </c>
      <c r="V38" s="137">
        <v>4.5</v>
      </c>
      <c r="W38" s="137">
        <v>8.5</v>
      </c>
      <c r="X38" s="137">
        <v>19.3</v>
      </c>
      <c r="Y38" s="137">
        <v>1.1000000000000001</v>
      </c>
      <c r="Z38" s="137">
        <v>24.9</v>
      </c>
      <c r="AA38" s="137">
        <v>54.7</v>
      </c>
      <c r="AB38" s="137">
        <v>32.799999999999997</v>
      </c>
      <c r="AC38" s="137">
        <v>55</v>
      </c>
      <c r="AD38" s="137">
        <v>-22.2</v>
      </c>
      <c r="AE38" s="137">
        <v>0</v>
      </c>
      <c r="AF38" s="137">
        <v>21.9</v>
      </c>
      <c r="AG38" s="137">
        <v>24</v>
      </c>
      <c r="AH38" s="137">
        <v>0</v>
      </c>
      <c r="AI38" s="137" t="s">
        <v>508</v>
      </c>
      <c r="AJ38" s="137" t="s">
        <v>508</v>
      </c>
      <c r="AK38" s="137" t="s">
        <v>508</v>
      </c>
      <c r="AL38" s="137">
        <v>-2.1</v>
      </c>
      <c r="AM38" s="137">
        <v>-29.9</v>
      </c>
      <c r="AN38" s="137">
        <v>0.8</v>
      </c>
      <c r="AO38" s="137" t="s">
        <v>508</v>
      </c>
      <c r="AP38" s="137">
        <v>0.8</v>
      </c>
      <c r="AQ38" s="137">
        <v>-30.7</v>
      </c>
      <c r="AR38" s="137">
        <v>0</v>
      </c>
      <c r="AS38" s="137">
        <v>64.7</v>
      </c>
      <c r="AT38" s="137">
        <v>22.1</v>
      </c>
    </row>
    <row r="39" spans="1:46" x14ac:dyDescent="0.3">
      <c r="A39" s="155">
        <v>21094</v>
      </c>
      <c r="B39" s="137">
        <v>-80.599999999999994</v>
      </c>
      <c r="C39" s="137">
        <v>365.3</v>
      </c>
      <c r="D39" s="137">
        <v>204</v>
      </c>
      <c r="E39" s="137">
        <v>0</v>
      </c>
      <c r="F39" s="137">
        <v>12.4</v>
      </c>
      <c r="G39" s="137" t="s">
        <v>508</v>
      </c>
      <c r="H39" s="137">
        <v>31.4</v>
      </c>
      <c r="I39" s="137">
        <v>87</v>
      </c>
      <c r="J39" s="137">
        <v>5.7</v>
      </c>
      <c r="K39" s="137">
        <v>12.8</v>
      </c>
      <c r="L39" s="137">
        <v>12.1</v>
      </c>
      <c r="M39" s="137">
        <v>446</v>
      </c>
      <c r="N39" s="137">
        <v>289.2</v>
      </c>
      <c r="O39" s="137">
        <v>41.5</v>
      </c>
      <c r="P39" s="137">
        <v>2.6</v>
      </c>
      <c r="Q39" s="137">
        <v>2.6</v>
      </c>
      <c r="R39" s="137">
        <v>5.0999999999999996</v>
      </c>
      <c r="S39" s="137">
        <v>54</v>
      </c>
      <c r="T39" s="137">
        <v>27.1</v>
      </c>
      <c r="U39" s="137">
        <v>16.8</v>
      </c>
      <c r="V39" s="137">
        <v>4.3</v>
      </c>
      <c r="W39" s="137">
        <v>6</v>
      </c>
      <c r="X39" s="137">
        <v>22.9</v>
      </c>
      <c r="Y39" s="137">
        <v>1</v>
      </c>
      <c r="Z39" s="137">
        <v>32</v>
      </c>
      <c r="AA39" s="137">
        <v>41.2</v>
      </c>
      <c r="AB39" s="137">
        <v>19.5</v>
      </c>
      <c r="AC39" s="137">
        <v>46.2</v>
      </c>
      <c r="AD39" s="137">
        <v>-26.7</v>
      </c>
      <c r="AE39" s="137">
        <v>0</v>
      </c>
      <c r="AF39" s="137">
        <v>21.7</v>
      </c>
      <c r="AG39" s="137">
        <v>23.4</v>
      </c>
      <c r="AH39" s="137">
        <v>0</v>
      </c>
      <c r="AI39" s="137" t="s">
        <v>508</v>
      </c>
      <c r="AJ39" s="137" t="s">
        <v>508</v>
      </c>
      <c r="AK39" s="137" t="s">
        <v>508</v>
      </c>
      <c r="AL39" s="137">
        <v>-1.7</v>
      </c>
      <c r="AM39" s="137">
        <v>-9.1999999999999993</v>
      </c>
      <c r="AN39" s="137">
        <v>-0.6</v>
      </c>
      <c r="AO39" s="137" t="s">
        <v>508</v>
      </c>
      <c r="AP39" s="137">
        <v>-0.6</v>
      </c>
      <c r="AQ39" s="137">
        <v>-8.5</v>
      </c>
      <c r="AR39" s="137">
        <v>0</v>
      </c>
      <c r="AS39" s="137">
        <v>77.400000000000006</v>
      </c>
      <c r="AT39" s="137">
        <v>28.8</v>
      </c>
    </row>
    <row r="40" spans="1:46" x14ac:dyDescent="0.3">
      <c r="A40" s="151">
        <v>21186</v>
      </c>
      <c r="B40" s="137">
        <v>-121</v>
      </c>
      <c r="C40" s="137">
        <v>317</v>
      </c>
      <c r="D40" s="137">
        <v>178.2</v>
      </c>
      <c r="E40" s="137">
        <v>0</v>
      </c>
      <c r="F40" s="137">
        <v>11.5</v>
      </c>
      <c r="G40" s="137" t="s">
        <v>508</v>
      </c>
      <c r="H40" s="137">
        <v>33.1</v>
      </c>
      <c r="I40" s="137">
        <v>70.7</v>
      </c>
      <c r="J40" s="137">
        <v>4.5</v>
      </c>
      <c r="K40" s="137">
        <v>12.1</v>
      </c>
      <c r="L40" s="137">
        <v>7</v>
      </c>
      <c r="M40" s="137">
        <v>438</v>
      </c>
      <c r="N40" s="137">
        <v>288.60000000000002</v>
      </c>
      <c r="O40" s="137">
        <v>33.200000000000003</v>
      </c>
      <c r="P40" s="137">
        <v>22.2</v>
      </c>
      <c r="Q40" s="137">
        <v>2.8</v>
      </c>
      <c r="R40" s="137">
        <v>6.5</v>
      </c>
      <c r="S40" s="137">
        <v>43.3</v>
      </c>
      <c r="T40" s="137">
        <v>24.2</v>
      </c>
      <c r="U40" s="137">
        <v>13.9</v>
      </c>
      <c r="V40" s="137">
        <v>5</v>
      </c>
      <c r="W40" s="137">
        <v>5.4</v>
      </c>
      <c r="X40" s="137">
        <v>16.8</v>
      </c>
      <c r="Y40" s="137">
        <v>0.6</v>
      </c>
      <c r="Z40" s="137">
        <v>25.9</v>
      </c>
      <c r="AA40" s="137">
        <v>52.1</v>
      </c>
      <c r="AB40" s="137">
        <v>24.2</v>
      </c>
      <c r="AC40" s="137">
        <v>42.8</v>
      </c>
      <c r="AD40" s="137">
        <v>-18.600000000000001</v>
      </c>
      <c r="AE40" s="137">
        <v>0</v>
      </c>
      <c r="AF40" s="137">
        <v>27.9</v>
      </c>
      <c r="AG40" s="137">
        <v>30.3</v>
      </c>
      <c r="AH40" s="137">
        <v>0</v>
      </c>
      <c r="AI40" s="137" t="s">
        <v>508</v>
      </c>
      <c r="AJ40" s="137" t="s">
        <v>508</v>
      </c>
      <c r="AK40" s="137" t="s">
        <v>508</v>
      </c>
      <c r="AL40" s="137">
        <v>-2.4</v>
      </c>
      <c r="AM40" s="137">
        <v>-26.2</v>
      </c>
      <c r="AN40" s="137">
        <v>0.1</v>
      </c>
      <c r="AO40" s="137" t="s">
        <v>508</v>
      </c>
      <c r="AP40" s="137">
        <v>0.1</v>
      </c>
      <c r="AQ40" s="137">
        <v>-26.3</v>
      </c>
      <c r="AR40" s="137">
        <v>0</v>
      </c>
      <c r="AS40" s="137">
        <v>41</v>
      </c>
      <c r="AT40" s="137">
        <v>-54.1</v>
      </c>
    </row>
    <row r="41" spans="1:46" x14ac:dyDescent="0.3">
      <c r="A41" s="153">
        <v>21276</v>
      </c>
      <c r="B41" s="137">
        <v>-143.1</v>
      </c>
      <c r="C41" s="137">
        <v>306.8</v>
      </c>
      <c r="D41" s="137">
        <v>161.19999999999999</v>
      </c>
      <c r="E41" s="137">
        <v>0</v>
      </c>
      <c r="F41" s="137">
        <v>11.8</v>
      </c>
      <c r="G41" s="137" t="s">
        <v>508</v>
      </c>
      <c r="H41" s="137">
        <v>34.799999999999997</v>
      </c>
      <c r="I41" s="137">
        <v>73.8</v>
      </c>
      <c r="J41" s="137">
        <v>4.7</v>
      </c>
      <c r="K41" s="137">
        <v>12</v>
      </c>
      <c r="L41" s="137">
        <v>8.6999999999999993</v>
      </c>
      <c r="M41" s="137">
        <v>449.9</v>
      </c>
      <c r="N41" s="137">
        <v>316</v>
      </c>
      <c r="O41" s="137">
        <v>36.299999999999997</v>
      </c>
      <c r="P41" s="137">
        <v>4.5999999999999996</v>
      </c>
      <c r="Q41" s="137">
        <v>2.8</v>
      </c>
      <c r="R41" s="137">
        <v>6.1</v>
      </c>
      <c r="S41" s="137">
        <v>42</v>
      </c>
      <c r="T41" s="137">
        <v>16.3</v>
      </c>
      <c r="U41" s="137">
        <v>6.1</v>
      </c>
      <c r="V41" s="137">
        <v>6</v>
      </c>
      <c r="W41" s="137">
        <v>4.2</v>
      </c>
      <c r="X41" s="137">
        <v>23.4</v>
      </c>
      <c r="Y41" s="137">
        <v>2.2999999999999998</v>
      </c>
      <c r="Z41" s="137">
        <v>40.799999999999997</v>
      </c>
      <c r="AA41" s="137">
        <v>32.9</v>
      </c>
      <c r="AB41" s="137">
        <v>24.3</v>
      </c>
      <c r="AC41" s="137">
        <v>56.8</v>
      </c>
      <c r="AD41" s="137">
        <v>-32.5</v>
      </c>
      <c r="AE41" s="137">
        <v>0</v>
      </c>
      <c r="AF41" s="137">
        <v>8.6</v>
      </c>
      <c r="AG41" s="137">
        <v>9.6</v>
      </c>
      <c r="AH41" s="137">
        <v>0</v>
      </c>
      <c r="AI41" s="137" t="s">
        <v>508</v>
      </c>
      <c r="AJ41" s="137" t="s">
        <v>508</v>
      </c>
      <c r="AK41" s="137" t="s">
        <v>508</v>
      </c>
      <c r="AL41" s="137">
        <v>-1</v>
      </c>
      <c r="AM41" s="137">
        <v>7.9</v>
      </c>
      <c r="AN41" s="137">
        <v>11.4</v>
      </c>
      <c r="AO41" s="137">
        <v>10.1</v>
      </c>
      <c r="AP41" s="137">
        <v>1.3</v>
      </c>
      <c r="AQ41" s="137">
        <v>-3.5</v>
      </c>
      <c r="AR41" s="137">
        <v>0</v>
      </c>
      <c r="AS41" s="137">
        <v>39.200000000000003</v>
      </c>
      <c r="AT41" s="137">
        <v>-63.1</v>
      </c>
    </row>
    <row r="42" spans="1:46" x14ac:dyDescent="0.3">
      <c r="A42" s="154">
        <v>21367</v>
      </c>
      <c r="B42" s="137">
        <v>-69.2</v>
      </c>
      <c r="C42" s="137">
        <v>348.2</v>
      </c>
      <c r="D42" s="137">
        <v>185</v>
      </c>
      <c r="E42" s="137">
        <v>0</v>
      </c>
      <c r="F42" s="137">
        <v>11.5</v>
      </c>
      <c r="G42" s="137" t="s">
        <v>508</v>
      </c>
      <c r="H42" s="137">
        <v>33.700000000000003</v>
      </c>
      <c r="I42" s="137">
        <v>88.1</v>
      </c>
      <c r="J42" s="137">
        <v>4.5999999999999996</v>
      </c>
      <c r="K42" s="137">
        <v>12.8</v>
      </c>
      <c r="L42" s="137">
        <v>12.6</v>
      </c>
      <c r="M42" s="137">
        <v>417.4</v>
      </c>
      <c r="N42" s="137">
        <v>272.2</v>
      </c>
      <c r="O42" s="137">
        <v>31.3</v>
      </c>
      <c r="P42" s="137">
        <v>6.1</v>
      </c>
      <c r="Q42" s="137">
        <v>3</v>
      </c>
      <c r="R42" s="137">
        <v>5</v>
      </c>
      <c r="S42" s="137">
        <v>51.4</v>
      </c>
      <c r="T42" s="137">
        <v>24.9</v>
      </c>
      <c r="U42" s="137">
        <v>10.9</v>
      </c>
      <c r="V42" s="137">
        <v>7</v>
      </c>
      <c r="W42" s="137">
        <v>7</v>
      </c>
      <c r="X42" s="137">
        <v>21.8</v>
      </c>
      <c r="Y42" s="137">
        <v>1.8</v>
      </c>
      <c r="Z42" s="137">
        <v>22.9</v>
      </c>
      <c r="AA42" s="137">
        <v>51</v>
      </c>
      <c r="AB42" s="137">
        <v>34.299999999999997</v>
      </c>
      <c r="AC42" s="137">
        <v>71.900000000000006</v>
      </c>
      <c r="AD42" s="137">
        <v>-37.6</v>
      </c>
      <c r="AE42" s="137">
        <v>0</v>
      </c>
      <c r="AF42" s="137">
        <v>16.7</v>
      </c>
      <c r="AG42" s="137">
        <v>20.3</v>
      </c>
      <c r="AH42" s="137">
        <v>0</v>
      </c>
      <c r="AI42" s="137" t="s">
        <v>508</v>
      </c>
      <c r="AJ42" s="137" t="s">
        <v>508</v>
      </c>
      <c r="AK42" s="137" t="s">
        <v>508</v>
      </c>
      <c r="AL42" s="137">
        <v>-3.7</v>
      </c>
      <c r="AM42" s="137">
        <v>-28.1</v>
      </c>
      <c r="AN42" s="137">
        <v>-0.6</v>
      </c>
      <c r="AO42" s="137">
        <v>-0.4</v>
      </c>
      <c r="AP42" s="137">
        <v>-0.1</v>
      </c>
      <c r="AQ42" s="137">
        <v>-27.5</v>
      </c>
      <c r="AR42" s="137">
        <v>0</v>
      </c>
      <c r="AS42" s="137">
        <v>58.3</v>
      </c>
      <c r="AT42" s="137">
        <v>12</v>
      </c>
    </row>
    <row r="43" spans="1:46" x14ac:dyDescent="0.3">
      <c r="A43" s="155">
        <v>21459</v>
      </c>
      <c r="B43" s="137">
        <v>-52.2</v>
      </c>
      <c r="C43" s="137">
        <v>348.8</v>
      </c>
      <c r="D43" s="137">
        <v>184.8</v>
      </c>
      <c r="E43" s="137">
        <v>0</v>
      </c>
      <c r="F43" s="137">
        <v>14.4</v>
      </c>
      <c r="G43" s="137" t="s">
        <v>508</v>
      </c>
      <c r="H43" s="137">
        <v>32.700000000000003</v>
      </c>
      <c r="I43" s="137">
        <v>83</v>
      </c>
      <c r="J43" s="137">
        <v>3.5</v>
      </c>
      <c r="K43" s="137">
        <v>14.4</v>
      </c>
      <c r="L43" s="137">
        <v>16.100000000000001</v>
      </c>
      <c r="M43" s="137">
        <v>401</v>
      </c>
      <c r="N43" s="137">
        <v>251.9</v>
      </c>
      <c r="O43" s="137">
        <v>29</v>
      </c>
      <c r="P43" s="137">
        <v>3.3</v>
      </c>
      <c r="Q43" s="137">
        <v>2.7</v>
      </c>
      <c r="R43" s="137">
        <v>5</v>
      </c>
      <c r="S43" s="137">
        <v>52.2</v>
      </c>
      <c r="T43" s="137">
        <v>29.6</v>
      </c>
      <c r="U43" s="137">
        <v>16.3</v>
      </c>
      <c r="V43" s="137">
        <v>6.5</v>
      </c>
      <c r="W43" s="137">
        <v>6.8</v>
      </c>
      <c r="X43" s="137">
        <v>25.7</v>
      </c>
      <c r="Y43" s="137">
        <v>1.6</v>
      </c>
      <c r="Z43" s="137">
        <v>9.1</v>
      </c>
      <c r="AA43" s="137">
        <v>30.4</v>
      </c>
      <c r="AB43" s="137">
        <v>29</v>
      </c>
      <c r="AC43" s="137">
        <v>68.5</v>
      </c>
      <c r="AD43" s="137">
        <v>-39.5</v>
      </c>
      <c r="AE43" s="137">
        <v>0</v>
      </c>
      <c r="AF43" s="137">
        <v>1.4</v>
      </c>
      <c r="AG43" s="137">
        <v>14</v>
      </c>
      <c r="AH43" s="137">
        <v>0</v>
      </c>
      <c r="AI43" s="137" t="s">
        <v>508</v>
      </c>
      <c r="AJ43" s="137" t="s">
        <v>508</v>
      </c>
      <c r="AK43" s="137" t="s">
        <v>508</v>
      </c>
      <c r="AL43" s="137">
        <v>-12.6</v>
      </c>
      <c r="AM43" s="137">
        <v>-21.3</v>
      </c>
      <c r="AN43" s="137">
        <v>35.5</v>
      </c>
      <c r="AO43" s="137">
        <v>35.1</v>
      </c>
      <c r="AP43" s="137">
        <v>0.4</v>
      </c>
      <c r="AQ43" s="137">
        <v>-56.8</v>
      </c>
      <c r="AR43" s="137">
        <v>0</v>
      </c>
      <c r="AS43" s="137">
        <v>71</v>
      </c>
      <c r="AT43" s="137">
        <v>27.9</v>
      </c>
    </row>
    <row r="44" spans="1:46" x14ac:dyDescent="0.3">
      <c r="A44" s="151">
        <v>21551</v>
      </c>
      <c r="B44" s="137">
        <v>-12.2</v>
      </c>
      <c r="C44" s="137">
        <v>363.5</v>
      </c>
      <c r="D44" s="137">
        <v>209</v>
      </c>
      <c r="E44" s="137">
        <v>0</v>
      </c>
      <c r="F44" s="137">
        <v>11.5</v>
      </c>
      <c r="G44" s="137" t="s">
        <v>508</v>
      </c>
      <c r="H44" s="137">
        <v>36.6</v>
      </c>
      <c r="I44" s="137">
        <v>79.900000000000006</v>
      </c>
      <c r="J44" s="137">
        <v>4.7</v>
      </c>
      <c r="K44" s="137">
        <v>14.4</v>
      </c>
      <c r="L44" s="137">
        <v>7.3</v>
      </c>
      <c r="M44" s="137">
        <v>375.7</v>
      </c>
      <c r="N44" s="137">
        <v>227.9</v>
      </c>
      <c r="O44" s="137">
        <v>28.1</v>
      </c>
      <c r="P44" s="137">
        <v>1</v>
      </c>
      <c r="Q44" s="137">
        <v>2.2000000000000002</v>
      </c>
      <c r="R44" s="137">
        <v>6.2</v>
      </c>
      <c r="S44" s="137">
        <v>48.8</v>
      </c>
      <c r="T44" s="137">
        <v>39.1</v>
      </c>
      <c r="U44" s="137">
        <v>26.6</v>
      </c>
      <c r="V44" s="137">
        <v>6</v>
      </c>
      <c r="W44" s="137">
        <v>6.5</v>
      </c>
      <c r="X44" s="137">
        <v>21.3</v>
      </c>
      <c r="Y44" s="137">
        <v>1.2</v>
      </c>
      <c r="Z44" s="137">
        <v>-45.6</v>
      </c>
      <c r="AA44" s="137">
        <v>-19.3</v>
      </c>
      <c r="AB44" s="137">
        <v>-3.1</v>
      </c>
      <c r="AC44" s="137">
        <v>29.5</v>
      </c>
      <c r="AD44" s="137">
        <v>-32.6</v>
      </c>
      <c r="AE44" s="137">
        <v>0</v>
      </c>
      <c r="AF44" s="137">
        <v>-16.2</v>
      </c>
      <c r="AG44" s="137">
        <v>-14.5</v>
      </c>
      <c r="AH44" s="137">
        <v>0</v>
      </c>
      <c r="AI44" s="137" t="s">
        <v>508</v>
      </c>
      <c r="AJ44" s="137" t="s">
        <v>508</v>
      </c>
      <c r="AK44" s="137" t="s">
        <v>508</v>
      </c>
      <c r="AL44" s="137">
        <v>-1.7</v>
      </c>
      <c r="AM44" s="137">
        <v>-26.3</v>
      </c>
      <c r="AN44" s="137">
        <v>-38.200000000000003</v>
      </c>
      <c r="AO44" s="137">
        <v>-36.9</v>
      </c>
      <c r="AP44" s="137">
        <v>-1.3</v>
      </c>
      <c r="AQ44" s="137">
        <v>11.9</v>
      </c>
      <c r="AR44" s="137">
        <v>0</v>
      </c>
      <c r="AS44" s="137">
        <v>42.8</v>
      </c>
      <c r="AT44" s="137">
        <v>-15.1</v>
      </c>
    </row>
    <row r="45" spans="1:46" x14ac:dyDescent="0.3">
      <c r="A45" s="153">
        <v>21641</v>
      </c>
      <c r="B45" s="137">
        <v>-74.5</v>
      </c>
      <c r="C45" s="137">
        <v>333.7</v>
      </c>
      <c r="D45" s="137">
        <v>169.3</v>
      </c>
      <c r="E45" s="137">
        <v>0</v>
      </c>
      <c r="F45" s="137">
        <v>19.600000000000001</v>
      </c>
      <c r="G45" s="137" t="s">
        <v>508</v>
      </c>
      <c r="H45" s="137">
        <v>35.1</v>
      </c>
      <c r="I45" s="137">
        <v>83.7</v>
      </c>
      <c r="J45" s="137">
        <v>4.9000000000000004</v>
      </c>
      <c r="K45" s="137">
        <v>12</v>
      </c>
      <c r="L45" s="137">
        <v>9.1999999999999993</v>
      </c>
      <c r="M45" s="137">
        <v>408.2</v>
      </c>
      <c r="N45" s="137">
        <v>257.39999999999998</v>
      </c>
      <c r="O45" s="137">
        <v>31.7</v>
      </c>
      <c r="P45" s="137">
        <v>0.8</v>
      </c>
      <c r="Q45" s="137">
        <v>2.1</v>
      </c>
      <c r="R45" s="137">
        <v>7.3</v>
      </c>
      <c r="S45" s="137">
        <v>51.7</v>
      </c>
      <c r="T45" s="137">
        <v>32.1</v>
      </c>
      <c r="U45" s="137">
        <v>17.100000000000001</v>
      </c>
      <c r="V45" s="137">
        <v>7.1</v>
      </c>
      <c r="W45" s="137">
        <v>7.9</v>
      </c>
      <c r="X45" s="137">
        <v>22</v>
      </c>
      <c r="Y45" s="137">
        <v>2.9</v>
      </c>
      <c r="Z45" s="137">
        <v>45.4</v>
      </c>
      <c r="AA45" s="137">
        <v>35.799999999999997</v>
      </c>
      <c r="AB45" s="137">
        <v>27.5</v>
      </c>
      <c r="AC45" s="137">
        <v>66.400000000000006</v>
      </c>
      <c r="AD45" s="137">
        <v>-38.9</v>
      </c>
      <c r="AE45" s="137">
        <v>0</v>
      </c>
      <c r="AF45" s="137">
        <v>8.1999999999999993</v>
      </c>
      <c r="AG45" s="137">
        <v>11.1</v>
      </c>
      <c r="AH45" s="137">
        <v>0</v>
      </c>
      <c r="AI45" s="137" t="s">
        <v>508</v>
      </c>
      <c r="AJ45" s="137" t="s">
        <v>508</v>
      </c>
      <c r="AK45" s="137" t="s">
        <v>508</v>
      </c>
      <c r="AL45" s="137">
        <v>-2.8</v>
      </c>
      <c r="AM45" s="137">
        <v>9.6</v>
      </c>
      <c r="AN45" s="137">
        <v>26.4</v>
      </c>
      <c r="AO45" s="137">
        <v>25.6</v>
      </c>
      <c r="AP45" s="137">
        <v>0.8</v>
      </c>
      <c r="AQ45" s="137">
        <v>-16.8</v>
      </c>
      <c r="AR45" s="137">
        <v>0</v>
      </c>
      <c r="AS45" s="137">
        <v>42.2</v>
      </c>
      <c r="AT45" s="137">
        <v>13.1</v>
      </c>
    </row>
    <row r="46" spans="1:46" x14ac:dyDescent="0.3">
      <c r="A46" s="154">
        <v>21732</v>
      </c>
      <c r="B46" s="137">
        <v>-49.7</v>
      </c>
      <c r="C46" s="137">
        <v>362.6</v>
      </c>
      <c r="D46" s="137">
        <v>176.7</v>
      </c>
      <c r="E46" s="137">
        <v>0</v>
      </c>
      <c r="F46" s="137">
        <v>17</v>
      </c>
      <c r="G46" s="137" t="s">
        <v>508</v>
      </c>
      <c r="H46" s="137">
        <v>36.5</v>
      </c>
      <c r="I46" s="137">
        <v>96.4</v>
      </c>
      <c r="J46" s="137">
        <v>4.8</v>
      </c>
      <c r="K46" s="137">
        <v>17.5</v>
      </c>
      <c r="L46" s="137">
        <v>13.6</v>
      </c>
      <c r="M46" s="137">
        <v>412.3</v>
      </c>
      <c r="N46" s="137">
        <v>253.8</v>
      </c>
      <c r="O46" s="137">
        <v>31.3</v>
      </c>
      <c r="P46" s="137">
        <v>3.9</v>
      </c>
      <c r="Q46" s="137">
        <v>2.5</v>
      </c>
      <c r="R46" s="137">
        <v>6.7</v>
      </c>
      <c r="S46" s="137">
        <v>58.3</v>
      </c>
      <c r="T46" s="137">
        <v>25.4</v>
      </c>
      <c r="U46" s="137">
        <v>10.1</v>
      </c>
      <c r="V46" s="137">
        <v>7.9</v>
      </c>
      <c r="W46" s="137">
        <v>7.4</v>
      </c>
      <c r="X46" s="137">
        <v>28.3</v>
      </c>
      <c r="Y46" s="137">
        <v>2.1</v>
      </c>
      <c r="Z46" s="137">
        <v>40.4</v>
      </c>
      <c r="AA46" s="137">
        <v>46.3</v>
      </c>
      <c r="AB46" s="137">
        <v>7.5</v>
      </c>
      <c r="AC46" s="137">
        <v>49</v>
      </c>
      <c r="AD46" s="137">
        <v>-41.5</v>
      </c>
      <c r="AE46" s="137">
        <v>0</v>
      </c>
      <c r="AF46" s="137">
        <v>38.799999999999997</v>
      </c>
      <c r="AG46" s="137">
        <v>36.700000000000003</v>
      </c>
      <c r="AH46" s="137">
        <v>0</v>
      </c>
      <c r="AI46" s="137" t="s">
        <v>508</v>
      </c>
      <c r="AJ46" s="137" t="s">
        <v>508</v>
      </c>
      <c r="AK46" s="137" t="s">
        <v>508</v>
      </c>
      <c r="AL46" s="137">
        <v>2</v>
      </c>
      <c r="AM46" s="137">
        <v>-6</v>
      </c>
      <c r="AN46" s="137">
        <v>-14.2</v>
      </c>
      <c r="AO46" s="137">
        <v>-15.2</v>
      </c>
      <c r="AP46" s="137">
        <v>1</v>
      </c>
      <c r="AQ46" s="137">
        <v>8.1999999999999993</v>
      </c>
      <c r="AR46" s="137">
        <v>0</v>
      </c>
      <c r="AS46" s="137">
        <v>18.3</v>
      </c>
      <c r="AT46" s="137">
        <v>9</v>
      </c>
    </row>
    <row r="47" spans="1:46" x14ac:dyDescent="0.3">
      <c r="A47" s="155">
        <v>21824</v>
      </c>
      <c r="B47" s="137">
        <v>-95.6</v>
      </c>
      <c r="C47" s="137">
        <v>343</v>
      </c>
      <c r="D47" s="137">
        <v>168.1</v>
      </c>
      <c r="E47" s="137">
        <v>0</v>
      </c>
      <c r="F47" s="137">
        <v>9.6999999999999993</v>
      </c>
      <c r="G47" s="137" t="s">
        <v>508</v>
      </c>
      <c r="H47" s="137">
        <v>36.9</v>
      </c>
      <c r="I47" s="137">
        <v>94</v>
      </c>
      <c r="J47" s="137">
        <v>3.7</v>
      </c>
      <c r="K47" s="137">
        <v>13.7</v>
      </c>
      <c r="L47" s="137">
        <v>16.899999999999999</v>
      </c>
      <c r="M47" s="137">
        <v>438.6</v>
      </c>
      <c r="N47" s="137">
        <v>267.5</v>
      </c>
      <c r="O47" s="137">
        <v>33</v>
      </c>
      <c r="P47" s="137">
        <v>23.1</v>
      </c>
      <c r="Q47" s="137">
        <v>1.7</v>
      </c>
      <c r="R47" s="137">
        <v>7.3</v>
      </c>
      <c r="S47" s="137">
        <v>61.7</v>
      </c>
      <c r="T47" s="137">
        <v>19.8</v>
      </c>
      <c r="U47" s="137">
        <v>5.3</v>
      </c>
      <c r="V47" s="137">
        <v>7.6</v>
      </c>
      <c r="W47" s="137">
        <v>6.9</v>
      </c>
      <c r="X47" s="137">
        <v>22.2</v>
      </c>
      <c r="Y47" s="137">
        <v>2.4</v>
      </c>
      <c r="Z47" s="137">
        <v>74.7</v>
      </c>
      <c r="AA47" s="137">
        <v>62.7</v>
      </c>
      <c r="AB47" s="137">
        <v>31.5</v>
      </c>
      <c r="AC47" s="137">
        <v>78.2</v>
      </c>
      <c r="AD47" s="137">
        <v>-46.8</v>
      </c>
      <c r="AE47" s="137">
        <v>0</v>
      </c>
      <c r="AF47" s="137">
        <v>31.3</v>
      </c>
      <c r="AG47" s="137">
        <v>31.6</v>
      </c>
      <c r="AH47" s="137">
        <v>0</v>
      </c>
      <c r="AI47" s="137" t="s">
        <v>508</v>
      </c>
      <c r="AJ47" s="137" t="s">
        <v>508</v>
      </c>
      <c r="AK47" s="137" t="s">
        <v>508</v>
      </c>
      <c r="AL47" s="137">
        <v>-0.4</v>
      </c>
      <c r="AM47" s="137">
        <v>12</v>
      </c>
      <c r="AN47" s="137">
        <v>16.100000000000001</v>
      </c>
      <c r="AO47" s="137">
        <v>17.100000000000001</v>
      </c>
      <c r="AP47" s="137">
        <v>-1</v>
      </c>
      <c r="AQ47" s="137">
        <v>-4.0999999999999996</v>
      </c>
      <c r="AR47" s="137">
        <v>0</v>
      </c>
      <c r="AS47" s="137">
        <v>69.900000000000006</v>
      </c>
      <c r="AT47" s="137">
        <v>49</v>
      </c>
    </row>
    <row r="48" spans="1:46" x14ac:dyDescent="0.3">
      <c r="A48" s="151">
        <v>21916</v>
      </c>
      <c r="B48" s="137">
        <v>-80.900000000000006</v>
      </c>
      <c r="C48" s="137">
        <v>345.4</v>
      </c>
      <c r="D48" s="137">
        <v>183.6</v>
      </c>
      <c r="E48" s="137">
        <v>0</v>
      </c>
      <c r="F48" s="137">
        <v>11.3</v>
      </c>
      <c r="G48" s="137">
        <v>2.9</v>
      </c>
      <c r="H48" s="137">
        <v>36.799999999999997</v>
      </c>
      <c r="I48" s="137">
        <v>84.7</v>
      </c>
      <c r="J48" s="137">
        <v>4.5999999999999996</v>
      </c>
      <c r="K48" s="137">
        <v>13.7</v>
      </c>
      <c r="L48" s="137">
        <v>7.9</v>
      </c>
      <c r="M48" s="137">
        <v>426.3</v>
      </c>
      <c r="N48" s="137">
        <v>277.89999999999998</v>
      </c>
      <c r="O48" s="137">
        <v>31</v>
      </c>
      <c r="P48" s="137">
        <v>0.6</v>
      </c>
      <c r="Q48" s="137">
        <v>3</v>
      </c>
      <c r="R48" s="137">
        <v>6.3</v>
      </c>
      <c r="S48" s="137">
        <v>52.7</v>
      </c>
      <c r="T48" s="137">
        <v>29.4</v>
      </c>
      <c r="U48" s="137">
        <v>15.5</v>
      </c>
      <c r="V48" s="137">
        <v>6.2</v>
      </c>
      <c r="W48" s="137">
        <v>7.6</v>
      </c>
      <c r="X48" s="137">
        <v>21.4</v>
      </c>
      <c r="Y48" s="137">
        <v>3.9</v>
      </c>
      <c r="Z48" s="137">
        <v>58.9</v>
      </c>
      <c r="AA48" s="137">
        <v>46.5</v>
      </c>
      <c r="AB48" s="137">
        <v>26.9</v>
      </c>
      <c r="AC48" s="137">
        <v>48.7</v>
      </c>
      <c r="AD48" s="137">
        <v>-21.8</v>
      </c>
      <c r="AE48" s="137">
        <v>0</v>
      </c>
      <c r="AF48" s="137">
        <v>19.600000000000001</v>
      </c>
      <c r="AG48" s="137">
        <v>18</v>
      </c>
      <c r="AH48" s="137">
        <v>0</v>
      </c>
      <c r="AI48" s="137">
        <v>4.5999999999999996</v>
      </c>
      <c r="AJ48" s="137">
        <v>4.4000000000000004</v>
      </c>
      <c r="AK48" s="137">
        <v>0.2</v>
      </c>
      <c r="AL48" s="137">
        <v>-3</v>
      </c>
      <c r="AM48" s="137">
        <v>12.3</v>
      </c>
      <c r="AN48" s="137">
        <v>-9.9</v>
      </c>
      <c r="AO48" s="137">
        <v>-19.5</v>
      </c>
      <c r="AP48" s="137">
        <v>9.6</v>
      </c>
      <c r="AQ48" s="137">
        <v>22.2</v>
      </c>
      <c r="AR48" s="137">
        <v>0</v>
      </c>
      <c r="AS48" s="137">
        <v>32.799999999999997</v>
      </c>
      <c r="AT48" s="137">
        <v>10.8</v>
      </c>
    </row>
    <row r="49" spans="1:46" x14ac:dyDescent="0.3">
      <c r="A49" s="153">
        <v>22007</v>
      </c>
      <c r="B49" s="137">
        <v>-127.1</v>
      </c>
      <c r="C49" s="137">
        <v>328.3</v>
      </c>
      <c r="D49" s="137">
        <v>157.9</v>
      </c>
      <c r="E49" s="137">
        <v>0</v>
      </c>
      <c r="F49" s="137">
        <v>11.4</v>
      </c>
      <c r="G49" s="137">
        <v>3.1</v>
      </c>
      <c r="H49" s="137">
        <v>34.4</v>
      </c>
      <c r="I49" s="137">
        <v>92.7</v>
      </c>
      <c r="J49" s="137">
        <v>4.8</v>
      </c>
      <c r="K49" s="137">
        <v>13.6</v>
      </c>
      <c r="L49" s="137">
        <v>10.4</v>
      </c>
      <c r="M49" s="137">
        <v>455.4</v>
      </c>
      <c r="N49" s="137">
        <v>293.39999999999998</v>
      </c>
      <c r="O49" s="137">
        <v>32.700000000000003</v>
      </c>
      <c r="P49" s="137">
        <v>0.4</v>
      </c>
      <c r="Q49" s="137">
        <v>4.0999999999999996</v>
      </c>
      <c r="R49" s="137">
        <v>8.3000000000000007</v>
      </c>
      <c r="S49" s="137">
        <v>54.1</v>
      </c>
      <c r="T49" s="137">
        <v>34.1</v>
      </c>
      <c r="U49" s="137">
        <v>17.8</v>
      </c>
      <c r="V49" s="137">
        <v>8.6</v>
      </c>
      <c r="W49" s="137">
        <v>7.7</v>
      </c>
      <c r="X49" s="137">
        <v>25.2</v>
      </c>
      <c r="Y49" s="137">
        <v>3.2</v>
      </c>
      <c r="Z49" s="137">
        <v>128.5</v>
      </c>
      <c r="AA49" s="137">
        <v>6.5</v>
      </c>
      <c r="AB49" s="137">
        <v>67.599999999999994</v>
      </c>
      <c r="AC49" s="137">
        <v>121.9</v>
      </c>
      <c r="AD49" s="137">
        <v>-54.3</v>
      </c>
      <c r="AE49" s="137">
        <v>0</v>
      </c>
      <c r="AF49" s="137">
        <v>-61.2</v>
      </c>
      <c r="AG49" s="137">
        <v>14.6</v>
      </c>
      <c r="AH49" s="137">
        <v>-88.6</v>
      </c>
      <c r="AI49" s="137">
        <v>11.6</v>
      </c>
      <c r="AJ49" s="137">
        <v>11</v>
      </c>
      <c r="AK49" s="137">
        <v>0.6</v>
      </c>
      <c r="AL49" s="137">
        <v>1.3</v>
      </c>
      <c r="AM49" s="137">
        <v>122</v>
      </c>
      <c r="AN49" s="137">
        <v>45.6</v>
      </c>
      <c r="AO49" s="137">
        <v>29.6</v>
      </c>
      <c r="AP49" s="137">
        <v>16</v>
      </c>
      <c r="AQ49" s="137">
        <v>76.400000000000006</v>
      </c>
      <c r="AR49" s="137">
        <v>0</v>
      </c>
      <c r="AS49" s="137">
        <v>-33.4</v>
      </c>
      <c r="AT49" s="137">
        <v>-32</v>
      </c>
    </row>
    <row r="50" spans="1:46" x14ac:dyDescent="0.3">
      <c r="A50" s="154">
        <v>22098</v>
      </c>
      <c r="B50" s="137">
        <v>-108.9</v>
      </c>
      <c r="C50" s="137">
        <v>392.1</v>
      </c>
      <c r="D50" s="137">
        <v>215.1</v>
      </c>
      <c r="E50" s="137">
        <v>0</v>
      </c>
      <c r="F50" s="137">
        <v>11.3</v>
      </c>
      <c r="G50" s="137">
        <v>3.7</v>
      </c>
      <c r="H50" s="137">
        <v>36.6</v>
      </c>
      <c r="I50" s="137">
        <v>95</v>
      </c>
      <c r="J50" s="137">
        <v>4.7</v>
      </c>
      <c r="K50" s="137">
        <v>12.7</v>
      </c>
      <c r="L50" s="137">
        <v>12.8</v>
      </c>
      <c r="M50" s="137">
        <v>500.9</v>
      </c>
      <c r="N50" s="137">
        <v>310.7</v>
      </c>
      <c r="O50" s="137">
        <v>34.700000000000003</v>
      </c>
      <c r="P50" s="137">
        <v>20.6</v>
      </c>
      <c r="Q50" s="137">
        <v>4.0999999999999996</v>
      </c>
      <c r="R50" s="137">
        <v>7.6</v>
      </c>
      <c r="S50" s="137">
        <v>56.2</v>
      </c>
      <c r="T50" s="137">
        <v>37.5</v>
      </c>
      <c r="U50" s="137">
        <v>18</v>
      </c>
      <c r="V50" s="137">
        <v>11.7</v>
      </c>
      <c r="W50" s="137">
        <v>7.8</v>
      </c>
      <c r="X50" s="137">
        <v>26.1</v>
      </c>
      <c r="Y50" s="137">
        <v>3.4</v>
      </c>
      <c r="Z50" s="137">
        <v>-37.9</v>
      </c>
      <c r="AA50" s="137">
        <v>4.0999999999999996</v>
      </c>
      <c r="AB50" s="137">
        <v>23.9</v>
      </c>
      <c r="AC50" s="137">
        <v>92.7</v>
      </c>
      <c r="AD50" s="137">
        <v>-68.8</v>
      </c>
      <c r="AE50" s="137">
        <v>0</v>
      </c>
      <c r="AF50" s="137">
        <v>-19.8</v>
      </c>
      <c r="AG50" s="137">
        <v>10</v>
      </c>
      <c r="AH50" s="137">
        <v>-27.9</v>
      </c>
      <c r="AI50" s="137">
        <v>4.0999999999999996</v>
      </c>
      <c r="AJ50" s="137">
        <v>3.9</v>
      </c>
      <c r="AK50" s="137">
        <v>0.2</v>
      </c>
      <c r="AL50" s="137">
        <v>-6.1</v>
      </c>
      <c r="AM50" s="137">
        <v>-42</v>
      </c>
      <c r="AN50" s="137">
        <v>0.3</v>
      </c>
      <c r="AO50" s="137">
        <v>11.8</v>
      </c>
      <c r="AP50" s="137">
        <v>-11.5</v>
      </c>
      <c r="AQ50" s="137">
        <v>-42.2</v>
      </c>
      <c r="AR50" s="137">
        <v>0</v>
      </c>
      <c r="AS50" s="137">
        <v>108.6</v>
      </c>
      <c r="AT50" s="137">
        <v>-38.200000000000003</v>
      </c>
    </row>
    <row r="51" spans="1:46" x14ac:dyDescent="0.3">
      <c r="A51" s="155">
        <v>22190</v>
      </c>
      <c r="B51" s="137">
        <v>-102.9</v>
      </c>
      <c r="C51" s="137">
        <v>378.3</v>
      </c>
      <c r="D51" s="137">
        <v>182.1</v>
      </c>
      <c r="E51" s="137">
        <v>0</v>
      </c>
      <c r="F51" s="137">
        <v>33.1</v>
      </c>
      <c r="G51" s="137">
        <v>3</v>
      </c>
      <c r="H51" s="137">
        <v>31.5</v>
      </c>
      <c r="I51" s="137">
        <v>93.5</v>
      </c>
      <c r="J51" s="137">
        <v>3.6</v>
      </c>
      <c r="K51" s="137">
        <v>13.5</v>
      </c>
      <c r="L51" s="137">
        <v>17.899999999999999</v>
      </c>
      <c r="M51" s="137">
        <v>481.2</v>
      </c>
      <c r="N51" s="137">
        <v>304.39999999999998</v>
      </c>
      <c r="O51" s="137">
        <v>34</v>
      </c>
      <c r="P51" s="137">
        <v>3.4</v>
      </c>
      <c r="Q51" s="137">
        <v>3.6</v>
      </c>
      <c r="R51" s="137">
        <v>8.1999999999999993</v>
      </c>
      <c r="S51" s="137">
        <v>58.1</v>
      </c>
      <c r="T51" s="137">
        <v>38.700000000000003</v>
      </c>
      <c r="U51" s="137">
        <v>20.9</v>
      </c>
      <c r="V51" s="137">
        <v>9.6999999999999993</v>
      </c>
      <c r="W51" s="137">
        <v>8</v>
      </c>
      <c r="X51" s="137">
        <v>25.4</v>
      </c>
      <c r="Y51" s="137">
        <v>5.4</v>
      </c>
      <c r="Z51" s="137">
        <v>126.2</v>
      </c>
      <c r="AA51" s="137">
        <v>79.900000000000006</v>
      </c>
      <c r="AB51" s="137">
        <v>45</v>
      </c>
      <c r="AC51" s="137">
        <v>88.8</v>
      </c>
      <c r="AD51" s="137">
        <v>-43.7</v>
      </c>
      <c r="AE51" s="137">
        <v>0</v>
      </c>
      <c r="AF51" s="137">
        <v>34.799999999999997</v>
      </c>
      <c r="AG51" s="137">
        <v>25.2</v>
      </c>
      <c r="AH51" s="137">
        <v>0</v>
      </c>
      <c r="AI51" s="137">
        <v>7.2</v>
      </c>
      <c r="AJ51" s="137">
        <v>7.3</v>
      </c>
      <c r="AK51" s="137">
        <v>-0.1</v>
      </c>
      <c r="AL51" s="137">
        <v>2.4</v>
      </c>
      <c r="AM51" s="137">
        <v>46.3</v>
      </c>
      <c r="AN51" s="137">
        <v>34.700000000000003</v>
      </c>
      <c r="AO51" s="137">
        <v>11.3</v>
      </c>
      <c r="AP51" s="137">
        <v>23.5</v>
      </c>
      <c r="AQ51" s="137">
        <v>11.6</v>
      </c>
      <c r="AR51" s="137">
        <v>0</v>
      </c>
      <c r="AS51" s="137">
        <v>27.6</v>
      </c>
      <c r="AT51" s="137">
        <v>50.8</v>
      </c>
    </row>
    <row r="52" spans="1:46" x14ac:dyDescent="0.3">
      <c r="A52" s="151">
        <v>22282</v>
      </c>
      <c r="B52" s="137">
        <v>-71.900000000000006</v>
      </c>
      <c r="C52" s="137">
        <v>362.9</v>
      </c>
      <c r="D52" s="137">
        <v>197.9</v>
      </c>
      <c r="E52" s="137">
        <v>0</v>
      </c>
      <c r="F52" s="137">
        <v>10.199999999999999</v>
      </c>
      <c r="G52" s="137">
        <v>2.5</v>
      </c>
      <c r="H52" s="137">
        <v>39.4</v>
      </c>
      <c r="I52" s="137">
        <v>86.2</v>
      </c>
      <c r="J52" s="137">
        <v>4.5</v>
      </c>
      <c r="K52" s="137">
        <v>14.3</v>
      </c>
      <c r="L52" s="137">
        <v>7.8</v>
      </c>
      <c r="M52" s="137">
        <v>434.9</v>
      </c>
      <c r="N52" s="137">
        <v>276.2</v>
      </c>
      <c r="O52" s="137">
        <v>31.6</v>
      </c>
      <c r="P52" s="137">
        <v>1.4</v>
      </c>
      <c r="Q52" s="137">
        <v>3.9</v>
      </c>
      <c r="R52" s="137">
        <v>8.1</v>
      </c>
      <c r="S52" s="137">
        <v>52.8</v>
      </c>
      <c r="T52" s="137">
        <v>31.3</v>
      </c>
      <c r="U52" s="137">
        <v>13.4</v>
      </c>
      <c r="V52" s="137">
        <v>10.9</v>
      </c>
      <c r="W52" s="137">
        <v>7</v>
      </c>
      <c r="X52" s="137">
        <v>23.5</v>
      </c>
      <c r="Y52" s="137">
        <v>6</v>
      </c>
      <c r="Z52" s="137">
        <v>48.9</v>
      </c>
      <c r="AA52" s="137">
        <v>98.6</v>
      </c>
      <c r="AB52" s="137">
        <v>58.8</v>
      </c>
      <c r="AC52" s="137">
        <v>96.5</v>
      </c>
      <c r="AD52" s="137">
        <v>-37.700000000000003</v>
      </c>
      <c r="AE52" s="137">
        <v>0</v>
      </c>
      <c r="AF52" s="137">
        <v>39.799999999999997</v>
      </c>
      <c r="AG52" s="137">
        <v>31.6</v>
      </c>
      <c r="AH52" s="137">
        <v>0</v>
      </c>
      <c r="AI52" s="137">
        <v>8.4</v>
      </c>
      <c r="AJ52" s="137">
        <v>-0.8</v>
      </c>
      <c r="AK52" s="137">
        <v>9.1</v>
      </c>
      <c r="AL52" s="137">
        <v>-0.2</v>
      </c>
      <c r="AM52" s="137">
        <v>-49.6</v>
      </c>
      <c r="AN52" s="137">
        <v>-31.1</v>
      </c>
      <c r="AO52" s="137">
        <v>-35</v>
      </c>
      <c r="AP52" s="137">
        <v>3.9</v>
      </c>
      <c r="AQ52" s="137">
        <v>-18.600000000000001</v>
      </c>
      <c r="AR52" s="137">
        <v>0</v>
      </c>
      <c r="AS52" s="137">
        <v>-60.9</v>
      </c>
      <c r="AT52" s="137">
        <v>-83.9</v>
      </c>
    </row>
    <row r="53" spans="1:46" x14ac:dyDescent="0.3">
      <c r="A53" s="153">
        <v>22372</v>
      </c>
      <c r="B53" s="137">
        <v>-104.7</v>
      </c>
      <c r="C53" s="137">
        <v>385.2</v>
      </c>
      <c r="D53" s="137">
        <v>203.3</v>
      </c>
      <c r="E53" s="137">
        <v>0</v>
      </c>
      <c r="F53" s="137">
        <v>11.2</v>
      </c>
      <c r="G53" s="137">
        <v>2.2999999999999998</v>
      </c>
      <c r="H53" s="137">
        <v>31.2</v>
      </c>
      <c r="I53" s="137">
        <v>109.4</v>
      </c>
      <c r="J53" s="137">
        <v>4.7</v>
      </c>
      <c r="K53" s="137">
        <v>14.3</v>
      </c>
      <c r="L53" s="137">
        <v>8.6999999999999993</v>
      </c>
      <c r="M53" s="137">
        <v>489.8</v>
      </c>
      <c r="N53" s="137">
        <v>289.2</v>
      </c>
      <c r="O53" s="137">
        <v>33.1</v>
      </c>
      <c r="P53" s="137">
        <v>19.600000000000001</v>
      </c>
      <c r="Q53" s="137">
        <v>4.5</v>
      </c>
      <c r="R53" s="137">
        <v>9.1999999999999993</v>
      </c>
      <c r="S53" s="137">
        <v>71.8</v>
      </c>
      <c r="T53" s="137">
        <v>29.8</v>
      </c>
      <c r="U53" s="137">
        <v>12.6</v>
      </c>
      <c r="V53" s="137">
        <v>8.4</v>
      </c>
      <c r="W53" s="137">
        <v>8.8000000000000007</v>
      </c>
      <c r="X53" s="137">
        <v>25.9</v>
      </c>
      <c r="Y53" s="137">
        <v>6.9</v>
      </c>
      <c r="Z53" s="137">
        <v>14.9</v>
      </c>
      <c r="AA53" s="137">
        <v>41.7</v>
      </c>
      <c r="AB53" s="137">
        <v>34.5</v>
      </c>
      <c r="AC53" s="137">
        <v>93.6</v>
      </c>
      <c r="AD53" s="137">
        <v>-59.1</v>
      </c>
      <c r="AE53" s="137">
        <v>0</v>
      </c>
      <c r="AF53" s="137">
        <v>7.2</v>
      </c>
      <c r="AG53" s="137">
        <v>0.9</v>
      </c>
      <c r="AH53" s="137">
        <v>0</v>
      </c>
      <c r="AI53" s="137">
        <v>4.9000000000000004</v>
      </c>
      <c r="AJ53" s="137">
        <v>-0.5</v>
      </c>
      <c r="AK53" s="137">
        <v>5.4</v>
      </c>
      <c r="AL53" s="137">
        <v>1.4</v>
      </c>
      <c r="AM53" s="137">
        <v>-26.8</v>
      </c>
      <c r="AN53" s="137">
        <v>-18.100000000000001</v>
      </c>
      <c r="AO53" s="137">
        <v>-20.100000000000001</v>
      </c>
      <c r="AP53" s="137">
        <v>1.9</v>
      </c>
      <c r="AQ53" s="137">
        <v>-8.6999999999999993</v>
      </c>
      <c r="AR53" s="137">
        <v>0</v>
      </c>
      <c r="AS53" s="137">
        <v>48.4</v>
      </c>
      <c r="AT53" s="137">
        <v>-41.3</v>
      </c>
    </row>
    <row r="54" spans="1:46" x14ac:dyDescent="0.3">
      <c r="A54" s="154">
        <v>22463</v>
      </c>
      <c r="B54" s="137">
        <v>-82.4</v>
      </c>
      <c r="C54" s="137">
        <v>366.8</v>
      </c>
      <c r="D54" s="137">
        <v>187.3</v>
      </c>
      <c r="E54" s="137">
        <v>0</v>
      </c>
      <c r="F54" s="137">
        <v>10.1</v>
      </c>
      <c r="G54" s="137">
        <v>3.1</v>
      </c>
      <c r="H54" s="137">
        <v>38.1</v>
      </c>
      <c r="I54" s="137">
        <v>97.3</v>
      </c>
      <c r="J54" s="137">
        <v>4.5999999999999996</v>
      </c>
      <c r="K54" s="137">
        <v>14</v>
      </c>
      <c r="L54" s="137">
        <v>12.3</v>
      </c>
      <c r="M54" s="137">
        <v>449.2</v>
      </c>
      <c r="N54" s="137">
        <v>278.39999999999998</v>
      </c>
      <c r="O54" s="137">
        <v>31.9</v>
      </c>
      <c r="P54" s="137">
        <v>1.6</v>
      </c>
      <c r="Q54" s="137">
        <v>4.0999999999999996</v>
      </c>
      <c r="R54" s="137">
        <v>9.1</v>
      </c>
      <c r="S54" s="137">
        <v>55.5</v>
      </c>
      <c r="T54" s="137">
        <v>36.799999999999997</v>
      </c>
      <c r="U54" s="137">
        <v>15.3</v>
      </c>
      <c r="V54" s="137">
        <v>13.1</v>
      </c>
      <c r="W54" s="137">
        <v>8.4</v>
      </c>
      <c r="X54" s="137">
        <v>25.9</v>
      </c>
      <c r="Y54" s="137">
        <v>5.9</v>
      </c>
      <c r="Z54" s="137">
        <v>102.1</v>
      </c>
      <c r="AA54" s="137">
        <v>70.3</v>
      </c>
      <c r="AB54" s="137">
        <v>27.5</v>
      </c>
      <c r="AC54" s="137">
        <v>67.8</v>
      </c>
      <c r="AD54" s="137">
        <v>-40.4</v>
      </c>
      <c r="AE54" s="137">
        <v>0</v>
      </c>
      <c r="AF54" s="137">
        <v>42.8</v>
      </c>
      <c r="AG54" s="137">
        <v>48.9</v>
      </c>
      <c r="AH54" s="137">
        <v>0</v>
      </c>
      <c r="AI54" s="137">
        <v>3.9</v>
      </c>
      <c r="AJ54" s="137">
        <v>-0.4</v>
      </c>
      <c r="AK54" s="137">
        <v>4.3</v>
      </c>
      <c r="AL54" s="137">
        <v>-10</v>
      </c>
      <c r="AM54" s="137">
        <v>31.9</v>
      </c>
      <c r="AN54" s="137">
        <v>53.7</v>
      </c>
      <c r="AO54" s="137">
        <v>51.1</v>
      </c>
      <c r="AP54" s="137">
        <v>2.6</v>
      </c>
      <c r="AQ54" s="137">
        <v>-21.8</v>
      </c>
      <c r="AR54" s="137">
        <v>0</v>
      </c>
      <c r="AS54" s="137">
        <v>21</v>
      </c>
      <c r="AT54" s="137">
        <v>40.799999999999997</v>
      </c>
    </row>
    <row r="55" spans="1:46" x14ac:dyDescent="0.3">
      <c r="A55" s="155">
        <v>22555</v>
      </c>
      <c r="B55" s="137">
        <v>-84.7</v>
      </c>
      <c r="C55" s="137">
        <v>393.6</v>
      </c>
      <c r="D55" s="137">
        <v>211.2</v>
      </c>
      <c r="E55" s="137">
        <v>0</v>
      </c>
      <c r="F55" s="137">
        <v>11.6</v>
      </c>
      <c r="G55" s="137">
        <v>2.7</v>
      </c>
      <c r="H55" s="137">
        <v>33.299999999999997</v>
      </c>
      <c r="I55" s="137">
        <v>99.8</v>
      </c>
      <c r="J55" s="137">
        <v>3.6</v>
      </c>
      <c r="K55" s="137">
        <v>15</v>
      </c>
      <c r="L55" s="137">
        <v>16.399999999999999</v>
      </c>
      <c r="M55" s="137">
        <v>478.3</v>
      </c>
      <c r="N55" s="137">
        <v>294.8</v>
      </c>
      <c r="O55" s="137">
        <v>33.700000000000003</v>
      </c>
      <c r="P55" s="137">
        <v>3.9</v>
      </c>
      <c r="Q55" s="137">
        <v>4.0999999999999996</v>
      </c>
      <c r="R55" s="137">
        <v>9.6999999999999993</v>
      </c>
      <c r="S55" s="137">
        <v>62</v>
      </c>
      <c r="T55" s="137">
        <v>37.6</v>
      </c>
      <c r="U55" s="137">
        <v>16.100000000000001</v>
      </c>
      <c r="V55" s="137">
        <v>9.8000000000000007</v>
      </c>
      <c r="W55" s="137">
        <v>11.8</v>
      </c>
      <c r="X55" s="137">
        <v>27.3</v>
      </c>
      <c r="Y55" s="137">
        <v>5.2</v>
      </c>
      <c r="Z55" s="137">
        <v>51.4</v>
      </c>
      <c r="AA55" s="137">
        <v>74</v>
      </c>
      <c r="AB55" s="137">
        <v>52.9</v>
      </c>
      <c r="AC55" s="137">
        <v>99.4</v>
      </c>
      <c r="AD55" s="137">
        <v>-46.5</v>
      </c>
      <c r="AE55" s="137">
        <v>0</v>
      </c>
      <c r="AF55" s="137">
        <v>21.1</v>
      </c>
      <c r="AG55" s="137">
        <v>12.6</v>
      </c>
      <c r="AH55" s="137">
        <v>0</v>
      </c>
      <c r="AI55" s="137">
        <v>7.1</v>
      </c>
      <c r="AJ55" s="137">
        <v>-0.7</v>
      </c>
      <c r="AK55" s="137">
        <v>7.9</v>
      </c>
      <c r="AL55" s="137">
        <v>1.4</v>
      </c>
      <c r="AM55" s="137">
        <v>-22.6</v>
      </c>
      <c r="AN55" s="137">
        <v>28.9</v>
      </c>
      <c r="AO55" s="137">
        <v>28.8</v>
      </c>
      <c r="AP55" s="137">
        <v>0</v>
      </c>
      <c r="AQ55" s="137">
        <v>-51.4</v>
      </c>
      <c r="AR55" s="137">
        <v>0</v>
      </c>
      <c r="AS55" s="137">
        <v>96.2</v>
      </c>
      <c r="AT55" s="137">
        <v>63</v>
      </c>
    </row>
    <row r="56" spans="1:46" x14ac:dyDescent="0.3">
      <c r="A56" s="151">
        <v>22647</v>
      </c>
      <c r="B56" s="137">
        <v>-33.5</v>
      </c>
      <c r="C56" s="137">
        <v>405.2</v>
      </c>
      <c r="D56" s="137">
        <v>235.1</v>
      </c>
      <c r="E56" s="137">
        <v>0</v>
      </c>
      <c r="F56" s="137">
        <v>8.8000000000000007</v>
      </c>
      <c r="G56" s="137">
        <v>2.2000000000000002</v>
      </c>
      <c r="H56" s="137">
        <v>38.5</v>
      </c>
      <c r="I56" s="137">
        <v>95.4</v>
      </c>
      <c r="J56" s="137">
        <v>5.6</v>
      </c>
      <c r="K56" s="137">
        <v>12.5</v>
      </c>
      <c r="L56" s="137">
        <v>7.1</v>
      </c>
      <c r="M56" s="137">
        <v>438.7</v>
      </c>
      <c r="N56" s="137">
        <v>267.10000000000002</v>
      </c>
      <c r="O56" s="137">
        <v>30.5</v>
      </c>
      <c r="P56" s="137">
        <v>3.1</v>
      </c>
      <c r="Q56" s="137">
        <v>3.6</v>
      </c>
      <c r="R56" s="137">
        <v>7.5</v>
      </c>
      <c r="S56" s="137">
        <v>59.5</v>
      </c>
      <c r="T56" s="137">
        <v>35</v>
      </c>
      <c r="U56" s="137">
        <v>16.600000000000001</v>
      </c>
      <c r="V56" s="137">
        <v>12.5</v>
      </c>
      <c r="W56" s="137">
        <v>5.8</v>
      </c>
      <c r="X56" s="137">
        <v>24.1</v>
      </c>
      <c r="Y56" s="137">
        <v>8.4</v>
      </c>
      <c r="Z56" s="137">
        <v>105.9</v>
      </c>
      <c r="AA56" s="137">
        <v>108</v>
      </c>
      <c r="AB56" s="137">
        <v>75.2</v>
      </c>
      <c r="AC56" s="137">
        <v>118.5</v>
      </c>
      <c r="AD56" s="137">
        <v>-43.3</v>
      </c>
      <c r="AE56" s="137">
        <v>0</v>
      </c>
      <c r="AF56" s="137">
        <v>32.700000000000003</v>
      </c>
      <c r="AG56" s="137">
        <v>16.399999999999999</v>
      </c>
      <c r="AH56" s="137">
        <v>0</v>
      </c>
      <c r="AI56" s="137">
        <v>18.5</v>
      </c>
      <c r="AJ56" s="137">
        <v>12.5</v>
      </c>
      <c r="AK56" s="137">
        <v>6.1</v>
      </c>
      <c r="AL56" s="137">
        <v>-2.2000000000000002</v>
      </c>
      <c r="AM56" s="137">
        <v>-2.1</v>
      </c>
      <c r="AN56" s="137">
        <v>-3.3</v>
      </c>
      <c r="AO56" s="137">
        <v>-10.1</v>
      </c>
      <c r="AP56" s="137">
        <v>6.8</v>
      </c>
      <c r="AQ56" s="137">
        <v>1.2</v>
      </c>
      <c r="AR56" s="137">
        <v>0</v>
      </c>
      <c r="AS56" s="137">
        <v>-78.099999999999994</v>
      </c>
      <c r="AT56" s="137">
        <v>-5.7</v>
      </c>
    </row>
    <row r="57" spans="1:46" x14ac:dyDescent="0.3">
      <c r="A57" s="153">
        <v>22737</v>
      </c>
      <c r="B57" s="137">
        <v>-93.1</v>
      </c>
      <c r="C57" s="137">
        <v>373.2</v>
      </c>
      <c r="D57" s="137">
        <v>195.9</v>
      </c>
      <c r="E57" s="137">
        <v>0</v>
      </c>
      <c r="F57" s="137">
        <v>12.8</v>
      </c>
      <c r="G57" s="137">
        <v>2.4</v>
      </c>
      <c r="H57" s="137">
        <v>38.700000000000003</v>
      </c>
      <c r="I57" s="137">
        <v>95.7</v>
      </c>
      <c r="J57" s="137">
        <v>5.9</v>
      </c>
      <c r="K57" s="137">
        <v>12.6</v>
      </c>
      <c r="L57" s="137">
        <v>9.3000000000000007</v>
      </c>
      <c r="M57" s="137">
        <v>466.4</v>
      </c>
      <c r="N57" s="137">
        <v>289.7</v>
      </c>
      <c r="O57" s="137">
        <v>33.299999999999997</v>
      </c>
      <c r="P57" s="137">
        <v>3.1</v>
      </c>
      <c r="Q57" s="137">
        <v>5.3</v>
      </c>
      <c r="R57" s="137">
        <v>11.6</v>
      </c>
      <c r="S57" s="137">
        <v>55.8</v>
      </c>
      <c r="T57" s="137">
        <v>33.9</v>
      </c>
      <c r="U57" s="137">
        <v>13.4</v>
      </c>
      <c r="V57" s="137">
        <v>13.4</v>
      </c>
      <c r="W57" s="137">
        <v>7.2</v>
      </c>
      <c r="X57" s="137">
        <v>27.5</v>
      </c>
      <c r="Y57" s="137">
        <v>6</v>
      </c>
      <c r="Z57" s="137">
        <v>44.7</v>
      </c>
      <c r="AA57" s="137">
        <v>78.3</v>
      </c>
      <c r="AB57" s="137">
        <v>46</v>
      </c>
      <c r="AC57" s="137">
        <v>117.1</v>
      </c>
      <c r="AD57" s="137">
        <v>-71.099999999999994</v>
      </c>
      <c r="AE57" s="137">
        <v>0</v>
      </c>
      <c r="AF57" s="137">
        <v>32.200000000000003</v>
      </c>
      <c r="AG57" s="137">
        <v>22.2</v>
      </c>
      <c r="AH57" s="137">
        <v>0</v>
      </c>
      <c r="AI57" s="137">
        <v>11.3</v>
      </c>
      <c r="AJ57" s="137">
        <v>7.6</v>
      </c>
      <c r="AK57" s="137">
        <v>3.7</v>
      </c>
      <c r="AL57" s="137">
        <v>-1.3</v>
      </c>
      <c r="AM57" s="137">
        <v>-33.5</v>
      </c>
      <c r="AN57" s="137">
        <v>-4.8</v>
      </c>
      <c r="AO57" s="137">
        <v>6.2</v>
      </c>
      <c r="AP57" s="137">
        <v>-11.1</v>
      </c>
      <c r="AQ57" s="137">
        <v>-28.7</v>
      </c>
      <c r="AR57" s="137">
        <v>0</v>
      </c>
      <c r="AS57" s="137">
        <v>6.8</v>
      </c>
      <c r="AT57" s="137">
        <v>-41.6</v>
      </c>
    </row>
    <row r="58" spans="1:46" x14ac:dyDescent="0.3">
      <c r="A58" s="154">
        <v>22828</v>
      </c>
      <c r="B58" s="137">
        <v>-67.400000000000006</v>
      </c>
      <c r="C58" s="137">
        <v>406.6</v>
      </c>
      <c r="D58" s="137">
        <v>205.1</v>
      </c>
      <c r="E58" s="137">
        <v>0</v>
      </c>
      <c r="F58" s="137">
        <v>15</v>
      </c>
      <c r="G58" s="137">
        <v>2.9</v>
      </c>
      <c r="H58" s="137">
        <v>45.6</v>
      </c>
      <c r="I58" s="137">
        <v>107.5</v>
      </c>
      <c r="J58" s="137">
        <v>5.8</v>
      </c>
      <c r="K58" s="137">
        <v>12.2</v>
      </c>
      <c r="L58" s="137">
        <v>12.4</v>
      </c>
      <c r="M58" s="137">
        <v>474</v>
      </c>
      <c r="N58" s="137">
        <v>284.5</v>
      </c>
      <c r="O58" s="137">
        <v>32.1</v>
      </c>
      <c r="P58" s="137">
        <v>9</v>
      </c>
      <c r="Q58" s="137">
        <v>4.5</v>
      </c>
      <c r="R58" s="137">
        <v>10.6</v>
      </c>
      <c r="S58" s="137">
        <v>61.3</v>
      </c>
      <c r="T58" s="137">
        <v>39.799999999999997</v>
      </c>
      <c r="U58" s="137">
        <v>11.5</v>
      </c>
      <c r="V58" s="137">
        <v>20.8</v>
      </c>
      <c r="W58" s="137">
        <v>7.5</v>
      </c>
      <c r="X58" s="137">
        <v>27.2</v>
      </c>
      <c r="Y58" s="137">
        <v>5</v>
      </c>
      <c r="Z58" s="137">
        <v>32.9</v>
      </c>
      <c r="AA58" s="137">
        <v>30.1</v>
      </c>
      <c r="AB58" s="137">
        <v>1.7</v>
      </c>
      <c r="AC58" s="137">
        <v>90.1</v>
      </c>
      <c r="AD58" s="137">
        <v>-88.4</v>
      </c>
      <c r="AE58" s="137">
        <v>0</v>
      </c>
      <c r="AF58" s="137">
        <v>28.4</v>
      </c>
      <c r="AG58" s="137">
        <v>24.4</v>
      </c>
      <c r="AH58" s="137">
        <v>0</v>
      </c>
      <c r="AI58" s="137">
        <v>0.4</v>
      </c>
      <c r="AJ58" s="137">
        <v>0.3</v>
      </c>
      <c r="AK58" s="137">
        <v>0.1</v>
      </c>
      <c r="AL58" s="137">
        <v>3.6</v>
      </c>
      <c r="AM58" s="137">
        <v>2.8</v>
      </c>
      <c r="AN58" s="137">
        <v>-22.6</v>
      </c>
      <c r="AO58" s="137">
        <v>-29.6</v>
      </c>
      <c r="AP58" s="137">
        <v>7</v>
      </c>
      <c r="AQ58" s="137">
        <v>25.4</v>
      </c>
      <c r="AR58" s="137">
        <v>0</v>
      </c>
      <c r="AS58" s="137">
        <v>35.700000000000003</v>
      </c>
      <c r="AT58" s="137">
        <v>1.2</v>
      </c>
    </row>
    <row r="59" spans="1:46" x14ac:dyDescent="0.3">
      <c r="A59" s="155">
        <v>22920</v>
      </c>
      <c r="B59" s="137">
        <v>-55.5</v>
      </c>
      <c r="C59" s="137">
        <v>441.2</v>
      </c>
      <c r="D59" s="137">
        <v>253.2</v>
      </c>
      <c r="E59" s="137">
        <v>0</v>
      </c>
      <c r="F59" s="137">
        <v>8.3000000000000007</v>
      </c>
      <c r="G59" s="137">
        <v>2.6</v>
      </c>
      <c r="H59" s="137">
        <v>38.4</v>
      </c>
      <c r="I59" s="137">
        <v>108.1</v>
      </c>
      <c r="J59" s="137">
        <v>4.5</v>
      </c>
      <c r="K59" s="137">
        <v>12.9</v>
      </c>
      <c r="L59" s="137">
        <v>13.3</v>
      </c>
      <c r="M59" s="137">
        <v>496.7</v>
      </c>
      <c r="N59" s="137">
        <v>301.8</v>
      </c>
      <c r="O59" s="137">
        <v>34.5</v>
      </c>
      <c r="P59" s="137">
        <v>2.6</v>
      </c>
      <c r="Q59" s="137">
        <v>4.4000000000000004</v>
      </c>
      <c r="R59" s="137">
        <v>10.5</v>
      </c>
      <c r="S59" s="137">
        <v>67.900000000000006</v>
      </c>
      <c r="T59" s="137">
        <v>41.1</v>
      </c>
      <c r="U59" s="137">
        <v>15</v>
      </c>
      <c r="V59" s="137">
        <v>17.600000000000001</v>
      </c>
      <c r="W59" s="137">
        <v>8.5</v>
      </c>
      <c r="X59" s="137">
        <v>29.9</v>
      </c>
      <c r="Y59" s="137">
        <v>4.0999999999999996</v>
      </c>
      <c r="Z59" s="137">
        <v>18.7</v>
      </c>
      <c r="AA59" s="137">
        <v>41.7</v>
      </c>
      <c r="AB59" s="137">
        <v>10.1</v>
      </c>
      <c r="AC59" s="137">
        <v>75.2</v>
      </c>
      <c r="AD59" s="137">
        <v>-65.2</v>
      </c>
      <c r="AE59" s="137">
        <v>0</v>
      </c>
      <c r="AF59" s="137">
        <v>31.6</v>
      </c>
      <c r="AG59" s="137">
        <v>27.2</v>
      </c>
      <c r="AH59" s="137">
        <v>0</v>
      </c>
      <c r="AI59" s="137">
        <v>2.9</v>
      </c>
      <c r="AJ59" s="137">
        <v>1.7</v>
      </c>
      <c r="AK59" s="137">
        <v>1.3</v>
      </c>
      <c r="AL59" s="137">
        <v>1.4</v>
      </c>
      <c r="AM59" s="137">
        <v>-22.9</v>
      </c>
      <c r="AN59" s="137">
        <v>31.8</v>
      </c>
      <c r="AO59" s="137">
        <v>8.6999999999999993</v>
      </c>
      <c r="AP59" s="137">
        <v>23.2</v>
      </c>
      <c r="AQ59" s="137">
        <v>-54.8</v>
      </c>
      <c r="AR59" s="137">
        <v>0</v>
      </c>
      <c r="AS59" s="137">
        <v>99.8</v>
      </c>
      <c r="AT59" s="137">
        <v>63</v>
      </c>
    </row>
    <row r="60" spans="1:46" x14ac:dyDescent="0.3">
      <c r="A60" s="151">
        <v>23012</v>
      </c>
      <c r="B60" s="137">
        <v>-8.8000000000000007</v>
      </c>
      <c r="C60" s="137">
        <v>454.5</v>
      </c>
      <c r="D60" s="137">
        <v>254.9</v>
      </c>
      <c r="E60" s="137">
        <v>0</v>
      </c>
      <c r="F60" s="137">
        <v>12.9</v>
      </c>
      <c r="G60" s="137">
        <v>3.1</v>
      </c>
      <c r="H60" s="137">
        <v>47.4</v>
      </c>
      <c r="I60" s="137">
        <v>107.9</v>
      </c>
      <c r="J60" s="137">
        <v>6.8</v>
      </c>
      <c r="K60" s="137">
        <v>14</v>
      </c>
      <c r="L60" s="137">
        <v>7.5</v>
      </c>
      <c r="M60" s="137">
        <v>463.3</v>
      </c>
      <c r="N60" s="137">
        <v>276.10000000000002</v>
      </c>
      <c r="O60" s="137">
        <v>30.1</v>
      </c>
      <c r="P60" s="137">
        <v>1.1000000000000001</v>
      </c>
      <c r="Q60" s="137">
        <v>3.9</v>
      </c>
      <c r="R60" s="137">
        <v>9.6</v>
      </c>
      <c r="S60" s="137">
        <v>67.900000000000006</v>
      </c>
      <c r="T60" s="137">
        <v>40</v>
      </c>
      <c r="U60" s="137">
        <v>18</v>
      </c>
      <c r="V60" s="137">
        <v>14.7</v>
      </c>
      <c r="W60" s="137">
        <v>7.3</v>
      </c>
      <c r="X60" s="137">
        <v>27.6</v>
      </c>
      <c r="Y60" s="137">
        <v>7.1</v>
      </c>
      <c r="Z60" s="137">
        <v>2.8</v>
      </c>
      <c r="AA60" s="137">
        <v>126.6</v>
      </c>
      <c r="AB60" s="137">
        <v>103.8</v>
      </c>
      <c r="AC60" s="137">
        <v>138.6</v>
      </c>
      <c r="AD60" s="137">
        <v>-34.799999999999997</v>
      </c>
      <c r="AE60" s="137">
        <v>0</v>
      </c>
      <c r="AF60" s="137">
        <v>22.8</v>
      </c>
      <c r="AG60" s="137">
        <v>8.6</v>
      </c>
      <c r="AH60" s="137">
        <v>0</v>
      </c>
      <c r="AI60" s="137">
        <v>8.4</v>
      </c>
      <c r="AJ60" s="137">
        <v>15.7</v>
      </c>
      <c r="AK60" s="137">
        <v>-7.4</v>
      </c>
      <c r="AL60" s="137">
        <v>5.8</v>
      </c>
      <c r="AM60" s="137">
        <v>-123.8</v>
      </c>
      <c r="AN60" s="137">
        <v>-16.600000000000001</v>
      </c>
      <c r="AO60" s="137">
        <v>-29.5</v>
      </c>
      <c r="AP60" s="137">
        <v>12.9</v>
      </c>
      <c r="AQ60" s="137">
        <v>-107.2</v>
      </c>
      <c r="AR60" s="137">
        <v>0</v>
      </c>
      <c r="AS60" s="137">
        <v>21.2</v>
      </c>
      <c r="AT60" s="137">
        <v>15.2</v>
      </c>
    </row>
    <row r="61" spans="1:46" x14ac:dyDescent="0.3">
      <c r="A61" s="153">
        <v>23102</v>
      </c>
      <c r="B61" s="137">
        <v>-107.4</v>
      </c>
      <c r="C61" s="137">
        <v>414.2</v>
      </c>
      <c r="D61" s="137">
        <v>207.7</v>
      </c>
      <c r="E61" s="137">
        <v>0</v>
      </c>
      <c r="F61" s="137">
        <v>13.9</v>
      </c>
      <c r="G61" s="137">
        <v>3.3</v>
      </c>
      <c r="H61" s="137">
        <v>48.8</v>
      </c>
      <c r="I61" s="137">
        <v>109.8</v>
      </c>
      <c r="J61" s="137">
        <v>7.1</v>
      </c>
      <c r="K61" s="137">
        <v>14.4</v>
      </c>
      <c r="L61" s="137">
        <v>9.1999999999999993</v>
      </c>
      <c r="M61" s="137">
        <v>521.6</v>
      </c>
      <c r="N61" s="137">
        <v>322.2</v>
      </c>
      <c r="O61" s="137">
        <v>35.1</v>
      </c>
      <c r="P61" s="137">
        <v>2.4</v>
      </c>
      <c r="Q61" s="137">
        <v>5.7</v>
      </c>
      <c r="R61" s="137">
        <v>14.1</v>
      </c>
      <c r="S61" s="137">
        <v>64.099999999999994</v>
      </c>
      <c r="T61" s="137">
        <v>41.8</v>
      </c>
      <c r="U61" s="137">
        <v>14.9</v>
      </c>
      <c r="V61" s="137">
        <v>17.899999999999999</v>
      </c>
      <c r="W61" s="137">
        <v>9</v>
      </c>
      <c r="X61" s="137">
        <v>29.7</v>
      </c>
      <c r="Y61" s="137">
        <v>6.5</v>
      </c>
      <c r="Z61" s="137">
        <v>-16.399999999999999</v>
      </c>
      <c r="AA61" s="137">
        <v>23.1</v>
      </c>
      <c r="AB61" s="137">
        <v>5</v>
      </c>
      <c r="AC61" s="137">
        <v>66.599999999999994</v>
      </c>
      <c r="AD61" s="137">
        <v>-61.7</v>
      </c>
      <c r="AE61" s="137">
        <v>0</v>
      </c>
      <c r="AF61" s="137">
        <v>18.2</v>
      </c>
      <c r="AG61" s="137">
        <v>16.600000000000001</v>
      </c>
      <c r="AH61" s="137">
        <v>0</v>
      </c>
      <c r="AI61" s="137">
        <v>0.4</v>
      </c>
      <c r="AJ61" s="137">
        <v>0.8</v>
      </c>
      <c r="AK61" s="137">
        <v>-0.4</v>
      </c>
      <c r="AL61" s="137">
        <v>1.1000000000000001</v>
      </c>
      <c r="AM61" s="137">
        <v>-39.5</v>
      </c>
      <c r="AN61" s="137">
        <v>-11.4</v>
      </c>
      <c r="AO61" s="137">
        <v>0.2</v>
      </c>
      <c r="AP61" s="137">
        <v>-11.7</v>
      </c>
      <c r="AQ61" s="137">
        <v>-28.1</v>
      </c>
      <c r="AR61" s="137">
        <v>0</v>
      </c>
      <c r="AS61" s="137">
        <v>118.3</v>
      </c>
      <c r="AT61" s="137">
        <v>-5.6</v>
      </c>
    </row>
    <row r="62" spans="1:46" x14ac:dyDescent="0.3">
      <c r="A62" s="154">
        <v>23193</v>
      </c>
      <c r="B62" s="137">
        <v>-79.5</v>
      </c>
      <c r="C62" s="137">
        <v>437.6</v>
      </c>
      <c r="D62" s="137">
        <v>202.7</v>
      </c>
      <c r="E62" s="137">
        <v>0</v>
      </c>
      <c r="F62" s="137">
        <v>30.3</v>
      </c>
      <c r="G62" s="137">
        <v>3.9</v>
      </c>
      <c r="H62" s="137">
        <v>49.2</v>
      </c>
      <c r="I62" s="137">
        <v>118.7</v>
      </c>
      <c r="J62" s="137">
        <v>7</v>
      </c>
      <c r="K62" s="137">
        <v>14.3</v>
      </c>
      <c r="L62" s="137">
        <v>11.5</v>
      </c>
      <c r="M62" s="137">
        <v>517.1</v>
      </c>
      <c r="N62" s="137">
        <v>315</v>
      </c>
      <c r="O62" s="137">
        <v>34.299999999999997</v>
      </c>
      <c r="P62" s="137">
        <v>0.9</v>
      </c>
      <c r="Q62" s="137">
        <v>5.6</v>
      </c>
      <c r="R62" s="137">
        <v>14.2</v>
      </c>
      <c r="S62" s="137">
        <v>66.7</v>
      </c>
      <c r="T62" s="137">
        <v>44.8</v>
      </c>
      <c r="U62" s="137">
        <v>16.899999999999999</v>
      </c>
      <c r="V62" s="137">
        <v>18.899999999999999</v>
      </c>
      <c r="W62" s="137">
        <v>9</v>
      </c>
      <c r="X62" s="137">
        <v>30.1</v>
      </c>
      <c r="Y62" s="137">
        <v>5.6</v>
      </c>
      <c r="Z62" s="137">
        <v>28</v>
      </c>
      <c r="AA62" s="137">
        <v>100.6</v>
      </c>
      <c r="AB62" s="137">
        <v>79.599999999999994</v>
      </c>
      <c r="AC62" s="137">
        <v>138.4</v>
      </c>
      <c r="AD62" s="137">
        <v>-58.7</v>
      </c>
      <c r="AE62" s="137">
        <v>0</v>
      </c>
      <c r="AF62" s="137">
        <v>21</v>
      </c>
      <c r="AG62" s="137">
        <v>26.4</v>
      </c>
      <c r="AH62" s="137">
        <v>0</v>
      </c>
      <c r="AI62" s="137">
        <v>6.4</v>
      </c>
      <c r="AJ62" s="137">
        <v>12</v>
      </c>
      <c r="AK62" s="137">
        <v>-5.6</v>
      </c>
      <c r="AL62" s="137">
        <v>-11.9</v>
      </c>
      <c r="AM62" s="137">
        <v>-72.5</v>
      </c>
      <c r="AN62" s="137">
        <v>18.5</v>
      </c>
      <c r="AO62" s="137">
        <v>3.7</v>
      </c>
      <c r="AP62" s="137">
        <v>14.9</v>
      </c>
      <c r="AQ62" s="137">
        <v>-91</v>
      </c>
      <c r="AR62" s="137">
        <v>0</v>
      </c>
      <c r="AS62" s="137">
        <v>88.5</v>
      </c>
      <c r="AT62" s="137">
        <v>37.1</v>
      </c>
    </row>
    <row r="63" spans="1:46" x14ac:dyDescent="0.3">
      <c r="A63" s="155">
        <v>23285</v>
      </c>
      <c r="B63" s="137">
        <v>-30.4</v>
      </c>
      <c r="C63" s="137">
        <v>497.8</v>
      </c>
      <c r="D63" s="137">
        <v>263.2</v>
      </c>
      <c r="E63" s="137">
        <v>0</v>
      </c>
      <c r="F63" s="137">
        <v>43.2</v>
      </c>
      <c r="G63" s="137">
        <v>3.4</v>
      </c>
      <c r="H63" s="137">
        <v>44.2</v>
      </c>
      <c r="I63" s="137">
        <v>109.5</v>
      </c>
      <c r="J63" s="137">
        <v>5.4</v>
      </c>
      <c r="K63" s="137">
        <v>15.2</v>
      </c>
      <c r="L63" s="137">
        <v>13.6</v>
      </c>
      <c r="M63" s="137">
        <v>528.20000000000005</v>
      </c>
      <c r="N63" s="137">
        <v>326.5</v>
      </c>
      <c r="O63" s="137">
        <v>35.5</v>
      </c>
      <c r="P63" s="137">
        <v>0</v>
      </c>
      <c r="Q63" s="137">
        <v>4.9000000000000004</v>
      </c>
      <c r="R63" s="137">
        <v>12.9</v>
      </c>
      <c r="S63" s="137">
        <v>66.599999999999994</v>
      </c>
      <c r="T63" s="137">
        <v>43.4</v>
      </c>
      <c r="U63" s="137">
        <v>18.3</v>
      </c>
      <c r="V63" s="137">
        <v>15.5</v>
      </c>
      <c r="W63" s="137">
        <v>9.6</v>
      </c>
      <c r="X63" s="137">
        <v>32.9</v>
      </c>
      <c r="Y63" s="137">
        <v>5.5</v>
      </c>
      <c r="Z63" s="137">
        <v>110.8</v>
      </c>
      <c r="AA63" s="137">
        <v>29.9</v>
      </c>
      <c r="AB63" s="137">
        <v>1.9</v>
      </c>
      <c r="AC63" s="137">
        <v>80.400000000000006</v>
      </c>
      <c r="AD63" s="137">
        <v>-78.5</v>
      </c>
      <c r="AE63" s="137">
        <v>0</v>
      </c>
      <c r="AF63" s="137">
        <v>28</v>
      </c>
      <c r="AG63" s="137">
        <v>29.7</v>
      </c>
      <c r="AH63" s="137">
        <v>0</v>
      </c>
      <c r="AI63" s="137">
        <v>-0.4</v>
      </c>
      <c r="AJ63" s="137">
        <v>0.3</v>
      </c>
      <c r="AK63" s="137">
        <v>-0.7</v>
      </c>
      <c r="AL63" s="137">
        <v>-1.3</v>
      </c>
      <c r="AM63" s="137">
        <v>80.900000000000006</v>
      </c>
      <c r="AN63" s="137">
        <v>49.9</v>
      </c>
      <c r="AO63" s="137">
        <v>26.7</v>
      </c>
      <c r="AP63" s="137">
        <v>23.2</v>
      </c>
      <c r="AQ63" s="137">
        <v>31</v>
      </c>
      <c r="AR63" s="137">
        <v>0</v>
      </c>
      <c r="AS63" s="137">
        <v>-17.5</v>
      </c>
      <c r="AT63" s="137">
        <v>63</v>
      </c>
    </row>
    <row r="64" spans="1:46" x14ac:dyDescent="0.3">
      <c r="A64" s="151">
        <v>23377</v>
      </c>
      <c r="B64" s="137">
        <v>-15.4</v>
      </c>
      <c r="C64" s="137">
        <v>511.2</v>
      </c>
      <c r="D64" s="137">
        <v>279.8</v>
      </c>
      <c r="E64" s="137">
        <v>0</v>
      </c>
      <c r="F64" s="137">
        <v>29.7</v>
      </c>
      <c r="G64" s="137">
        <v>4.0999999999999996</v>
      </c>
      <c r="H64" s="137">
        <v>54.4</v>
      </c>
      <c r="I64" s="137">
        <v>110</v>
      </c>
      <c r="J64" s="137">
        <v>7.6</v>
      </c>
      <c r="K64" s="137">
        <v>16.8</v>
      </c>
      <c r="L64" s="137">
        <v>8.8000000000000007</v>
      </c>
      <c r="M64" s="137">
        <v>526.6</v>
      </c>
      <c r="N64" s="137">
        <v>324.60000000000002</v>
      </c>
      <c r="O64" s="137">
        <v>31.9</v>
      </c>
      <c r="P64" s="137">
        <v>1</v>
      </c>
      <c r="Q64" s="137">
        <v>4.3</v>
      </c>
      <c r="R64" s="137">
        <v>13.3</v>
      </c>
      <c r="S64" s="137">
        <v>67.2</v>
      </c>
      <c r="T64" s="137">
        <v>46.7</v>
      </c>
      <c r="U64" s="137">
        <v>18.3</v>
      </c>
      <c r="V64" s="137">
        <v>20.2</v>
      </c>
      <c r="W64" s="137">
        <v>8.1999999999999993</v>
      </c>
      <c r="X64" s="137">
        <v>32.299999999999997</v>
      </c>
      <c r="Y64" s="137">
        <v>5.3</v>
      </c>
      <c r="Z64" s="137">
        <v>137.9</v>
      </c>
      <c r="AA64" s="137">
        <v>130.5</v>
      </c>
      <c r="AB64" s="137">
        <v>81.099999999999994</v>
      </c>
      <c r="AC64" s="137">
        <v>180.9</v>
      </c>
      <c r="AD64" s="137">
        <v>-99.7</v>
      </c>
      <c r="AE64" s="137">
        <v>-0.1</v>
      </c>
      <c r="AF64" s="137">
        <v>49.4</v>
      </c>
      <c r="AG64" s="137">
        <v>24.8</v>
      </c>
      <c r="AH64" s="137">
        <v>0</v>
      </c>
      <c r="AI64" s="137">
        <v>28.8</v>
      </c>
      <c r="AJ64" s="137">
        <v>25.1</v>
      </c>
      <c r="AK64" s="137">
        <v>3.7</v>
      </c>
      <c r="AL64" s="137">
        <v>-4.2</v>
      </c>
      <c r="AM64" s="137">
        <v>7.4</v>
      </c>
      <c r="AN64" s="137">
        <v>2.9</v>
      </c>
      <c r="AO64" s="137">
        <v>-19.899999999999999</v>
      </c>
      <c r="AP64" s="137">
        <v>22.8</v>
      </c>
      <c r="AQ64" s="137">
        <v>4.5</v>
      </c>
      <c r="AR64" s="137">
        <v>0</v>
      </c>
      <c r="AS64" s="137">
        <v>-110.4</v>
      </c>
      <c r="AT64" s="137">
        <v>12.1</v>
      </c>
    </row>
    <row r="65" spans="1:46" x14ac:dyDescent="0.3">
      <c r="A65" s="153">
        <v>23468</v>
      </c>
      <c r="B65" s="137">
        <v>-141.6</v>
      </c>
      <c r="C65" s="137">
        <v>473.5</v>
      </c>
      <c r="D65" s="137">
        <v>247.4</v>
      </c>
      <c r="E65" s="137">
        <v>0</v>
      </c>
      <c r="F65" s="137">
        <v>22.8</v>
      </c>
      <c r="G65" s="137">
        <v>4.0999999999999996</v>
      </c>
      <c r="H65" s="137">
        <v>52</v>
      </c>
      <c r="I65" s="137">
        <v>112.4</v>
      </c>
      <c r="J65" s="137">
        <v>7.9</v>
      </c>
      <c r="K65" s="137">
        <v>16.600000000000001</v>
      </c>
      <c r="L65" s="137">
        <v>10.199999999999999</v>
      </c>
      <c r="M65" s="137">
        <v>615.20000000000005</v>
      </c>
      <c r="N65" s="137">
        <v>391.7</v>
      </c>
      <c r="O65" s="137">
        <v>38.5</v>
      </c>
      <c r="P65" s="137">
        <v>1.7</v>
      </c>
      <c r="Q65" s="137">
        <v>6.1</v>
      </c>
      <c r="R65" s="137">
        <v>18.3</v>
      </c>
      <c r="S65" s="137">
        <v>68</v>
      </c>
      <c r="T65" s="137">
        <v>50.5</v>
      </c>
      <c r="U65" s="137">
        <v>21.7</v>
      </c>
      <c r="V65" s="137">
        <v>18.5</v>
      </c>
      <c r="W65" s="137">
        <v>10.4</v>
      </c>
      <c r="X65" s="137">
        <v>34.1</v>
      </c>
      <c r="Y65" s="137">
        <v>6.2</v>
      </c>
      <c r="Z65" s="137">
        <v>140.4</v>
      </c>
      <c r="AA65" s="137">
        <v>150.9</v>
      </c>
      <c r="AB65" s="137">
        <v>90.2</v>
      </c>
      <c r="AC65" s="137">
        <v>217.8</v>
      </c>
      <c r="AD65" s="137">
        <v>-127.2</v>
      </c>
      <c r="AE65" s="137">
        <v>-0.3</v>
      </c>
      <c r="AF65" s="137">
        <v>60.7</v>
      </c>
      <c r="AG65" s="137">
        <v>31.6</v>
      </c>
      <c r="AH65" s="137">
        <v>0</v>
      </c>
      <c r="AI65" s="137">
        <v>32.1</v>
      </c>
      <c r="AJ65" s="137">
        <v>28</v>
      </c>
      <c r="AK65" s="137">
        <v>4.2</v>
      </c>
      <c r="AL65" s="137">
        <v>-3.1</v>
      </c>
      <c r="AM65" s="137">
        <v>-10.4</v>
      </c>
      <c r="AN65" s="137">
        <v>-6.8</v>
      </c>
      <c r="AO65" s="137">
        <v>-4.5</v>
      </c>
      <c r="AP65" s="137">
        <v>-2.2999999999999998</v>
      </c>
      <c r="AQ65" s="137">
        <v>-3.6</v>
      </c>
      <c r="AR65" s="137">
        <v>0</v>
      </c>
      <c r="AS65" s="137">
        <v>-50.6</v>
      </c>
      <c r="AT65" s="137">
        <v>-51.9</v>
      </c>
    </row>
    <row r="66" spans="1:46" x14ac:dyDescent="0.3">
      <c r="A66" s="154">
        <v>23559</v>
      </c>
      <c r="B66" s="137">
        <v>-180.2</v>
      </c>
      <c r="C66" s="137">
        <v>436.1</v>
      </c>
      <c r="D66" s="137">
        <v>190.4</v>
      </c>
      <c r="E66" s="137">
        <v>0</v>
      </c>
      <c r="F66" s="137">
        <v>18.2</v>
      </c>
      <c r="G66" s="137">
        <v>5.2</v>
      </c>
      <c r="H66" s="137">
        <v>55</v>
      </c>
      <c r="I66" s="137">
        <v>128.4</v>
      </c>
      <c r="J66" s="137">
        <v>7.8</v>
      </c>
      <c r="K66" s="137">
        <v>17.600000000000001</v>
      </c>
      <c r="L66" s="137">
        <v>13.4</v>
      </c>
      <c r="M66" s="137">
        <v>616.20000000000005</v>
      </c>
      <c r="N66" s="137">
        <v>381.4</v>
      </c>
      <c r="O66" s="137">
        <v>37.5</v>
      </c>
      <c r="P66" s="137">
        <v>2.9</v>
      </c>
      <c r="Q66" s="137">
        <v>6.3</v>
      </c>
      <c r="R66" s="137">
        <v>19.5</v>
      </c>
      <c r="S66" s="137">
        <v>73.2</v>
      </c>
      <c r="T66" s="137">
        <v>59.1</v>
      </c>
      <c r="U66" s="137">
        <v>28.4</v>
      </c>
      <c r="V66" s="137">
        <v>21.1</v>
      </c>
      <c r="W66" s="137">
        <v>9.6</v>
      </c>
      <c r="X66" s="137">
        <v>31.9</v>
      </c>
      <c r="Y66" s="137">
        <v>4.4000000000000004</v>
      </c>
      <c r="Z66" s="137">
        <v>182.8</v>
      </c>
      <c r="AA66" s="137">
        <v>104.6</v>
      </c>
      <c r="AB66" s="137">
        <v>60.2</v>
      </c>
      <c r="AC66" s="137">
        <v>138.1</v>
      </c>
      <c r="AD66" s="137">
        <v>-74.400000000000006</v>
      </c>
      <c r="AE66" s="137">
        <v>-3.4</v>
      </c>
      <c r="AF66" s="137">
        <v>44.3</v>
      </c>
      <c r="AG66" s="137">
        <v>23.5</v>
      </c>
      <c r="AH66" s="137">
        <v>0</v>
      </c>
      <c r="AI66" s="137">
        <v>22.6</v>
      </c>
      <c r="AJ66" s="137">
        <v>19.7</v>
      </c>
      <c r="AK66" s="137">
        <v>2.9</v>
      </c>
      <c r="AL66" s="137">
        <v>-1.7</v>
      </c>
      <c r="AM66" s="137">
        <v>78.2</v>
      </c>
      <c r="AN66" s="137">
        <v>28.2</v>
      </c>
      <c r="AO66" s="137">
        <v>-2.8</v>
      </c>
      <c r="AP66" s="137">
        <v>31.1</v>
      </c>
      <c r="AQ66" s="137">
        <v>49.9</v>
      </c>
      <c r="AR66" s="137">
        <v>0</v>
      </c>
      <c r="AS66" s="137">
        <v>-7.7</v>
      </c>
      <c r="AT66" s="137">
        <v>-5.0999999999999996</v>
      </c>
    </row>
    <row r="67" spans="1:46" x14ac:dyDescent="0.3">
      <c r="A67" s="155">
        <v>23651</v>
      </c>
      <c r="B67" s="137">
        <v>-107.5</v>
      </c>
      <c r="C67" s="137">
        <v>509.4</v>
      </c>
      <c r="D67" s="137">
        <v>286</v>
      </c>
      <c r="E67" s="137">
        <v>0</v>
      </c>
      <c r="F67" s="137">
        <v>14.2</v>
      </c>
      <c r="G67" s="137">
        <v>4.7</v>
      </c>
      <c r="H67" s="137">
        <v>53.3</v>
      </c>
      <c r="I67" s="137">
        <v>112.4</v>
      </c>
      <c r="J67" s="137">
        <v>6</v>
      </c>
      <c r="K67" s="137">
        <v>18.600000000000001</v>
      </c>
      <c r="L67" s="137">
        <v>14.1</v>
      </c>
      <c r="M67" s="137">
        <v>616.9</v>
      </c>
      <c r="N67" s="137">
        <v>395.3</v>
      </c>
      <c r="O67" s="137">
        <v>38.799999999999997</v>
      </c>
      <c r="P67" s="137">
        <v>3.1</v>
      </c>
      <c r="Q67" s="137">
        <v>5.9</v>
      </c>
      <c r="R67" s="137">
        <v>17.899999999999999</v>
      </c>
      <c r="S67" s="137">
        <v>68.2</v>
      </c>
      <c r="T67" s="137">
        <v>48.4</v>
      </c>
      <c r="U67" s="137">
        <v>21.5</v>
      </c>
      <c r="V67" s="137">
        <v>14.8</v>
      </c>
      <c r="W67" s="137">
        <v>12</v>
      </c>
      <c r="X67" s="137">
        <v>34.299999999999997</v>
      </c>
      <c r="Y67" s="137">
        <v>5</v>
      </c>
      <c r="Z67" s="137">
        <v>121</v>
      </c>
      <c r="AA67" s="137">
        <v>210.2</v>
      </c>
      <c r="AB67" s="137">
        <v>127.5</v>
      </c>
      <c r="AC67" s="137">
        <v>215.4</v>
      </c>
      <c r="AD67" s="137">
        <v>-77.400000000000006</v>
      </c>
      <c r="AE67" s="137">
        <v>-10.5</v>
      </c>
      <c r="AF67" s="137">
        <v>82.7</v>
      </c>
      <c r="AG67" s="137">
        <v>32.200000000000003</v>
      </c>
      <c r="AH67" s="137">
        <v>0</v>
      </c>
      <c r="AI67" s="137">
        <v>50</v>
      </c>
      <c r="AJ67" s="137">
        <v>42.6</v>
      </c>
      <c r="AK67" s="137">
        <v>7.3</v>
      </c>
      <c r="AL67" s="137">
        <v>0.5</v>
      </c>
      <c r="AM67" s="137">
        <v>-89.3</v>
      </c>
      <c r="AN67" s="137">
        <v>36</v>
      </c>
      <c r="AO67" s="137">
        <v>43.7</v>
      </c>
      <c r="AP67" s="137">
        <v>-7.7</v>
      </c>
      <c r="AQ67" s="137">
        <v>-125.3</v>
      </c>
      <c r="AR67" s="137">
        <v>0</v>
      </c>
      <c r="AS67" s="137">
        <v>62.9</v>
      </c>
      <c r="AT67" s="137">
        <v>76.400000000000006</v>
      </c>
    </row>
    <row r="68" spans="1:46" x14ac:dyDescent="0.3">
      <c r="A68" s="151">
        <v>23743</v>
      </c>
      <c r="B68" s="137">
        <v>-73.400000000000006</v>
      </c>
      <c r="C68" s="137">
        <v>495.9</v>
      </c>
      <c r="D68" s="137">
        <v>261.8</v>
      </c>
      <c r="E68" s="137">
        <v>0</v>
      </c>
      <c r="F68" s="137">
        <v>16</v>
      </c>
      <c r="G68" s="137">
        <v>5.5</v>
      </c>
      <c r="H68" s="137">
        <v>60.6</v>
      </c>
      <c r="I68" s="137">
        <v>118</v>
      </c>
      <c r="J68" s="137">
        <v>9.4</v>
      </c>
      <c r="K68" s="137">
        <v>17.5</v>
      </c>
      <c r="L68" s="137">
        <v>7.2</v>
      </c>
      <c r="M68" s="137">
        <v>569.29999999999995</v>
      </c>
      <c r="N68" s="137">
        <v>352.1</v>
      </c>
      <c r="O68" s="137">
        <v>33.799999999999997</v>
      </c>
      <c r="P68" s="137">
        <v>4.8</v>
      </c>
      <c r="Q68" s="137">
        <v>5</v>
      </c>
      <c r="R68" s="137">
        <v>16.3</v>
      </c>
      <c r="S68" s="137">
        <v>65.099999999999994</v>
      </c>
      <c r="T68" s="137">
        <v>57.6</v>
      </c>
      <c r="U68" s="137">
        <v>30.4</v>
      </c>
      <c r="V68" s="137">
        <v>19.7</v>
      </c>
      <c r="W68" s="137">
        <v>7.5</v>
      </c>
      <c r="X68" s="137">
        <v>28.8</v>
      </c>
      <c r="Y68" s="137">
        <v>5.6</v>
      </c>
      <c r="Z68" s="137">
        <v>-19.899999999999999</v>
      </c>
      <c r="AA68" s="137">
        <v>-7.8</v>
      </c>
      <c r="AB68" s="137">
        <v>-21.7</v>
      </c>
      <c r="AC68" s="137">
        <v>77.900000000000006</v>
      </c>
      <c r="AD68" s="137">
        <v>-98.2</v>
      </c>
      <c r="AE68" s="137">
        <v>-1.3</v>
      </c>
      <c r="AF68" s="137">
        <v>13.9</v>
      </c>
      <c r="AG68" s="137">
        <v>19.600000000000001</v>
      </c>
      <c r="AH68" s="137">
        <v>0</v>
      </c>
      <c r="AI68" s="137">
        <v>-5.4</v>
      </c>
      <c r="AJ68" s="137">
        <v>-8.3000000000000007</v>
      </c>
      <c r="AK68" s="137">
        <v>2.9</v>
      </c>
      <c r="AL68" s="137">
        <v>-0.4</v>
      </c>
      <c r="AM68" s="137">
        <v>-12.1</v>
      </c>
      <c r="AN68" s="137">
        <v>19.100000000000001</v>
      </c>
      <c r="AO68" s="137">
        <v>11.8</v>
      </c>
      <c r="AP68" s="137">
        <v>7.2</v>
      </c>
      <c r="AQ68" s="137">
        <v>-31.2</v>
      </c>
      <c r="AR68" s="137">
        <v>0</v>
      </c>
      <c r="AS68" s="137">
        <v>84.5</v>
      </c>
      <c r="AT68" s="137">
        <v>-8.8000000000000007</v>
      </c>
    </row>
    <row r="69" spans="1:46" x14ac:dyDescent="0.3">
      <c r="A69" s="153">
        <v>23833</v>
      </c>
      <c r="B69" s="137">
        <v>-112.1</v>
      </c>
      <c r="C69" s="137">
        <v>508.8</v>
      </c>
      <c r="D69" s="137">
        <v>272.39999999999998</v>
      </c>
      <c r="E69" s="137">
        <v>0</v>
      </c>
      <c r="F69" s="137">
        <v>9.4</v>
      </c>
      <c r="G69" s="137">
        <v>5.9</v>
      </c>
      <c r="H69" s="137">
        <v>60.2</v>
      </c>
      <c r="I69" s="137">
        <v>125.7</v>
      </c>
      <c r="J69" s="137">
        <v>9.8000000000000007</v>
      </c>
      <c r="K69" s="137">
        <v>18.2</v>
      </c>
      <c r="L69" s="137">
        <v>7.2</v>
      </c>
      <c r="M69" s="137">
        <v>620.9</v>
      </c>
      <c r="N69" s="137">
        <v>389</v>
      </c>
      <c r="O69" s="137">
        <v>37.4</v>
      </c>
      <c r="P69" s="137">
        <v>4.8</v>
      </c>
      <c r="Q69" s="137">
        <v>7</v>
      </c>
      <c r="R69" s="137">
        <v>22.8</v>
      </c>
      <c r="S69" s="137">
        <v>70.2</v>
      </c>
      <c r="T69" s="137">
        <v>49.5</v>
      </c>
      <c r="U69" s="137">
        <v>13.5</v>
      </c>
      <c r="V69" s="137">
        <v>26.7</v>
      </c>
      <c r="W69" s="137">
        <v>9.3000000000000007</v>
      </c>
      <c r="X69" s="137">
        <v>35.700000000000003</v>
      </c>
      <c r="Y69" s="137">
        <v>4.5</v>
      </c>
      <c r="Z69" s="137">
        <v>129.4</v>
      </c>
      <c r="AA69" s="137">
        <v>36.4</v>
      </c>
      <c r="AB69" s="137">
        <v>-11.5</v>
      </c>
      <c r="AC69" s="137">
        <v>106.5</v>
      </c>
      <c r="AD69" s="137">
        <v>-116.8</v>
      </c>
      <c r="AE69" s="137">
        <v>-1.2</v>
      </c>
      <c r="AF69" s="137">
        <v>47.9</v>
      </c>
      <c r="AG69" s="137">
        <v>40.6</v>
      </c>
      <c r="AH69" s="137">
        <v>0</v>
      </c>
      <c r="AI69" s="137">
        <v>2.2999999999999998</v>
      </c>
      <c r="AJ69" s="137">
        <v>-0.8</v>
      </c>
      <c r="AK69" s="137">
        <v>3.2</v>
      </c>
      <c r="AL69" s="137">
        <v>4.9000000000000004</v>
      </c>
      <c r="AM69" s="137">
        <v>92.9</v>
      </c>
      <c r="AN69" s="137">
        <v>61.5</v>
      </c>
      <c r="AO69" s="137">
        <v>20.7</v>
      </c>
      <c r="AP69" s="137">
        <v>40.799999999999997</v>
      </c>
      <c r="AQ69" s="137">
        <v>31.4</v>
      </c>
      <c r="AR69" s="137">
        <v>0</v>
      </c>
      <c r="AS69" s="137">
        <v>-105.8</v>
      </c>
      <c r="AT69" s="137">
        <v>-88.6</v>
      </c>
    </row>
    <row r="70" spans="1:46" x14ac:dyDescent="0.3">
      <c r="A70" s="154">
        <v>23924</v>
      </c>
      <c r="B70" s="137">
        <v>-180.3</v>
      </c>
      <c r="C70" s="137">
        <v>479.2</v>
      </c>
      <c r="D70" s="137">
        <v>225</v>
      </c>
      <c r="E70" s="137">
        <v>0</v>
      </c>
      <c r="F70" s="137">
        <v>14.7</v>
      </c>
      <c r="G70" s="137">
        <v>7</v>
      </c>
      <c r="H70" s="137">
        <v>65.7</v>
      </c>
      <c r="I70" s="137">
        <v>131.19999999999999</v>
      </c>
      <c r="J70" s="137">
        <v>9.6999999999999993</v>
      </c>
      <c r="K70" s="137">
        <v>17.899999999999999</v>
      </c>
      <c r="L70" s="137">
        <v>8</v>
      </c>
      <c r="M70" s="137">
        <v>659.4</v>
      </c>
      <c r="N70" s="137">
        <v>418.1</v>
      </c>
      <c r="O70" s="137">
        <v>40.200000000000003</v>
      </c>
      <c r="P70" s="137">
        <v>5.3</v>
      </c>
      <c r="Q70" s="137">
        <v>7.1</v>
      </c>
      <c r="R70" s="137">
        <v>23.3</v>
      </c>
      <c r="S70" s="137">
        <v>76.7</v>
      </c>
      <c r="T70" s="137">
        <v>50.2</v>
      </c>
      <c r="U70" s="137">
        <v>18.2</v>
      </c>
      <c r="V70" s="137">
        <v>22.8</v>
      </c>
      <c r="W70" s="137">
        <v>9.3000000000000007</v>
      </c>
      <c r="X70" s="137">
        <v>34.5</v>
      </c>
      <c r="Y70" s="137">
        <v>4.0999999999999996</v>
      </c>
      <c r="Z70" s="137">
        <v>201</v>
      </c>
      <c r="AA70" s="137">
        <v>103.4</v>
      </c>
      <c r="AB70" s="137">
        <v>17.2</v>
      </c>
      <c r="AC70" s="137">
        <v>86.1</v>
      </c>
      <c r="AD70" s="137">
        <v>-67.400000000000006</v>
      </c>
      <c r="AE70" s="137">
        <v>-1.6</v>
      </c>
      <c r="AF70" s="137">
        <v>86.2</v>
      </c>
      <c r="AG70" s="137">
        <v>46.4</v>
      </c>
      <c r="AH70" s="137">
        <v>0</v>
      </c>
      <c r="AI70" s="137">
        <v>30</v>
      </c>
      <c r="AJ70" s="137">
        <v>27.7</v>
      </c>
      <c r="AK70" s="137">
        <v>2.2000000000000002</v>
      </c>
      <c r="AL70" s="137">
        <v>9.9</v>
      </c>
      <c r="AM70" s="137">
        <v>97.6</v>
      </c>
      <c r="AN70" s="137">
        <v>-21.7</v>
      </c>
      <c r="AO70" s="137">
        <v>-24.5</v>
      </c>
      <c r="AP70" s="137">
        <v>2.8</v>
      </c>
      <c r="AQ70" s="137">
        <v>119.3</v>
      </c>
      <c r="AR70" s="137">
        <v>0</v>
      </c>
      <c r="AS70" s="137">
        <v>20.100000000000001</v>
      </c>
      <c r="AT70" s="137">
        <v>40.799999999999997</v>
      </c>
    </row>
    <row r="71" spans="1:46" x14ac:dyDescent="0.3">
      <c r="A71" s="155">
        <v>24016</v>
      </c>
      <c r="B71" s="137">
        <v>-77.099999999999994</v>
      </c>
      <c r="C71" s="137">
        <v>578.79999999999995</v>
      </c>
      <c r="D71" s="137">
        <v>342</v>
      </c>
      <c r="E71" s="137">
        <v>0</v>
      </c>
      <c r="F71" s="137">
        <v>12.2</v>
      </c>
      <c r="G71" s="137">
        <v>6.2</v>
      </c>
      <c r="H71" s="137">
        <v>58.6</v>
      </c>
      <c r="I71" s="137">
        <v>124.6</v>
      </c>
      <c r="J71" s="137">
        <v>7.5</v>
      </c>
      <c r="K71" s="137">
        <v>18.8</v>
      </c>
      <c r="L71" s="137">
        <v>8.9</v>
      </c>
      <c r="M71" s="137">
        <v>655.9</v>
      </c>
      <c r="N71" s="137">
        <v>400.4</v>
      </c>
      <c r="O71" s="137">
        <v>38.4</v>
      </c>
      <c r="P71" s="137">
        <v>4.3</v>
      </c>
      <c r="Q71" s="137">
        <v>6.1</v>
      </c>
      <c r="R71" s="137">
        <v>21.6</v>
      </c>
      <c r="S71" s="137">
        <v>83.1</v>
      </c>
      <c r="T71" s="137">
        <v>58.6</v>
      </c>
      <c r="U71" s="137">
        <v>25</v>
      </c>
      <c r="V71" s="137">
        <v>23.9</v>
      </c>
      <c r="W71" s="137">
        <v>9.6</v>
      </c>
      <c r="X71" s="137">
        <v>39.1</v>
      </c>
      <c r="Y71" s="137">
        <v>4.2</v>
      </c>
      <c r="Z71" s="137">
        <v>31.8</v>
      </c>
      <c r="AA71" s="137">
        <v>14.6</v>
      </c>
      <c r="AB71" s="137">
        <v>-37.5</v>
      </c>
      <c r="AC71" s="137">
        <v>100.1</v>
      </c>
      <c r="AD71" s="137">
        <v>-87.4</v>
      </c>
      <c r="AE71" s="137">
        <v>-50.2</v>
      </c>
      <c r="AF71" s="137">
        <v>52.1</v>
      </c>
      <c r="AG71" s="137">
        <v>45.9</v>
      </c>
      <c r="AH71" s="137">
        <v>0</v>
      </c>
      <c r="AI71" s="137">
        <v>8.6</v>
      </c>
      <c r="AJ71" s="137">
        <v>2.8</v>
      </c>
      <c r="AK71" s="137">
        <v>5.8</v>
      </c>
      <c r="AL71" s="137">
        <v>-2.5</v>
      </c>
      <c r="AM71" s="137">
        <v>17.2</v>
      </c>
      <c r="AN71" s="137">
        <v>61.2</v>
      </c>
      <c r="AO71" s="137">
        <v>43.7</v>
      </c>
      <c r="AP71" s="137">
        <v>17.5</v>
      </c>
      <c r="AQ71" s="137">
        <v>-44</v>
      </c>
      <c r="AR71" s="137">
        <v>0</v>
      </c>
      <c r="AS71" s="137">
        <v>80.900000000000006</v>
      </c>
      <c r="AT71" s="137">
        <v>35.700000000000003</v>
      </c>
    </row>
    <row r="72" spans="1:46" x14ac:dyDescent="0.3">
      <c r="A72" s="151">
        <v>24108</v>
      </c>
      <c r="B72" s="137">
        <v>-48</v>
      </c>
      <c r="C72" s="137">
        <v>574.4</v>
      </c>
      <c r="D72" s="137">
        <v>326</v>
      </c>
      <c r="E72" s="137">
        <v>0.8</v>
      </c>
      <c r="F72" s="137">
        <v>12.2</v>
      </c>
      <c r="G72" s="137">
        <v>5.4</v>
      </c>
      <c r="H72" s="137">
        <v>66.8</v>
      </c>
      <c r="I72" s="137">
        <v>122.5</v>
      </c>
      <c r="J72" s="137">
        <v>10.5</v>
      </c>
      <c r="K72" s="137">
        <v>23</v>
      </c>
      <c r="L72" s="137">
        <v>7.3</v>
      </c>
      <c r="M72" s="137">
        <v>622.4</v>
      </c>
      <c r="N72" s="137">
        <v>374.3</v>
      </c>
      <c r="O72" s="137">
        <v>35.4</v>
      </c>
      <c r="P72" s="137">
        <v>24.9</v>
      </c>
      <c r="Q72" s="137">
        <v>5.5</v>
      </c>
      <c r="R72" s="137">
        <v>17</v>
      </c>
      <c r="S72" s="137">
        <v>77.400000000000006</v>
      </c>
      <c r="T72" s="137">
        <v>46.5</v>
      </c>
      <c r="U72" s="137">
        <v>11.4</v>
      </c>
      <c r="V72" s="137">
        <v>24.3</v>
      </c>
      <c r="W72" s="137">
        <v>10.8</v>
      </c>
      <c r="X72" s="137">
        <v>37.200000000000003</v>
      </c>
      <c r="Y72" s="137">
        <v>4.2</v>
      </c>
      <c r="Z72" s="137">
        <v>-25.2</v>
      </c>
      <c r="AA72" s="137">
        <v>32.200000000000003</v>
      </c>
      <c r="AB72" s="137">
        <v>-10.8</v>
      </c>
      <c r="AC72" s="137">
        <v>111.2</v>
      </c>
      <c r="AD72" s="137">
        <v>-116.4</v>
      </c>
      <c r="AE72" s="137">
        <v>-5.7</v>
      </c>
      <c r="AF72" s="137">
        <v>43</v>
      </c>
      <c r="AG72" s="137">
        <v>28.2</v>
      </c>
      <c r="AH72" s="137">
        <v>0</v>
      </c>
      <c r="AI72" s="137">
        <v>17.100000000000001</v>
      </c>
      <c r="AJ72" s="137">
        <v>7.8</v>
      </c>
      <c r="AK72" s="137">
        <v>9.1999999999999993</v>
      </c>
      <c r="AL72" s="137">
        <v>-2.2000000000000002</v>
      </c>
      <c r="AM72" s="137">
        <v>-57.4</v>
      </c>
      <c r="AN72" s="137">
        <v>38.1</v>
      </c>
      <c r="AO72" s="137">
        <v>12.8</v>
      </c>
      <c r="AP72" s="137">
        <v>25.4</v>
      </c>
      <c r="AQ72" s="137">
        <v>-95.6</v>
      </c>
      <c r="AR72" s="137">
        <v>0</v>
      </c>
      <c r="AS72" s="137">
        <v>84.3</v>
      </c>
      <c r="AT72" s="137">
        <v>11.1</v>
      </c>
    </row>
    <row r="73" spans="1:46" x14ac:dyDescent="0.3">
      <c r="A73" s="153">
        <v>24198</v>
      </c>
      <c r="B73" s="137">
        <v>-123</v>
      </c>
      <c r="C73" s="137">
        <v>551.9</v>
      </c>
      <c r="D73" s="137">
        <v>288.7</v>
      </c>
      <c r="E73" s="137">
        <v>0.8</v>
      </c>
      <c r="F73" s="137">
        <v>22.9</v>
      </c>
      <c r="G73" s="137">
        <v>6</v>
      </c>
      <c r="H73" s="137">
        <v>63.9</v>
      </c>
      <c r="I73" s="137">
        <v>125.8</v>
      </c>
      <c r="J73" s="137">
        <v>11</v>
      </c>
      <c r="K73" s="137">
        <v>24.9</v>
      </c>
      <c r="L73" s="137">
        <v>7.9</v>
      </c>
      <c r="M73" s="137">
        <v>674.9</v>
      </c>
      <c r="N73" s="137">
        <v>397</v>
      </c>
      <c r="O73" s="137">
        <v>37.6</v>
      </c>
      <c r="P73" s="137">
        <v>4.3</v>
      </c>
      <c r="Q73" s="137">
        <v>8.5</v>
      </c>
      <c r="R73" s="137">
        <v>27.6</v>
      </c>
      <c r="S73" s="137">
        <v>87.5</v>
      </c>
      <c r="T73" s="137">
        <v>70</v>
      </c>
      <c r="U73" s="137">
        <v>27.2</v>
      </c>
      <c r="V73" s="137">
        <v>31.9</v>
      </c>
      <c r="W73" s="137">
        <v>10.9</v>
      </c>
      <c r="X73" s="137">
        <v>39</v>
      </c>
      <c r="Y73" s="137">
        <v>3.6</v>
      </c>
      <c r="Z73" s="137">
        <v>294.7</v>
      </c>
      <c r="AA73" s="137">
        <v>78.099999999999994</v>
      </c>
      <c r="AB73" s="137">
        <v>24</v>
      </c>
      <c r="AC73" s="137">
        <v>156.6</v>
      </c>
      <c r="AD73" s="137">
        <v>-134.80000000000001</v>
      </c>
      <c r="AE73" s="137">
        <v>2.2000000000000002</v>
      </c>
      <c r="AF73" s="137">
        <v>54.1</v>
      </c>
      <c r="AG73" s="137">
        <v>30.1</v>
      </c>
      <c r="AH73" s="137">
        <v>0</v>
      </c>
      <c r="AI73" s="137">
        <v>19.100000000000001</v>
      </c>
      <c r="AJ73" s="137">
        <v>9.1999999999999993</v>
      </c>
      <c r="AK73" s="137">
        <v>9.9</v>
      </c>
      <c r="AL73" s="137">
        <v>4.9000000000000004</v>
      </c>
      <c r="AM73" s="137">
        <v>216.6</v>
      </c>
      <c r="AN73" s="137">
        <v>34.6</v>
      </c>
      <c r="AO73" s="137">
        <v>26.4</v>
      </c>
      <c r="AP73" s="137">
        <v>8.1</v>
      </c>
      <c r="AQ73" s="137">
        <v>182</v>
      </c>
      <c r="AR73" s="137">
        <v>0</v>
      </c>
      <c r="AS73" s="137">
        <v>-196.8</v>
      </c>
      <c r="AT73" s="137">
        <v>-25.1</v>
      </c>
    </row>
    <row r="74" spans="1:46" x14ac:dyDescent="0.3">
      <c r="A74" s="154">
        <v>24289</v>
      </c>
      <c r="B74" s="137">
        <v>-154.69999999999999</v>
      </c>
      <c r="C74" s="137">
        <v>527.9</v>
      </c>
      <c r="D74" s="137">
        <v>245.6</v>
      </c>
      <c r="E74" s="137">
        <v>0.8</v>
      </c>
      <c r="F74" s="137">
        <v>12.2</v>
      </c>
      <c r="G74" s="137">
        <v>7.3</v>
      </c>
      <c r="H74" s="137">
        <v>69.400000000000006</v>
      </c>
      <c r="I74" s="137">
        <v>150.80000000000001</v>
      </c>
      <c r="J74" s="137">
        <v>10.9</v>
      </c>
      <c r="K74" s="137">
        <v>23</v>
      </c>
      <c r="L74" s="137">
        <v>8</v>
      </c>
      <c r="M74" s="137">
        <v>682.5</v>
      </c>
      <c r="N74" s="137">
        <v>400.8</v>
      </c>
      <c r="O74" s="137">
        <v>38</v>
      </c>
      <c r="P74" s="137">
        <v>8</v>
      </c>
      <c r="Q74" s="137">
        <v>7.6</v>
      </c>
      <c r="R74" s="137">
        <v>24.5</v>
      </c>
      <c r="S74" s="137">
        <v>92.1</v>
      </c>
      <c r="T74" s="137">
        <v>67.599999999999994</v>
      </c>
      <c r="U74" s="137">
        <v>27.6</v>
      </c>
      <c r="V74" s="137">
        <v>28</v>
      </c>
      <c r="W74" s="137">
        <v>12.1</v>
      </c>
      <c r="X74" s="137">
        <v>37.5</v>
      </c>
      <c r="Y74" s="137">
        <v>6.4</v>
      </c>
      <c r="Z74" s="137">
        <v>30.2</v>
      </c>
      <c r="AA74" s="137">
        <v>63.7</v>
      </c>
      <c r="AB74" s="137">
        <v>19.399999999999999</v>
      </c>
      <c r="AC74" s="137">
        <v>152.69999999999999</v>
      </c>
      <c r="AD74" s="137">
        <v>-122.2</v>
      </c>
      <c r="AE74" s="137">
        <v>-11.1</v>
      </c>
      <c r="AF74" s="137">
        <v>44.3</v>
      </c>
      <c r="AG74" s="137">
        <v>19.5</v>
      </c>
      <c r="AH74" s="137">
        <v>0</v>
      </c>
      <c r="AI74" s="137">
        <v>36.799999999999997</v>
      </c>
      <c r="AJ74" s="137">
        <v>22.9</v>
      </c>
      <c r="AK74" s="137">
        <v>13.9</v>
      </c>
      <c r="AL74" s="137">
        <v>-12</v>
      </c>
      <c r="AM74" s="137">
        <v>-33.5</v>
      </c>
      <c r="AN74" s="137">
        <v>-42</v>
      </c>
      <c r="AO74" s="137">
        <v>-50.2</v>
      </c>
      <c r="AP74" s="137">
        <v>8.1999999999999993</v>
      </c>
      <c r="AQ74" s="137">
        <v>8.5</v>
      </c>
      <c r="AR74" s="137">
        <v>0</v>
      </c>
      <c r="AS74" s="137">
        <v>91.6</v>
      </c>
      <c r="AT74" s="137">
        <v>-32.9</v>
      </c>
    </row>
    <row r="75" spans="1:46" x14ac:dyDescent="0.3">
      <c r="A75" s="155">
        <v>24381</v>
      </c>
      <c r="B75" s="137">
        <v>-152.19999999999999</v>
      </c>
      <c r="C75" s="137">
        <v>587.70000000000005</v>
      </c>
      <c r="D75" s="137">
        <v>309.60000000000002</v>
      </c>
      <c r="E75" s="137">
        <v>0.9</v>
      </c>
      <c r="F75" s="137">
        <v>15</v>
      </c>
      <c r="G75" s="137">
        <v>6.7</v>
      </c>
      <c r="H75" s="137">
        <v>67.7</v>
      </c>
      <c r="I75" s="137">
        <v>147.6</v>
      </c>
      <c r="J75" s="137">
        <v>8.4</v>
      </c>
      <c r="K75" s="137">
        <v>24.5</v>
      </c>
      <c r="L75" s="137">
        <v>7.4</v>
      </c>
      <c r="M75" s="137">
        <v>739.9</v>
      </c>
      <c r="N75" s="137">
        <v>429.9</v>
      </c>
      <c r="O75" s="137">
        <v>40.700000000000003</v>
      </c>
      <c r="P75" s="137">
        <v>29.6</v>
      </c>
      <c r="Q75" s="137">
        <v>8.6999999999999993</v>
      </c>
      <c r="R75" s="137">
        <v>30.2</v>
      </c>
      <c r="S75" s="137">
        <v>85.8</v>
      </c>
      <c r="T75" s="137">
        <v>75</v>
      </c>
      <c r="U75" s="137">
        <v>21.6</v>
      </c>
      <c r="V75" s="137">
        <v>41.4</v>
      </c>
      <c r="W75" s="137">
        <v>12</v>
      </c>
      <c r="X75" s="137">
        <v>35.1</v>
      </c>
      <c r="Y75" s="137">
        <v>4.9000000000000004</v>
      </c>
      <c r="Z75" s="137">
        <v>227.3</v>
      </c>
      <c r="AA75" s="137">
        <v>134.4</v>
      </c>
      <c r="AB75" s="137">
        <v>81.8</v>
      </c>
      <c r="AC75" s="137">
        <v>178.1</v>
      </c>
      <c r="AD75" s="137">
        <v>-98.1</v>
      </c>
      <c r="AE75" s="137">
        <v>1.9</v>
      </c>
      <c r="AF75" s="137">
        <v>52.6</v>
      </c>
      <c r="AG75" s="137">
        <v>12.9</v>
      </c>
      <c r="AH75" s="137">
        <v>0</v>
      </c>
      <c r="AI75" s="137">
        <v>40.799999999999997</v>
      </c>
      <c r="AJ75" s="137">
        <v>13.8</v>
      </c>
      <c r="AK75" s="137">
        <v>27</v>
      </c>
      <c r="AL75" s="137">
        <v>-1.1000000000000001</v>
      </c>
      <c r="AM75" s="137">
        <v>92.9</v>
      </c>
      <c r="AN75" s="137">
        <v>137.4</v>
      </c>
      <c r="AO75" s="137">
        <v>119.7</v>
      </c>
      <c r="AP75" s="137">
        <v>17.7</v>
      </c>
      <c r="AQ75" s="137">
        <v>-44.5</v>
      </c>
      <c r="AR75" s="137">
        <v>0</v>
      </c>
      <c r="AS75" s="137">
        <v>-22.1</v>
      </c>
      <c r="AT75" s="137">
        <v>53</v>
      </c>
    </row>
    <row r="76" spans="1:46" x14ac:dyDescent="0.3">
      <c r="A76" s="151">
        <v>24473</v>
      </c>
      <c r="B76" s="137">
        <v>-79.900000000000006</v>
      </c>
      <c r="C76" s="137">
        <v>579.70000000000005</v>
      </c>
      <c r="D76" s="137">
        <v>300.2</v>
      </c>
      <c r="E76" s="137">
        <v>1.6</v>
      </c>
      <c r="F76" s="137">
        <v>18.2</v>
      </c>
      <c r="G76" s="137">
        <v>5.9</v>
      </c>
      <c r="H76" s="137">
        <v>78.599999999999994</v>
      </c>
      <c r="I76" s="137">
        <v>134.1</v>
      </c>
      <c r="J76" s="137">
        <v>11.4</v>
      </c>
      <c r="K76" s="137">
        <v>20.9</v>
      </c>
      <c r="L76" s="137">
        <v>8.8000000000000007</v>
      </c>
      <c r="M76" s="137">
        <v>659.6</v>
      </c>
      <c r="N76" s="137">
        <v>399.9</v>
      </c>
      <c r="O76" s="137">
        <v>36.4</v>
      </c>
      <c r="P76" s="137">
        <v>5.7</v>
      </c>
      <c r="Q76" s="137">
        <v>7.3</v>
      </c>
      <c r="R76" s="137">
        <v>21.4</v>
      </c>
      <c r="S76" s="137">
        <v>79.7</v>
      </c>
      <c r="T76" s="137">
        <v>66.900000000000006</v>
      </c>
      <c r="U76" s="137">
        <v>23.7</v>
      </c>
      <c r="V76" s="137">
        <v>27.1</v>
      </c>
      <c r="W76" s="137">
        <v>16.2</v>
      </c>
      <c r="X76" s="137">
        <v>37.9</v>
      </c>
      <c r="Y76" s="137">
        <v>4.4000000000000004</v>
      </c>
      <c r="Z76" s="137">
        <v>101.4</v>
      </c>
      <c r="AA76" s="137">
        <v>86.7</v>
      </c>
      <c r="AB76" s="137">
        <v>44.3</v>
      </c>
      <c r="AC76" s="137">
        <v>131.4</v>
      </c>
      <c r="AD76" s="137">
        <v>-96.6</v>
      </c>
      <c r="AE76" s="137">
        <v>9.4</v>
      </c>
      <c r="AF76" s="137">
        <v>42.5</v>
      </c>
      <c r="AG76" s="137">
        <v>22.1</v>
      </c>
      <c r="AH76" s="137">
        <v>0</v>
      </c>
      <c r="AI76" s="137">
        <v>18.3</v>
      </c>
      <c r="AJ76" s="137">
        <v>14.2</v>
      </c>
      <c r="AK76" s="137">
        <v>4.2</v>
      </c>
      <c r="AL76" s="137">
        <v>2.1</v>
      </c>
      <c r="AM76" s="137">
        <v>14.7</v>
      </c>
      <c r="AN76" s="137">
        <v>115.7</v>
      </c>
      <c r="AO76" s="137">
        <v>60</v>
      </c>
      <c r="AP76" s="137">
        <v>55.7</v>
      </c>
      <c r="AQ76" s="137">
        <v>-101</v>
      </c>
      <c r="AR76" s="137">
        <v>0</v>
      </c>
      <c r="AS76" s="137">
        <v>-2.4</v>
      </c>
      <c r="AT76" s="137">
        <v>19.2</v>
      </c>
    </row>
    <row r="77" spans="1:46" x14ac:dyDescent="0.3">
      <c r="A77" s="153">
        <v>24563</v>
      </c>
      <c r="B77" s="137">
        <v>-147</v>
      </c>
      <c r="C77" s="137">
        <v>581.9</v>
      </c>
      <c r="D77" s="137">
        <v>265.3</v>
      </c>
      <c r="E77" s="137">
        <v>1.7</v>
      </c>
      <c r="F77" s="137">
        <v>60.5</v>
      </c>
      <c r="G77" s="137">
        <v>5.8</v>
      </c>
      <c r="H77" s="137">
        <v>66.3</v>
      </c>
      <c r="I77" s="137">
        <v>140.6</v>
      </c>
      <c r="J77" s="137">
        <v>12</v>
      </c>
      <c r="K77" s="137">
        <v>20.6</v>
      </c>
      <c r="L77" s="137">
        <v>9.1</v>
      </c>
      <c r="M77" s="137">
        <v>728.8</v>
      </c>
      <c r="N77" s="137">
        <v>444.6</v>
      </c>
      <c r="O77" s="137">
        <v>40.4</v>
      </c>
      <c r="P77" s="137">
        <v>2.2999999999999998</v>
      </c>
      <c r="Q77" s="137">
        <v>9.6999999999999993</v>
      </c>
      <c r="R77" s="137">
        <v>28.3</v>
      </c>
      <c r="S77" s="137">
        <v>85</v>
      </c>
      <c r="T77" s="137">
        <v>69.7</v>
      </c>
      <c r="U77" s="137">
        <v>21.1</v>
      </c>
      <c r="V77" s="137">
        <v>30.8</v>
      </c>
      <c r="W77" s="137">
        <v>17.8</v>
      </c>
      <c r="X77" s="137">
        <v>44.3</v>
      </c>
      <c r="Y77" s="137">
        <v>4.5</v>
      </c>
      <c r="Z77" s="137">
        <v>217.6</v>
      </c>
      <c r="AA77" s="137">
        <v>136.69999999999999</v>
      </c>
      <c r="AB77" s="137">
        <v>130.1</v>
      </c>
      <c r="AC77" s="137">
        <v>231.4</v>
      </c>
      <c r="AD77" s="137">
        <v>-114.8</v>
      </c>
      <c r="AE77" s="137">
        <v>13.5</v>
      </c>
      <c r="AF77" s="137">
        <v>6.6</v>
      </c>
      <c r="AG77" s="137">
        <v>18.399999999999999</v>
      </c>
      <c r="AH77" s="137">
        <v>-64.400000000000006</v>
      </c>
      <c r="AI77" s="137">
        <v>51.3</v>
      </c>
      <c r="AJ77" s="137">
        <v>37.4</v>
      </c>
      <c r="AK77" s="137">
        <v>13.9</v>
      </c>
      <c r="AL77" s="137">
        <v>1.3</v>
      </c>
      <c r="AM77" s="137">
        <v>80.900000000000006</v>
      </c>
      <c r="AN77" s="137">
        <v>126.9</v>
      </c>
      <c r="AO77" s="137">
        <v>126.3</v>
      </c>
      <c r="AP77" s="137">
        <v>0.6</v>
      </c>
      <c r="AQ77" s="137">
        <v>-46</v>
      </c>
      <c r="AR77" s="137">
        <v>0</v>
      </c>
      <c r="AS77" s="137">
        <v>-39</v>
      </c>
      <c r="AT77" s="137">
        <v>31.6</v>
      </c>
    </row>
    <row r="78" spans="1:46" x14ac:dyDescent="0.3">
      <c r="A78" s="154">
        <v>24654</v>
      </c>
      <c r="B78" s="137">
        <v>-209.7</v>
      </c>
      <c r="C78" s="137">
        <v>547.9</v>
      </c>
      <c r="D78" s="137">
        <v>245.6</v>
      </c>
      <c r="E78" s="137">
        <v>1.7</v>
      </c>
      <c r="F78" s="137">
        <v>10.6</v>
      </c>
      <c r="G78" s="137">
        <v>7.4</v>
      </c>
      <c r="H78" s="137">
        <v>76</v>
      </c>
      <c r="I78" s="137">
        <v>165.5</v>
      </c>
      <c r="J78" s="137">
        <v>11.8</v>
      </c>
      <c r="K78" s="137">
        <v>19.5</v>
      </c>
      <c r="L78" s="137">
        <v>9.8000000000000007</v>
      </c>
      <c r="M78" s="137">
        <v>757.6</v>
      </c>
      <c r="N78" s="137">
        <v>446.3</v>
      </c>
      <c r="O78" s="137">
        <v>40.6</v>
      </c>
      <c r="P78" s="137">
        <v>6.7</v>
      </c>
      <c r="Q78" s="137">
        <v>10</v>
      </c>
      <c r="R78" s="137">
        <v>30.3</v>
      </c>
      <c r="S78" s="137">
        <v>99</v>
      </c>
      <c r="T78" s="137">
        <v>79</v>
      </c>
      <c r="U78" s="137">
        <v>22.9</v>
      </c>
      <c r="V78" s="137">
        <v>39.9</v>
      </c>
      <c r="W78" s="137">
        <v>16.2</v>
      </c>
      <c r="X78" s="137">
        <v>40.700000000000003</v>
      </c>
      <c r="Y78" s="137">
        <v>4.9000000000000004</v>
      </c>
      <c r="Z78" s="137">
        <v>86.2</v>
      </c>
      <c r="AA78" s="137">
        <v>112.6</v>
      </c>
      <c r="AB78" s="137">
        <v>65.900000000000006</v>
      </c>
      <c r="AC78" s="137">
        <v>190.6</v>
      </c>
      <c r="AD78" s="137">
        <v>-127.2</v>
      </c>
      <c r="AE78" s="137">
        <v>2.5</v>
      </c>
      <c r="AF78" s="137">
        <v>46.7</v>
      </c>
      <c r="AG78" s="137">
        <v>9.1999999999999993</v>
      </c>
      <c r="AH78" s="137">
        <v>0</v>
      </c>
      <c r="AI78" s="137">
        <v>50.4</v>
      </c>
      <c r="AJ78" s="137">
        <v>35.799999999999997</v>
      </c>
      <c r="AK78" s="137">
        <v>14.6</v>
      </c>
      <c r="AL78" s="137">
        <v>-13</v>
      </c>
      <c r="AM78" s="137">
        <v>-26.4</v>
      </c>
      <c r="AN78" s="137">
        <v>-16.899999999999999</v>
      </c>
      <c r="AO78" s="137">
        <v>36.9</v>
      </c>
      <c r="AP78" s="137">
        <v>-53.8</v>
      </c>
      <c r="AQ78" s="137">
        <v>-9.5</v>
      </c>
      <c r="AR78" s="137">
        <v>0</v>
      </c>
      <c r="AS78" s="137">
        <v>115.7</v>
      </c>
      <c r="AT78" s="137">
        <v>-7.8</v>
      </c>
    </row>
    <row r="79" spans="1:46" x14ac:dyDescent="0.3">
      <c r="A79" s="155">
        <v>24746</v>
      </c>
      <c r="B79" s="137">
        <v>-166.4</v>
      </c>
      <c r="C79" s="137">
        <v>600.4</v>
      </c>
      <c r="D79" s="137">
        <v>291.89999999999998</v>
      </c>
      <c r="E79" s="137">
        <v>1.7</v>
      </c>
      <c r="F79" s="137">
        <v>29.7</v>
      </c>
      <c r="G79" s="137">
        <v>6.5</v>
      </c>
      <c r="H79" s="137">
        <v>71.099999999999994</v>
      </c>
      <c r="I79" s="137">
        <v>159.4</v>
      </c>
      <c r="J79" s="137">
        <v>9.1</v>
      </c>
      <c r="K79" s="137">
        <v>21.4</v>
      </c>
      <c r="L79" s="137">
        <v>9.6</v>
      </c>
      <c r="M79" s="137">
        <v>766.9</v>
      </c>
      <c r="N79" s="137">
        <v>446</v>
      </c>
      <c r="O79" s="137">
        <v>40.6</v>
      </c>
      <c r="P79" s="137">
        <v>3.6</v>
      </c>
      <c r="Q79" s="137">
        <v>10.199999999999999</v>
      </c>
      <c r="R79" s="137">
        <v>32.700000000000003</v>
      </c>
      <c r="S79" s="137">
        <v>95.5</v>
      </c>
      <c r="T79" s="137">
        <v>90.9</v>
      </c>
      <c r="U79" s="137">
        <v>22.4</v>
      </c>
      <c r="V79" s="137">
        <v>50.3</v>
      </c>
      <c r="W79" s="137">
        <v>18.2</v>
      </c>
      <c r="X79" s="137">
        <v>44.5</v>
      </c>
      <c r="Y79" s="137">
        <v>2.8</v>
      </c>
      <c r="Z79" s="137">
        <v>242</v>
      </c>
      <c r="AA79" s="137">
        <v>153.69999999999999</v>
      </c>
      <c r="AB79" s="137">
        <v>86</v>
      </c>
      <c r="AC79" s="137">
        <v>210</v>
      </c>
      <c r="AD79" s="137">
        <v>-129.19999999999999</v>
      </c>
      <c r="AE79" s="137">
        <v>5.3</v>
      </c>
      <c r="AF79" s="137">
        <v>67.7</v>
      </c>
      <c r="AG79" s="137">
        <v>20.6</v>
      </c>
      <c r="AH79" s="137">
        <v>0</v>
      </c>
      <c r="AI79" s="137">
        <v>41.9</v>
      </c>
      <c r="AJ79" s="137">
        <v>32.799999999999997</v>
      </c>
      <c r="AK79" s="137">
        <v>9.1</v>
      </c>
      <c r="AL79" s="137">
        <v>5.0999999999999996</v>
      </c>
      <c r="AM79" s="137">
        <v>88.3</v>
      </c>
      <c r="AN79" s="137">
        <v>98.2</v>
      </c>
      <c r="AO79" s="137">
        <v>19.600000000000001</v>
      </c>
      <c r="AP79" s="137">
        <v>78.599999999999994</v>
      </c>
      <c r="AQ79" s="137">
        <v>-9.9</v>
      </c>
      <c r="AR79" s="137">
        <v>0</v>
      </c>
      <c r="AS79" s="137">
        <v>-78.7</v>
      </c>
      <c r="AT79" s="137">
        <v>-3.1</v>
      </c>
    </row>
    <row r="80" spans="1:46" x14ac:dyDescent="0.3">
      <c r="A80" s="151">
        <v>24838</v>
      </c>
      <c r="B80" s="137">
        <v>-139.30000000000001</v>
      </c>
      <c r="C80" s="137">
        <v>614.1</v>
      </c>
      <c r="D80" s="137">
        <v>300.89999999999998</v>
      </c>
      <c r="E80" s="137">
        <v>5.5</v>
      </c>
      <c r="F80" s="137">
        <v>14.4</v>
      </c>
      <c r="G80" s="137">
        <v>5.9</v>
      </c>
      <c r="H80" s="137">
        <v>80.8</v>
      </c>
      <c r="I80" s="137">
        <v>162.4</v>
      </c>
      <c r="J80" s="137">
        <v>13.6</v>
      </c>
      <c r="K80" s="137">
        <v>20.3</v>
      </c>
      <c r="L80" s="137">
        <v>10.3</v>
      </c>
      <c r="M80" s="137">
        <v>753.4</v>
      </c>
      <c r="N80" s="137">
        <v>448.6</v>
      </c>
      <c r="O80" s="137">
        <v>38.9</v>
      </c>
      <c r="P80" s="137">
        <v>13.8</v>
      </c>
      <c r="Q80" s="137">
        <v>7</v>
      </c>
      <c r="R80" s="137">
        <v>20.9</v>
      </c>
      <c r="S80" s="137">
        <v>98.9</v>
      </c>
      <c r="T80" s="137">
        <v>77.8</v>
      </c>
      <c r="U80" s="137">
        <v>16</v>
      </c>
      <c r="V80" s="137">
        <v>44.7</v>
      </c>
      <c r="W80" s="137">
        <v>17.2</v>
      </c>
      <c r="X80" s="137">
        <v>44.2</v>
      </c>
      <c r="Y80" s="137">
        <v>3.2</v>
      </c>
      <c r="Z80" s="137">
        <v>161.4</v>
      </c>
      <c r="AA80" s="137">
        <v>9.8000000000000007</v>
      </c>
      <c r="AB80" s="137">
        <v>-20.7</v>
      </c>
      <c r="AC80" s="137">
        <v>111.8</v>
      </c>
      <c r="AD80" s="137">
        <v>-139.80000000000001</v>
      </c>
      <c r="AE80" s="137">
        <v>7.3</v>
      </c>
      <c r="AF80" s="137">
        <v>30.5</v>
      </c>
      <c r="AG80" s="137">
        <v>31.7</v>
      </c>
      <c r="AH80" s="137">
        <v>0</v>
      </c>
      <c r="AI80" s="137">
        <v>-8.6</v>
      </c>
      <c r="AJ80" s="137">
        <v>-4.2</v>
      </c>
      <c r="AK80" s="137">
        <v>-4.4000000000000004</v>
      </c>
      <c r="AL80" s="137">
        <v>7.4</v>
      </c>
      <c r="AM80" s="137">
        <v>151.6</v>
      </c>
      <c r="AN80" s="137">
        <v>138.4</v>
      </c>
      <c r="AO80" s="137">
        <v>99.3</v>
      </c>
      <c r="AP80" s="137">
        <v>39.1</v>
      </c>
      <c r="AQ80" s="137">
        <v>13.3</v>
      </c>
      <c r="AR80" s="137">
        <v>0</v>
      </c>
      <c r="AS80" s="137">
        <v>-29.5</v>
      </c>
      <c r="AT80" s="137">
        <v>-7.4</v>
      </c>
    </row>
    <row r="81" spans="1:46" x14ac:dyDescent="0.3">
      <c r="A81" s="153">
        <v>24929</v>
      </c>
      <c r="B81" s="137">
        <v>-228.2</v>
      </c>
      <c r="C81" s="137">
        <v>622</v>
      </c>
      <c r="D81" s="137">
        <v>271.39999999999998</v>
      </c>
      <c r="E81" s="137">
        <v>6.1</v>
      </c>
      <c r="F81" s="137">
        <v>34.700000000000003</v>
      </c>
      <c r="G81" s="137">
        <v>7.3</v>
      </c>
      <c r="H81" s="137">
        <v>83.8</v>
      </c>
      <c r="I81" s="137">
        <v>173.6</v>
      </c>
      <c r="J81" s="137">
        <v>14.2</v>
      </c>
      <c r="K81" s="137">
        <v>20</v>
      </c>
      <c r="L81" s="137">
        <v>10.8</v>
      </c>
      <c r="M81" s="137">
        <v>850.2</v>
      </c>
      <c r="N81" s="137">
        <v>498.3</v>
      </c>
      <c r="O81" s="137">
        <v>43.3</v>
      </c>
      <c r="P81" s="137">
        <v>0.5</v>
      </c>
      <c r="Q81" s="137">
        <v>11.5</v>
      </c>
      <c r="R81" s="137">
        <v>36.1</v>
      </c>
      <c r="S81" s="137">
        <v>107.8</v>
      </c>
      <c r="T81" s="137">
        <v>98.8</v>
      </c>
      <c r="U81" s="137">
        <v>26.3</v>
      </c>
      <c r="V81" s="137">
        <v>51.6</v>
      </c>
      <c r="W81" s="137">
        <v>20.8</v>
      </c>
      <c r="X81" s="137">
        <v>50</v>
      </c>
      <c r="Y81" s="137">
        <v>3.9</v>
      </c>
      <c r="Z81" s="137">
        <v>88.8</v>
      </c>
      <c r="AA81" s="137">
        <v>108.2</v>
      </c>
      <c r="AB81" s="137">
        <v>45.5</v>
      </c>
      <c r="AC81" s="137">
        <v>209.3</v>
      </c>
      <c r="AD81" s="137">
        <v>-170.8</v>
      </c>
      <c r="AE81" s="137">
        <v>7</v>
      </c>
      <c r="AF81" s="137">
        <v>62.8</v>
      </c>
      <c r="AG81" s="137">
        <v>38.200000000000003</v>
      </c>
      <c r="AH81" s="137">
        <v>0</v>
      </c>
      <c r="AI81" s="137">
        <v>13</v>
      </c>
      <c r="AJ81" s="137">
        <v>5.7</v>
      </c>
      <c r="AK81" s="137">
        <v>7.2</v>
      </c>
      <c r="AL81" s="137">
        <v>11.6</v>
      </c>
      <c r="AM81" s="137">
        <v>-19.399999999999999</v>
      </c>
      <c r="AN81" s="137">
        <v>90.7</v>
      </c>
      <c r="AO81" s="137">
        <v>95.3</v>
      </c>
      <c r="AP81" s="137">
        <v>-4.5999999999999996</v>
      </c>
      <c r="AQ81" s="137">
        <v>-110.1</v>
      </c>
      <c r="AR81" s="137">
        <v>0</v>
      </c>
      <c r="AS81" s="137">
        <v>140.30000000000001</v>
      </c>
      <c r="AT81" s="137">
        <v>0.9</v>
      </c>
    </row>
    <row r="82" spans="1:46" x14ac:dyDescent="0.3">
      <c r="A82" s="154">
        <v>25020</v>
      </c>
      <c r="B82" s="137">
        <v>-233.4</v>
      </c>
      <c r="C82" s="137">
        <v>620.29999999999995</v>
      </c>
      <c r="D82" s="137">
        <v>257.5</v>
      </c>
      <c r="E82" s="137">
        <v>6</v>
      </c>
      <c r="F82" s="137">
        <v>20.7</v>
      </c>
      <c r="G82" s="137">
        <v>8.1999999999999993</v>
      </c>
      <c r="H82" s="137">
        <v>85.8</v>
      </c>
      <c r="I82" s="137">
        <v>195.5</v>
      </c>
      <c r="J82" s="137">
        <v>14.1</v>
      </c>
      <c r="K82" s="137">
        <v>21.1</v>
      </c>
      <c r="L82" s="137">
        <v>11.4</v>
      </c>
      <c r="M82" s="137">
        <v>853.7</v>
      </c>
      <c r="N82" s="137">
        <v>492.4</v>
      </c>
      <c r="O82" s="137">
        <v>42.7</v>
      </c>
      <c r="P82" s="137">
        <v>3.1</v>
      </c>
      <c r="Q82" s="137">
        <v>13.6</v>
      </c>
      <c r="R82" s="137">
        <v>43.8</v>
      </c>
      <c r="S82" s="137">
        <v>119.7</v>
      </c>
      <c r="T82" s="137">
        <v>87.6</v>
      </c>
      <c r="U82" s="137">
        <v>23.8</v>
      </c>
      <c r="V82" s="137">
        <v>44.7</v>
      </c>
      <c r="W82" s="137">
        <v>19.100000000000001</v>
      </c>
      <c r="X82" s="137">
        <v>46.1</v>
      </c>
      <c r="Y82" s="137">
        <v>4.7</v>
      </c>
      <c r="Z82" s="137">
        <v>155</v>
      </c>
      <c r="AA82" s="137">
        <v>105.4</v>
      </c>
      <c r="AB82" s="137">
        <v>65.2</v>
      </c>
      <c r="AC82" s="137">
        <v>174</v>
      </c>
      <c r="AD82" s="137">
        <v>-108.2</v>
      </c>
      <c r="AE82" s="137">
        <v>-0.5</v>
      </c>
      <c r="AF82" s="137">
        <v>40.200000000000003</v>
      </c>
      <c r="AG82" s="137">
        <v>21.4</v>
      </c>
      <c r="AH82" s="137">
        <v>0</v>
      </c>
      <c r="AI82" s="137">
        <v>27.3</v>
      </c>
      <c r="AJ82" s="137">
        <v>9.8000000000000007</v>
      </c>
      <c r="AK82" s="137">
        <v>17.399999999999999</v>
      </c>
      <c r="AL82" s="137">
        <v>-8.5</v>
      </c>
      <c r="AM82" s="137">
        <v>49.6</v>
      </c>
      <c r="AN82" s="137">
        <v>23.4</v>
      </c>
      <c r="AO82" s="137">
        <v>-15.7</v>
      </c>
      <c r="AP82" s="137">
        <v>39.1</v>
      </c>
      <c r="AQ82" s="137">
        <v>26.2</v>
      </c>
      <c r="AR82" s="137">
        <v>0</v>
      </c>
      <c r="AS82" s="137">
        <v>65.400000000000006</v>
      </c>
      <c r="AT82" s="137">
        <v>-13</v>
      </c>
    </row>
    <row r="83" spans="1:46" x14ac:dyDescent="0.3">
      <c r="A83" s="155">
        <v>25112</v>
      </c>
      <c r="B83" s="137">
        <v>-174.5</v>
      </c>
      <c r="C83" s="137">
        <v>680.8</v>
      </c>
      <c r="D83" s="137">
        <v>335.1</v>
      </c>
      <c r="E83" s="137">
        <v>5.8</v>
      </c>
      <c r="F83" s="137">
        <v>17.8</v>
      </c>
      <c r="G83" s="137">
        <v>7.9</v>
      </c>
      <c r="H83" s="137">
        <v>86.9</v>
      </c>
      <c r="I83" s="137">
        <v>182</v>
      </c>
      <c r="J83" s="137">
        <v>10.8</v>
      </c>
      <c r="K83" s="137">
        <v>23.5</v>
      </c>
      <c r="L83" s="137">
        <v>11</v>
      </c>
      <c r="M83" s="137">
        <v>855.3</v>
      </c>
      <c r="N83" s="137">
        <v>477.9</v>
      </c>
      <c r="O83" s="137">
        <v>41.5</v>
      </c>
      <c r="P83" s="137">
        <v>2</v>
      </c>
      <c r="Q83" s="137">
        <v>11.1</v>
      </c>
      <c r="R83" s="137">
        <v>36</v>
      </c>
      <c r="S83" s="137">
        <v>124.1</v>
      </c>
      <c r="T83" s="137">
        <v>107.9</v>
      </c>
      <c r="U83" s="137">
        <v>25.7</v>
      </c>
      <c r="V83" s="137">
        <v>58.2</v>
      </c>
      <c r="W83" s="137">
        <v>24</v>
      </c>
      <c r="X83" s="137">
        <v>51.9</v>
      </c>
      <c r="Y83" s="137">
        <v>2.9</v>
      </c>
      <c r="Z83" s="137">
        <v>108.6</v>
      </c>
      <c r="AA83" s="137">
        <v>245.8</v>
      </c>
      <c r="AB83" s="137">
        <v>167.2</v>
      </c>
      <c r="AC83" s="137">
        <v>323.2</v>
      </c>
      <c r="AD83" s="137">
        <v>-153.5</v>
      </c>
      <c r="AE83" s="137">
        <v>-2.5</v>
      </c>
      <c r="AF83" s="137">
        <v>78.599999999999994</v>
      </c>
      <c r="AG83" s="137">
        <v>16.399999999999999</v>
      </c>
      <c r="AH83" s="137">
        <v>0</v>
      </c>
      <c r="AI83" s="137">
        <v>67.5</v>
      </c>
      <c r="AJ83" s="137">
        <v>25.4</v>
      </c>
      <c r="AK83" s="137">
        <v>42.2</v>
      </c>
      <c r="AL83" s="137">
        <v>-5.3</v>
      </c>
      <c r="AM83" s="137">
        <v>-137.1</v>
      </c>
      <c r="AN83" s="137">
        <v>25.1</v>
      </c>
      <c r="AO83" s="137">
        <v>-53.4</v>
      </c>
      <c r="AP83" s="137">
        <v>78.5</v>
      </c>
      <c r="AQ83" s="137">
        <v>-162.19999999999999</v>
      </c>
      <c r="AR83" s="137">
        <v>0</v>
      </c>
      <c r="AS83" s="137">
        <v>134.4</v>
      </c>
      <c r="AT83" s="137">
        <v>68.5</v>
      </c>
    </row>
    <row r="84" spans="1:46" x14ac:dyDescent="0.3">
      <c r="A84" s="151">
        <v>25204</v>
      </c>
      <c r="B84" s="137">
        <v>-99.8</v>
      </c>
      <c r="C84" s="137">
        <v>717.1</v>
      </c>
      <c r="D84" s="137">
        <v>331.7</v>
      </c>
      <c r="E84" s="137">
        <v>12.1</v>
      </c>
      <c r="F84" s="137">
        <v>18.7</v>
      </c>
      <c r="G84" s="137">
        <v>7.9</v>
      </c>
      <c r="H84" s="137">
        <v>119.6</v>
      </c>
      <c r="I84" s="137">
        <v>173.9</v>
      </c>
      <c r="J84" s="137">
        <v>16.2</v>
      </c>
      <c r="K84" s="137">
        <v>25.5</v>
      </c>
      <c r="L84" s="137">
        <v>11.7</v>
      </c>
      <c r="M84" s="137">
        <v>816.9</v>
      </c>
      <c r="N84" s="137">
        <v>463.4</v>
      </c>
      <c r="O84" s="137">
        <v>39.5</v>
      </c>
      <c r="P84" s="137">
        <v>0.9</v>
      </c>
      <c r="Q84" s="137">
        <v>11.9</v>
      </c>
      <c r="R84" s="137">
        <v>35.9</v>
      </c>
      <c r="S84" s="137">
        <v>114.4</v>
      </c>
      <c r="T84" s="137">
        <v>96</v>
      </c>
      <c r="U84" s="137">
        <v>26.1</v>
      </c>
      <c r="V84" s="137">
        <v>44.2</v>
      </c>
      <c r="W84" s="137">
        <v>25.6</v>
      </c>
      <c r="X84" s="137">
        <v>50.3</v>
      </c>
      <c r="Y84" s="137">
        <v>4.7</v>
      </c>
      <c r="Z84" s="137">
        <v>168.3</v>
      </c>
      <c r="AA84" s="137">
        <v>212.6</v>
      </c>
      <c r="AB84" s="137">
        <v>128.9</v>
      </c>
      <c r="AC84" s="137">
        <v>256.39999999999998</v>
      </c>
      <c r="AD84" s="137">
        <v>-123.7</v>
      </c>
      <c r="AE84" s="137">
        <v>-3.8</v>
      </c>
      <c r="AF84" s="137">
        <v>83.6</v>
      </c>
      <c r="AG84" s="137">
        <v>51.2</v>
      </c>
      <c r="AH84" s="137">
        <v>0</v>
      </c>
      <c r="AI84" s="137">
        <v>32.4</v>
      </c>
      <c r="AJ84" s="137">
        <v>11.2</v>
      </c>
      <c r="AK84" s="137">
        <v>21.1</v>
      </c>
      <c r="AL84" s="137">
        <v>0.1</v>
      </c>
      <c r="AM84" s="137">
        <v>-44.3</v>
      </c>
      <c r="AN84" s="137">
        <v>-34.6</v>
      </c>
      <c r="AO84" s="137">
        <v>-14.3</v>
      </c>
      <c r="AP84" s="137">
        <v>-20.399999999999999</v>
      </c>
      <c r="AQ84" s="137">
        <v>-9.6</v>
      </c>
      <c r="AR84" s="137">
        <v>0</v>
      </c>
      <c r="AS84" s="137">
        <v>-65.099999999999994</v>
      </c>
      <c r="AT84" s="137">
        <v>3.4</v>
      </c>
    </row>
    <row r="85" spans="1:46" x14ac:dyDescent="0.3">
      <c r="A85" s="153">
        <v>25294</v>
      </c>
      <c r="B85" s="137">
        <v>-187.2</v>
      </c>
      <c r="C85" s="137">
        <v>708.6</v>
      </c>
      <c r="D85" s="137">
        <v>346</v>
      </c>
      <c r="E85" s="137">
        <v>13.2</v>
      </c>
      <c r="F85" s="137">
        <v>17.600000000000001</v>
      </c>
      <c r="G85" s="137">
        <v>8.4</v>
      </c>
      <c r="H85" s="137">
        <v>87.4</v>
      </c>
      <c r="I85" s="137">
        <v>185.1</v>
      </c>
      <c r="J85" s="137">
        <v>17</v>
      </c>
      <c r="K85" s="137">
        <v>21.2</v>
      </c>
      <c r="L85" s="137">
        <v>12.8</v>
      </c>
      <c r="M85" s="137">
        <v>895.8</v>
      </c>
      <c r="N85" s="137">
        <v>503</v>
      </c>
      <c r="O85" s="137">
        <v>42.9</v>
      </c>
      <c r="P85" s="137">
        <v>3.1</v>
      </c>
      <c r="Q85" s="137">
        <v>13.5</v>
      </c>
      <c r="R85" s="137">
        <v>42</v>
      </c>
      <c r="S85" s="137">
        <v>121.1</v>
      </c>
      <c r="T85" s="137">
        <v>117.3</v>
      </c>
      <c r="U85" s="137">
        <v>28.1</v>
      </c>
      <c r="V85" s="137">
        <v>61.7</v>
      </c>
      <c r="W85" s="137">
        <v>27.5</v>
      </c>
      <c r="X85" s="137">
        <v>46.5</v>
      </c>
      <c r="Y85" s="137">
        <v>6.4</v>
      </c>
      <c r="Z85" s="137">
        <v>288.89999999999998</v>
      </c>
      <c r="AA85" s="137">
        <v>244.5</v>
      </c>
      <c r="AB85" s="137">
        <v>167.4</v>
      </c>
      <c r="AC85" s="137">
        <v>314.2</v>
      </c>
      <c r="AD85" s="137">
        <v>-144.1</v>
      </c>
      <c r="AE85" s="137">
        <v>-2.7</v>
      </c>
      <c r="AF85" s="137">
        <v>77.099999999999994</v>
      </c>
      <c r="AG85" s="137">
        <v>64.099999999999994</v>
      </c>
      <c r="AH85" s="137">
        <v>-18</v>
      </c>
      <c r="AI85" s="137">
        <v>28</v>
      </c>
      <c r="AJ85" s="137">
        <v>14.4</v>
      </c>
      <c r="AK85" s="137">
        <v>13.6</v>
      </c>
      <c r="AL85" s="137">
        <v>3</v>
      </c>
      <c r="AM85" s="137">
        <v>44.4</v>
      </c>
      <c r="AN85" s="137">
        <v>-47.3</v>
      </c>
      <c r="AO85" s="137">
        <v>-39.200000000000003</v>
      </c>
      <c r="AP85" s="137">
        <v>-8.1</v>
      </c>
      <c r="AQ85" s="137">
        <v>91.7</v>
      </c>
      <c r="AR85" s="137">
        <v>0</v>
      </c>
      <c r="AS85" s="137">
        <v>-74.099999999999994</v>
      </c>
      <c r="AT85" s="137">
        <v>27.6</v>
      </c>
    </row>
    <row r="86" spans="1:46" x14ac:dyDescent="0.3">
      <c r="A86" s="154">
        <v>25385</v>
      </c>
      <c r="B86" s="137">
        <v>-217.9</v>
      </c>
      <c r="C86" s="137">
        <v>683</v>
      </c>
      <c r="D86" s="137">
        <v>291.5</v>
      </c>
      <c r="E86" s="137">
        <v>13</v>
      </c>
      <c r="F86" s="137">
        <v>18.899999999999999</v>
      </c>
      <c r="G86" s="137">
        <v>9.3000000000000007</v>
      </c>
      <c r="H86" s="137">
        <v>84.9</v>
      </c>
      <c r="I86" s="137">
        <v>204.5</v>
      </c>
      <c r="J86" s="137">
        <v>16.7</v>
      </c>
      <c r="K86" s="137">
        <v>30.8</v>
      </c>
      <c r="L86" s="137">
        <v>13.3</v>
      </c>
      <c r="M86" s="137">
        <v>900.8</v>
      </c>
      <c r="N86" s="137">
        <v>498.4</v>
      </c>
      <c r="O86" s="137">
        <v>42.6</v>
      </c>
      <c r="P86" s="137">
        <v>1.5</v>
      </c>
      <c r="Q86" s="137">
        <v>17.100000000000001</v>
      </c>
      <c r="R86" s="137">
        <v>54.9</v>
      </c>
      <c r="S86" s="137">
        <v>130.80000000000001</v>
      </c>
      <c r="T86" s="137">
        <v>96.7</v>
      </c>
      <c r="U86" s="137">
        <v>24.9</v>
      </c>
      <c r="V86" s="137">
        <v>46.8</v>
      </c>
      <c r="W86" s="137">
        <v>25</v>
      </c>
      <c r="X86" s="137">
        <v>56.4</v>
      </c>
      <c r="Y86" s="137">
        <v>2.4</v>
      </c>
      <c r="Z86" s="137">
        <v>159.4</v>
      </c>
      <c r="AA86" s="137">
        <v>207.2</v>
      </c>
      <c r="AB86" s="137">
        <v>137</v>
      </c>
      <c r="AC86" s="137">
        <v>259.2</v>
      </c>
      <c r="AD86" s="137">
        <v>-113.9</v>
      </c>
      <c r="AE86" s="137">
        <v>-8.1999999999999993</v>
      </c>
      <c r="AF86" s="137">
        <v>70.2</v>
      </c>
      <c r="AG86" s="137">
        <v>39.200000000000003</v>
      </c>
      <c r="AH86" s="137">
        <v>0</v>
      </c>
      <c r="AI86" s="137">
        <v>28.9</v>
      </c>
      <c r="AJ86" s="137">
        <v>12.3</v>
      </c>
      <c r="AK86" s="137">
        <v>16.600000000000001</v>
      </c>
      <c r="AL86" s="137">
        <v>2.1</v>
      </c>
      <c r="AM86" s="137">
        <v>-47.8</v>
      </c>
      <c r="AN86" s="137">
        <v>124</v>
      </c>
      <c r="AO86" s="137">
        <v>116.9</v>
      </c>
      <c r="AP86" s="137">
        <v>7.1</v>
      </c>
      <c r="AQ86" s="137">
        <v>-171.8</v>
      </c>
      <c r="AR86" s="137">
        <v>0</v>
      </c>
      <c r="AS86" s="137">
        <v>27.9</v>
      </c>
      <c r="AT86" s="137">
        <v>-30.6</v>
      </c>
    </row>
    <row r="87" spans="1:46" x14ac:dyDescent="0.3">
      <c r="A87" s="155">
        <v>25477</v>
      </c>
      <c r="B87" s="137">
        <v>-203.2</v>
      </c>
      <c r="C87" s="137">
        <v>744.6</v>
      </c>
      <c r="D87" s="137">
        <v>372.7</v>
      </c>
      <c r="E87" s="137">
        <v>13.7</v>
      </c>
      <c r="F87" s="137">
        <v>21.4</v>
      </c>
      <c r="G87" s="137">
        <v>8.9</v>
      </c>
      <c r="H87" s="137">
        <v>80.8</v>
      </c>
      <c r="I87" s="137">
        <v>197.7</v>
      </c>
      <c r="J87" s="137">
        <v>12.9</v>
      </c>
      <c r="K87" s="137">
        <v>24.2</v>
      </c>
      <c r="L87" s="137">
        <v>12.3</v>
      </c>
      <c r="M87" s="137">
        <v>947.8</v>
      </c>
      <c r="N87" s="137">
        <v>524</v>
      </c>
      <c r="O87" s="137">
        <v>44.7</v>
      </c>
      <c r="P87" s="137">
        <v>7.5</v>
      </c>
      <c r="Q87" s="137">
        <v>12.2</v>
      </c>
      <c r="R87" s="137">
        <v>37.200000000000003</v>
      </c>
      <c r="S87" s="137">
        <v>135.1</v>
      </c>
      <c r="T87" s="137">
        <v>131.19999999999999</v>
      </c>
      <c r="U87" s="137">
        <v>32.5</v>
      </c>
      <c r="V87" s="137">
        <v>68.400000000000006</v>
      </c>
      <c r="W87" s="137">
        <v>30.4</v>
      </c>
      <c r="X87" s="137">
        <v>54.1</v>
      </c>
      <c r="Y87" s="137">
        <v>1.8</v>
      </c>
      <c r="Z87" s="137">
        <v>49</v>
      </c>
      <c r="AA87" s="137">
        <v>133.80000000000001</v>
      </c>
      <c r="AB87" s="137">
        <v>64.400000000000006</v>
      </c>
      <c r="AC87" s="137">
        <v>211.6</v>
      </c>
      <c r="AD87" s="137">
        <v>-143.1</v>
      </c>
      <c r="AE87" s="137">
        <v>-4.0999999999999996</v>
      </c>
      <c r="AF87" s="137">
        <v>69.400000000000006</v>
      </c>
      <c r="AG87" s="137">
        <v>44.9</v>
      </c>
      <c r="AH87" s="137">
        <v>0</v>
      </c>
      <c r="AI87" s="137">
        <v>12.3</v>
      </c>
      <c r="AJ87" s="137">
        <v>5.8</v>
      </c>
      <c r="AK87" s="137">
        <v>6.5</v>
      </c>
      <c r="AL87" s="137">
        <v>12.2</v>
      </c>
      <c r="AM87" s="137">
        <v>-84.9</v>
      </c>
      <c r="AN87" s="137">
        <v>-104.1</v>
      </c>
      <c r="AO87" s="137">
        <v>-99.2</v>
      </c>
      <c r="AP87" s="137">
        <v>-5</v>
      </c>
      <c r="AQ87" s="137">
        <v>19.2</v>
      </c>
      <c r="AR87" s="137">
        <v>0</v>
      </c>
      <c r="AS87" s="137">
        <v>202</v>
      </c>
      <c r="AT87" s="137">
        <v>47.5</v>
      </c>
    </row>
    <row r="88" spans="1:46" x14ac:dyDescent="0.3">
      <c r="A88" s="151">
        <v>25569</v>
      </c>
      <c r="B88" s="137">
        <v>-130.19999999999999</v>
      </c>
      <c r="C88" s="137">
        <v>845.9</v>
      </c>
      <c r="D88" s="137">
        <v>351.8</v>
      </c>
      <c r="E88" s="137">
        <v>16.5</v>
      </c>
      <c r="F88" s="137">
        <v>19.8</v>
      </c>
      <c r="G88" s="137">
        <v>22.2</v>
      </c>
      <c r="H88" s="137">
        <v>131.1</v>
      </c>
      <c r="I88" s="137">
        <v>238.3</v>
      </c>
      <c r="J88" s="137">
        <v>17.399999999999999</v>
      </c>
      <c r="K88" s="137">
        <v>32.200000000000003</v>
      </c>
      <c r="L88" s="137">
        <v>16.5</v>
      </c>
      <c r="M88" s="137">
        <v>976</v>
      </c>
      <c r="N88" s="137">
        <v>517.4</v>
      </c>
      <c r="O88" s="137">
        <v>38.299999999999997</v>
      </c>
      <c r="P88" s="137">
        <v>0.6</v>
      </c>
      <c r="Q88" s="137">
        <v>19.600000000000001</v>
      </c>
      <c r="R88" s="137">
        <v>38</v>
      </c>
      <c r="S88" s="137">
        <v>193.6</v>
      </c>
      <c r="T88" s="137">
        <v>109.4</v>
      </c>
      <c r="U88" s="137">
        <v>24.6</v>
      </c>
      <c r="V88" s="137">
        <v>55.3</v>
      </c>
      <c r="W88" s="137">
        <v>29.6</v>
      </c>
      <c r="X88" s="137">
        <v>55.3</v>
      </c>
      <c r="Y88" s="137">
        <v>3.9</v>
      </c>
      <c r="Z88" s="137">
        <v>127.5</v>
      </c>
      <c r="AA88" s="137">
        <v>172.3</v>
      </c>
      <c r="AB88" s="137">
        <v>103.6</v>
      </c>
      <c r="AC88" s="137">
        <v>199.9</v>
      </c>
      <c r="AD88" s="137">
        <v>-96.2</v>
      </c>
      <c r="AE88" s="137">
        <v>-0.1</v>
      </c>
      <c r="AF88" s="137">
        <v>68.7</v>
      </c>
      <c r="AG88" s="137">
        <v>45.4</v>
      </c>
      <c r="AH88" s="137">
        <v>0</v>
      </c>
      <c r="AI88" s="137">
        <v>26.3</v>
      </c>
      <c r="AJ88" s="137">
        <v>15.5</v>
      </c>
      <c r="AK88" s="137">
        <v>10.8</v>
      </c>
      <c r="AL88" s="137">
        <v>-3</v>
      </c>
      <c r="AM88" s="137">
        <v>-44.8</v>
      </c>
      <c r="AN88" s="137">
        <v>52.4</v>
      </c>
      <c r="AO88" s="137">
        <v>46.3</v>
      </c>
      <c r="AP88" s="137">
        <v>6.1</v>
      </c>
      <c r="AQ88" s="137">
        <v>-97.2</v>
      </c>
      <c r="AR88" s="137">
        <v>45.4</v>
      </c>
      <c r="AS88" s="137">
        <v>9.1999999999999993</v>
      </c>
      <c r="AT88" s="137">
        <v>51.9</v>
      </c>
    </row>
    <row r="89" spans="1:46" x14ac:dyDescent="0.3">
      <c r="A89" s="153">
        <v>25659</v>
      </c>
      <c r="B89" s="137">
        <v>-313</v>
      </c>
      <c r="C89" s="137">
        <v>816.7</v>
      </c>
      <c r="D89" s="137">
        <v>334.6</v>
      </c>
      <c r="E89" s="137">
        <v>23.6</v>
      </c>
      <c r="F89" s="137">
        <v>16.100000000000001</v>
      </c>
      <c r="G89" s="137">
        <v>19.3</v>
      </c>
      <c r="H89" s="137">
        <v>100</v>
      </c>
      <c r="I89" s="137">
        <v>255.6</v>
      </c>
      <c r="J89" s="137">
        <v>18.2</v>
      </c>
      <c r="K89" s="137">
        <v>31.7</v>
      </c>
      <c r="L89" s="137">
        <v>17.5</v>
      </c>
      <c r="M89" s="137">
        <v>1129.7</v>
      </c>
      <c r="N89" s="137">
        <v>593.5</v>
      </c>
      <c r="O89" s="137">
        <v>43.9</v>
      </c>
      <c r="P89" s="137">
        <v>5.6</v>
      </c>
      <c r="Q89" s="137">
        <v>23</v>
      </c>
      <c r="R89" s="137">
        <v>51.6</v>
      </c>
      <c r="S89" s="137">
        <v>194.8</v>
      </c>
      <c r="T89" s="137">
        <v>149.6</v>
      </c>
      <c r="U89" s="137">
        <v>36.299999999999997</v>
      </c>
      <c r="V89" s="137">
        <v>82</v>
      </c>
      <c r="W89" s="137">
        <v>31.2</v>
      </c>
      <c r="X89" s="137">
        <v>61.5</v>
      </c>
      <c r="Y89" s="137">
        <v>6.1</v>
      </c>
      <c r="Z89" s="137">
        <v>193.5</v>
      </c>
      <c r="AA89" s="137">
        <v>141.69999999999999</v>
      </c>
      <c r="AB89" s="137">
        <v>58.9</v>
      </c>
      <c r="AC89" s="137">
        <v>234</v>
      </c>
      <c r="AD89" s="137">
        <v>-175.1</v>
      </c>
      <c r="AE89" s="137">
        <v>0</v>
      </c>
      <c r="AF89" s="137">
        <v>82.8</v>
      </c>
      <c r="AG89" s="137">
        <v>61.6</v>
      </c>
      <c r="AH89" s="137">
        <v>0</v>
      </c>
      <c r="AI89" s="137">
        <v>29.2</v>
      </c>
      <c r="AJ89" s="137">
        <v>17.100000000000001</v>
      </c>
      <c r="AK89" s="137">
        <v>12</v>
      </c>
      <c r="AL89" s="137">
        <v>-8</v>
      </c>
      <c r="AM89" s="137">
        <v>51.9</v>
      </c>
      <c r="AN89" s="137">
        <v>48.3</v>
      </c>
      <c r="AO89" s="137">
        <v>32.9</v>
      </c>
      <c r="AP89" s="137">
        <v>15.3</v>
      </c>
      <c r="AQ89" s="137">
        <v>3.6</v>
      </c>
      <c r="AR89" s="137">
        <v>0</v>
      </c>
      <c r="AS89" s="137">
        <v>91.9</v>
      </c>
      <c r="AT89" s="137">
        <v>-27.6</v>
      </c>
    </row>
    <row r="90" spans="1:46" x14ac:dyDescent="0.3">
      <c r="A90" s="154">
        <v>25750</v>
      </c>
      <c r="B90" s="137">
        <v>-398.9</v>
      </c>
      <c r="C90" s="137">
        <v>771.3</v>
      </c>
      <c r="D90" s="137">
        <v>273</v>
      </c>
      <c r="E90" s="137">
        <v>20.9</v>
      </c>
      <c r="F90" s="137">
        <v>22.2</v>
      </c>
      <c r="G90" s="137">
        <v>18</v>
      </c>
      <c r="H90" s="137">
        <v>87.8</v>
      </c>
      <c r="I90" s="137">
        <v>283.10000000000002</v>
      </c>
      <c r="J90" s="137">
        <v>18</v>
      </c>
      <c r="K90" s="137">
        <v>30.1</v>
      </c>
      <c r="L90" s="137">
        <v>18.2</v>
      </c>
      <c r="M90" s="137">
        <v>1170.2</v>
      </c>
      <c r="N90" s="137">
        <v>600.20000000000005</v>
      </c>
      <c r="O90" s="137">
        <v>44.4</v>
      </c>
      <c r="P90" s="137">
        <v>18.600000000000001</v>
      </c>
      <c r="Q90" s="137">
        <v>30.1</v>
      </c>
      <c r="R90" s="137">
        <v>56.5</v>
      </c>
      <c r="S90" s="137">
        <v>217.8</v>
      </c>
      <c r="T90" s="137">
        <v>140.30000000000001</v>
      </c>
      <c r="U90" s="137">
        <v>33.799999999999997</v>
      </c>
      <c r="V90" s="137">
        <v>73.7</v>
      </c>
      <c r="W90" s="137">
        <v>32.799999999999997</v>
      </c>
      <c r="X90" s="137">
        <v>60.2</v>
      </c>
      <c r="Y90" s="137">
        <v>2.2000000000000002</v>
      </c>
      <c r="Z90" s="137">
        <v>230.9</v>
      </c>
      <c r="AA90" s="137">
        <v>218.8</v>
      </c>
      <c r="AB90" s="137">
        <v>139.1</v>
      </c>
      <c r="AC90" s="137">
        <v>247.7</v>
      </c>
      <c r="AD90" s="137">
        <v>-108.5</v>
      </c>
      <c r="AE90" s="137">
        <v>0.1</v>
      </c>
      <c r="AF90" s="137">
        <v>79.8</v>
      </c>
      <c r="AG90" s="137">
        <v>43.8</v>
      </c>
      <c r="AH90" s="137">
        <v>0</v>
      </c>
      <c r="AI90" s="137">
        <v>29.9</v>
      </c>
      <c r="AJ90" s="137">
        <v>17.600000000000001</v>
      </c>
      <c r="AK90" s="137">
        <v>12.4</v>
      </c>
      <c r="AL90" s="137">
        <v>6</v>
      </c>
      <c r="AM90" s="137">
        <v>12.1</v>
      </c>
      <c r="AN90" s="137">
        <v>29.1</v>
      </c>
      <c r="AO90" s="137">
        <v>9.6999999999999993</v>
      </c>
      <c r="AP90" s="137">
        <v>19.399999999999999</v>
      </c>
      <c r="AQ90" s="137">
        <v>-17</v>
      </c>
      <c r="AR90" s="137">
        <v>0</v>
      </c>
      <c r="AS90" s="137">
        <v>154.30000000000001</v>
      </c>
      <c r="AT90" s="137">
        <v>-13.7</v>
      </c>
    </row>
    <row r="91" spans="1:46" x14ac:dyDescent="0.3">
      <c r="A91" s="155">
        <v>25842</v>
      </c>
      <c r="B91" s="137">
        <v>-345.8</v>
      </c>
      <c r="C91" s="137">
        <v>820.7</v>
      </c>
      <c r="D91" s="137">
        <v>330.2</v>
      </c>
      <c r="E91" s="137">
        <v>21.9</v>
      </c>
      <c r="F91" s="137">
        <v>16.2</v>
      </c>
      <c r="G91" s="137">
        <v>19.899999999999999</v>
      </c>
      <c r="H91" s="137">
        <v>96</v>
      </c>
      <c r="I91" s="137">
        <v>273.10000000000002</v>
      </c>
      <c r="J91" s="137">
        <v>13.9</v>
      </c>
      <c r="K91" s="137">
        <v>31.9</v>
      </c>
      <c r="L91" s="137">
        <v>17.600000000000001</v>
      </c>
      <c r="M91" s="137">
        <v>1166.5</v>
      </c>
      <c r="N91" s="137">
        <v>617.20000000000005</v>
      </c>
      <c r="O91" s="137">
        <v>45.7</v>
      </c>
      <c r="P91" s="137">
        <v>0.5</v>
      </c>
      <c r="Q91" s="137">
        <v>24.1</v>
      </c>
      <c r="R91" s="137">
        <v>45.4</v>
      </c>
      <c r="S91" s="137">
        <v>222</v>
      </c>
      <c r="T91" s="137">
        <v>146.80000000000001</v>
      </c>
      <c r="U91" s="137">
        <v>34.5</v>
      </c>
      <c r="V91" s="137">
        <v>79.2</v>
      </c>
      <c r="W91" s="137">
        <v>33.1</v>
      </c>
      <c r="X91" s="137">
        <v>63.1</v>
      </c>
      <c r="Y91" s="137">
        <v>1.7</v>
      </c>
      <c r="Z91" s="137">
        <v>298.3</v>
      </c>
      <c r="AA91" s="137">
        <v>30.1</v>
      </c>
      <c r="AB91" s="137">
        <v>-38.299999999999997</v>
      </c>
      <c r="AC91" s="137">
        <v>146.6</v>
      </c>
      <c r="AD91" s="137">
        <v>-185.8</v>
      </c>
      <c r="AE91" s="137">
        <v>0.9</v>
      </c>
      <c r="AF91" s="137">
        <v>68.400000000000006</v>
      </c>
      <c r="AG91" s="137">
        <v>33.799999999999997</v>
      </c>
      <c r="AH91" s="137">
        <v>0</v>
      </c>
      <c r="AI91" s="137">
        <v>34.6</v>
      </c>
      <c r="AJ91" s="137">
        <v>18.2</v>
      </c>
      <c r="AK91" s="137">
        <v>16.399999999999999</v>
      </c>
      <c r="AL91" s="137">
        <v>0</v>
      </c>
      <c r="AM91" s="137">
        <v>268.2</v>
      </c>
      <c r="AN91" s="137">
        <v>200.4</v>
      </c>
      <c r="AO91" s="137">
        <v>92.6</v>
      </c>
      <c r="AP91" s="137">
        <v>107.8</v>
      </c>
      <c r="AQ91" s="137">
        <v>67.8</v>
      </c>
      <c r="AR91" s="137">
        <v>0</v>
      </c>
      <c r="AS91" s="137">
        <v>139</v>
      </c>
      <c r="AT91" s="137">
        <v>91.5</v>
      </c>
    </row>
    <row r="92" spans="1:46" x14ac:dyDescent="0.3">
      <c r="A92" s="151">
        <v>25934</v>
      </c>
      <c r="B92" s="137">
        <v>-190.4</v>
      </c>
      <c r="C92" s="137">
        <v>881.9</v>
      </c>
      <c r="D92" s="137">
        <v>350</v>
      </c>
      <c r="E92" s="137">
        <v>20.3</v>
      </c>
      <c r="F92" s="137">
        <v>14.9</v>
      </c>
      <c r="G92" s="137">
        <v>24.9</v>
      </c>
      <c r="H92" s="137">
        <v>123.4</v>
      </c>
      <c r="I92" s="137">
        <v>282.7</v>
      </c>
      <c r="J92" s="137">
        <v>11.4</v>
      </c>
      <c r="K92" s="137">
        <v>36.4</v>
      </c>
      <c r="L92" s="137">
        <v>17.899999999999999</v>
      </c>
      <c r="M92" s="137">
        <v>1072.3</v>
      </c>
      <c r="N92" s="137">
        <v>554.4</v>
      </c>
      <c r="O92" s="137">
        <v>41.3</v>
      </c>
      <c r="P92" s="137">
        <v>5</v>
      </c>
      <c r="Q92" s="137">
        <v>21.3</v>
      </c>
      <c r="R92" s="137">
        <v>32.4</v>
      </c>
      <c r="S92" s="137">
        <v>218.4</v>
      </c>
      <c r="T92" s="137">
        <v>130.6</v>
      </c>
      <c r="U92" s="137">
        <v>25.1</v>
      </c>
      <c r="V92" s="137">
        <v>73.8</v>
      </c>
      <c r="W92" s="137">
        <v>31.7</v>
      </c>
      <c r="X92" s="137">
        <v>62.9</v>
      </c>
      <c r="Y92" s="137">
        <v>6.1</v>
      </c>
      <c r="Z92" s="137">
        <v>205.9</v>
      </c>
      <c r="AA92" s="137">
        <v>108.7</v>
      </c>
      <c r="AB92" s="137">
        <v>14.8</v>
      </c>
      <c r="AC92" s="137">
        <v>135.19999999999999</v>
      </c>
      <c r="AD92" s="137">
        <v>-122.4</v>
      </c>
      <c r="AE92" s="137">
        <v>1.9</v>
      </c>
      <c r="AF92" s="137">
        <v>93.9</v>
      </c>
      <c r="AG92" s="137">
        <v>42.4</v>
      </c>
      <c r="AH92" s="137">
        <v>0</v>
      </c>
      <c r="AI92" s="137">
        <v>55.5</v>
      </c>
      <c r="AJ92" s="137">
        <v>45</v>
      </c>
      <c r="AK92" s="137">
        <v>10.5</v>
      </c>
      <c r="AL92" s="137">
        <v>-4</v>
      </c>
      <c r="AM92" s="137">
        <v>97.2</v>
      </c>
      <c r="AN92" s="137">
        <v>165.4</v>
      </c>
      <c r="AO92" s="137">
        <v>90.9</v>
      </c>
      <c r="AP92" s="137">
        <v>74.599999999999994</v>
      </c>
      <c r="AQ92" s="137">
        <v>-68.3</v>
      </c>
      <c r="AR92" s="137">
        <v>39.6</v>
      </c>
      <c r="AS92" s="137">
        <v>45</v>
      </c>
      <c r="AT92" s="137">
        <v>100</v>
      </c>
    </row>
    <row r="93" spans="1:46" x14ac:dyDescent="0.3">
      <c r="A93" s="153">
        <v>26024</v>
      </c>
      <c r="B93" s="137">
        <v>-278.2</v>
      </c>
      <c r="C93" s="137">
        <v>865.5</v>
      </c>
      <c r="D93" s="137">
        <v>331.6</v>
      </c>
      <c r="E93" s="137">
        <v>29</v>
      </c>
      <c r="F93" s="137">
        <v>16.8</v>
      </c>
      <c r="G93" s="137">
        <v>21.7</v>
      </c>
      <c r="H93" s="137">
        <v>104.5</v>
      </c>
      <c r="I93" s="137">
        <v>292.7</v>
      </c>
      <c r="J93" s="137">
        <v>15.5</v>
      </c>
      <c r="K93" s="137">
        <v>36.299999999999997</v>
      </c>
      <c r="L93" s="137">
        <v>17.3</v>
      </c>
      <c r="M93" s="137">
        <v>1143.7</v>
      </c>
      <c r="N93" s="137">
        <v>586.5</v>
      </c>
      <c r="O93" s="137">
        <v>43.7</v>
      </c>
      <c r="P93" s="137">
        <v>2.2000000000000002</v>
      </c>
      <c r="Q93" s="137">
        <v>25.1</v>
      </c>
      <c r="R93" s="137">
        <v>60.4</v>
      </c>
      <c r="S93" s="137">
        <v>214.4</v>
      </c>
      <c r="T93" s="137">
        <v>141.5</v>
      </c>
      <c r="U93" s="137">
        <v>35.6</v>
      </c>
      <c r="V93" s="137">
        <v>72.5</v>
      </c>
      <c r="W93" s="137">
        <v>33.4</v>
      </c>
      <c r="X93" s="137">
        <v>67.3</v>
      </c>
      <c r="Y93" s="137">
        <v>2.7</v>
      </c>
      <c r="Z93" s="137">
        <v>60.3</v>
      </c>
      <c r="AA93" s="137">
        <v>262.7</v>
      </c>
      <c r="AB93" s="137">
        <v>145.9</v>
      </c>
      <c r="AC93" s="137">
        <v>288.5</v>
      </c>
      <c r="AD93" s="137">
        <v>-145.19999999999999</v>
      </c>
      <c r="AE93" s="137">
        <v>2.6</v>
      </c>
      <c r="AF93" s="137">
        <v>116.7</v>
      </c>
      <c r="AG93" s="137">
        <v>53.7</v>
      </c>
      <c r="AH93" s="137">
        <v>0</v>
      </c>
      <c r="AI93" s="137">
        <v>61.1</v>
      </c>
      <c r="AJ93" s="137">
        <v>47.3</v>
      </c>
      <c r="AK93" s="137">
        <v>13.7</v>
      </c>
      <c r="AL93" s="137">
        <v>2</v>
      </c>
      <c r="AM93" s="137">
        <v>-202.3</v>
      </c>
      <c r="AN93" s="137">
        <v>-35.799999999999997</v>
      </c>
      <c r="AO93" s="137">
        <v>52.7</v>
      </c>
      <c r="AP93" s="137">
        <v>-88.4</v>
      </c>
      <c r="AQ93" s="137">
        <v>-166.4</v>
      </c>
      <c r="AR93" s="137">
        <v>0</v>
      </c>
      <c r="AS93" s="137">
        <v>257.8</v>
      </c>
      <c r="AT93" s="137">
        <v>39.9</v>
      </c>
    </row>
    <row r="94" spans="1:46" x14ac:dyDescent="0.3">
      <c r="A94" s="154">
        <v>26115</v>
      </c>
      <c r="B94" s="137">
        <v>-250.5</v>
      </c>
      <c r="C94" s="137">
        <v>850.3</v>
      </c>
      <c r="D94" s="137">
        <v>296.89999999999998</v>
      </c>
      <c r="E94" s="137">
        <v>25.7</v>
      </c>
      <c r="F94" s="137">
        <v>12.5</v>
      </c>
      <c r="G94" s="137">
        <v>23.7</v>
      </c>
      <c r="H94" s="137">
        <v>107</v>
      </c>
      <c r="I94" s="137">
        <v>313.8</v>
      </c>
      <c r="J94" s="137">
        <v>18.100000000000001</v>
      </c>
      <c r="K94" s="137">
        <v>35.5</v>
      </c>
      <c r="L94" s="137">
        <v>17.100000000000001</v>
      </c>
      <c r="M94" s="137">
        <v>1100.8</v>
      </c>
      <c r="N94" s="137">
        <v>528.1</v>
      </c>
      <c r="O94" s="137">
        <v>39.299999999999997</v>
      </c>
      <c r="P94" s="137">
        <v>4.3</v>
      </c>
      <c r="Q94" s="137">
        <v>32</v>
      </c>
      <c r="R94" s="137">
        <v>60.2</v>
      </c>
      <c r="S94" s="137">
        <v>221</v>
      </c>
      <c r="T94" s="137">
        <v>148.4</v>
      </c>
      <c r="U94" s="137">
        <v>33.200000000000003</v>
      </c>
      <c r="V94" s="137">
        <v>80</v>
      </c>
      <c r="W94" s="137">
        <v>35.299999999999997</v>
      </c>
      <c r="X94" s="137">
        <v>63.7</v>
      </c>
      <c r="Y94" s="137">
        <v>3.9</v>
      </c>
      <c r="Z94" s="137">
        <v>193.3</v>
      </c>
      <c r="AA94" s="137">
        <v>110.7</v>
      </c>
      <c r="AB94" s="137">
        <v>5.5</v>
      </c>
      <c r="AC94" s="137">
        <v>130.5</v>
      </c>
      <c r="AD94" s="137">
        <v>-127.7</v>
      </c>
      <c r="AE94" s="137">
        <v>2.7</v>
      </c>
      <c r="AF94" s="137">
        <v>105.2</v>
      </c>
      <c r="AG94" s="137">
        <v>41.3</v>
      </c>
      <c r="AH94" s="137">
        <v>0</v>
      </c>
      <c r="AI94" s="137">
        <v>55.9</v>
      </c>
      <c r="AJ94" s="137">
        <v>43.4</v>
      </c>
      <c r="AK94" s="137">
        <v>12.5</v>
      </c>
      <c r="AL94" s="137">
        <v>8</v>
      </c>
      <c r="AM94" s="137">
        <v>82.5</v>
      </c>
      <c r="AN94" s="137">
        <v>-101.5</v>
      </c>
      <c r="AO94" s="137">
        <v>-98.3</v>
      </c>
      <c r="AP94" s="137">
        <v>-3.2</v>
      </c>
      <c r="AQ94" s="137">
        <v>184</v>
      </c>
      <c r="AR94" s="137">
        <v>0</v>
      </c>
      <c r="AS94" s="137">
        <v>86.9</v>
      </c>
      <c r="AT94" s="137">
        <v>29.6</v>
      </c>
    </row>
    <row r="95" spans="1:46" x14ac:dyDescent="0.3">
      <c r="A95" s="155">
        <v>26207</v>
      </c>
      <c r="B95" s="137">
        <v>-209.7</v>
      </c>
      <c r="C95" s="137">
        <v>934.3</v>
      </c>
      <c r="D95" s="137">
        <v>387.1</v>
      </c>
      <c r="E95" s="137">
        <v>26.9</v>
      </c>
      <c r="F95" s="137">
        <v>10.1</v>
      </c>
      <c r="G95" s="137">
        <v>26</v>
      </c>
      <c r="H95" s="137">
        <v>126.1</v>
      </c>
      <c r="I95" s="137">
        <v>286.8</v>
      </c>
      <c r="J95" s="137">
        <v>14.1</v>
      </c>
      <c r="K95" s="137">
        <v>38.4</v>
      </c>
      <c r="L95" s="137">
        <v>18.8</v>
      </c>
      <c r="M95" s="137">
        <v>1144</v>
      </c>
      <c r="N95" s="137">
        <v>586.5</v>
      </c>
      <c r="O95" s="137">
        <v>43.7</v>
      </c>
      <c r="P95" s="137">
        <v>5.8</v>
      </c>
      <c r="Q95" s="137">
        <v>26.4</v>
      </c>
      <c r="R95" s="137">
        <v>47.9</v>
      </c>
      <c r="S95" s="137">
        <v>214.2</v>
      </c>
      <c r="T95" s="137">
        <v>150.80000000000001</v>
      </c>
      <c r="U95" s="137">
        <v>35</v>
      </c>
      <c r="V95" s="137">
        <v>79.900000000000006</v>
      </c>
      <c r="W95" s="137">
        <v>35.9</v>
      </c>
      <c r="X95" s="137">
        <v>67.900000000000006</v>
      </c>
      <c r="Y95" s="137">
        <v>0.9</v>
      </c>
      <c r="Z95" s="137">
        <v>436.3</v>
      </c>
      <c r="AA95" s="137">
        <v>226</v>
      </c>
      <c r="AB95" s="137">
        <v>125.5</v>
      </c>
      <c r="AC95" s="137">
        <v>239.2</v>
      </c>
      <c r="AD95" s="137">
        <v>-115.8</v>
      </c>
      <c r="AE95" s="137">
        <v>2.2000000000000002</v>
      </c>
      <c r="AF95" s="137">
        <v>100.4</v>
      </c>
      <c r="AG95" s="137">
        <v>35.6</v>
      </c>
      <c r="AH95" s="137">
        <v>0</v>
      </c>
      <c r="AI95" s="137">
        <v>60.8</v>
      </c>
      <c r="AJ95" s="137">
        <v>43.9</v>
      </c>
      <c r="AK95" s="137">
        <v>17</v>
      </c>
      <c r="AL95" s="137">
        <v>4</v>
      </c>
      <c r="AM95" s="137">
        <v>210.3</v>
      </c>
      <c r="AN95" s="137">
        <v>129.1</v>
      </c>
      <c r="AO95" s="137">
        <v>83.7</v>
      </c>
      <c r="AP95" s="137">
        <v>45.4</v>
      </c>
      <c r="AQ95" s="137">
        <v>81.2</v>
      </c>
      <c r="AR95" s="137">
        <v>0</v>
      </c>
      <c r="AS95" s="137">
        <v>-196.2</v>
      </c>
      <c r="AT95" s="137">
        <v>30.4</v>
      </c>
    </row>
    <row r="96" spans="1:46" x14ac:dyDescent="0.3">
      <c r="A96" s="151">
        <v>26299</v>
      </c>
      <c r="B96" s="137">
        <v>-99.8</v>
      </c>
      <c r="C96" s="137">
        <v>1059.5999999999999</v>
      </c>
      <c r="D96" s="137">
        <v>456.2</v>
      </c>
      <c r="E96" s="137">
        <v>31</v>
      </c>
      <c r="F96" s="137">
        <v>9.6999999999999993</v>
      </c>
      <c r="G96" s="137">
        <v>33.9</v>
      </c>
      <c r="H96" s="137">
        <v>151.30000000000001</v>
      </c>
      <c r="I96" s="137">
        <v>289.7</v>
      </c>
      <c r="J96" s="137">
        <v>15</v>
      </c>
      <c r="K96" s="137">
        <v>54.9</v>
      </c>
      <c r="L96" s="137">
        <v>17.8</v>
      </c>
      <c r="M96" s="137">
        <v>1159.3</v>
      </c>
      <c r="N96" s="137">
        <v>585.4</v>
      </c>
      <c r="O96" s="137">
        <v>42.7</v>
      </c>
      <c r="P96" s="137">
        <v>15.9</v>
      </c>
      <c r="Q96" s="137">
        <v>24.2</v>
      </c>
      <c r="R96" s="137">
        <v>48.3</v>
      </c>
      <c r="S96" s="137">
        <v>206.4</v>
      </c>
      <c r="T96" s="137">
        <v>147.4</v>
      </c>
      <c r="U96" s="137">
        <v>36</v>
      </c>
      <c r="V96" s="137">
        <v>69.8</v>
      </c>
      <c r="W96" s="137">
        <v>41.8</v>
      </c>
      <c r="X96" s="137">
        <v>82.6</v>
      </c>
      <c r="Y96" s="137">
        <v>6.3</v>
      </c>
      <c r="Z96" s="137">
        <v>195.6</v>
      </c>
      <c r="AA96" s="137">
        <v>345.9</v>
      </c>
      <c r="AB96" s="137">
        <v>235.1</v>
      </c>
      <c r="AC96" s="137">
        <v>364</v>
      </c>
      <c r="AD96" s="137">
        <v>-128</v>
      </c>
      <c r="AE96" s="137">
        <v>-0.9</v>
      </c>
      <c r="AF96" s="137">
        <v>110.8</v>
      </c>
      <c r="AG96" s="137">
        <v>56.4</v>
      </c>
      <c r="AH96" s="137">
        <v>0</v>
      </c>
      <c r="AI96" s="137">
        <v>61.9</v>
      </c>
      <c r="AJ96" s="137">
        <v>40.799999999999997</v>
      </c>
      <c r="AK96" s="137">
        <v>21.1</v>
      </c>
      <c r="AL96" s="137">
        <v>-7.5</v>
      </c>
      <c r="AM96" s="137">
        <v>-150.30000000000001</v>
      </c>
      <c r="AN96" s="137">
        <v>21.2</v>
      </c>
      <c r="AO96" s="137">
        <v>7.8</v>
      </c>
      <c r="AP96" s="137">
        <v>13.4</v>
      </c>
      <c r="AQ96" s="137">
        <v>-171.6</v>
      </c>
      <c r="AR96" s="137">
        <v>39.200000000000003</v>
      </c>
      <c r="AS96" s="137">
        <v>-35.5</v>
      </c>
      <c r="AT96" s="137">
        <v>99.5</v>
      </c>
    </row>
    <row r="97" spans="1:46" x14ac:dyDescent="0.3">
      <c r="A97" s="153">
        <v>26390</v>
      </c>
      <c r="B97" s="137">
        <v>-261.2</v>
      </c>
      <c r="C97" s="137">
        <v>1070.8</v>
      </c>
      <c r="D97" s="137">
        <v>388.2</v>
      </c>
      <c r="E97" s="137">
        <v>44.2</v>
      </c>
      <c r="F97" s="137">
        <v>26.8</v>
      </c>
      <c r="G97" s="137">
        <v>26.4</v>
      </c>
      <c r="H97" s="137">
        <v>123.5</v>
      </c>
      <c r="I97" s="137">
        <v>337.5</v>
      </c>
      <c r="J97" s="137">
        <v>19.3</v>
      </c>
      <c r="K97" s="137">
        <v>85.6</v>
      </c>
      <c r="L97" s="137">
        <v>19.5</v>
      </c>
      <c r="M97" s="137">
        <v>1332</v>
      </c>
      <c r="N97" s="137">
        <v>670.5</v>
      </c>
      <c r="O97" s="137">
        <v>49</v>
      </c>
      <c r="P97" s="137">
        <v>8.4</v>
      </c>
      <c r="Q97" s="137">
        <v>28.5</v>
      </c>
      <c r="R97" s="137">
        <v>62.5</v>
      </c>
      <c r="S97" s="137">
        <v>256.8</v>
      </c>
      <c r="T97" s="137">
        <v>175.9</v>
      </c>
      <c r="U97" s="137">
        <v>35.700000000000003</v>
      </c>
      <c r="V97" s="137">
        <v>94.3</v>
      </c>
      <c r="W97" s="137">
        <v>45.9</v>
      </c>
      <c r="X97" s="137">
        <v>76.5</v>
      </c>
      <c r="Y97" s="137">
        <v>3.8</v>
      </c>
      <c r="Z97" s="137">
        <v>202.5</v>
      </c>
      <c r="AA97" s="137">
        <v>119.6</v>
      </c>
      <c r="AB97" s="137">
        <v>-8.1</v>
      </c>
      <c r="AC97" s="137">
        <v>201.6</v>
      </c>
      <c r="AD97" s="137">
        <v>-208.7</v>
      </c>
      <c r="AE97" s="137">
        <v>-1</v>
      </c>
      <c r="AF97" s="137">
        <v>127.7</v>
      </c>
      <c r="AG97" s="137">
        <v>56.6</v>
      </c>
      <c r="AH97" s="137">
        <v>-9.9</v>
      </c>
      <c r="AI97" s="137">
        <v>72</v>
      </c>
      <c r="AJ97" s="137">
        <v>45</v>
      </c>
      <c r="AK97" s="137">
        <v>27</v>
      </c>
      <c r="AL97" s="137">
        <v>9</v>
      </c>
      <c r="AM97" s="137">
        <v>82.9</v>
      </c>
      <c r="AN97" s="137">
        <v>202</v>
      </c>
      <c r="AO97" s="137">
        <v>12</v>
      </c>
      <c r="AP97" s="137">
        <v>190</v>
      </c>
      <c r="AQ97" s="137">
        <v>-119.1</v>
      </c>
      <c r="AR97" s="137">
        <v>0</v>
      </c>
      <c r="AS97" s="137">
        <v>222.2</v>
      </c>
      <c r="AT97" s="137">
        <v>163.5</v>
      </c>
    </row>
    <row r="98" spans="1:46" x14ac:dyDescent="0.3">
      <c r="A98" s="154">
        <v>26481</v>
      </c>
      <c r="B98" s="137">
        <v>-377.7</v>
      </c>
      <c r="C98" s="137">
        <v>1030.7</v>
      </c>
      <c r="D98" s="137">
        <v>375.9</v>
      </c>
      <c r="E98" s="137">
        <v>39.200000000000003</v>
      </c>
      <c r="F98" s="137">
        <v>13.3</v>
      </c>
      <c r="G98" s="137">
        <v>27.7</v>
      </c>
      <c r="H98" s="137">
        <v>129.5</v>
      </c>
      <c r="I98" s="137">
        <v>350.8</v>
      </c>
      <c r="J98" s="137">
        <v>20</v>
      </c>
      <c r="K98" s="137">
        <v>52.8</v>
      </c>
      <c r="L98" s="137">
        <v>21.5</v>
      </c>
      <c r="M98" s="137">
        <v>1408.3</v>
      </c>
      <c r="N98" s="137">
        <v>740.8</v>
      </c>
      <c r="O98" s="137">
        <v>54.1</v>
      </c>
      <c r="P98" s="137">
        <v>6.3</v>
      </c>
      <c r="Q98" s="137">
        <v>39.5</v>
      </c>
      <c r="R98" s="137">
        <v>88.4</v>
      </c>
      <c r="S98" s="137">
        <v>246.4</v>
      </c>
      <c r="T98" s="137">
        <v>143.80000000000001</v>
      </c>
      <c r="U98" s="137">
        <v>33.1</v>
      </c>
      <c r="V98" s="137">
        <v>71.5</v>
      </c>
      <c r="W98" s="137">
        <v>39.200000000000003</v>
      </c>
      <c r="X98" s="137">
        <v>87.5</v>
      </c>
      <c r="Y98" s="137">
        <v>1.7</v>
      </c>
      <c r="Z98" s="137">
        <v>-13.2</v>
      </c>
      <c r="AA98" s="137">
        <v>187.4</v>
      </c>
      <c r="AB98" s="137">
        <v>85.9</v>
      </c>
      <c r="AC98" s="137">
        <v>213.1</v>
      </c>
      <c r="AD98" s="137">
        <v>-126</v>
      </c>
      <c r="AE98" s="137">
        <v>-1.2</v>
      </c>
      <c r="AF98" s="137">
        <v>101.5</v>
      </c>
      <c r="AG98" s="137">
        <v>24</v>
      </c>
      <c r="AH98" s="137">
        <v>0</v>
      </c>
      <c r="AI98" s="137">
        <v>79.5</v>
      </c>
      <c r="AJ98" s="137">
        <v>49.8</v>
      </c>
      <c r="AK98" s="137">
        <v>29.7</v>
      </c>
      <c r="AL98" s="137">
        <v>-2</v>
      </c>
      <c r="AM98" s="137">
        <v>-200.6</v>
      </c>
      <c r="AN98" s="137">
        <v>-330.1</v>
      </c>
      <c r="AO98" s="137">
        <v>-221.6</v>
      </c>
      <c r="AP98" s="137">
        <v>-108.5</v>
      </c>
      <c r="AQ98" s="137">
        <v>129.5</v>
      </c>
      <c r="AR98" s="137">
        <v>0</v>
      </c>
      <c r="AS98" s="137">
        <v>360.3</v>
      </c>
      <c r="AT98" s="137">
        <v>-30.3</v>
      </c>
    </row>
    <row r="99" spans="1:46" x14ac:dyDescent="0.3">
      <c r="A99" s="155">
        <v>26573</v>
      </c>
      <c r="B99" s="137">
        <v>-267.10000000000002</v>
      </c>
      <c r="C99" s="137">
        <v>1119.0999999999999</v>
      </c>
      <c r="D99" s="137">
        <v>446.1</v>
      </c>
      <c r="E99" s="137">
        <v>41</v>
      </c>
      <c r="F99" s="137">
        <v>15.1</v>
      </c>
      <c r="G99" s="137">
        <v>30.3</v>
      </c>
      <c r="H99" s="137">
        <v>158.4</v>
      </c>
      <c r="I99" s="137">
        <v>334.7</v>
      </c>
      <c r="J99" s="137">
        <v>18.899999999999999</v>
      </c>
      <c r="K99" s="137">
        <v>53.6</v>
      </c>
      <c r="L99" s="137">
        <v>21</v>
      </c>
      <c r="M99" s="137">
        <v>1386.2</v>
      </c>
      <c r="N99" s="137">
        <v>765.4</v>
      </c>
      <c r="O99" s="137">
        <v>55.9</v>
      </c>
      <c r="P99" s="137">
        <v>6.7</v>
      </c>
      <c r="Q99" s="137">
        <v>32.1</v>
      </c>
      <c r="R99" s="137">
        <v>60.5</v>
      </c>
      <c r="S99" s="137">
        <v>229.3</v>
      </c>
      <c r="T99" s="137">
        <v>158.5</v>
      </c>
      <c r="U99" s="137">
        <v>39.1</v>
      </c>
      <c r="V99" s="137">
        <v>85.8</v>
      </c>
      <c r="W99" s="137">
        <v>33.799999999999997</v>
      </c>
      <c r="X99" s="137">
        <v>77</v>
      </c>
      <c r="Y99" s="137">
        <v>0.8</v>
      </c>
      <c r="Z99" s="137">
        <v>47.3</v>
      </c>
      <c r="AA99" s="137">
        <v>188.7</v>
      </c>
      <c r="AB99" s="137">
        <v>98.5</v>
      </c>
      <c r="AC99" s="137">
        <v>238.5</v>
      </c>
      <c r="AD99" s="137">
        <v>-138.69999999999999</v>
      </c>
      <c r="AE99" s="137">
        <v>-1.3</v>
      </c>
      <c r="AF99" s="137">
        <v>90.2</v>
      </c>
      <c r="AG99" s="137">
        <v>19.2</v>
      </c>
      <c r="AH99" s="137">
        <v>0</v>
      </c>
      <c r="AI99" s="137">
        <v>80.099999999999994</v>
      </c>
      <c r="AJ99" s="137">
        <v>53.4</v>
      </c>
      <c r="AK99" s="137">
        <v>26.7</v>
      </c>
      <c r="AL99" s="137">
        <v>-9</v>
      </c>
      <c r="AM99" s="137">
        <v>-141.4</v>
      </c>
      <c r="AN99" s="137">
        <v>11.4</v>
      </c>
      <c r="AO99" s="137">
        <v>-60.3</v>
      </c>
      <c r="AP99" s="137">
        <v>71.7</v>
      </c>
      <c r="AQ99" s="137">
        <v>-152.80000000000001</v>
      </c>
      <c r="AR99" s="137">
        <v>0</v>
      </c>
      <c r="AS99" s="137">
        <v>251.7</v>
      </c>
      <c r="AT99" s="137">
        <v>31.9</v>
      </c>
    </row>
    <row r="100" spans="1:46" x14ac:dyDescent="0.3">
      <c r="A100" s="151">
        <v>26665</v>
      </c>
      <c r="B100" s="137">
        <v>-205.8</v>
      </c>
      <c r="C100" s="137">
        <v>1259.9000000000001</v>
      </c>
      <c r="D100" s="137">
        <v>511.2</v>
      </c>
      <c r="E100" s="137">
        <v>50.2</v>
      </c>
      <c r="F100" s="137">
        <v>17.8</v>
      </c>
      <c r="G100" s="137">
        <v>37.9</v>
      </c>
      <c r="H100" s="137">
        <v>186.9</v>
      </c>
      <c r="I100" s="137">
        <v>337.6</v>
      </c>
      <c r="J100" s="137">
        <v>35.700000000000003</v>
      </c>
      <c r="K100" s="137">
        <v>61.6</v>
      </c>
      <c r="L100" s="137">
        <v>21</v>
      </c>
      <c r="M100" s="137">
        <v>1465.7</v>
      </c>
      <c r="N100" s="137">
        <v>814.6</v>
      </c>
      <c r="O100" s="137">
        <v>57.1</v>
      </c>
      <c r="P100" s="137">
        <v>13.7</v>
      </c>
      <c r="Q100" s="137">
        <v>25.7</v>
      </c>
      <c r="R100" s="137">
        <v>58.3</v>
      </c>
      <c r="S100" s="137">
        <v>248.8</v>
      </c>
      <c r="T100" s="137">
        <v>162.1</v>
      </c>
      <c r="U100" s="137">
        <v>31.6</v>
      </c>
      <c r="V100" s="137">
        <v>82.2</v>
      </c>
      <c r="W100" s="137">
        <v>48.3</v>
      </c>
      <c r="X100" s="137">
        <v>76.2</v>
      </c>
      <c r="Y100" s="137">
        <v>9.1</v>
      </c>
      <c r="Z100" s="137">
        <v>312.10000000000002</v>
      </c>
      <c r="AA100" s="137">
        <v>341.3</v>
      </c>
      <c r="AB100" s="137">
        <v>213.7</v>
      </c>
      <c r="AC100" s="137">
        <v>382.9</v>
      </c>
      <c r="AD100" s="137">
        <v>-168.1</v>
      </c>
      <c r="AE100" s="137">
        <v>-1.1000000000000001</v>
      </c>
      <c r="AF100" s="137">
        <v>127.6</v>
      </c>
      <c r="AG100" s="137">
        <v>54.1</v>
      </c>
      <c r="AH100" s="137">
        <v>0</v>
      </c>
      <c r="AI100" s="137">
        <v>91.5</v>
      </c>
      <c r="AJ100" s="137">
        <v>51.5</v>
      </c>
      <c r="AK100" s="137">
        <v>40</v>
      </c>
      <c r="AL100" s="137">
        <v>-18</v>
      </c>
      <c r="AM100" s="137">
        <v>-29.2</v>
      </c>
      <c r="AN100" s="137">
        <v>110.4</v>
      </c>
      <c r="AO100" s="137">
        <v>74.400000000000006</v>
      </c>
      <c r="AP100" s="137">
        <v>36</v>
      </c>
      <c r="AQ100" s="137">
        <v>-139.6</v>
      </c>
      <c r="AR100" s="137">
        <v>0</v>
      </c>
      <c r="AS100" s="137">
        <v>-67.400000000000006</v>
      </c>
      <c r="AT100" s="137">
        <v>38.9</v>
      </c>
    </row>
    <row r="101" spans="1:46" x14ac:dyDescent="0.3">
      <c r="A101" s="153">
        <v>26755</v>
      </c>
      <c r="B101" s="137">
        <v>-329.5</v>
      </c>
      <c r="C101" s="137">
        <v>1328.9</v>
      </c>
      <c r="D101" s="137">
        <v>517.5</v>
      </c>
      <c r="E101" s="137">
        <v>57.4</v>
      </c>
      <c r="F101" s="137">
        <v>17.100000000000001</v>
      </c>
      <c r="G101" s="137">
        <v>34.200000000000003</v>
      </c>
      <c r="H101" s="137">
        <v>175.6</v>
      </c>
      <c r="I101" s="137">
        <v>379</v>
      </c>
      <c r="J101" s="137">
        <v>39.4</v>
      </c>
      <c r="K101" s="137">
        <v>86.4</v>
      </c>
      <c r="L101" s="137">
        <v>22.2</v>
      </c>
      <c r="M101" s="137">
        <v>1658.3</v>
      </c>
      <c r="N101" s="137">
        <v>901.3</v>
      </c>
      <c r="O101" s="137">
        <v>63.2</v>
      </c>
      <c r="P101" s="137">
        <v>15.4</v>
      </c>
      <c r="Q101" s="137">
        <v>35.200000000000003</v>
      </c>
      <c r="R101" s="137">
        <v>78.400000000000006</v>
      </c>
      <c r="S101" s="137">
        <v>271.8</v>
      </c>
      <c r="T101" s="137">
        <v>205.6</v>
      </c>
      <c r="U101" s="137">
        <v>46.7</v>
      </c>
      <c r="V101" s="137">
        <v>107.1</v>
      </c>
      <c r="W101" s="137">
        <v>51.8</v>
      </c>
      <c r="X101" s="137">
        <v>84.7</v>
      </c>
      <c r="Y101" s="137">
        <v>2.6</v>
      </c>
      <c r="Z101" s="137">
        <v>553.20000000000005</v>
      </c>
      <c r="AA101" s="137">
        <v>321.3</v>
      </c>
      <c r="AB101" s="137">
        <v>155.4</v>
      </c>
      <c r="AC101" s="137">
        <v>379.7</v>
      </c>
      <c r="AD101" s="137">
        <v>-223.2</v>
      </c>
      <c r="AE101" s="137">
        <v>-1.1000000000000001</v>
      </c>
      <c r="AF101" s="137">
        <v>165.9</v>
      </c>
      <c r="AG101" s="137">
        <v>80.3</v>
      </c>
      <c r="AH101" s="137">
        <v>-6.8</v>
      </c>
      <c r="AI101" s="137">
        <v>88.5</v>
      </c>
      <c r="AJ101" s="137">
        <v>51.7</v>
      </c>
      <c r="AK101" s="137">
        <v>36.799999999999997</v>
      </c>
      <c r="AL101" s="137">
        <v>4</v>
      </c>
      <c r="AM101" s="137">
        <v>231.9</v>
      </c>
      <c r="AN101" s="137">
        <v>242</v>
      </c>
      <c r="AO101" s="137">
        <v>195.5</v>
      </c>
      <c r="AP101" s="137">
        <v>46.5</v>
      </c>
      <c r="AQ101" s="137">
        <v>-10.1</v>
      </c>
      <c r="AR101" s="137">
        <v>0</v>
      </c>
      <c r="AS101" s="137">
        <v>-276.89999999999998</v>
      </c>
      <c r="AT101" s="137">
        <v>-53.2</v>
      </c>
    </row>
    <row r="102" spans="1:46" x14ac:dyDescent="0.3">
      <c r="A102" s="154">
        <v>26846</v>
      </c>
      <c r="B102" s="137">
        <v>-450.3</v>
      </c>
      <c r="C102" s="137">
        <v>1349.2</v>
      </c>
      <c r="D102" s="137">
        <v>446.4</v>
      </c>
      <c r="E102" s="137">
        <v>58.7</v>
      </c>
      <c r="F102" s="137">
        <v>36.5</v>
      </c>
      <c r="G102" s="137">
        <v>33.200000000000003</v>
      </c>
      <c r="H102" s="137">
        <v>167.2</v>
      </c>
      <c r="I102" s="137">
        <v>407.2</v>
      </c>
      <c r="J102" s="137">
        <v>43.3</v>
      </c>
      <c r="K102" s="137">
        <v>132.80000000000001</v>
      </c>
      <c r="L102" s="137">
        <v>23.9</v>
      </c>
      <c r="M102" s="137">
        <v>1799.5</v>
      </c>
      <c r="N102" s="137">
        <v>998.4</v>
      </c>
      <c r="O102" s="137">
        <v>70.099999999999994</v>
      </c>
      <c r="P102" s="137">
        <v>6.1</v>
      </c>
      <c r="Q102" s="137">
        <v>43.7</v>
      </c>
      <c r="R102" s="137">
        <v>94.4</v>
      </c>
      <c r="S102" s="137">
        <v>280.3</v>
      </c>
      <c r="T102" s="137">
        <v>216.8</v>
      </c>
      <c r="U102" s="137">
        <v>43.8</v>
      </c>
      <c r="V102" s="137">
        <v>120.5</v>
      </c>
      <c r="W102" s="137">
        <v>52.5</v>
      </c>
      <c r="X102" s="137">
        <v>85.9</v>
      </c>
      <c r="Y102" s="137">
        <v>3.8</v>
      </c>
      <c r="Z102" s="137">
        <v>580.1</v>
      </c>
      <c r="AA102" s="137">
        <v>648.4</v>
      </c>
      <c r="AB102" s="137">
        <v>509.9</v>
      </c>
      <c r="AC102" s="137">
        <v>769.5</v>
      </c>
      <c r="AD102" s="137">
        <v>-258.39999999999998</v>
      </c>
      <c r="AE102" s="137">
        <v>-1.2</v>
      </c>
      <c r="AF102" s="137">
        <v>138.5</v>
      </c>
      <c r="AG102" s="137">
        <v>52.2</v>
      </c>
      <c r="AH102" s="137">
        <v>-3.1</v>
      </c>
      <c r="AI102" s="137">
        <v>97.5</v>
      </c>
      <c r="AJ102" s="137">
        <v>57</v>
      </c>
      <c r="AK102" s="137">
        <v>40.5</v>
      </c>
      <c r="AL102" s="137">
        <v>-8</v>
      </c>
      <c r="AM102" s="137">
        <v>-68.3</v>
      </c>
      <c r="AN102" s="137">
        <v>-22.7</v>
      </c>
      <c r="AO102" s="137">
        <v>-125.2</v>
      </c>
      <c r="AP102" s="137">
        <v>102.5</v>
      </c>
      <c r="AQ102" s="137">
        <v>-45.6</v>
      </c>
      <c r="AR102" s="137">
        <v>0</v>
      </c>
      <c r="AS102" s="137">
        <v>-243.5</v>
      </c>
      <c r="AT102" s="137">
        <v>-113.6</v>
      </c>
    </row>
    <row r="103" spans="1:46" x14ac:dyDescent="0.3">
      <c r="A103" s="155">
        <v>26938</v>
      </c>
      <c r="B103" s="137">
        <v>-543.20000000000005</v>
      </c>
      <c r="C103" s="137">
        <v>1468</v>
      </c>
      <c r="D103" s="137">
        <v>596.5</v>
      </c>
      <c r="E103" s="137">
        <v>72.3</v>
      </c>
      <c r="F103" s="137">
        <v>17.7</v>
      </c>
      <c r="G103" s="137">
        <v>37.6</v>
      </c>
      <c r="H103" s="137">
        <v>194.4</v>
      </c>
      <c r="I103" s="137">
        <v>402.5</v>
      </c>
      <c r="J103" s="137">
        <v>42.2</v>
      </c>
      <c r="K103" s="137">
        <v>82.3</v>
      </c>
      <c r="L103" s="137">
        <v>22.5</v>
      </c>
      <c r="M103" s="137">
        <v>2011.2</v>
      </c>
      <c r="N103" s="137">
        <v>1178.0999999999999</v>
      </c>
      <c r="O103" s="137">
        <v>82.8</v>
      </c>
      <c r="P103" s="137">
        <v>9.6999999999999993</v>
      </c>
      <c r="Q103" s="137">
        <v>40.799999999999997</v>
      </c>
      <c r="R103" s="137">
        <v>71.900000000000006</v>
      </c>
      <c r="S103" s="137">
        <v>302.8</v>
      </c>
      <c r="T103" s="137">
        <v>230.6</v>
      </c>
      <c r="U103" s="137">
        <v>45.3</v>
      </c>
      <c r="V103" s="137">
        <v>132.30000000000001</v>
      </c>
      <c r="W103" s="137">
        <v>53.1</v>
      </c>
      <c r="X103" s="137">
        <v>93.5</v>
      </c>
      <c r="Y103" s="137">
        <v>0.9</v>
      </c>
      <c r="Z103" s="137">
        <v>608.70000000000005</v>
      </c>
      <c r="AA103" s="137">
        <v>554.70000000000005</v>
      </c>
      <c r="AB103" s="137">
        <v>329.9</v>
      </c>
      <c r="AC103" s="137">
        <v>578.4</v>
      </c>
      <c r="AD103" s="137">
        <v>-246.8</v>
      </c>
      <c r="AE103" s="137">
        <v>-1.7</v>
      </c>
      <c r="AF103" s="137">
        <v>224.8</v>
      </c>
      <c r="AG103" s="137">
        <v>35.1</v>
      </c>
      <c r="AH103" s="137">
        <v>-12.2</v>
      </c>
      <c r="AI103" s="137">
        <v>208.9</v>
      </c>
      <c r="AJ103" s="137">
        <v>160.19999999999999</v>
      </c>
      <c r="AK103" s="137">
        <v>48.6</v>
      </c>
      <c r="AL103" s="137">
        <v>-7</v>
      </c>
      <c r="AM103" s="137">
        <v>54</v>
      </c>
      <c r="AN103" s="137">
        <v>308.89999999999998</v>
      </c>
      <c r="AO103" s="137">
        <v>273.5</v>
      </c>
      <c r="AP103" s="137">
        <v>35.4</v>
      </c>
      <c r="AQ103" s="137">
        <v>-254.9</v>
      </c>
      <c r="AR103" s="137">
        <v>0</v>
      </c>
      <c r="AS103" s="137">
        <v>184.7</v>
      </c>
      <c r="AT103" s="137">
        <v>250.1</v>
      </c>
    </row>
    <row r="104" spans="1:46" x14ac:dyDescent="0.3">
      <c r="A104" s="151">
        <v>27030</v>
      </c>
      <c r="B104" s="137">
        <v>-412.1</v>
      </c>
      <c r="C104" s="137">
        <v>1722.8</v>
      </c>
      <c r="D104" s="137">
        <v>675.6</v>
      </c>
      <c r="E104" s="137">
        <v>77.5</v>
      </c>
      <c r="F104" s="137">
        <v>40.799999999999997</v>
      </c>
      <c r="G104" s="137">
        <v>40.700000000000003</v>
      </c>
      <c r="H104" s="137">
        <v>237.8</v>
      </c>
      <c r="I104" s="137">
        <v>368</v>
      </c>
      <c r="J104" s="137">
        <v>48.6</v>
      </c>
      <c r="K104" s="137">
        <v>202.3</v>
      </c>
      <c r="L104" s="137">
        <v>31.5</v>
      </c>
      <c r="M104" s="137">
        <v>2135</v>
      </c>
      <c r="N104" s="137">
        <v>1258.8</v>
      </c>
      <c r="O104" s="137">
        <v>81.099999999999994</v>
      </c>
      <c r="P104" s="137">
        <v>55.1</v>
      </c>
      <c r="Q104" s="137">
        <v>40.200000000000003</v>
      </c>
      <c r="R104" s="137">
        <v>68.3</v>
      </c>
      <c r="S104" s="137">
        <v>277.39999999999998</v>
      </c>
      <c r="T104" s="137">
        <v>258.39999999999998</v>
      </c>
      <c r="U104" s="137">
        <v>30.1</v>
      </c>
      <c r="V104" s="137">
        <v>162.6</v>
      </c>
      <c r="W104" s="137">
        <v>65.7</v>
      </c>
      <c r="X104" s="137">
        <v>90.1</v>
      </c>
      <c r="Y104" s="137">
        <v>5.5</v>
      </c>
      <c r="Z104" s="137">
        <v>890.5</v>
      </c>
      <c r="AA104" s="137">
        <v>523.6</v>
      </c>
      <c r="AB104" s="137">
        <v>348.7</v>
      </c>
      <c r="AC104" s="137">
        <v>534.6</v>
      </c>
      <c r="AD104" s="137">
        <v>-184.9</v>
      </c>
      <c r="AE104" s="137">
        <v>-1</v>
      </c>
      <c r="AF104" s="137">
        <v>174.9</v>
      </c>
      <c r="AG104" s="137">
        <v>68.8</v>
      </c>
      <c r="AH104" s="137">
        <v>0</v>
      </c>
      <c r="AI104" s="137">
        <v>121.1</v>
      </c>
      <c r="AJ104" s="137">
        <v>97.8</v>
      </c>
      <c r="AK104" s="137">
        <v>23.3</v>
      </c>
      <c r="AL104" s="137">
        <v>-15</v>
      </c>
      <c r="AM104" s="137">
        <v>366.9</v>
      </c>
      <c r="AN104" s="137">
        <v>324.10000000000002</v>
      </c>
      <c r="AO104" s="137">
        <v>174.8</v>
      </c>
      <c r="AP104" s="137">
        <v>149.30000000000001</v>
      </c>
      <c r="AQ104" s="137">
        <v>42.7</v>
      </c>
      <c r="AR104" s="137">
        <v>0</v>
      </c>
      <c r="AS104" s="137">
        <v>-289.8</v>
      </c>
      <c r="AT104" s="137">
        <v>188.5</v>
      </c>
    </row>
    <row r="105" spans="1:46" x14ac:dyDescent="0.3">
      <c r="A105" s="153">
        <v>27120</v>
      </c>
      <c r="B105" s="137">
        <v>-811.9</v>
      </c>
      <c r="C105" s="137">
        <v>1674.9</v>
      </c>
      <c r="D105" s="137">
        <v>697.3</v>
      </c>
      <c r="E105" s="137">
        <v>93.2</v>
      </c>
      <c r="F105" s="137">
        <v>47.3</v>
      </c>
      <c r="G105" s="137">
        <v>37.5</v>
      </c>
      <c r="H105" s="137">
        <v>207.1</v>
      </c>
      <c r="I105" s="137">
        <v>405.8</v>
      </c>
      <c r="J105" s="137">
        <v>66.900000000000006</v>
      </c>
      <c r="K105" s="137">
        <v>84.2</v>
      </c>
      <c r="L105" s="137">
        <v>35.4</v>
      </c>
      <c r="M105" s="137">
        <v>2486.6999999999998</v>
      </c>
      <c r="N105" s="137">
        <v>1544.4</v>
      </c>
      <c r="O105" s="137">
        <v>99.7</v>
      </c>
      <c r="P105" s="137">
        <v>3.9</v>
      </c>
      <c r="Q105" s="137">
        <v>52.9</v>
      </c>
      <c r="R105" s="137">
        <v>103.9</v>
      </c>
      <c r="S105" s="137">
        <v>299.8</v>
      </c>
      <c r="T105" s="137">
        <v>274</v>
      </c>
      <c r="U105" s="137">
        <v>54.1</v>
      </c>
      <c r="V105" s="137">
        <v>149.69999999999999</v>
      </c>
      <c r="W105" s="137">
        <v>70.099999999999994</v>
      </c>
      <c r="X105" s="137">
        <v>103.5</v>
      </c>
      <c r="Y105" s="137">
        <v>4.7</v>
      </c>
      <c r="Z105" s="137">
        <v>925.3</v>
      </c>
      <c r="AA105" s="137">
        <v>636.1</v>
      </c>
      <c r="AB105" s="137">
        <v>463.8</v>
      </c>
      <c r="AC105" s="137">
        <v>660.2</v>
      </c>
      <c r="AD105" s="137">
        <v>-195.4</v>
      </c>
      <c r="AE105" s="137">
        <v>-0.9</v>
      </c>
      <c r="AF105" s="137">
        <v>172.3</v>
      </c>
      <c r="AG105" s="137">
        <v>98.2</v>
      </c>
      <c r="AH105" s="137">
        <v>0</v>
      </c>
      <c r="AI105" s="137">
        <v>80.099999999999994</v>
      </c>
      <c r="AJ105" s="137">
        <v>50.9</v>
      </c>
      <c r="AK105" s="137">
        <v>29.2</v>
      </c>
      <c r="AL105" s="137">
        <v>-6</v>
      </c>
      <c r="AM105" s="137">
        <v>289.2</v>
      </c>
      <c r="AN105" s="137">
        <v>259.60000000000002</v>
      </c>
      <c r="AO105" s="137">
        <v>229.8</v>
      </c>
      <c r="AP105" s="137">
        <v>29.8</v>
      </c>
      <c r="AQ105" s="137">
        <v>29.5</v>
      </c>
      <c r="AR105" s="137">
        <v>0</v>
      </c>
      <c r="AS105" s="137">
        <v>-119.2</v>
      </c>
      <c r="AT105" s="137">
        <v>-5.9</v>
      </c>
    </row>
    <row r="106" spans="1:46" x14ac:dyDescent="0.3">
      <c r="A106" s="154">
        <v>27211</v>
      </c>
      <c r="B106" s="137">
        <v>-927.3</v>
      </c>
      <c r="C106" s="137">
        <v>1633.6</v>
      </c>
      <c r="D106" s="137">
        <v>669.4</v>
      </c>
      <c r="E106" s="137">
        <v>98</v>
      </c>
      <c r="F106" s="137">
        <v>28.2</v>
      </c>
      <c r="G106" s="137">
        <v>39.200000000000003</v>
      </c>
      <c r="H106" s="137">
        <v>186.8</v>
      </c>
      <c r="I106" s="137">
        <v>437</v>
      </c>
      <c r="J106" s="137">
        <v>66.599999999999994</v>
      </c>
      <c r="K106" s="137">
        <v>72.8</v>
      </c>
      <c r="L106" s="137">
        <v>35.700000000000003</v>
      </c>
      <c r="M106" s="137">
        <v>2560.9</v>
      </c>
      <c r="N106" s="137">
        <v>1531.5</v>
      </c>
      <c r="O106" s="137">
        <v>98.7</v>
      </c>
      <c r="P106" s="137">
        <v>5.0999999999999996</v>
      </c>
      <c r="Q106" s="137">
        <v>66.7</v>
      </c>
      <c r="R106" s="137">
        <v>131.69999999999999</v>
      </c>
      <c r="S106" s="137">
        <v>312.10000000000002</v>
      </c>
      <c r="T106" s="137">
        <v>311.8</v>
      </c>
      <c r="U106" s="137">
        <v>49.3</v>
      </c>
      <c r="V106" s="137">
        <v>187.4</v>
      </c>
      <c r="W106" s="137">
        <v>75.2</v>
      </c>
      <c r="X106" s="137">
        <v>98.1</v>
      </c>
      <c r="Y106" s="137">
        <v>5.2</v>
      </c>
      <c r="Z106" s="137">
        <v>993.4</v>
      </c>
      <c r="AA106" s="137">
        <v>672.9</v>
      </c>
      <c r="AB106" s="137">
        <v>525.70000000000005</v>
      </c>
      <c r="AC106" s="137">
        <v>670.8</v>
      </c>
      <c r="AD106" s="137">
        <v>-144.6</v>
      </c>
      <c r="AE106" s="137">
        <v>-0.5</v>
      </c>
      <c r="AF106" s="137">
        <v>147.19999999999999</v>
      </c>
      <c r="AG106" s="137">
        <v>69.2</v>
      </c>
      <c r="AH106" s="137">
        <v>-0.2</v>
      </c>
      <c r="AI106" s="137">
        <v>91.3</v>
      </c>
      <c r="AJ106" s="137">
        <v>58.2</v>
      </c>
      <c r="AK106" s="137">
        <v>33</v>
      </c>
      <c r="AL106" s="137">
        <v>-13</v>
      </c>
      <c r="AM106" s="137">
        <v>320.5</v>
      </c>
      <c r="AN106" s="137">
        <v>339.2</v>
      </c>
      <c r="AO106" s="137">
        <v>122.1</v>
      </c>
      <c r="AP106" s="137">
        <v>217.2</v>
      </c>
      <c r="AQ106" s="137">
        <v>-18.7</v>
      </c>
      <c r="AR106" s="137">
        <v>0</v>
      </c>
      <c r="AS106" s="137">
        <v>-242.4</v>
      </c>
      <c r="AT106" s="137">
        <v>-176.3</v>
      </c>
    </row>
    <row r="107" spans="1:46" x14ac:dyDescent="0.3">
      <c r="A107" s="155">
        <v>27303</v>
      </c>
      <c r="B107" s="137">
        <v>-1074.7</v>
      </c>
      <c r="C107" s="137">
        <v>1807.2</v>
      </c>
      <c r="D107" s="137">
        <v>810.9</v>
      </c>
      <c r="E107" s="137">
        <v>106.4</v>
      </c>
      <c r="F107" s="137">
        <v>32.6</v>
      </c>
      <c r="G107" s="137">
        <v>40.9</v>
      </c>
      <c r="H107" s="137">
        <v>210.4</v>
      </c>
      <c r="I107" s="137">
        <v>439</v>
      </c>
      <c r="J107" s="137">
        <v>52.3</v>
      </c>
      <c r="K107" s="137">
        <v>81.599999999999994</v>
      </c>
      <c r="L107" s="137">
        <v>33.1</v>
      </c>
      <c r="M107" s="137">
        <v>2881.8</v>
      </c>
      <c r="N107" s="137">
        <v>1813.9</v>
      </c>
      <c r="O107" s="137">
        <v>117</v>
      </c>
      <c r="P107" s="137">
        <v>12.8</v>
      </c>
      <c r="Q107" s="137">
        <v>53.4</v>
      </c>
      <c r="R107" s="137">
        <v>87.7</v>
      </c>
      <c r="S107" s="137">
        <v>363.3</v>
      </c>
      <c r="T107" s="137">
        <v>319.39999999999998</v>
      </c>
      <c r="U107" s="137">
        <v>56.8</v>
      </c>
      <c r="V107" s="137">
        <v>207.4</v>
      </c>
      <c r="W107" s="137">
        <v>55.3</v>
      </c>
      <c r="X107" s="137">
        <v>112.9</v>
      </c>
      <c r="Y107" s="137">
        <v>1.4</v>
      </c>
      <c r="Z107" s="137">
        <v>1013.3</v>
      </c>
      <c r="AA107" s="137">
        <v>960.6</v>
      </c>
      <c r="AB107" s="137">
        <v>736.5</v>
      </c>
      <c r="AC107" s="137">
        <v>900.8</v>
      </c>
      <c r="AD107" s="137">
        <v>-163.1</v>
      </c>
      <c r="AE107" s="137">
        <v>-1.3</v>
      </c>
      <c r="AF107" s="137">
        <v>224.1</v>
      </c>
      <c r="AG107" s="137">
        <v>54.8</v>
      </c>
      <c r="AH107" s="137">
        <v>-1.9</v>
      </c>
      <c r="AI107" s="137">
        <v>179.3</v>
      </c>
      <c r="AJ107" s="137">
        <v>135.69999999999999</v>
      </c>
      <c r="AK107" s="137">
        <v>43.6</v>
      </c>
      <c r="AL107" s="137">
        <v>-8</v>
      </c>
      <c r="AM107" s="137">
        <v>52.8</v>
      </c>
      <c r="AN107" s="137">
        <v>586.79999999999995</v>
      </c>
      <c r="AO107" s="137">
        <v>320.2</v>
      </c>
      <c r="AP107" s="137">
        <v>266.60000000000002</v>
      </c>
      <c r="AQ107" s="137">
        <v>-534</v>
      </c>
      <c r="AR107" s="137">
        <v>0</v>
      </c>
      <c r="AS107" s="137">
        <v>91.9</v>
      </c>
      <c r="AT107" s="137">
        <v>30.6</v>
      </c>
    </row>
    <row r="108" spans="1:46" x14ac:dyDescent="0.3">
      <c r="A108" s="151">
        <v>27395</v>
      </c>
      <c r="B108" s="137">
        <v>-884.4</v>
      </c>
      <c r="C108" s="137">
        <v>1687.4</v>
      </c>
      <c r="D108" s="137">
        <v>713.5</v>
      </c>
      <c r="E108" s="137">
        <v>65.900000000000006</v>
      </c>
      <c r="F108" s="137">
        <v>37.1</v>
      </c>
      <c r="G108" s="137">
        <v>48.1</v>
      </c>
      <c r="H108" s="137">
        <v>227.2</v>
      </c>
      <c r="I108" s="137">
        <v>427.7</v>
      </c>
      <c r="J108" s="137">
        <v>46.5</v>
      </c>
      <c r="K108" s="137">
        <v>84.9</v>
      </c>
      <c r="L108" s="137">
        <v>36.299999999999997</v>
      </c>
      <c r="M108" s="137">
        <v>2571.8000000000002</v>
      </c>
      <c r="N108" s="137">
        <v>1464.2</v>
      </c>
      <c r="O108" s="137">
        <v>94.2</v>
      </c>
      <c r="P108" s="137">
        <v>7.1</v>
      </c>
      <c r="Q108" s="137">
        <v>46.8</v>
      </c>
      <c r="R108" s="137">
        <v>89.2</v>
      </c>
      <c r="S108" s="137">
        <v>341.4</v>
      </c>
      <c r="T108" s="137">
        <v>403.4</v>
      </c>
      <c r="U108" s="137">
        <v>56.4</v>
      </c>
      <c r="V108" s="137">
        <v>268.3</v>
      </c>
      <c r="W108" s="137">
        <v>78.8</v>
      </c>
      <c r="X108" s="137">
        <v>117.4</v>
      </c>
      <c r="Y108" s="137">
        <v>8.1</v>
      </c>
      <c r="Z108" s="137">
        <v>1074.4000000000001</v>
      </c>
      <c r="AA108" s="137">
        <v>562.5</v>
      </c>
      <c r="AB108" s="137">
        <v>404.8</v>
      </c>
      <c r="AC108" s="137">
        <v>600.29999999999995</v>
      </c>
      <c r="AD108" s="137">
        <v>-201.2</v>
      </c>
      <c r="AE108" s="137">
        <v>5.8</v>
      </c>
      <c r="AF108" s="137">
        <v>157.69999999999999</v>
      </c>
      <c r="AG108" s="137">
        <v>55.7</v>
      </c>
      <c r="AH108" s="137">
        <v>-15.9</v>
      </c>
      <c r="AI108" s="137">
        <v>119.8</v>
      </c>
      <c r="AJ108" s="137">
        <v>74.5</v>
      </c>
      <c r="AK108" s="137">
        <v>45.3</v>
      </c>
      <c r="AL108" s="137">
        <v>-2</v>
      </c>
      <c r="AM108" s="137">
        <v>511.8</v>
      </c>
      <c r="AN108" s="137">
        <v>514.20000000000005</v>
      </c>
      <c r="AO108" s="137">
        <v>325.5</v>
      </c>
      <c r="AP108" s="137">
        <v>188.7</v>
      </c>
      <c r="AQ108" s="137">
        <v>-2.2999999999999998</v>
      </c>
      <c r="AR108" s="137">
        <v>0</v>
      </c>
      <c r="AS108" s="137">
        <v>-93.8</v>
      </c>
      <c r="AT108" s="137">
        <v>96.2</v>
      </c>
    </row>
    <row r="109" spans="1:46" x14ac:dyDescent="0.3">
      <c r="A109" s="153">
        <v>27485</v>
      </c>
      <c r="B109" s="137">
        <v>-1135.4000000000001</v>
      </c>
      <c r="C109" s="137">
        <v>1801.5</v>
      </c>
      <c r="D109" s="137">
        <v>811.5</v>
      </c>
      <c r="E109" s="137">
        <v>80.099999999999994</v>
      </c>
      <c r="F109" s="137">
        <v>35.4</v>
      </c>
      <c r="G109" s="137">
        <v>43</v>
      </c>
      <c r="H109" s="137">
        <v>172.6</v>
      </c>
      <c r="I109" s="137">
        <v>484.5</v>
      </c>
      <c r="J109" s="137">
        <v>46.3</v>
      </c>
      <c r="K109" s="137">
        <v>88.4</v>
      </c>
      <c r="L109" s="137">
        <v>39.6</v>
      </c>
      <c r="M109" s="137">
        <v>2936.9</v>
      </c>
      <c r="N109" s="137">
        <v>1709.4</v>
      </c>
      <c r="O109" s="137">
        <v>109.2</v>
      </c>
      <c r="P109" s="137">
        <v>5.6</v>
      </c>
      <c r="Q109" s="137">
        <v>56.9</v>
      </c>
      <c r="R109" s="137">
        <v>99.3</v>
      </c>
      <c r="S109" s="137">
        <v>377.1</v>
      </c>
      <c r="T109" s="137">
        <v>459.3</v>
      </c>
      <c r="U109" s="137">
        <v>66.400000000000006</v>
      </c>
      <c r="V109" s="137">
        <v>274</v>
      </c>
      <c r="W109" s="137">
        <v>118.9</v>
      </c>
      <c r="X109" s="137">
        <v>113</v>
      </c>
      <c r="Y109" s="137">
        <v>7</v>
      </c>
      <c r="Z109" s="137">
        <v>874.3</v>
      </c>
      <c r="AA109" s="137">
        <v>838.4</v>
      </c>
      <c r="AB109" s="137">
        <v>623.4</v>
      </c>
      <c r="AC109" s="137">
        <v>807.4</v>
      </c>
      <c r="AD109" s="137">
        <v>-187.6</v>
      </c>
      <c r="AE109" s="137">
        <v>3.7</v>
      </c>
      <c r="AF109" s="137">
        <v>214.9</v>
      </c>
      <c r="AG109" s="137">
        <v>39.6</v>
      </c>
      <c r="AH109" s="137">
        <v>0</v>
      </c>
      <c r="AI109" s="137">
        <v>173.3</v>
      </c>
      <c r="AJ109" s="137">
        <v>110.2</v>
      </c>
      <c r="AK109" s="137">
        <v>63.1</v>
      </c>
      <c r="AL109" s="137">
        <v>2</v>
      </c>
      <c r="AM109" s="137">
        <v>35.9</v>
      </c>
      <c r="AN109" s="137">
        <v>351.5</v>
      </c>
      <c r="AO109" s="137">
        <v>263.5</v>
      </c>
      <c r="AP109" s="137">
        <v>87.9</v>
      </c>
      <c r="AQ109" s="137">
        <v>-315.60000000000002</v>
      </c>
      <c r="AR109" s="137">
        <v>0</v>
      </c>
      <c r="AS109" s="137">
        <v>165.2</v>
      </c>
      <c r="AT109" s="137">
        <v>-95.9</v>
      </c>
    </row>
    <row r="110" spans="1:46" x14ac:dyDescent="0.3">
      <c r="A110" s="154">
        <v>27576</v>
      </c>
      <c r="B110" s="137">
        <v>-1065.5999999999999</v>
      </c>
      <c r="C110" s="137">
        <v>1758.8</v>
      </c>
      <c r="D110" s="137">
        <v>728.8</v>
      </c>
      <c r="E110" s="137">
        <v>88.6</v>
      </c>
      <c r="F110" s="137">
        <v>39.200000000000003</v>
      </c>
      <c r="G110" s="137">
        <v>45.4</v>
      </c>
      <c r="H110" s="137">
        <v>190</v>
      </c>
      <c r="I110" s="137">
        <v>495.5</v>
      </c>
      <c r="J110" s="137">
        <v>47.5</v>
      </c>
      <c r="K110" s="137">
        <v>84</v>
      </c>
      <c r="L110" s="137">
        <v>39.799999999999997</v>
      </c>
      <c r="M110" s="137">
        <v>2824.4</v>
      </c>
      <c r="N110" s="137">
        <v>1621.5</v>
      </c>
      <c r="O110" s="137">
        <v>103.7</v>
      </c>
      <c r="P110" s="137">
        <v>12.2</v>
      </c>
      <c r="Q110" s="137">
        <v>72.5</v>
      </c>
      <c r="R110" s="137">
        <v>149.1</v>
      </c>
      <c r="S110" s="137">
        <v>389.4</v>
      </c>
      <c r="T110" s="137">
        <v>356.8</v>
      </c>
      <c r="U110" s="137">
        <v>31.8</v>
      </c>
      <c r="V110" s="137">
        <v>238.3</v>
      </c>
      <c r="W110" s="137">
        <v>86.7</v>
      </c>
      <c r="X110" s="137">
        <v>115.2</v>
      </c>
      <c r="Y110" s="137">
        <v>4</v>
      </c>
      <c r="Z110" s="137">
        <v>1705.4</v>
      </c>
      <c r="AA110" s="137">
        <v>1145.0999999999999</v>
      </c>
      <c r="AB110" s="137">
        <v>947</v>
      </c>
      <c r="AC110" s="137">
        <v>1166.2</v>
      </c>
      <c r="AD110" s="137">
        <v>-223</v>
      </c>
      <c r="AE110" s="137">
        <v>3.7</v>
      </c>
      <c r="AF110" s="137">
        <v>198.1</v>
      </c>
      <c r="AG110" s="137">
        <v>62</v>
      </c>
      <c r="AH110" s="137">
        <v>-16.600000000000001</v>
      </c>
      <c r="AI110" s="137">
        <v>159.69999999999999</v>
      </c>
      <c r="AJ110" s="137">
        <v>91</v>
      </c>
      <c r="AK110" s="137">
        <v>68.599999999999994</v>
      </c>
      <c r="AL110" s="137">
        <v>-7</v>
      </c>
      <c r="AM110" s="137">
        <v>560.29999999999995</v>
      </c>
      <c r="AN110" s="137">
        <v>17.399999999999999</v>
      </c>
      <c r="AO110" s="137">
        <v>-37.6</v>
      </c>
      <c r="AP110" s="137">
        <v>54.9</v>
      </c>
      <c r="AQ110" s="137">
        <v>542.9</v>
      </c>
      <c r="AR110" s="137">
        <v>0</v>
      </c>
      <c r="AS110" s="137">
        <v>-711.7</v>
      </c>
      <c r="AT110" s="137">
        <v>-71.8</v>
      </c>
    </row>
    <row r="111" spans="1:46" x14ac:dyDescent="0.3">
      <c r="A111" s="155">
        <v>27668</v>
      </c>
      <c r="B111" s="137">
        <v>-1357.2</v>
      </c>
      <c r="C111" s="137">
        <v>1887.1</v>
      </c>
      <c r="D111" s="137">
        <v>808.5</v>
      </c>
      <c r="E111" s="137">
        <v>97.7</v>
      </c>
      <c r="F111" s="137">
        <v>34</v>
      </c>
      <c r="G111" s="137">
        <v>45.2</v>
      </c>
      <c r="H111" s="137">
        <v>210.3</v>
      </c>
      <c r="I111" s="137">
        <v>517</v>
      </c>
      <c r="J111" s="137">
        <v>46.6</v>
      </c>
      <c r="K111" s="137">
        <v>88.9</v>
      </c>
      <c r="L111" s="137">
        <v>38.9</v>
      </c>
      <c r="M111" s="137">
        <v>3244.3</v>
      </c>
      <c r="N111" s="137">
        <v>1904.3</v>
      </c>
      <c r="O111" s="137">
        <v>122</v>
      </c>
      <c r="P111" s="137">
        <v>8</v>
      </c>
      <c r="Q111" s="137">
        <v>62.9</v>
      </c>
      <c r="R111" s="137">
        <v>108.2</v>
      </c>
      <c r="S111" s="137">
        <v>480.9</v>
      </c>
      <c r="T111" s="137">
        <v>426.6</v>
      </c>
      <c r="U111" s="137">
        <v>55</v>
      </c>
      <c r="V111" s="137">
        <v>251</v>
      </c>
      <c r="W111" s="137">
        <v>120.7</v>
      </c>
      <c r="X111" s="137">
        <v>129</v>
      </c>
      <c r="Y111" s="137">
        <v>2.2999999999999998</v>
      </c>
      <c r="Z111" s="137">
        <v>1804.8</v>
      </c>
      <c r="AA111" s="137">
        <v>1826.7</v>
      </c>
      <c r="AB111" s="137">
        <v>1608</v>
      </c>
      <c r="AC111" s="137">
        <v>1847.8</v>
      </c>
      <c r="AD111" s="137">
        <v>-243.3</v>
      </c>
      <c r="AE111" s="137">
        <v>3.5</v>
      </c>
      <c r="AF111" s="137">
        <v>218.7</v>
      </c>
      <c r="AG111" s="137">
        <v>46.7</v>
      </c>
      <c r="AH111" s="137">
        <v>-3.5</v>
      </c>
      <c r="AI111" s="137">
        <v>182.4</v>
      </c>
      <c r="AJ111" s="137">
        <v>102</v>
      </c>
      <c r="AK111" s="137">
        <v>80.400000000000006</v>
      </c>
      <c r="AL111" s="137">
        <v>-7</v>
      </c>
      <c r="AM111" s="137">
        <v>-21.9</v>
      </c>
      <c r="AN111" s="137">
        <v>398.5</v>
      </c>
      <c r="AO111" s="137">
        <v>213</v>
      </c>
      <c r="AP111" s="137">
        <v>185.5</v>
      </c>
      <c r="AQ111" s="137">
        <v>-420.4</v>
      </c>
      <c r="AR111" s="137">
        <v>0</v>
      </c>
      <c r="AS111" s="137">
        <v>-211</v>
      </c>
      <c r="AT111" s="137">
        <v>236.6</v>
      </c>
    </row>
    <row r="112" spans="1:46" x14ac:dyDescent="0.3">
      <c r="A112" s="151">
        <v>27760</v>
      </c>
      <c r="B112" s="137">
        <v>-907.6</v>
      </c>
      <c r="C112" s="137">
        <v>1939.9</v>
      </c>
      <c r="D112" s="137">
        <v>811.5</v>
      </c>
      <c r="E112" s="137">
        <v>85.4</v>
      </c>
      <c r="F112" s="137">
        <v>35.6</v>
      </c>
      <c r="G112" s="137">
        <v>48.2</v>
      </c>
      <c r="H112" s="137">
        <v>240.9</v>
      </c>
      <c r="I112" s="137">
        <v>527.70000000000005</v>
      </c>
      <c r="J112" s="137">
        <v>44.2</v>
      </c>
      <c r="K112" s="137">
        <v>106.6</v>
      </c>
      <c r="L112" s="137">
        <v>39.9</v>
      </c>
      <c r="M112" s="137">
        <v>2847.6</v>
      </c>
      <c r="N112" s="137">
        <v>1496.4</v>
      </c>
      <c r="O112" s="137">
        <v>90.3</v>
      </c>
      <c r="P112" s="137">
        <v>12.8</v>
      </c>
      <c r="Q112" s="137">
        <v>51.4</v>
      </c>
      <c r="R112" s="137">
        <v>76.8</v>
      </c>
      <c r="S112" s="137">
        <v>488.2</v>
      </c>
      <c r="T112" s="137">
        <v>492.3</v>
      </c>
      <c r="U112" s="137">
        <v>108.7</v>
      </c>
      <c r="V112" s="137">
        <v>290.7</v>
      </c>
      <c r="W112" s="137">
        <v>92.8</v>
      </c>
      <c r="X112" s="137">
        <v>130.30000000000001</v>
      </c>
      <c r="Y112" s="137">
        <v>9.1</v>
      </c>
      <c r="Z112" s="137">
        <v>1201</v>
      </c>
      <c r="AA112" s="137">
        <v>1022.4</v>
      </c>
      <c r="AB112" s="137">
        <v>767.2</v>
      </c>
      <c r="AC112" s="137">
        <v>1064.7</v>
      </c>
      <c r="AD112" s="137">
        <v>-287.5</v>
      </c>
      <c r="AE112" s="137">
        <v>-10</v>
      </c>
      <c r="AF112" s="137">
        <v>255.3</v>
      </c>
      <c r="AG112" s="137">
        <v>110.3</v>
      </c>
      <c r="AH112" s="137">
        <v>-10.1</v>
      </c>
      <c r="AI112" s="137">
        <v>153.6</v>
      </c>
      <c r="AJ112" s="137">
        <v>149</v>
      </c>
      <c r="AK112" s="137">
        <v>4.5999999999999996</v>
      </c>
      <c r="AL112" s="137">
        <v>1.5</v>
      </c>
      <c r="AM112" s="137">
        <v>178.6</v>
      </c>
      <c r="AN112" s="137">
        <v>38</v>
      </c>
      <c r="AO112" s="137">
        <v>117.4</v>
      </c>
      <c r="AP112" s="137">
        <v>-79.5</v>
      </c>
      <c r="AQ112" s="137">
        <v>140.6</v>
      </c>
      <c r="AR112" s="137">
        <v>0</v>
      </c>
      <c r="AS112" s="137">
        <v>-337.8</v>
      </c>
      <c r="AT112" s="137">
        <v>-44.4</v>
      </c>
    </row>
    <row r="113" spans="1:46" x14ac:dyDescent="0.3">
      <c r="A113" s="153">
        <v>27851</v>
      </c>
      <c r="B113" s="137">
        <v>-1075.5999999999999</v>
      </c>
      <c r="C113" s="137">
        <v>2206.6</v>
      </c>
      <c r="D113" s="137">
        <v>1023.5</v>
      </c>
      <c r="E113" s="137">
        <v>97.4</v>
      </c>
      <c r="F113" s="137">
        <v>31.2</v>
      </c>
      <c r="G113" s="137">
        <v>46.5</v>
      </c>
      <c r="H113" s="137">
        <v>206</v>
      </c>
      <c r="I113" s="137">
        <v>589.4</v>
      </c>
      <c r="J113" s="137">
        <v>46.1</v>
      </c>
      <c r="K113" s="137">
        <v>118.6</v>
      </c>
      <c r="L113" s="137">
        <v>47.7</v>
      </c>
      <c r="M113" s="137">
        <v>3282.2</v>
      </c>
      <c r="N113" s="137">
        <v>1734.3</v>
      </c>
      <c r="O113" s="137">
        <v>104.4</v>
      </c>
      <c r="P113" s="137">
        <v>11.2</v>
      </c>
      <c r="Q113" s="137">
        <v>73.099999999999994</v>
      </c>
      <c r="R113" s="137">
        <v>133.9</v>
      </c>
      <c r="S113" s="137">
        <v>526.1</v>
      </c>
      <c r="T113" s="137">
        <v>545.9</v>
      </c>
      <c r="U113" s="137">
        <v>126.6</v>
      </c>
      <c r="V113" s="137">
        <v>321.89999999999998</v>
      </c>
      <c r="W113" s="137">
        <v>97.4</v>
      </c>
      <c r="X113" s="137">
        <v>143.6</v>
      </c>
      <c r="Y113" s="137">
        <v>9.6999999999999993</v>
      </c>
      <c r="Z113" s="137">
        <v>1773.9</v>
      </c>
      <c r="AA113" s="137">
        <v>1198.2</v>
      </c>
      <c r="AB113" s="137">
        <v>942.3</v>
      </c>
      <c r="AC113" s="137">
        <v>1218.0999999999999</v>
      </c>
      <c r="AD113" s="137">
        <v>-267.60000000000002</v>
      </c>
      <c r="AE113" s="137">
        <v>-8.1999999999999993</v>
      </c>
      <c r="AF113" s="137">
        <v>255.8</v>
      </c>
      <c r="AG113" s="137">
        <v>66.099999999999994</v>
      </c>
      <c r="AH113" s="137">
        <v>-1.9</v>
      </c>
      <c r="AI113" s="137">
        <v>219.6</v>
      </c>
      <c r="AJ113" s="137">
        <v>212.2</v>
      </c>
      <c r="AK113" s="137">
        <v>7.4</v>
      </c>
      <c r="AL113" s="137">
        <v>-28</v>
      </c>
      <c r="AM113" s="137">
        <v>575.70000000000005</v>
      </c>
      <c r="AN113" s="137">
        <v>654.70000000000005</v>
      </c>
      <c r="AO113" s="137">
        <v>392.6</v>
      </c>
      <c r="AP113" s="137">
        <v>262.10000000000002</v>
      </c>
      <c r="AQ113" s="137">
        <v>-79</v>
      </c>
      <c r="AR113" s="137">
        <v>0</v>
      </c>
      <c r="AS113" s="137">
        <v>-1083.3</v>
      </c>
      <c r="AT113" s="137">
        <v>-385</v>
      </c>
    </row>
    <row r="114" spans="1:46" x14ac:dyDescent="0.3">
      <c r="A114" s="154">
        <v>27942</v>
      </c>
      <c r="B114" s="137">
        <v>-1079.7</v>
      </c>
      <c r="C114" s="137">
        <v>1939.2</v>
      </c>
      <c r="D114" s="137">
        <v>749.4</v>
      </c>
      <c r="E114" s="137">
        <v>92.8</v>
      </c>
      <c r="F114" s="137">
        <v>38.1</v>
      </c>
      <c r="G114" s="137">
        <v>42.6</v>
      </c>
      <c r="H114" s="137">
        <v>184.9</v>
      </c>
      <c r="I114" s="137">
        <v>633.6</v>
      </c>
      <c r="J114" s="137">
        <v>41.9</v>
      </c>
      <c r="K114" s="137">
        <v>107.9</v>
      </c>
      <c r="L114" s="137">
        <v>48</v>
      </c>
      <c r="M114" s="137">
        <v>3019</v>
      </c>
      <c r="N114" s="137">
        <v>1563.8</v>
      </c>
      <c r="O114" s="137">
        <v>94.3</v>
      </c>
      <c r="P114" s="137">
        <v>17.8</v>
      </c>
      <c r="Q114" s="137">
        <v>90.5</v>
      </c>
      <c r="R114" s="137">
        <v>146.69999999999999</v>
      </c>
      <c r="S114" s="137">
        <v>498.4</v>
      </c>
      <c r="T114" s="137">
        <v>468.8</v>
      </c>
      <c r="U114" s="137">
        <v>69.5</v>
      </c>
      <c r="V114" s="137">
        <v>302.10000000000002</v>
      </c>
      <c r="W114" s="137">
        <v>97.2</v>
      </c>
      <c r="X114" s="137">
        <v>136.4</v>
      </c>
      <c r="Y114" s="137">
        <v>2.2999999999999998</v>
      </c>
      <c r="Z114" s="137">
        <v>836.7</v>
      </c>
      <c r="AA114" s="137">
        <v>1039.8</v>
      </c>
      <c r="AB114" s="137">
        <v>925.2</v>
      </c>
      <c r="AC114" s="137">
        <v>1223.8</v>
      </c>
      <c r="AD114" s="137">
        <v>-292.2</v>
      </c>
      <c r="AE114" s="137">
        <v>-6.4</v>
      </c>
      <c r="AF114" s="137">
        <v>114.6</v>
      </c>
      <c r="AG114" s="137">
        <v>37.799999999999997</v>
      </c>
      <c r="AH114" s="137">
        <v>0</v>
      </c>
      <c r="AI114" s="137">
        <v>89.8</v>
      </c>
      <c r="AJ114" s="137">
        <v>71.8</v>
      </c>
      <c r="AK114" s="137">
        <v>18</v>
      </c>
      <c r="AL114" s="137">
        <v>-13</v>
      </c>
      <c r="AM114" s="137">
        <v>-203.1</v>
      </c>
      <c r="AN114" s="137">
        <v>505.3</v>
      </c>
      <c r="AO114" s="137">
        <v>248.9</v>
      </c>
      <c r="AP114" s="137">
        <v>256.39999999999998</v>
      </c>
      <c r="AQ114" s="137">
        <v>-708.4</v>
      </c>
      <c r="AR114" s="137">
        <v>0</v>
      </c>
      <c r="AS114" s="137">
        <v>-410.5</v>
      </c>
      <c r="AT114" s="137">
        <v>-653.5</v>
      </c>
    </row>
    <row r="115" spans="1:46" x14ac:dyDescent="0.3">
      <c r="A115" s="155">
        <v>28034</v>
      </c>
      <c r="B115" s="137">
        <v>-620.4</v>
      </c>
      <c r="C115" s="137">
        <v>2191.4</v>
      </c>
      <c r="D115" s="137">
        <v>1071.0999999999999</v>
      </c>
      <c r="E115" s="137">
        <v>89.9</v>
      </c>
      <c r="F115" s="137">
        <v>55.4</v>
      </c>
      <c r="G115" s="137">
        <v>47.5</v>
      </c>
      <c r="H115" s="137">
        <v>203.8</v>
      </c>
      <c r="I115" s="137">
        <v>515.70000000000005</v>
      </c>
      <c r="J115" s="137">
        <v>42.1</v>
      </c>
      <c r="K115" s="137">
        <v>124.5</v>
      </c>
      <c r="L115" s="137">
        <v>41.5</v>
      </c>
      <c r="M115" s="137">
        <v>2811.8</v>
      </c>
      <c r="N115" s="137">
        <v>1505.4</v>
      </c>
      <c r="O115" s="137">
        <v>90.9</v>
      </c>
      <c r="P115" s="137">
        <v>86.9</v>
      </c>
      <c r="Q115" s="137">
        <v>50.1</v>
      </c>
      <c r="R115" s="137">
        <v>65.7</v>
      </c>
      <c r="S115" s="137">
        <v>334.1</v>
      </c>
      <c r="T115" s="137">
        <v>563.5</v>
      </c>
      <c r="U115" s="137">
        <v>41.9</v>
      </c>
      <c r="V115" s="137">
        <v>403.9</v>
      </c>
      <c r="W115" s="137">
        <v>117.7</v>
      </c>
      <c r="X115" s="137">
        <v>113.7</v>
      </c>
      <c r="Y115" s="137">
        <v>1.4</v>
      </c>
      <c r="Z115" s="137">
        <v>1258.3</v>
      </c>
      <c r="AA115" s="137">
        <v>1441.3</v>
      </c>
      <c r="AB115" s="137">
        <v>1580</v>
      </c>
      <c r="AC115" s="137">
        <v>1911.4</v>
      </c>
      <c r="AD115" s="137">
        <v>-308.89999999999998</v>
      </c>
      <c r="AE115" s="137">
        <v>-22.4</v>
      </c>
      <c r="AF115" s="137">
        <v>-138.80000000000001</v>
      </c>
      <c r="AG115" s="137">
        <v>-2.5</v>
      </c>
      <c r="AH115" s="137">
        <v>0</v>
      </c>
      <c r="AI115" s="137">
        <v>-122.3</v>
      </c>
      <c r="AJ115" s="137">
        <v>-110</v>
      </c>
      <c r="AK115" s="137">
        <v>-12.3</v>
      </c>
      <c r="AL115" s="137">
        <v>-14</v>
      </c>
      <c r="AM115" s="137">
        <v>-182.9</v>
      </c>
      <c r="AN115" s="137">
        <v>-76</v>
      </c>
      <c r="AO115" s="137">
        <v>119.1</v>
      </c>
      <c r="AP115" s="137">
        <v>-195.1</v>
      </c>
      <c r="AQ115" s="137">
        <v>-107</v>
      </c>
      <c r="AR115" s="137">
        <v>0</v>
      </c>
      <c r="AS115" s="137">
        <v>-559</v>
      </c>
      <c r="AT115" s="137">
        <v>79</v>
      </c>
    </row>
    <row r="116" spans="1:46" x14ac:dyDescent="0.3">
      <c r="A116" s="151">
        <v>28126</v>
      </c>
      <c r="B116" s="137">
        <v>-20.7</v>
      </c>
      <c r="C116" s="137">
        <v>2359</v>
      </c>
      <c r="D116" s="137">
        <v>1255.4000000000001</v>
      </c>
      <c r="E116" s="137">
        <v>77.599999999999994</v>
      </c>
      <c r="F116" s="137">
        <v>52.9</v>
      </c>
      <c r="G116" s="137">
        <v>52.1</v>
      </c>
      <c r="H116" s="137">
        <v>226.5</v>
      </c>
      <c r="I116" s="137">
        <v>499.3</v>
      </c>
      <c r="J116" s="137">
        <v>49.2</v>
      </c>
      <c r="K116" s="137">
        <v>102.2</v>
      </c>
      <c r="L116" s="137">
        <v>43.8</v>
      </c>
      <c r="M116" s="137">
        <v>2379.6999999999998</v>
      </c>
      <c r="N116" s="137">
        <v>1214.8</v>
      </c>
      <c r="O116" s="137">
        <v>67.7</v>
      </c>
      <c r="P116" s="137">
        <v>7.3</v>
      </c>
      <c r="Q116" s="137">
        <v>48.6</v>
      </c>
      <c r="R116" s="137">
        <v>64.599999999999994</v>
      </c>
      <c r="S116" s="137">
        <v>313</v>
      </c>
      <c r="T116" s="137">
        <v>530.4</v>
      </c>
      <c r="U116" s="137">
        <v>41.3</v>
      </c>
      <c r="V116" s="137">
        <v>381.6</v>
      </c>
      <c r="W116" s="137">
        <v>107.5</v>
      </c>
      <c r="X116" s="137">
        <v>127.3</v>
      </c>
      <c r="Y116" s="137">
        <v>6.1</v>
      </c>
      <c r="Z116" s="137">
        <v>-52</v>
      </c>
      <c r="AA116" s="137">
        <v>284.60000000000002</v>
      </c>
      <c r="AB116" s="137">
        <v>324.10000000000002</v>
      </c>
      <c r="AC116" s="137">
        <v>675.7</v>
      </c>
      <c r="AD116" s="137">
        <v>-350.4</v>
      </c>
      <c r="AE116" s="137">
        <v>-1.2</v>
      </c>
      <c r="AF116" s="137">
        <v>-39.6</v>
      </c>
      <c r="AG116" s="137">
        <v>77.900000000000006</v>
      </c>
      <c r="AH116" s="137">
        <v>0</v>
      </c>
      <c r="AI116" s="137">
        <v>-93.5</v>
      </c>
      <c r="AJ116" s="137">
        <v>-39</v>
      </c>
      <c r="AK116" s="137">
        <v>-54.4</v>
      </c>
      <c r="AL116" s="137">
        <v>-24</v>
      </c>
      <c r="AM116" s="137">
        <v>-336.5</v>
      </c>
      <c r="AN116" s="137">
        <v>-1.7</v>
      </c>
      <c r="AO116" s="137">
        <v>275.60000000000002</v>
      </c>
      <c r="AP116" s="137">
        <v>-277.3</v>
      </c>
      <c r="AQ116" s="137">
        <v>-334.8</v>
      </c>
      <c r="AR116" s="137">
        <v>0</v>
      </c>
      <c r="AS116" s="137">
        <v>282.8</v>
      </c>
      <c r="AT116" s="137">
        <v>210.1</v>
      </c>
    </row>
    <row r="117" spans="1:46" x14ac:dyDescent="0.3">
      <c r="A117" s="153">
        <v>28216</v>
      </c>
      <c r="B117" s="137">
        <v>-389.3</v>
      </c>
      <c r="C117" s="137">
        <v>2284.8000000000002</v>
      </c>
      <c r="D117" s="137">
        <v>1190.3</v>
      </c>
      <c r="E117" s="137">
        <v>85.6</v>
      </c>
      <c r="F117" s="137">
        <v>41.7</v>
      </c>
      <c r="G117" s="137">
        <v>48.3</v>
      </c>
      <c r="H117" s="137">
        <v>199.8</v>
      </c>
      <c r="I117" s="137">
        <v>512.9</v>
      </c>
      <c r="J117" s="137">
        <v>53.5</v>
      </c>
      <c r="K117" s="137">
        <v>103.6</v>
      </c>
      <c r="L117" s="137">
        <v>49.1</v>
      </c>
      <c r="M117" s="137">
        <v>2674.1</v>
      </c>
      <c r="N117" s="137">
        <v>1422.4</v>
      </c>
      <c r="O117" s="137">
        <v>79.3</v>
      </c>
      <c r="P117" s="137">
        <v>6.4</v>
      </c>
      <c r="Q117" s="137">
        <v>62.8</v>
      </c>
      <c r="R117" s="137">
        <v>104.3</v>
      </c>
      <c r="S117" s="137">
        <v>337.2</v>
      </c>
      <c r="T117" s="137">
        <v>523.1</v>
      </c>
      <c r="U117" s="137">
        <v>39.9</v>
      </c>
      <c r="V117" s="137">
        <v>377.1</v>
      </c>
      <c r="W117" s="137">
        <v>106</v>
      </c>
      <c r="X117" s="137">
        <v>125</v>
      </c>
      <c r="Y117" s="137">
        <v>13.6</v>
      </c>
      <c r="Z117" s="137">
        <v>941.4</v>
      </c>
      <c r="AA117" s="137">
        <v>838.4</v>
      </c>
      <c r="AB117" s="137">
        <v>770.8</v>
      </c>
      <c r="AC117" s="137">
        <v>1264</v>
      </c>
      <c r="AD117" s="137">
        <v>-473</v>
      </c>
      <c r="AE117" s="137">
        <v>-20.2</v>
      </c>
      <c r="AF117" s="137">
        <v>67.599999999999994</v>
      </c>
      <c r="AG117" s="137">
        <v>81.900000000000006</v>
      </c>
      <c r="AH117" s="137">
        <v>0</v>
      </c>
      <c r="AI117" s="137">
        <v>-2.2999999999999998</v>
      </c>
      <c r="AJ117" s="137">
        <v>12.8</v>
      </c>
      <c r="AK117" s="137">
        <v>-15.1</v>
      </c>
      <c r="AL117" s="137">
        <v>-12</v>
      </c>
      <c r="AM117" s="137">
        <v>103</v>
      </c>
      <c r="AN117" s="137">
        <v>11.1</v>
      </c>
      <c r="AO117" s="137">
        <v>19.5</v>
      </c>
      <c r="AP117" s="137">
        <v>-8.5</v>
      </c>
      <c r="AQ117" s="137">
        <v>91.9</v>
      </c>
      <c r="AR117" s="137">
        <v>0</v>
      </c>
      <c r="AS117" s="137">
        <v>-378.7</v>
      </c>
      <c r="AT117" s="137">
        <v>173.4</v>
      </c>
    </row>
    <row r="118" spans="1:46" x14ac:dyDescent="0.3">
      <c r="A118" s="154">
        <v>28307</v>
      </c>
      <c r="B118" s="137">
        <v>-669.4</v>
      </c>
      <c r="C118" s="137">
        <v>2096.8000000000002</v>
      </c>
      <c r="D118" s="137">
        <v>971.8</v>
      </c>
      <c r="E118" s="137">
        <v>88</v>
      </c>
      <c r="F118" s="137">
        <v>37.299999999999997</v>
      </c>
      <c r="G118" s="137">
        <v>51.7</v>
      </c>
      <c r="H118" s="137">
        <v>201.6</v>
      </c>
      <c r="I118" s="137">
        <v>539.9</v>
      </c>
      <c r="J118" s="137">
        <v>58</v>
      </c>
      <c r="K118" s="137">
        <v>97.4</v>
      </c>
      <c r="L118" s="137">
        <v>51.2</v>
      </c>
      <c r="M118" s="137">
        <v>2766.2</v>
      </c>
      <c r="N118" s="137">
        <v>1479.8</v>
      </c>
      <c r="O118" s="137">
        <v>82.6</v>
      </c>
      <c r="P118" s="137">
        <v>9</v>
      </c>
      <c r="Q118" s="137">
        <v>75.599999999999994</v>
      </c>
      <c r="R118" s="137">
        <v>134</v>
      </c>
      <c r="S118" s="137">
        <v>355.1</v>
      </c>
      <c r="T118" s="137">
        <v>494.6</v>
      </c>
      <c r="U118" s="137">
        <v>61.8</v>
      </c>
      <c r="V118" s="137">
        <v>333.9</v>
      </c>
      <c r="W118" s="137">
        <v>98.9</v>
      </c>
      <c r="X118" s="137">
        <v>133.5</v>
      </c>
      <c r="Y118" s="137">
        <v>2</v>
      </c>
      <c r="Z118" s="137">
        <v>722.5</v>
      </c>
      <c r="AA118" s="137">
        <v>1104.3</v>
      </c>
      <c r="AB118" s="137">
        <v>936.3</v>
      </c>
      <c r="AC118" s="137">
        <v>1410.3</v>
      </c>
      <c r="AD118" s="137">
        <v>-457.8</v>
      </c>
      <c r="AE118" s="137">
        <v>-16.2</v>
      </c>
      <c r="AF118" s="137">
        <v>168.1</v>
      </c>
      <c r="AG118" s="137">
        <v>71.900000000000006</v>
      </c>
      <c r="AH118" s="137">
        <v>0</v>
      </c>
      <c r="AI118" s="137">
        <v>99.2</v>
      </c>
      <c r="AJ118" s="137">
        <v>137.19999999999999</v>
      </c>
      <c r="AK118" s="137">
        <v>-37.9</v>
      </c>
      <c r="AL118" s="137">
        <v>-3</v>
      </c>
      <c r="AM118" s="137">
        <v>-381.9</v>
      </c>
      <c r="AN118" s="137">
        <v>-378.5</v>
      </c>
      <c r="AO118" s="137">
        <v>-329</v>
      </c>
      <c r="AP118" s="137">
        <v>-49.5</v>
      </c>
      <c r="AQ118" s="137">
        <v>-3.4</v>
      </c>
      <c r="AR118" s="137">
        <v>0</v>
      </c>
      <c r="AS118" s="137">
        <v>171.7</v>
      </c>
      <c r="AT118" s="137">
        <v>224.8</v>
      </c>
    </row>
    <row r="119" spans="1:46" x14ac:dyDescent="0.3">
      <c r="A119" s="155">
        <v>28399</v>
      </c>
      <c r="B119" s="137">
        <v>-520.20000000000005</v>
      </c>
      <c r="C119" s="137">
        <v>2433.4</v>
      </c>
      <c r="D119" s="137">
        <v>1232.2</v>
      </c>
      <c r="E119" s="137">
        <v>93.4</v>
      </c>
      <c r="F119" s="137">
        <v>66.7</v>
      </c>
      <c r="G119" s="137">
        <v>54.6</v>
      </c>
      <c r="H119" s="137">
        <v>238.6</v>
      </c>
      <c r="I119" s="137">
        <v>523.79999999999995</v>
      </c>
      <c r="J119" s="137">
        <v>69.400000000000006</v>
      </c>
      <c r="K119" s="137">
        <v>105</v>
      </c>
      <c r="L119" s="137">
        <v>49.6</v>
      </c>
      <c r="M119" s="137">
        <v>2953.6</v>
      </c>
      <c r="N119" s="137">
        <v>1587.5</v>
      </c>
      <c r="O119" s="137">
        <v>88.4</v>
      </c>
      <c r="P119" s="137">
        <v>8.4</v>
      </c>
      <c r="Q119" s="137">
        <v>65.599999999999994</v>
      </c>
      <c r="R119" s="137">
        <v>93.1</v>
      </c>
      <c r="S119" s="137">
        <v>355.8</v>
      </c>
      <c r="T119" s="137">
        <v>615</v>
      </c>
      <c r="U119" s="137">
        <v>46</v>
      </c>
      <c r="V119" s="137">
        <v>449.7</v>
      </c>
      <c r="W119" s="137">
        <v>119.3</v>
      </c>
      <c r="X119" s="137">
        <v>138.19999999999999</v>
      </c>
      <c r="Y119" s="137">
        <v>1.7</v>
      </c>
      <c r="Z119" s="137">
        <v>665.1</v>
      </c>
      <c r="AA119" s="137">
        <v>2045</v>
      </c>
      <c r="AB119" s="137">
        <v>1841.1</v>
      </c>
      <c r="AC119" s="137">
        <v>2882.3</v>
      </c>
      <c r="AD119" s="137">
        <v>-1013.8</v>
      </c>
      <c r="AE119" s="137">
        <v>-27.4</v>
      </c>
      <c r="AF119" s="137">
        <v>203.8</v>
      </c>
      <c r="AG119" s="137">
        <v>95.3</v>
      </c>
      <c r="AH119" s="137">
        <v>0</v>
      </c>
      <c r="AI119" s="137">
        <v>100.4</v>
      </c>
      <c r="AJ119" s="137">
        <v>15.1</v>
      </c>
      <c r="AK119" s="137">
        <v>85.3</v>
      </c>
      <c r="AL119" s="137">
        <v>8.1</v>
      </c>
      <c r="AM119" s="137">
        <v>-1379.9</v>
      </c>
      <c r="AN119" s="137">
        <v>-698.6</v>
      </c>
      <c r="AO119" s="137">
        <v>-915.9</v>
      </c>
      <c r="AP119" s="137">
        <v>217.2</v>
      </c>
      <c r="AQ119" s="137">
        <v>-681.2</v>
      </c>
      <c r="AR119" s="137">
        <v>0</v>
      </c>
      <c r="AS119" s="137">
        <v>-96.1</v>
      </c>
      <c r="AT119" s="137">
        <v>48.8</v>
      </c>
    </row>
    <row r="120" spans="1:46" x14ac:dyDescent="0.3">
      <c r="A120" s="151">
        <v>28491</v>
      </c>
      <c r="B120" s="137">
        <v>-139.1</v>
      </c>
      <c r="C120" s="137">
        <v>2714.6</v>
      </c>
      <c r="D120" s="137">
        <v>1341</v>
      </c>
      <c r="E120" s="137">
        <v>88.3</v>
      </c>
      <c r="F120" s="137">
        <v>62</v>
      </c>
      <c r="G120" s="137">
        <v>67.099999999999994</v>
      </c>
      <c r="H120" s="137">
        <v>333.2</v>
      </c>
      <c r="I120" s="137">
        <v>565</v>
      </c>
      <c r="J120" s="137">
        <v>87.7</v>
      </c>
      <c r="K120" s="137">
        <v>121.4</v>
      </c>
      <c r="L120" s="137">
        <v>49.1</v>
      </c>
      <c r="M120" s="137">
        <v>2853.7</v>
      </c>
      <c r="N120" s="137">
        <v>1580.5</v>
      </c>
      <c r="O120" s="137">
        <v>80.099999999999994</v>
      </c>
      <c r="P120" s="137">
        <v>13.3</v>
      </c>
      <c r="Q120" s="137">
        <v>68.7</v>
      </c>
      <c r="R120" s="137">
        <v>102.4</v>
      </c>
      <c r="S120" s="137">
        <v>361.6</v>
      </c>
      <c r="T120" s="137">
        <v>506.5</v>
      </c>
      <c r="U120" s="137">
        <v>46.7</v>
      </c>
      <c r="V120" s="137">
        <v>322.5</v>
      </c>
      <c r="W120" s="137">
        <v>137.30000000000001</v>
      </c>
      <c r="X120" s="137">
        <v>135.19999999999999</v>
      </c>
      <c r="Y120" s="137">
        <v>5.5</v>
      </c>
      <c r="Z120" s="137">
        <v>758.9</v>
      </c>
      <c r="AA120" s="137">
        <v>928.3</v>
      </c>
      <c r="AB120" s="137">
        <v>529.1</v>
      </c>
      <c r="AC120" s="137">
        <v>1253.0999999999999</v>
      </c>
      <c r="AD120" s="137">
        <v>-716.6</v>
      </c>
      <c r="AE120" s="137">
        <v>-7.4</v>
      </c>
      <c r="AF120" s="137">
        <v>399.2</v>
      </c>
      <c r="AG120" s="137">
        <v>176.4</v>
      </c>
      <c r="AH120" s="137">
        <v>0</v>
      </c>
      <c r="AI120" s="137">
        <v>226.8</v>
      </c>
      <c r="AJ120" s="137">
        <v>18.600000000000001</v>
      </c>
      <c r="AK120" s="137">
        <v>208.1</v>
      </c>
      <c r="AL120" s="137">
        <v>-4</v>
      </c>
      <c r="AM120" s="137">
        <v>-169.4</v>
      </c>
      <c r="AN120" s="137">
        <v>-375.6</v>
      </c>
      <c r="AO120" s="137">
        <v>82.8</v>
      </c>
      <c r="AP120" s="137">
        <v>-458.4</v>
      </c>
      <c r="AQ120" s="137">
        <v>206.1</v>
      </c>
      <c r="AR120" s="137">
        <v>0</v>
      </c>
      <c r="AS120" s="137">
        <v>-464</v>
      </c>
      <c r="AT120" s="137">
        <v>155.80000000000001</v>
      </c>
    </row>
    <row r="121" spans="1:46" x14ac:dyDescent="0.3">
      <c r="A121" s="153">
        <v>28581</v>
      </c>
      <c r="B121" s="137">
        <v>-962.9</v>
      </c>
      <c r="C121" s="137">
        <v>2666.1</v>
      </c>
      <c r="D121" s="137">
        <v>1356.2</v>
      </c>
      <c r="E121" s="137">
        <v>111.1</v>
      </c>
      <c r="F121" s="137">
        <v>67.3</v>
      </c>
      <c r="G121" s="137">
        <v>59.8</v>
      </c>
      <c r="H121" s="137">
        <v>230.2</v>
      </c>
      <c r="I121" s="137">
        <v>561.5</v>
      </c>
      <c r="J121" s="137">
        <v>87.9</v>
      </c>
      <c r="K121" s="137">
        <v>134.1</v>
      </c>
      <c r="L121" s="137">
        <v>58</v>
      </c>
      <c r="M121" s="137">
        <v>3629.1</v>
      </c>
      <c r="N121" s="137">
        <v>2018.2</v>
      </c>
      <c r="O121" s="137">
        <v>99.3</v>
      </c>
      <c r="P121" s="137">
        <v>13.3</v>
      </c>
      <c r="Q121" s="137">
        <v>84.2</v>
      </c>
      <c r="R121" s="137">
        <v>123.2</v>
      </c>
      <c r="S121" s="137">
        <v>383.4</v>
      </c>
      <c r="T121" s="137">
        <v>745.2</v>
      </c>
      <c r="U121" s="137">
        <v>45.6</v>
      </c>
      <c r="V121" s="137">
        <v>573.5</v>
      </c>
      <c r="W121" s="137">
        <v>126.1</v>
      </c>
      <c r="X121" s="137">
        <v>146</v>
      </c>
      <c r="Y121" s="137">
        <v>16.2</v>
      </c>
      <c r="Z121" s="137">
        <v>535.6</v>
      </c>
      <c r="AA121" s="137">
        <v>194.3</v>
      </c>
      <c r="AB121" s="137">
        <v>614.4</v>
      </c>
      <c r="AC121" s="137">
        <v>1710.1</v>
      </c>
      <c r="AD121" s="137">
        <v>-1091.5</v>
      </c>
      <c r="AE121" s="137">
        <v>-4.2</v>
      </c>
      <c r="AF121" s="137">
        <v>-420</v>
      </c>
      <c r="AG121" s="137">
        <v>35</v>
      </c>
      <c r="AH121" s="137">
        <v>-2.8</v>
      </c>
      <c r="AI121" s="137">
        <v>-451.7</v>
      </c>
      <c r="AJ121" s="137">
        <v>-280.2</v>
      </c>
      <c r="AK121" s="137">
        <v>-171.5</v>
      </c>
      <c r="AL121" s="137">
        <v>-0.5</v>
      </c>
      <c r="AM121" s="137">
        <v>341.2</v>
      </c>
      <c r="AN121" s="137">
        <v>52.9</v>
      </c>
      <c r="AO121" s="137">
        <v>110</v>
      </c>
      <c r="AP121" s="137">
        <v>-57.1</v>
      </c>
      <c r="AQ121" s="137">
        <v>288.3</v>
      </c>
      <c r="AR121" s="137">
        <v>0</v>
      </c>
      <c r="AS121" s="137">
        <v>494.7</v>
      </c>
      <c r="AT121" s="137">
        <v>67.3</v>
      </c>
    </row>
    <row r="122" spans="1:46" x14ac:dyDescent="0.3">
      <c r="A122" s="154">
        <v>28672</v>
      </c>
      <c r="B122" s="137">
        <v>-779</v>
      </c>
      <c r="C122" s="137">
        <v>2845.7</v>
      </c>
      <c r="D122" s="137">
        <v>1472.7</v>
      </c>
      <c r="E122" s="137">
        <v>120</v>
      </c>
      <c r="F122" s="137">
        <v>52.2</v>
      </c>
      <c r="G122" s="137">
        <v>61.5</v>
      </c>
      <c r="H122" s="137">
        <v>257</v>
      </c>
      <c r="I122" s="137">
        <v>592.79999999999995</v>
      </c>
      <c r="J122" s="137">
        <v>102.4</v>
      </c>
      <c r="K122" s="137">
        <v>126</v>
      </c>
      <c r="L122" s="137">
        <v>61.2</v>
      </c>
      <c r="M122" s="137">
        <v>3624.7</v>
      </c>
      <c r="N122" s="137">
        <v>1996.5</v>
      </c>
      <c r="O122" s="137">
        <v>121.8</v>
      </c>
      <c r="P122" s="137">
        <v>17.5</v>
      </c>
      <c r="Q122" s="137">
        <v>106.2</v>
      </c>
      <c r="R122" s="137">
        <v>165.8</v>
      </c>
      <c r="S122" s="137">
        <v>414</v>
      </c>
      <c r="T122" s="137">
        <v>641.9</v>
      </c>
      <c r="U122" s="137">
        <v>69.599999999999994</v>
      </c>
      <c r="V122" s="137">
        <v>446.1</v>
      </c>
      <c r="W122" s="137">
        <v>126.2</v>
      </c>
      <c r="X122" s="137">
        <v>155.5</v>
      </c>
      <c r="Y122" s="137">
        <v>5.6</v>
      </c>
      <c r="Z122" s="137">
        <v>614.4</v>
      </c>
      <c r="AA122" s="137">
        <v>1545.4</v>
      </c>
      <c r="AB122" s="137">
        <v>1660.2</v>
      </c>
      <c r="AC122" s="137">
        <v>2709.3</v>
      </c>
      <c r="AD122" s="137">
        <v>-1047.2</v>
      </c>
      <c r="AE122" s="137">
        <v>-1.9</v>
      </c>
      <c r="AF122" s="137">
        <v>-114.8</v>
      </c>
      <c r="AG122" s="137">
        <v>51.1</v>
      </c>
      <c r="AH122" s="137">
        <v>-17.5</v>
      </c>
      <c r="AI122" s="137">
        <v>-155.4</v>
      </c>
      <c r="AJ122" s="137">
        <v>-53.1</v>
      </c>
      <c r="AK122" s="137">
        <v>-102.4</v>
      </c>
      <c r="AL122" s="137">
        <v>7</v>
      </c>
      <c r="AM122" s="137">
        <v>-930.9</v>
      </c>
      <c r="AN122" s="137">
        <v>-513.70000000000005</v>
      </c>
      <c r="AO122" s="137">
        <v>-761.2</v>
      </c>
      <c r="AP122" s="137">
        <v>247.4</v>
      </c>
      <c r="AQ122" s="137">
        <v>-417.2</v>
      </c>
      <c r="AR122" s="137">
        <v>0</v>
      </c>
      <c r="AS122" s="137">
        <v>219.6</v>
      </c>
      <c r="AT122" s="137">
        <v>55.1</v>
      </c>
    </row>
    <row r="123" spans="1:46" x14ac:dyDescent="0.3">
      <c r="A123" s="155">
        <v>28764</v>
      </c>
      <c r="B123" s="137">
        <v>-812</v>
      </c>
      <c r="C123" s="137">
        <v>3426.6</v>
      </c>
      <c r="D123" s="137">
        <v>1893.3</v>
      </c>
      <c r="E123" s="137">
        <v>132.80000000000001</v>
      </c>
      <c r="F123" s="137">
        <v>67.400000000000006</v>
      </c>
      <c r="G123" s="137">
        <v>63</v>
      </c>
      <c r="H123" s="137">
        <v>300.60000000000002</v>
      </c>
      <c r="I123" s="137">
        <v>644.4</v>
      </c>
      <c r="J123" s="137">
        <v>125.1</v>
      </c>
      <c r="K123" s="137">
        <v>142.6</v>
      </c>
      <c r="L123" s="137">
        <v>57.4</v>
      </c>
      <c r="M123" s="137">
        <v>4238.6000000000004</v>
      </c>
      <c r="N123" s="137">
        <v>2322.1999999999998</v>
      </c>
      <c r="O123" s="137">
        <v>117.8</v>
      </c>
      <c r="P123" s="137">
        <v>29.9</v>
      </c>
      <c r="Q123" s="137">
        <v>98.7</v>
      </c>
      <c r="R123" s="137">
        <v>127.7</v>
      </c>
      <c r="S123" s="137">
        <v>472.8</v>
      </c>
      <c r="T123" s="137">
        <v>892.4</v>
      </c>
      <c r="U123" s="137">
        <v>52.5</v>
      </c>
      <c r="V123" s="137">
        <v>681</v>
      </c>
      <c r="W123" s="137">
        <v>158.9</v>
      </c>
      <c r="X123" s="137">
        <v>175.1</v>
      </c>
      <c r="Y123" s="137">
        <v>2</v>
      </c>
      <c r="Z123" s="137">
        <v>1348.2</v>
      </c>
      <c r="AA123" s="137">
        <v>2024</v>
      </c>
      <c r="AB123" s="137">
        <v>1259.5</v>
      </c>
      <c r="AC123" s="137">
        <v>2670.8</v>
      </c>
      <c r="AD123" s="137">
        <v>-1409</v>
      </c>
      <c r="AE123" s="137">
        <v>-2.2999999999999998</v>
      </c>
      <c r="AF123" s="137">
        <v>764.5</v>
      </c>
      <c r="AG123" s="137">
        <v>122.6</v>
      </c>
      <c r="AH123" s="137">
        <v>-0.3</v>
      </c>
      <c r="AI123" s="137">
        <v>643.20000000000005</v>
      </c>
      <c r="AJ123" s="137">
        <v>126.6</v>
      </c>
      <c r="AK123" s="137">
        <v>516.6</v>
      </c>
      <c r="AL123" s="137">
        <v>-1</v>
      </c>
      <c r="AM123" s="137">
        <v>-675.8</v>
      </c>
      <c r="AN123" s="137">
        <v>-123.7</v>
      </c>
      <c r="AO123" s="137">
        <v>-921</v>
      </c>
      <c r="AP123" s="137">
        <v>797.3</v>
      </c>
      <c r="AQ123" s="137">
        <v>-552.1</v>
      </c>
      <c r="AR123" s="137">
        <v>0</v>
      </c>
      <c r="AS123" s="137">
        <v>-380.2</v>
      </c>
      <c r="AT123" s="137">
        <v>156</v>
      </c>
    </row>
    <row r="124" spans="1:46" x14ac:dyDescent="0.3">
      <c r="A124" s="151">
        <v>28856</v>
      </c>
      <c r="B124" s="137">
        <v>-543.29999999999995</v>
      </c>
      <c r="C124" s="137">
        <v>3722.1</v>
      </c>
      <c r="D124" s="137">
        <v>1979.9</v>
      </c>
      <c r="E124" s="137">
        <v>135.69999999999999</v>
      </c>
      <c r="F124" s="137">
        <v>73.7</v>
      </c>
      <c r="G124" s="137">
        <v>75.2</v>
      </c>
      <c r="H124" s="137">
        <v>390</v>
      </c>
      <c r="I124" s="137">
        <v>691.9</v>
      </c>
      <c r="J124" s="137">
        <v>157.69999999999999</v>
      </c>
      <c r="K124" s="137">
        <v>162.1</v>
      </c>
      <c r="L124" s="137">
        <v>55.9</v>
      </c>
      <c r="M124" s="137">
        <v>4265.3999999999996</v>
      </c>
      <c r="N124" s="137">
        <v>2430.6999999999998</v>
      </c>
      <c r="O124" s="137">
        <v>119.3</v>
      </c>
      <c r="P124" s="137">
        <v>21</v>
      </c>
      <c r="Q124" s="137">
        <v>92.5</v>
      </c>
      <c r="R124" s="137">
        <v>107.4</v>
      </c>
      <c r="S124" s="137">
        <v>514.79999999999995</v>
      </c>
      <c r="T124" s="137">
        <v>769.7</v>
      </c>
      <c r="U124" s="137">
        <v>79.2</v>
      </c>
      <c r="V124" s="137">
        <v>471.2</v>
      </c>
      <c r="W124" s="137">
        <v>219.3</v>
      </c>
      <c r="X124" s="137">
        <v>194.9</v>
      </c>
      <c r="Y124" s="137">
        <v>15.2</v>
      </c>
      <c r="Z124" s="137">
        <v>772.8</v>
      </c>
      <c r="AA124" s="137">
        <v>1150.0999999999999</v>
      </c>
      <c r="AB124" s="137">
        <v>1264.4000000000001</v>
      </c>
      <c r="AC124" s="137">
        <v>2116.4</v>
      </c>
      <c r="AD124" s="137">
        <v>-853.5</v>
      </c>
      <c r="AE124" s="137">
        <v>1.5</v>
      </c>
      <c r="AF124" s="137">
        <v>-114.3</v>
      </c>
      <c r="AG124" s="137">
        <v>-58.6</v>
      </c>
      <c r="AH124" s="137">
        <v>-12</v>
      </c>
      <c r="AI124" s="137">
        <v>5.4</v>
      </c>
      <c r="AJ124" s="137">
        <v>79.599999999999994</v>
      </c>
      <c r="AK124" s="137">
        <v>-74.2</v>
      </c>
      <c r="AL124" s="137">
        <v>-49</v>
      </c>
      <c r="AM124" s="137">
        <v>-377.3</v>
      </c>
      <c r="AN124" s="137">
        <v>25.9</v>
      </c>
      <c r="AO124" s="137">
        <v>-283.5</v>
      </c>
      <c r="AP124" s="137">
        <v>309.5</v>
      </c>
      <c r="AQ124" s="137">
        <v>-403.2</v>
      </c>
      <c r="AR124" s="137">
        <v>70</v>
      </c>
      <c r="AS124" s="137">
        <v>-88.6</v>
      </c>
      <c r="AT124" s="137">
        <v>210.9</v>
      </c>
    </row>
    <row r="125" spans="1:46" x14ac:dyDescent="0.3">
      <c r="A125" s="153">
        <v>28946</v>
      </c>
      <c r="B125" s="137">
        <v>-1187.9000000000001</v>
      </c>
      <c r="C125" s="137">
        <v>3786.4</v>
      </c>
      <c r="D125" s="137">
        <v>2074.3000000000002</v>
      </c>
      <c r="E125" s="137">
        <v>152.30000000000001</v>
      </c>
      <c r="F125" s="137">
        <v>81.5</v>
      </c>
      <c r="G125" s="137">
        <v>71.8</v>
      </c>
      <c r="H125" s="137">
        <v>334.4</v>
      </c>
      <c r="I125" s="137">
        <v>689.2</v>
      </c>
      <c r="J125" s="137">
        <v>152.30000000000001</v>
      </c>
      <c r="K125" s="137">
        <v>163.4</v>
      </c>
      <c r="L125" s="137">
        <v>67.2</v>
      </c>
      <c r="M125" s="137">
        <v>4974.3</v>
      </c>
      <c r="N125" s="137">
        <v>2789.2</v>
      </c>
      <c r="O125" s="137">
        <v>119.2</v>
      </c>
      <c r="P125" s="137">
        <v>40.700000000000003</v>
      </c>
      <c r="Q125" s="137">
        <v>127.9</v>
      </c>
      <c r="R125" s="137">
        <v>178.8</v>
      </c>
      <c r="S125" s="137">
        <v>504.3</v>
      </c>
      <c r="T125" s="137">
        <v>1005.2</v>
      </c>
      <c r="U125" s="137">
        <v>69.7</v>
      </c>
      <c r="V125" s="137">
        <v>775</v>
      </c>
      <c r="W125" s="137">
        <v>160.5</v>
      </c>
      <c r="X125" s="137">
        <v>199.4</v>
      </c>
      <c r="Y125" s="137">
        <v>9.5</v>
      </c>
      <c r="Z125" s="137">
        <v>1325.8</v>
      </c>
      <c r="AA125" s="137">
        <v>552.70000000000005</v>
      </c>
      <c r="AB125" s="137">
        <v>77.3</v>
      </c>
      <c r="AC125" s="137">
        <v>3046.7</v>
      </c>
      <c r="AD125" s="137">
        <v>-2975.8</v>
      </c>
      <c r="AE125" s="137">
        <v>6.4</v>
      </c>
      <c r="AF125" s="137">
        <v>475.4</v>
      </c>
      <c r="AG125" s="137">
        <v>398.2</v>
      </c>
      <c r="AH125" s="137">
        <v>-22.9</v>
      </c>
      <c r="AI125" s="137">
        <v>118.1</v>
      </c>
      <c r="AJ125" s="137">
        <v>22.1</v>
      </c>
      <c r="AK125" s="137">
        <v>96</v>
      </c>
      <c r="AL125" s="137">
        <v>-18</v>
      </c>
      <c r="AM125" s="137">
        <v>773.2</v>
      </c>
      <c r="AN125" s="137">
        <v>566.5</v>
      </c>
      <c r="AO125" s="137">
        <v>731.1</v>
      </c>
      <c r="AP125" s="137">
        <v>-164.7</v>
      </c>
      <c r="AQ125" s="137">
        <v>206.7</v>
      </c>
      <c r="AR125" s="137">
        <v>0</v>
      </c>
      <c r="AS125" s="137">
        <v>-41.1</v>
      </c>
      <c r="AT125" s="137">
        <v>96.8</v>
      </c>
    </row>
    <row r="126" spans="1:46" x14ac:dyDescent="0.3">
      <c r="A126" s="154">
        <v>29037</v>
      </c>
      <c r="B126" s="137">
        <v>-1650.3</v>
      </c>
      <c r="C126" s="137">
        <v>3944.6</v>
      </c>
      <c r="D126" s="137">
        <v>2096</v>
      </c>
      <c r="E126" s="137">
        <v>164.5</v>
      </c>
      <c r="F126" s="137">
        <v>107.5</v>
      </c>
      <c r="G126" s="137">
        <v>84.8</v>
      </c>
      <c r="H126" s="137">
        <v>329</v>
      </c>
      <c r="I126" s="137">
        <v>753.9</v>
      </c>
      <c r="J126" s="137">
        <v>164.4</v>
      </c>
      <c r="K126" s="137">
        <v>175.4</v>
      </c>
      <c r="L126" s="137">
        <v>69.099999999999994</v>
      </c>
      <c r="M126" s="137">
        <v>5594.9</v>
      </c>
      <c r="N126" s="137">
        <v>3116.3</v>
      </c>
      <c r="O126" s="137">
        <v>157.9</v>
      </c>
      <c r="P126" s="137">
        <v>47.7</v>
      </c>
      <c r="Q126" s="137">
        <v>147.69999999999999</v>
      </c>
      <c r="R126" s="137">
        <v>223</v>
      </c>
      <c r="S126" s="137">
        <v>595.79999999999995</v>
      </c>
      <c r="T126" s="137">
        <v>1086</v>
      </c>
      <c r="U126" s="137">
        <v>115.5</v>
      </c>
      <c r="V126" s="137">
        <v>777.2</v>
      </c>
      <c r="W126" s="137">
        <v>193.2</v>
      </c>
      <c r="X126" s="137">
        <v>216</v>
      </c>
      <c r="Y126" s="137">
        <v>4.5</v>
      </c>
      <c r="Z126" s="137">
        <v>1063.5</v>
      </c>
      <c r="AA126" s="137">
        <v>1361.1</v>
      </c>
      <c r="AB126" s="137">
        <v>636</v>
      </c>
      <c r="AC126" s="137">
        <v>2314.9</v>
      </c>
      <c r="AD126" s="137">
        <v>-1681.3</v>
      </c>
      <c r="AE126" s="137">
        <v>2.4</v>
      </c>
      <c r="AF126" s="137">
        <v>725.1</v>
      </c>
      <c r="AG126" s="137">
        <v>306.10000000000002</v>
      </c>
      <c r="AH126" s="137">
        <v>0</v>
      </c>
      <c r="AI126" s="137">
        <v>411</v>
      </c>
      <c r="AJ126" s="137">
        <v>14.4</v>
      </c>
      <c r="AK126" s="137">
        <v>396.6</v>
      </c>
      <c r="AL126" s="137">
        <v>8</v>
      </c>
      <c r="AM126" s="137">
        <v>-297.60000000000002</v>
      </c>
      <c r="AN126" s="137">
        <v>210.6</v>
      </c>
      <c r="AO126" s="137">
        <v>-221.1</v>
      </c>
      <c r="AP126" s="137">
        <v>431.7</v>
      </c>
      <c r="AQ126" s="137">
        <v>-508.2</v>
      </c>
      <c r="AR126" s="137">
        <v>0</v>
      </c>
      <c r="AS126" s="137">
        <v>537.6</v>
      </c>
      <c r="AT126" s="137">
        <v>-49.2</v>
      </c>
    </row>
    <row r="127" spans="1:46" x14ac:dyDescent="0.3">
      <c r="A127" s="155">
        <v>29129</v>
      </c>
      <c r="B127" s="137">
        <v>-1489</v>
      </c>
      <c r="C127" s="137">
        <v>4810.3999999999996</v>
      </c>
      <c r="D127" s="137">
        <v>2667.4</v>
      </c>
      <c r="E127" s="137">
        <v>185.1</v>
      </c>
      <c r="F127" s="137">
        <v>225.4</v>
      </c>
      <c r="G127" s="137">
        <v>87.8</v>
      </c>
      <c r="H127" s="137">
        <v>389.9</v>
      </c>
      <c r="I127" s="137">
        <v>784.2</v>
      </c>
      <c r="J127" s="137">
        <v>220.5</v>
      </c>
      <c r="K127" s="137">
        <v>185.8</v>
      </c>
      <c r="L127" s="137">
        <v>64.3</v>
      </c>
      <c r="M127" s="137">
        <v>6299.5</v>
      </c>
      <c r="N127" s="137">
        <v>3643.4</v>
      </c>
      <c r="O127" s="137">
        <v>213.6</v>
      </c>
      <c r="P127" s="137">
        <v>42.4</v>
      </c>
      <c r="Q127" s="137">
        <v>143.69999999999999</v>
      </c>
      <c r="R127" s="137">
        <v>174.4</v>
      </c>
      <c r="S127" s="137">
        <v>630.79999999999995</v>
      </c>
      <c r="T127" s="137">
        <v>1205.3</v>
      </c>
      <c r="U127" s="137">
        <v>92.4</v>
      </c>
      <c r="V127" s="137">
        <v>865</v>
      </c>
      <c r="W127" s="137">
        <v>247.8</v>
      </c>
      <c r="X127" s="137">
        <v>242.6</v>
      </c>
      <c r="Y127" s="137">
        <v>3.3</v>
      </c>
      <c r="Z127" s="137">
        <v>1371.2</v>
      </c>
      <c r="AA127" s="137">
        <v>1527.2</v>
      </c>
      <c r="AB127" s="137">
        <v>1169.0999999999999</v>
      </c>
      <c r="AC127" s="137">
        <v>2937</v>
      </c>
      <c r="AD127" s="137">
        <v>-1775.3</v>
      </c>
      <c r="AE127" s="137">
        <v>7.4</v>
      </c>
      <c r="AF127" s="137">
        <v>358.1</v>
      </c>
      <c r="AG127" s="137">
        <v>136.5</v>
      </c>
      <c r="AH127" s="137">
        <v>-4.5999999999999996</v>
      </c>
      <c r="AI127" s="137">
        <v>218.2</v>
      </c>
      <c r="AJ127" s="137">
        <v>116.6</v>
      </c>
      <c r="AK127" s="137">
        <v>101.7</v>
      </c>
      <c r="AL127" s="137">
        <v>8</v>
      </c>
      <c r="AM127" s="137">
        <v>-156.1</v>
      </c>
      <c r="AN127" s="137">
        <v>907.9</v>
      </c>
      <c r="AO127" s="137">
        <v>-21.1</v>
      </c>
      <c r="AP127" s="137">
        <v>929</v>
      </c>
      <c r="AQ127" s="137">
        <v>-1064</v>
      </c>
      <c r="AR127" s="137">
        <v>0</v>
      </c>
      <c r="AS127" s="137">
        <v>278.3</v>
      </c>
      <c r="AT127" s="137">
        <v>160.5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90"/>
  <sheetViews>
    <sheetView topLeftCell="A297" workbookViewId="0">
      <selection activeCell="C216" sqref="C216"/>
    </sheetView>
  </sheetViews>
  <sheetFormatPr baseColWidth="10" defaultColWidth="8.19921875" defaultRowHeight="14.4" x14ac:dyDescent="0.3"/>
  <cols>
    <col min="1" max="1" width="13.5" style="127" customWidth="1"/>
    <col min="2" max="2" width="23.8984375" style="127" customWidth="1"/>
    <col min="3" max="16384" width="8.19921875" style="127"/>
  </cols>
  <sheetData>
    <row r="1" spans="1:2" ht="18" x14ac:dyDescent="0.35">
      <c r="A1" s="126" t="s">
        <v>199</v>
      </c>
    </row>
    <row r="2" spans="1:2" x14ac:dyDescent="0.3">
      <c r="A2" s="128" t="s">
        <v>36</v>
      </c>
    </row>
    <row r="3" spans="1:2" x14ac:dyDescent="0.3">
      <c r="A3" s="129" t="s">
        <v>509</v>
      </c>
    </row>
    <row r="4" spans="1:2" ht="28.8" x14ac:dyDescent="0.3">
      <c r="A4" s="130" t="s">
        <v>225</v>
      </c>
      <c r="B4" s="132" t="s">
        <v>510</v>
      </c>
    </row>
    <row r="5" spans="1:2" x14ac:dyDescent="0.3">
      <c r="A5" s="130" t="s">
        <v>228</v>
      </c>
      <c r="B5" s="132" t="s">
        <v>511</v>
      </c>
    </row>
    <row r="6" spans="1:2" x14ac:dyDescent="0.3">
      <c r="A6" s="130" t="s">
        <v>232</v>
      </c>
      <c r="B6" s="132" t="s">
        <v>338</v>
      </c>
    </row>
    <row r="7" spans="1:2" x14ac:dyDescent="0.3">
      <c r="A7" s="134" t="s">
        <v>235</v>
      </c>
      <c r="B7" s="135" t="s">
        <v>512</v>
      </c>
    </row>
    <row r="8" spans="1:2" x14ac:dyDescent="0.3">
      <c r="A8" s="156">
        <v>35076</v>
      </c>
      <c r="B8" s="137">
        <v>373.4</v>
      </c>
    </row>
    <row r="9" spans="1:2" x14ac:dyDescent="0.3">
      <c r="A9" s="156">
        <v>35083</v>
      </c>
      <c r="B9" s="137">
        <v>-53.7</v>
      </c>
    </row>
    <row r="10" spans="1:2" x14ac:dyDescent="0.3">
      <c r="A10" s="156">
        <v>35090</v>
      </c>
      <c r="B10" s="137">
        <v>10.5</v>
      </c>
    </row>
    <row r="11" spans="1:2" x14ac:dyDescent="0.3">
      <c r="A11" s="156">
        <v>35097</v>
      </c>
      <c r="B11" s="137">
        <v>-609.79999999999995</v>
      </c>
    </row>
    <row r="12" spans="1:2" x14ac:dyDescent="0.3">
      <c r="A12" s="156">
        <v>35104</v>
      </c>
      <c r="B12" s="137">
        <v>152.9</v>
      </c>
    </row>
    <row r="13" spans="1:2" x14ac:dyDescent="0.3">
      <c r="A13" s="156">
        <v>35111</v>
      </c>
      <c r="B13" s="137">
        <v>227.8</v>
      </c>
    </row>
    <row r="14" spans="1:2" x14ac:dyDescent="0.3">
      <c r="A14" s="156">
        <v>35118</v>
      </c>
      <c r="B14" s="137">
        <v>11.9</v>
      </c>
    </row>
    <row r="15" spans="1:2" x14ac:dyDescent="0.3">
      <c r="A15" s="156">
        <v>35125</v>
      </c>
      <c r="B15" s="137">
        <v>171.9</v>
      </c>
    </row>
    <row r="16" spans="1:2" x14ac:dyDescent="0.3">
      <c r="A16" s="156">
        <v>35132</v>
      </c>
      <c r="B16" s="137">
        <v>-172.4</v>
      </c>
    </row>
    <row r="17" spans="1:2" x14ac:dyDescent="0.3">
      <c r="A17" s="156">
        <v>35139</v>
      </c>
      <c r="B17" s="137">
        <v>11.9</v>
      </c>
    </row>
    <row r="18" spans="1:2" x14ac:dyDescent="0.3">
      <c r="A18" s="156">
        <v>35146</v>
      </c>
      <c r="B18" s="137">
        <v>1.4</v>
      </c>
    </row>
    <row r="19" spans="1:2" x14ac:dyDescent="0.3">
      <c r="A19" s="156">
        <v>35153</v>
      </c>
      <c r="B19" s="137">
        <v>-306.7</v>
      </c>
    </row>
    <row r="20" spans="1:2" x14ac:dyDescent="0.3">
      <c r="A20" s="156">
        <v>35158</v>
      </c>
      <c r="B20" s="137">
        <v>172.4</v>
      </c>
    </row>
    <row r="21" spans="1:2" x14ac:dyDescent="0.3">
      <c r="A21" s="156">
        <v>35167</v>
      </c>
      <c r="B21" s="137">
        <v>-43.6</v>
      </c>
    </row>
    <row r="22" spans="1:2" x14ac:dyDescent="0.3">
      <c r="A22" s="156">
        <v>35174</v>
      </c>
      <c r="B22" s="137">
        <v>94.6</v>
      </c>
    </row>
    <row r="23" spans="1:2" x14ac:dyDescent="0.3">
      <c r="A23" s="156">
        <v>35181</v>
      </c>
      <c r="B23" s="137">
        <v>-75.3</v>
      </c>
    </row>
    <row r="24" spans="1:2" x14ac:dyDescent="0.3">
      <c r="A24" s="156">
        <v>35188</v>
      </c>
      <c r="B24" s="137">
        <v>254.6</v>
      </c>
    </row>
    <row r="25" spans="1:2" x14ac:dyDescent="0.3">
      <c r="A25" s="156">
        <v>35195</v>
      </c>
      <c r="B25" s="137">
        <v>14.6</v>
      </c>
    </row>
    <row r="26" spans="1:2" x14ac:dyDescent="0.3">
      <c r="A26" s="156">
        <v>35202</v>
      </c>
      <c r="B26" s="137">
        <v>11</v>
      </c>
    </row>
    <row r="27" spans="1:2" x14ac:dyDescent="0.3">
      <c r="A27" s="156">
        <v>35209</v>
      </c>
      <c r="B27" s="137">
        <v>97.8</v>
      </c>
    </row>
    <row r="28" spans="1:2" x14ac:dyDescent="0.3">
      <c r="A28" s="156">
        <v>35216</v>
      </c>
      <c r="B28" s="137">
        <v>-62.6</v>
      </c>
    </row>
    <row r="29" spans="1:2" x14ac:dyDescent="0.3">
      <c r="A29" s="156">
        <v>35223</v>
      </c>
      <c r="B29" s="137">
        <v>16.3</v>
      </c>
    </row>
    <row r="30" spans="1:2" x14ac:dyDescent="0.3">
      <c r="A30" s="156">
        <v>35230</v>
      </c>
      <c r="B30" s="137">
        <v>-98.3</v>
      </c>
    </row>
    <row r="31" spans="1:2" x14ac:dyDescent="0.3">
      <c r="A31" s="156">
        <v>35237</v>
      </c>
      <c r="B31" s="137">
        <v>-28.8</v>
      </c>
    </row>
    <row r="32" spans="1:2" x14ac:dyDescent="0.3">
      <c r="A32" s="156">
        <v>35244</v>
      </c>
      <c r="B32" s="137">
        <v>-441.5</v>
      </c>
    </row>
    <row r="33" spans="1:2" x14ac:dyDescent="0.3">
      <c r="A33" s="156">
        <v>35251</v>
      </c>
      <c r="B33" s="137">
        <v>62.2</v>
      </c>
    </row>
    <row r="34" spans="1:2" x14ac:dyDescent="0.3">
      <c r="A34" s="156">
        <v>35258</v>
      </c>
      <c r="B34" s="137">
        <v>-93.3</v>
      </c>
    </row>
    <row r="35" spans="1:2" x14ac:dyDescent="0.3">
      <c r="A35" s="156">
        <v>35265</v>
      </c>
      <c r="B35" s="137">
        <v>503.8</v>
      </c>
    </row>
    <row r="36" spans="1:2" x14ac:dyDescent="0.3">
      <c r="A36" s="156">
        <v>35272</v>
      </c>
      <c r="B36" s="137">
        <v>30.3</v>
      </c>
    </row>
    <row r="37" spans="1:2" x14ac:dyDescent="0.3">
      <c r="A37" s="156">
        <v>35279</v>
      </c>
      <c r="B37" s="137">
        <v>340.5</v>
      </c>
    </row>
    <row r="38" spans="1:2" x14ac:dyDescent="0.3">
      <c r="A38" s="156">
        <v>35286</v>
      </c>
      <c r="B38" s="137">
        <v>-358.7</v>
      </c>
    </row>
    <row r="39" spans="1:2" x14ac:dyDescent="0.3">
      <c r="A39" s="156">
        <v>35293</v>
      </c>
      <c r="B39" s="137">
        <v>-462.3</v>
      </c>
    </row>
    <row r="40" spans="1:2" x14ac:dyDescent="0.3">
      <c r="A40" s="156">
        <v>35300</v>
      </c>
      <c r="B40" s="137">
        <v>-37.9</v>
      </c>
    </row>
    <row r="41" spans="1:2" x14ac:dyDescent="0.3">
      <c r="A41" s="156">
        <v>35307</v>
      </c>
      <c r="B41" s="137">
        <v>56.8</v>
      </c>
    </row>
    <row r="42" spans="1:2" x14ac:dyDescent="0.3">
      <c r="A42" s="156">
        <v>35314</v>
      </c>
      <c r="B42" s="137">
        <v>84.5</v>
      </c>
    </row>
    <row r="43" spans="1:2" x14ac:dyDescent="0.3">
      <c r="A43" s="156">
        <v>35321</v>
      </c>
      <c r="B43" s="137">
        <v>-101.8</v>
      </c>
    </row>
    <row r="44" spans="1:2" x14ac:dyDescent="0.3">
      <c r="A44" s="156">
        <v>35328</v>
      </c>
      <c r="B44" s="137">
        <v>154.19999999999999</v>
      </c>
    </row>
    <row r="45" spans="1:2" x14ac:dyDescent="0.3">
      <c r="A45" s="156">
        <v>35335</v>
      </c>
      <c r="B45" s="137">
        <v>-9.5</v>
      </c>
    </row>
    <row r="46" spans="1:2" x14ac:dyDescent="0.3">
      <c r="A46" s="156">
        <v>35342</v>
      </c>
      <c r="B46" s="137">
        <v>276.5</v>
      </c>
    </row>
    <row r="47" spans="1:2" x14ac:dyDescent="0.3">
      <c r="A47" s="156">
        <v>35349</v>
      </c>
      <c r="B47" s="137">
        <v>3.3</v>
      </c>
    </row>
    <row r="48" spans="1:2" x14ac:dyDescent="0.3">
      <c r="A48" s="156">
        <v>35356</v>
      </c>
      <c r="B48" s="137">
        <v>-112</v>
      </c>
    </row>
    <row r="49" spans="1:3" x14ac:dyDescent="0.3">
      <c r="A49" s="156">
        <v>35363</v>
      </c>
      <c r="B49" s="137">
        <v>23.8</v>
      </c>
    </row>
    <row r="50" spans="1:3" x14ac:dyDescent="0.3">
      <c r="A50" s="156">
        <v>35370</v>
      </c>
      <c r="B50" s="137">
        <v>359.5</v>
      </c>
    </row>
    <row r="51" spans="1:3" x14ac:dyDescent="0.3">
      <c r="A51" s="156">
        <v>35377</v>
      </c>
      <c r="B51" s="137">
        <v>-224.7</v>
      </c>
    </row>
    <row r="52" spans="1:3" x14ac:dyDescent="0.3">
      <c r="A52" s="156">
        <v>35384</v>
      </c>
      <c r="B52" s="137">
        <v>-96.2</v>
      </c>
    </row>
    <row r="53" spans="1:3" x14ac:dyDescent="0.3">
      <c r="A53" s="156">
        <v>35391</v>
      </c>
      <c r="B53" s="137">
        <v>455.9</v>
      </c>
    </row>
    <row r="54" spans="1:3" x14ac:dyDescent="0.3">
      <c r="A54" s="156">
        <v>35398</v>
      </c>
      <c r="B54" s="137">
        <v>59.8</v>
      </c>
    </row>
    <row r="55" spans="1:3" x14ac:dyDescent="0.3">
      <c r="A55" s="156">
        <v>35405</v>
      </c>
      <c r="B55" s="137">
        <v>80.7</v>
      </c>
    </row>
    <row r="56" spans="1:3" x14ac:dyDescent="0.3">
      <c r="A56" s="156">
        <v>35412</v>
      </c>
      <c r="B56" s="137">
        <v>-53.5</v>
      </c>
    </row>
    <row r="57" spans="1:3" x14ac:dyDescent="0.3">
      <c r="A57" s="156">
        <v>35419</v>
      </c>
      <c r="B57" s="137">
        <v>435.8</v>
      </c>
    </row>
    <row r="58" spans="1:3" x14ac:dyDescent="0.3">
      <c r="A58" s="156">
        <v>35426</v>
      </c>
      <c r="B58" s="137">
        <v>392.2</v>
      </c>
    </row>
    <row r="59" spans="1:3" x14ac:dyDescent="0.3">
      <c r="A59" s="156">
        <v>35430</v>
      </c>
      <c r="B59" s="137">
        <v>337.1</v>
      </c>
      <c r="C59" s="201">
        <f>SUM(B8:B59)</f>
        <v>1837.3000000000002</v>
      </c>
    </row>
    <row r="60" spans="1:3" x14ac:dyDescent="0.3">
      <c r="A60" s="156">
        <v>35433</v>
      </c>
      <c r="B60" s="137">
        <v>142.1</v>
      </c>
    </row>
    <row r="61" spans="1:3" x14ac:dyDescent="0.3">
      <c r="A61" s="156">
        <v>35440</v>
      </c>
      <c r="B61" s="137">
        <v>211.3</v>
      </c>
    </row>
    <row r="62" spans="1:3" x14ac:dyDescent="0.3">
      <c r="A62" s="156">
        <v>35447</v>
      </c>
      <c r="B62" s="137">
        <v>-152.4</v>
      </c>
    </row>
    <row r="63" spans="1:3" x14ac:dyDescent="0.3">
      <c r="A63" s="156">
        <v>35454</v>
      </c>
      <c r="B63" s="137">
        <v>437</v>
      </c>
    </row>
    <row r="64" spans="1:3" x14ac:dyDescent="0.3">
      <c r="A64" s="156">
        <v>35461</v>
      </c>
      <c r="B64" s="137">
        <v>813</v>
      </c>
    </row>
    <row r="65" spans="1:2" x14ac:dyDescent="0.3">
      <c r="A65" s="156">
        <v>35468</v>
      </c>
      <c r="B65" s="137">
        <v>-150.80000000000001</v>
      </c>
    </row>
    <row r="66" spans="1:2" x14ac:dyDescent="0.3">
      <c r="A66" s="156">
        <v>35475</v>
      </c>
      <c r="B66" s="137">
        <v>-326.2</v>
      </c>
    </row>
    <row r="67" spans="1:2" x14ac:dyDescent="0.3">
      <c r="A67" s="156">
        <v>35482</v>
      </c>
      <c r="B67" s="137">
        <v>1108.8</v>
      </c>
    </row>
    <row r="68" spans="1:2" x14ac:dyDescent="0.3">
      <c r="A68" s="156">
        <v>35489</v>
      </c>
      <c r="B68" s="137">
        <v>609.6</v>
      </c>
    </row>
    <row r="69" spans="1:2" x14ac:dyDescent="0.3">
      <c r="A69" s="156">
        <v>35496</v>
      </c>
      <c r="B69" s="137">
        <v>137.4</v>
      </c>
    </row>
    <row r="70" spans="1:2" x14ac:dyDescent="0.3">
      <c r="A70" s="156">
        <v>35503</v>
      </c>
      <c r="B70" s="137">
        <v>-163.4</v>
      </c>
    </row>
    <row r="71" spans="1:2" x14ac:dyDescent="0.3">
      <c r="A71" s="156">
        <v>35509</v>
      </c>
      <c r="B71" s="137">
        <v>76.2</v>
      </c>
    </row>
    <row r="72" spans="1:2" x14ac:dyDescent="0.3">
      <c r="A72" s="156">
        <v>35515</v>
      </c>
      <c r="B72" s="137">
        <v>-415.8</v>
      </c>
    </row>
    <row r="73" spans="1:2" x14ac:dyDescent="0.3">
      <c r="A73" s="156">
        <v>35524</v>
      </c>
      <c r="B73" s="137">
        <v>673.5</v>
      </c>
    </row>
    <row r="74" spans="1:2" x14ac:dyDescent="0.3">
      <c r="A74" s="156">
        <v>35531</v>
      </c>
      <c r="B74" s="137">
        <v>37.6</v>
      </c>
    </row>
    <row r="75" spans="1:2" x14ac:dyDescent="0.3">
      <c r="A75" s="156">
        <v>35538</v>
      </c>
      <c r="B75" s="137">
        <v>356.2</v>
      </c>
    </row>
    <row r="76" spans="1:2" x14ac:dyDescent="0.3">
      <c r="A76" s="156">
        <v>35545</v>
      </c>
      <c r="B76" s="137">
        <v>814.6</v>
      </c>
    </row>
    <row r="77" spans="1:2" x14ac:dyDescent="0.3">
      <c r="A77" s="156">
        <v>35552</v>
      </c>
      <c r="B77" s="137">
        <v>-271.8</v>
      </c>
    </row>
    <row r="78" spans="1:2" x14ac:dyDescent="0.3">
      <c r="A78" s="156">
        <v>35559</v>
      </c>
      <c r="B78" s="137">
        <v>327.3</v>
      </c>
    </row>
    <row r="79" spans="1:2" x14ac:dyDescent="0.3">
      <c r="A79" s="156">
        <v>35566</v>
      </c>
      <c r="B79" s="137">
        <v>-46.5</v>
      </c>
    </row>
    <row r="80" spans="1:2" x14ac:dyDescent="0.3">
      <c r="A80" s="156">
        <v>35573</v>
      </c>
      <c r="B80" s="137">
        <v>454.1</v>
      </c>
    </row>
    <row r="81" spans="1:2" x14ac:dyDescent="0.3">
      <c r="A81" s="156">
        <v>35580</v>
      </c>
      <c r="B81" s="137">
        <v>81.099999999999994</v>
      </c>
    </row>
    <row r="82" spans="1:2" x14ac:dyDescent="0.3">
      <c r="A82" s="156">
        <v>35587</v>
      </c>
      <c r="B82" s="137">
        <v>25.1</v>
      </c>
    </row>
    <row r="83" spans="1:2" x14ac:dyDescent="0.3">
      <c r="A83" s="156">
        <v>35594</v>
      </c>
      <c r="B83" s="137">
        <v>104</v>
      </c>
    </row>
    <row r="84" spans="1:2" x14ac:dyDescent="0.3">
      <c r="A84" s="156">
        <v>35601</v>
      </c>
      <c r="B84" s="137">
        <v>-1133.5999999999999</v>
      </c>
    </row>
    <row r="85" spans="1:2" x14ac:dyDescent="0.3">
      <c r="A85" s="156">
        <v>35608</v>
      </c>
      <c r="B85" s="137">
        <v>437.9</v>
      </c>
    </row>
    <row r="86" spans="1:2" x14ac:dyDescent="0.3">
      <c r="A86" s="156">
        <v>35615</v>
      </c>
      <c r="B86" s="137">
        <v>304</v>
      </c>
    </row>
    <row r="87" spans="1:2" x14ac:dyDescent="0.3">
      <c r="A87" s="156">
        <v>35622</v>
      </c>
      <c r="B87" s="137">
        <v>156.1</v>
      </c>
    </row>
    <row r="88" spans="1:2" x14ac:dyDescent="0.3">
      <c r="A88" s="156">
        <v>35629</v>
      </c>
      <c r="B88" s="137">
        <v>318.7</v>
      </c>
    </row>
    <row r="89" spans="1:2" x14ac:dyDescent="0.3">
      <c r="A89" s="156">
        <v>35636</v>
      </c>
      <c r="B89" s="137">
        <v>37.9</v>
      </c>
    </row>
    <row r="90" spans="1:2" x14ac:dyDescent="0.3">
      <c r="A90" s="156">
        <v>35643</v>
      </c>
      <c r="B90" s="137">
        <v>-27.1</v>
      </c>
    </row>
    <row r="91" spans="1:2" x14ac:dyDescent="0.3">
      <c r="A91" s="156">
        <v>35650</v>
      </c>
      <c r="B91" s="137">
        <v>241.1</v>
      </c>
    </row>
    <row r="92" spans="1:2" x14ac:dyDescent="0.3">
      <c r="A92" s="156">
        <v>35657</v>
      </c>
      <c r="B92" s="137">
        <v>-49.9</v>
      </c>
    </row>
    <row r="93" spans="1:2" x14ac:dyDescent="0.3">
      <c r="A93" s="156">
        <v>35664</v>
      </c>
      <c r="B93" s="137">
        <v>433.5</v>
      </c>
    </row>
    <row r="94" spans="1:2" x14ac:dyDescent="0.3">
      <c r="A94" s="156">
        <v>35671</v>
      </c>
      <c r="B94" s="137">
        <v>175.6</v>
      </c>
    </row>
    <row r="95" spans="1:2" x14ac:dyDescent="0.3">
      <c r="A95" s="156">
        <v>35678</v>
      </c>
      <c r="B95" s="137">
        <v>54.8</v>
      </c>
    </row>
    <row r="96" spans="1:2" x14ac:dyDescent="0.3">
      <c r="A96" s="156">
        <v>35685</v>
      </c>
      <c r="B96" s="137">
        <v>85.3</v>
      </c>
    </row>
    <row r="97" spans="1:3" x14ac:dyDescent="0.3">
      <c r="A97" s="156">
        <v>35692</v>
      </c>
      <c r="B97" s="137">
        <v>399.4</v>
      </c>
    </row>
    <row r="98" spans="1:3" x14ac:dyDescent="0.3">
      <c r="A98" s="156">
        <v>35699</v>
      </c>
      <c r="B98" s="137">
        <v>602.79999999999995</v>
      </c>
    </row>
    <row r="99" spans="1:3" x14ac:dyDescent="0.3">
      <c r="A99" s="156">
        <v>35706</v>
      </c>
      <c r="B99" s="137">
        <v>611.70000000000005</v>
      </c>
    </row>
    <row r="100" spans="1:3" x14ac:dyDescent="0.3">
      <c r="A100" s="156">
        <v>35713</v>
      </c>
      <c r="B100" s="137">
        <v>344.8</v>
      </c>
    </row>
    <row r="101" spans="1:3" x14ac:dyDescent="0.3">
      <c r="A101" s="156">
        <v>35720</v>
      </c>
      <c r="B101" s="137">
        <v>54.4</v>
      </c>
    </row>
    <row r="102" spans="1:3" x14ac:dyDescent="0.3">
      <c r="A102" s="156">
        <v>35727</v>
      </c>
      <c r="B102" s="137">
        <v>628.1</v>
      </c>
    </row>
    <row r="103" spans="1:3" x14ac:dyDescent="0.3">
      <c r="A103" s="156">
        <v>35734</v>
      </c>
      <c r="B103" s="137">
        <v>-236.2</v>
      </c>
    </row>
    <row r="104" spans="1:3" x14ac:dyDescent="0.3">
      <c r="A104" s="156">
        <v>35741</v>
      </c>
      <c r="B104" s="137">
        <v>-121.2</v>
      </c>
    </row>
    <row r="105" spans="1:3" x14ac:dyDescent="0.3">
      <c r="A105" s="156">
        <v>35748</v>
      </c>
      <c r="B105" s="137">
        <v>-246.9</v>
      </c>
    </row>
    <row r="106" spans="1:3" x14ac:dyDescent="0.3">
      <c r="A106" s="156">
        <v>35755</v>
      </c>
      <c r="B106" s="137">
        <v>-47.9</v>
      </c>
    </row>
    <row r="107" spans="1:3" x14ac:dyDescent="0.3">
      <c r="A107" s="156">
        <v>35762</v>
      </c>
      <c r="B107" s="137">
        <v>59.7</v>
      </c>
    </row>
    <row r="108" spans="1:3" x14ac:dyDescent="0.3">
      <c r="A108" s="156">
        <v>35769</v>
      </c>
      <c r="B108" s="137">
        <v>327.3</v>
      </c>
    </row>
    <row r="109" spans="1:3" x14ac:dyDescent="0.3">
      <c r="A109" s="156">
        <v>35775</v>
      </c>
      <c r="B109" s="137">
        <v>-56.1</v>
      </c>
    </row>
    <row r="110" spans="1:3" x14ac:dyDescent="0.3">
      <c r="A110" s="156">
        <v>35783</v>
      </c>
      <c r="B110" s="137">
        <v>1863.6</v>
      </c>
    </row>
    <row r="111" spans="1:3" x14ac:dyDescent="0.3">
      <c r="A111" s="156">
        <v>35790</v>
      </c>
      <c r="B111" s="137">
        <v>199.2</v>
      </c>
      <c r="C111" s="201">
        <f>SUM(B60:B111)</f>
        <v>10299.000000000002</v>
      </c>
    </row>
    <row r="112" spans="1:3" x14ac:dyDescent="0.3">
      <c r="A112" s="156">
        <v>35797</v>
      </c>
      <c r="B112" s="137">
        <v>367.4</v>
      </c>
    </row>
    <row r="113" spans="1:2" x14ac:dyDescent="0.3">
      <c r="A113" s="156">
        <v>35804</v>
      </c>
      <c r="B113" s="137">
        <v>283.2</v>
      </c>
    </row>
    <row r="114" spans="1:2" x14ac:dyDescent="0.3">
      <c r="A114" s="156">
        <v>35811</v>
      </c>
      <c r="B114" s="137">
        <v>-111.3</v>
      </c>
    </row>
    <row r="115" spans="1:2" x14ac:dyDescent="0.3">
      <c r="A115" s="156">
        <v>35818</v>
      </c>
      <c r="B115" s="137">
        <v>281.89999999999998</v>
      </c>
    </row>
    <row r="116" spans="1:2" x14ac:dyDescent="0.3">
      <c r="A116" s="156">
        <v>35825</v>
      </c>
      <c r="B116" s="137">
        <v>3.3</v>
      </c>
    </row>
    <row r="117" spans="1:2" x14ac:dyDescent="0.3">
      <c r="A117" s="156">
        <v>35832</v>
      </c>
      <c r="B117" s="137">
        <v>253.4</v>
      </c>
    </row>
    <row r="118" spans="1:2" x14ac:dyDescent="0.3">
      <c r="A118" s="156">
        <v>35839</v>
      </c>
      <c r="B118" s="137">
        <v>-433.8</v>
      </c>
    </row>
    <row r="119" spans="1:2" x14ac:dyDescent="0.3">
      <c r="A119" s="156">
        <v>35846</v>
      </c>
      <c r="B119" s="137">
        <v>-10.4</v>
      </c>
    </row>
    <row r="120" spans="1:2" x14ac:dyDescent="0.3">
      <c r="A120" s="156">
        <v>35853</v>
      </c>
      <c r="B120" s="137">
        <v>155.5</v>
      </c>
    </row>
    <row r="121" spans="1:2" x14ac:dyDescent="0.3">
      <c r="A121" s="156">
        <v>35860</v>
      </c>
      <c r="B121" s="137">
        <v>215.8</v>
      </c>
    </row>
    <row r="122" spans="1:2" x14ac:dyDescent="0.3">
      <c r="A122" s="156">
        <v>35867</v>
      </c>
      <c r="B122" s="137">
        <v>720.9</v>
      </c>
    </row>
    <row r="123" spans="1:2" x14ac:dyDescent="0.3">
      <c r="A123" s="156">
        <v>35874</v>
      </c>
      <c r="B123" s="137">
        <v>-81.2</v>
      </c>
    </row>
    <row r="124" spans="1:2" x14ac:dyDescent="0.3">
      <c r="A124" s="156">
        <v>35881</v>
      </c>
      <c r="B124" s="137">
        <v>-31.2</v>
      </c>
    </row>
    <row r="125" spans="1:2" x14ac:dyDescent="0.3">
      <c r="A125" s="156">
        <v>35888</v>
      </c>
      <c r="B125" s="137">
        <v>455.6</v>
      </c>
    </row>
    <row r="126" spans="1:2" x14ac:dyDescent="0.3">
      <c r="A126" s="156">
        <v>35893</v>
      </c>
      <c r="B126" s="137">
        <v>766.4</v>
      </c>
    </row>
    <row r="127" spans="1:2" x14ac:dyDescent="0.3">
      <c r="A127" s="156">
        <v>35902</v>
      </c>
      <c r="B127" s="137">
        <v>148.19999999999999</v>
      </c>
    </row>
    <row r="128" spans="1:2" x14ac:dyDescent="0.3">
      <c r="A128" s="156">
        <v>35909</v>
      </c>
      <c r="B128" s="137">
        <v>199.2</v>
      </c>
    </row>
    <row r="129" spans="1:2" x14ac:dyDescent="0.3">
      <c r="A129" s="156">
        <v>35915</v>
      </c>
      <c r="B129" s="137">
        <v>-491.8</v>
      </c>
    </row>
    <row r="130" spans="1:2" x14ac:dyDescent="0.3">
      <c r="A130" s="156">
        <v>35923</v>
      </c>
      <c r="B130" s="137">
        <v>67.8</v>
      </c>
    </row>
    <row r="131" spans="1:2" x14ac:dyDescent="0.3">
      <c r="A131" s="156">
        <v>35930</v>
      </c>
      <c r="B131" s="137">
        <v>-165.1</v>
      </c>
    </row>
    <row r="132" spans="1:2" x14ac:dyDescent="0.3">
      <c r="A132" s="156">
        <v>35937</v>
      </c>
      <c r="B132" s="137">
        <v>2.7</v>
      </c>
    </row>
    <row r="133" spans="1:2" x14ac:dyDescent="0.3">
      <c r="A133" s="156">
        <v>35944</v>
      </c>
      <c r="B133" s="137">
        <v>-202.9</v>
      </c>
    </row>
    <row r="134" spans="1:2" x14ac:dyDescent="0.3">
      <c r="A134" s="156">
        <v>35951</v>
      </c>
      <c r="B134" s="137">
        <v>-49.1</v>
      </c>
    </row>
    <row r="135" spans="1:2" x14ac:dyDescent="0.3">
      <c r="A135" s="156">
        <v>35958</v>
      </c>
      <c r="B135" s="137">
        <v>-155</v>
      </c>
    </row>
    <row r="136" spans="1:2" x14ac:dyDescent="0.3">
      <c r="A136" s="156">
        <v>35965</v>
      </c>
      <c r="B136" s="137">
        <v>-21.3</v>
      </c>
    </row>
    <row r="137" spans="1:2" x14ac:dyDescent="0.3">
      <c r="A137" s="156">
        <v>35972</v>
      </c>
      <c r="B137" s="137">
        <v>-99.3</v>
      </c>
    </row>
    <row r="138" spans="1:2" x14ac:dyDescent="0.3">
      <c r="A138" s="156">
        <v>35979</v>
      </c>
      <c r="B138" s="137">
        <v>-119.1</v>
      </c>
    </row>
    <row r="139" spans="1:2" x14ac:dyDescent="0.3">
      <c r="A139" s="156">
        <v>35986</v>
      </c>
      <c r="B139" s="137">
        <v>-62.5</v>
      </c>
    </row>
    <row r="140" spans="1:2" x14ac:dyDescent="0.3">
      <c r="A140" s="156">
        <v>35993</v>
      </c>
      <c r="B140" s="137">
        <v>376.4</v>
      </c>
    </row>
    <row r="141" spans="1:2" x14ac:dyDescent="0.3">
      <c r="A141" s="156">
        <v>36000</v>
      </c>
      <c r="B141" s="137">
        <v>435.4</v>
      </c>
    </row>
    <row r="142" spans="1:2" x14ac:dyDescent="0.3">
      <c r="A142" s="156">
        <v>36007</v>
      </c>
      <c r="B142" s="137">
        <v>216.6</v>
      </c>
    </row>
    <row r="143" spans="1:2" x14ac:dyDescent="0.3">
      <c r="A143" s="156">
        <v>36014</v>
      </c>
      <c r="B143" s="137">
        <v>-696.3</v>
      </c>
    </row>
    <row r="144" spans="1:2" x14ac:dyDescent="0.3">
      <c r="A144" s="156">
        <v>36021</v>
      </c>
      <c r="B144" s="137">
        <v>-323.7</v>
      </c>
    </row>
    <row r="145" spans="1:2" x14ac:dyDescent="0.3">
      <c r="A145" s="156">
        <v>36028</v>
      </c>
      <c r="B145" s="137">
        <v>-129.69999999999999</v>
      </c>
    </row>
    <row r="146" spans="1:2" x14ac:dyDescent="0.3">
      <c r="A146" s="156">
        <v>36035</v>
      </c>
      <c r="B146" s="137">
        <v>-184.2</v>
      </c>
    </row>
    <row r="147" spans="1:2" x14ac:dyDescent="0.3">
      <c r="A147" s="156">
        <v>36042</v>
      </c>
      <c r="B147" s="137">
        <v>302.3</v>
      </c>
    </row>
    <row r="148" spans="1:2" x14ac:dyDescent="0.3">
      <c r="A148" s="156">
        <v>36049</v>
      </c>
      <c r="B148" s="137">
        <v>-590.4</v>
      </c>
    </row>
    <row r="149" spans="1:2" x14ac:dyDescent="0.3">
      <c r="A149" s="156">
        <v>36056</v>
      </c>
      <c r="B149" s="137">
        <v>-111.5</v>
      </c>
    </row>
    <row r="150" spans="1:2" x14ac:dyDescent="0.3">
      <c r="A150" s="156">
        <v>36063</v>
      </c>
      <c r="B150" s="137">
        <v>-60.7</v>
      </c>
    </row>
    <row r="151" spans="1:2" x14ac:dyDescent="0.3">
      <c r="A151" s="156">
        <v>36070</v>
      </c>
      <c r="B151" s="137">
        <v>-514.4</v>
      </c>
    </row>
    <row r="152" spans="1:2" x14ac:dyDescent="0.3">
      <c r="A152" s="156">
        <v>36077</v>
      </c>
      <c r="B152" s="137">
        <v>306.8</v>
      </c>
    </row>
    <row r="153" spans="1:2" x14ac:dyDescent="0.3">
      <c r="A153" s="156">
        <v>36084</v>
      </c>
      <c r="B153" s="137">
        <v>608.29999999999995</v>
      </c>
    </row>
    <row r="154" spans="1:2" x14ac:dyDescent="0.3">
      <c r="A154" s="156">
        <v>36091</v>
      </c>
      <c r="B154" s="137">
        <v>-133.1</v>
      </c>
    </row>
    <row r="155" spans="1:2" x14ac:dyDescent="0.3">
      <c r="A155" s="156">
        <v>36098</v>
      </c>
      <c r="B155" s="137">
        <v>85.2</v>
      </c>
    </row>
    <row r="156" spans="1:2" x14ac:dyDescent="0.3">
      <c r="A156" s="156">
        <v>36105</v>
      </c>
      <c r="B156" s="137">
        <v>-140.5</v>
      </c>
    </row>
    <row r="157" spans="1:2" x14ac:dyDescent="0.3">
      <c r="A157" s="156">
        <v>36112</v>
      </c>
      <c r="B157" s="137">
        <v>-44.9</v>
      </c>
    </row>
    <row r="158" spans="1:2" x14ac:dyDescent="0.3">
      <c r="A158" s="156">
        <v>36118</v>
      </c>
      <c r="B158" s="137">
        <v>35.4</v>
      </c>
    </row>
    <row r="159" spans="1:2" x14ac:dyDescent="0.3">
      <c r="A159" s="156">
        <v>36126</v>
      </c>
      <c r="B159" s="137">
        <v>-317.3</v>
      </c>
    </row>
    <row r="160" spans="1:2" x14ac:dyDescent="0.3">
      <c r="A160" s="156">
        <v>36133</v>
      </c>
      <c r="B160" s="137">
        <v>448.3</v>
      </c>
    </row>
    <row r="161" spans="1:3" x14ac:dyDescent="0.3">
      <c r="A161" s="156">
        <v>36140</v>
      </c>
      <c r="B161" s="137">
        <v>-81.2</v>
      </c>
    </row>
    <row r="162" spans="1:3" x14ac:dyDescent="0.3">
      <c r="A162" s="156">
        <v>36147</v>
      </c>
      <c r="B162" s="137">
        <v>213.1</v>
      </c>
    </row>
    <row r="163" spans="1:3" x14ac:dyDescent="0.3">
      <c r="A163" s="156">
        <v>36153</v>
      </c>
      <c r="B163" s="137">
        <v>340.2</v>
      </c>
    </row>
    <row r="164" spans="1:3" x14ac:dyDescent="0.3">
      <c r="A164" s="156">
        <v>36160</v>
      </c>
      <c r="B164" s="137">
        <v>404.2</v>
      </c>
      <c r="C164" s="201">
        <f>SUM(B112:B164)</f>
        <v>2331.5999999999995</v>
      </c>
    </row>
    <row r="165" spans="1:3" x14ac:dyDescent="0.3">
      <c r="A165" s="156">
        <v>36168</v>
      </c>
      <c r="B165" s="137">
        <v>220</v>
      </c>
    </row>
    <row r="166" spans="1:3" x14ac:dyDescent="0.3">
      <c r="A166" s="156">
        <v>36175</v>
      </c>
      <c r="B166" s="137">
        <v>-232.3</v>
      </c>
    </row>
    <row r="167" spans="1:3" x14ac:dyDescent="0.3">
      <c r="A167" s="156">
        <v>36182</v>
      </c>
      <c r="B167" s="137">
        <v>228.6</v>
      </c>
    </row>
    <row r="168" spans="1:3" x14ac:dyDescent="0.3">
      <c r="A168" s="156">
        <v>36189</v>
      </c>
      <c r="B168" s="137">
        <v>9.6999999999999993</v>
      </c>
    </row>
    <row r="169" spans="1:3" x14ac:dyDescent="0.3">
      <c r="A169" s="156">
        <v>36195</v>
      </c>
      <c r="B169" s="137">
        <v>33.799999999999997</v>
      </c>
    </row>
    <row r="170" spans="1:3" x14ac:dyDescent="0.3">
      <c r="A170" s="156">
        <v>36203</v>
      </c>
      <c r="B170" s="137">
        <v>300.10000000000002</v>
      </c>
    </row>
    <row r="171" spans="1:3" x14ac:dyDescent="0.3">
      <c r="A171" s="156">
        <v>36210</v>
      </c>
      <c r="B171" s="137">
        <v>-75.099999999999994</v>
      </c>
    </row>
    <row r="172" spans="1:3" x14ac:dyDescent="0.3">
      <c r="A172" s="156">
        <v>36217</v>
      </c>
      <c r="B172" s="137">
        <v>-146.69999999999999</v>
      </c>
    </row>
    <row r="173" spans="1:3" x14ac:dyDescent="0.3">
      <c r="A173" s="156">
        <v>36224</v>
      </c>
      <c r="B173" s="137">
        <v>254</v>
      </c>
    </row>
    <row r="174" spans="1:3" x14ac:dyDescent="0.3">
      <c r="A174" s="156">
        <v>36231</v>
      </c>
      <c r="B174" s="137">
        <v>162.4</v>
      </c>
    </row>
    <row r="175" spans="1:3" x14ac:dyDescent="0.3">
      <c r="A175" s="156">
        <v>36238</v>
      </c>
      <c r="B175" s="137">
        <v>-265.39999999999998</v>
      </c>
    </row>
    <row r="176" spans="1:3" x14ac:dyDescent="0.3">
      <c r="A176" s="156">
        <v>36245</v>
      </c>
      <c r="B176" s="137">
        <v>-8.6</v>
      </c>
    </row>
    <row r="177" spans="1:2" x14ac:dyDescent="0.3">
      <c r="A177" s="156">
        <v>36250</v>
      </c>
      <c r="B177" s="137">
        <v>-518.29999999999995</v>
      </c>
    </row>
    <row r="178" spans="1:2" x14ac:dyDescent="0.3">
      <c r="A178" s="156">
        <v>36259</v>
      </c>
      <c r="B178" s="137">
        <v>263.39999999999998</v>
      </c>
    </row>
    <row r="179" spans="1:2" x14ac:dyDescent="0.3">
      <c r="A179" s="156">
        <v>36266</v>
      </c>
      <c r="B179" s="137">
        <v>23.6</v>
      </c>
    </row>
    <row r="180" spans="1:2" x14ac:dyDescent="0.3">
      <c r="A180" s="156">
        <v>36273</v>
      </c>
      <c r="B180" s="137">
        <v>38.5</v>
      </c>
    </row>
    <row r="181" spans="1:2" x14ac:dyDescent="0.3">
      <c r="A181" s="156">
        <v>36280</v>
      </c>
      <c r="B181" s="137">
        <v>-167.6</v>
      </c>
    </row>
    <row r="182" spans="1:2" x14ac:dyDescent="0.3">
      <c r="A182" s="156">
        <v>36287</v>
      </c>
      <c r="B182" s="137">
        <v>-655.5</v>
      </c>
    </row>
    <row r="183" spans="1:2" x14ac:dyDescent="0.3">
      <c r="A183" s="156">
        <v>36294</v>
      </c>
      <c r="B183" s="137">
        <v>430.6</v>
      </c>
    </row>
    <row r="184" spans="1:2" x14ac:dyDescent="0.3">
      <c r="A184" s="156">
        <v>36301</v>
      </c>
      <c r="B184" s="137">
        <v>219.5</v>
      </c>
    </row>
    <row r="185" spans="1:2" x14ac:dyDescent="0.3">
      <c r="A185" s="156">
        <v>36308</v>
      </c>
      <c r="B185" s="137">
        <v>-70.3</v>
      </c>
    </row>
    <row r="186" spans="1:2" x14ac:dyDescent="0.3">
      <c r="A186" s="156">
        <v>36315</v>
      </c>
      <c r="B186" s="137">
        <v>-94</v>
      </c>
    </row>
    <row r="187" spans="1:2" x14ac:dyDescent="0.3">
      <c r="A187" s="156">
        <v>36322</v>
      </c>
      <c r="B187" s="137">
        <v>274.89999999999998</v>
      </c>
    </row>
    <row r="188" spans="1:2" x14ac:dyDescent="0.3">
      <c r="A188" s="156">
        <v>36329</v>
      </c>
      <c r="B188" s="137">
        <v>-225.7</v>
      </c>
    </row>
    <row r="189" spans="1:2" x14ac:dyDescent="0.3">
      <c r="A189" s="156">
        <v>36336</v>
      </c>
      <c r="B189" s="137">
        <v>121.5</v>
      </c>
    </row>
    <row r="190" spans="1:2" x14ac:dyDescent="0.3">
      <c r="A190" s="156">
        <v>36343</v>
      </c>
      <c r="B190" s="137">
        <v>-93</v>
      </c>
    </row>
    <row r="191" spans="1:2" x14ac:dyDescent="0.3">
      <c r="A191" s="156">
        <v>36350</v>
      </c>
      <c r="B191" s="137">
        <v>126</v>
      </c>
    </row>
    <row r="192" spans="1:2" x14ac:dyDescent="0.3">
      <c r="A192" s="156">
        <v>36357</v>
      </c>
      <c r="B192" s="137">
        <v>784.1</v>
      </c>
    </row>
    <row r="193" spans="1:2" x14ac:dyDescent="0.3">
      <c r="A193" s="156">
        <v>36364</v>
      </c>
      <c r="B193" s="137">
        <v>253.9</v>
      </c>
    </row>
    <row r="194" spans="1:2" x14ac:dyDescent="0.3">
      <c r="A194" s="156">
        <v>36371</v>
      </c>
      <c r="B194" s="137">
        <v>88.8</v>
      </c>
    </row>
    <row r="195" spans="1:2" x14ac:dyDescent="0.3">
      <c r="A195" s="156">
        <v>36378</v>
      </c>
      <c r="B195" s="137">
        <v>-197.3</v>
      </c>
    </row>
    <row r="196" spans="1:2" x14ac:dyDescent="0.3">
      <c r="A196" s="156">
        <v>36385</v>
      </c>
      <c r="B196" s="137">
        <v>-464.5</v>
      </c>
    </row>
    <row r="197" spans="1:2" x14ac:dyDescent="0.3">
      <c r="A197" s="156">
        <v>36392</v>
      </c>
      <c r="B197" s="137">
        <v>97.5</v>
      </c>
    </row>
    <row r="198" spans="1:2" x14ac:dyDescent="0.3">
      <c r="A198" s="156">
        <v>36399</v>
      </c>
      <c r="B198" s="137">
        <v>-30.4</v>
      </c>
    </row>
    <row r="199" spans="1:2" x14ac:dyDescent="0.3">
      <c r="A199" s="156">
        <v>36406</v>
      </c>
      <c r="B199" s="137">
        <v>198.3</v>
      </c>
    </row>
    <row r="200" spans="1:2" x14ac:dyDescent="0.3">
      <c r="A200" s="156">
        <v>36413</v>
      </c>
      <c r="B200" s="137">
        <v>92.1</v>
      </c>
    </row>
    <row r="201" spans="1:2" x14ac:dyDescent="0.3">
      <c r="A201" s="156">
        <v>36420</v>
      </c>
      <c r="B201" s="137">
        <v>-374.6</v>
      </c>
    </row>
    <row r="202" spans="1:2" x14ac:dyDescent="0.3">
      <c r="A202" s="156">
        <v>36427</v>
      </c>
      <c r="B202" s="137">
        <v>206.9</v>
      </c>
    </row>
    <row r="203" spans="1:2" x14ac:dyDescent="0.3">
      <c r="A203" s="156">
        <v>36434</v>
      </c>
      <c r="B203" s="137">
        <v>51.7</v>
      </c>
    </row>
    <row r="204" spans="1:2" x14ac:dyDescent="0.3">
      <c r="A204" s="156">
        <v>36441</v>
      </c>
      <c r="B204" s="137">
        <v>-70.3</v>
      </c>
    </row>
    <row r="205" spans="1:2" x14ac:dyDescent="0.3">
      <c r="A205" s="156">
        <v>36448</v>
      </c>
      <c r="B205" s="137">
        <v>84.3</v>
      </c>
    </row>
    <row r="206" spans="1:2" x14ac:dyDescent="0.3">
      <c r="A206" s="156">
        <v>36455</v>
      </c>
      <c r="B206" s="137">
        <v>-90.7</v>
      </c>
    </row>
    <row r="207" spans="1:2" x14ac:dyDescent="0.3">
      <c r="A207" s="156">
        <v>36462</v>
      </c>
      <c r="B207" s="137">
        <v>-147.9</v>
      </c>
    </row>
    <row r="208" spans="1:2" x14ac:dyDescent="0.3">
      <c r="A208" s="156">
        <v>36469</v>
      </c>
      <c r="B208" s="137">
        <v>-854</v>
      </c>
    </row>
    <row r="209" spans="1:3" x14ac:dyDescent="0.3">
      <c r="A209" s="156">
        <v>36476</v>
      </c>
      <c r="B209" s="137">
        <v>353</v>
      </c>
    </row>
    <row r="210" spans="1:3" x14ac:dyDescent="0.3">
      <c r="A210" s="156">
        <v>36483</v>
      </c>
      <c r="B210" s="137">
        <v>-10.3</v>
      </c>
    </row>
    <row r="211" spans="1:3" x14ac:dyDescent="0.3">
      <c r="A211" s="156">
        <v>36490</v>
      </c>
      <c r="B211" s="137">
        <v>90.8</v>
      </c>
    </row>
    <row r="212" spans="1:3" x14ac:dyDescent="0.3">
      <c r="A212" s="156">
        <v>36497</v>
      </c>
      <c r="B212" s="137">
        <v>9.3000000000000007</v>
      </c>
    </row>
    <row r="213" spans="1:3" x14ac:dyDescent="0.3">
      <c r="A213" s="156">
        <v>36504</v>
      </c>
      <c r="B213" s="137">
        <v>287.7</v>
      </c>
    </row>
    <row r="214" spans="1:3" x14ac:dyDescent="0.3">
      <c r="A214" s="156">
        <v>36511</v>
      </c>
      <c r="B214" s="137">
        <v>42.4</v>
      </c>
    </row>
    <row r="215" spans="1:3" x14ac:dyDescent="0.3">
      <c r="A215" s="156">
        <v>36518</v>
      </c>
      <c r="B215" s="137">
        <v>367.8</v>
      </c>
    </row>
    <row r="216" spans="1:3" x14ac:dyDescent="0.3">
      <c r="A216" s="156">
        <v>36525</v>
      </c>
      <c r="B216" s="137">
        <v>-329.1</v>
      </c>
      <c r="C216" s="201">
        <f>SUM(B165:B216)</f>
        <v>593.6</v>
      </c>
    </row>
    <row r="217" spans="1:3" x14ac:dyDescent="0.3">
      <c r="A217" s="156">
        <v>36532</v>
      </c>
      <c r="B217" s="137">
        <v>-16.100000000000001</v>
      </c>
    </row>
    <row r="218" spans="1:3" x14ac:dyDescent="0.3">
      <c r="A218" s="156">
        <v>36539</v>
      </c>
      <c r="B218" s="137">
        <v>-5.7</v>
      </c>
    </row>
    <row r="219" spans="1:3" x14ac:dyDescent="0.3">
      <c r="A219" s="156">
        <v>36546</v>
      </c>
      <c r="B219" s="137">
        <v>406.1</v>
      </c>
    </row>
    <row r="220" spans="1:3" x14ac:dyDescent="0.3">
      <c r="A220" s="156">
        <v>36553</v>
      </c>
      <c r="B220" s="137">
        <v>423.2</v>
      </c>
    </row>
    <row r="221" spans="1:3" x14ac:dyDescent="0.3">
      <c r="A221" s="156">
        <v>36560</v>
      </c>
      <c r="B221" s="137">
        <v>-777.2</v>
      </c>
    </row>
    <row r="222" spans="1:3" x14ac:dyDescent="0.3">
      <c r="A222" s="156">
        <v>36567</v>
      </c>
      <c r="B222" s="137">
        <v>728.1</v>
      </c>
    </row>
    <row r="223" spans="1:3" x14ac:dyDescent="0.3">
      <c r="A223" s="156">
        <v>36574</v>
      </c>
      <c r="B223" s="137">
        <v>195.2</v>
      </c>
    </row>
    <row r="224" spans="1:3" x14ac:dyDescent="0.3">
      <c r="A224" s="156">
        <v>36581</v>
      </c>
      <c r="B224" s="137">
        <v>216.2</v>
      </c>
    </row>
    <row r="225" spans="1:2" x14ac:dyDescent="0.3">
      <c r="A225" s="156">
        <v>36588</v>
      </c>
      <c r="B225" s="137">
        <v>263.8</v>
      </c>
    </row>
    <row r="226" spans="1:2" x14ac:dyDescent="0.3">
      <c r="A226" s="156">
        <v>36595</v>
      </c>
      <c r="B226" s="137">
        <v>144.4</v>
      </c>
    </row>
    <row r="227" spans="1:2" x14ac:dyDescent="0.3">
      <c r="A227" s="156">
        <v>36602</v>
      </c>
      <c r="B227" s="137">
        <v>54.7</v>
      </c>
    </row>
    <row r="228" spans="1:2" x14ac:dyDescent="0.3">
      <c r="A228" s="156">
        <v>36609</v>
      </c>
      <c r="B228" s="137">
        <v>1467.6</v>
      </c>
    </row>
    <row r="229" spans="1:2" x14ac:dyDescent="0.3">
      <c r="A229" s="156">
        <v>36616</v>
      </c>
      <c r="B229" s="137">
        <v>176.3</v>
      </c>
    </row>
    <row r="230" spans="1:2" x14ac:dyDescent="0.3">
      <c r="A230" s="156">
        <v>36623</v>
      </c>
      <c r="B230" s="137">
        <v>3.5</v>
      </c>
    </row>
    <row r="231" spans="1:2" x14ac:dyDescent="0.3">
      <c r="A231" s="156">
        <v>36630</v>
      </c>
      <c r="B231" s="137">
        <v>82.1</v>
      </c>
    </row>
    <row r="232" spans="1:2" x14ac:dyDescent="0.3">
      <c r="A232" s="156">
        <v>36635</v>
      </c>
      <c r="B232" s="137">
        <v>-94.1</v>
      </c>
    </row>
    <row r="233" spans="1:2" x14ac:dyDescent="0.3">
      <c r="A233" s="156">
        <v>36644</v>
      </c>
      <c r="B233" s="137">
        <v>-255.5</v>
      </c>
    </row>
    <row r="234" spans="1:2" x14ac:dyDescent="0.3">
      <c r="A234" s="156">
        <v>36650</v>
      </c>
      <c r="B234" s="137">
        <v>-106.2</v>
      </c>
    </row>
    <row r="235" spans="1:2" x14ac:dyDescent="0.3">
      <c r="A235" s="156">
        <v>36658</v>
      </c>
      <c r="B235" s="137">
        <v>79.7</v>
      </c>
    </row>
    <row r="236" spans="1:2" x14ac:dyDescent="0.3">
      <c r="A236" s="156">
        <v>36665</v>
      </c>
      <c r="B236" s="137">
        <v>-6.6</v>
      </c>
    </row>
    <row r="237" spans="1:2" x14ac:dyDescent="0.3">
      <c r="A237" s="156">
        <v>36672</v>
      </c>
      <c r="B237" s="137">
        <v>-33.700000000000003</v>
      </c>
    </row>
    <row r="238" spans="1:2" x14ac:dyDescent="0.3">
      <c r="A238" s="156">
        <v>36679</v>
      </c>
      <c r="B238" s="137">
        <v>-813</v>
      </c>
    </row>
    <row r="239" spans="1:2" x14ac:dyDescent="0.3">
      <c r="A239" s="156">
        <v>36686</v>
      </c>
      <c r="B239" s="137">
        <v>49.9</v>
      </c>
    </row>
    <row r="240" spans="1:2" x14ac:dyDescent="0.3">
      <c r="A240" s="156">
        <v>36693</v>
      </c>
      <c r="B240" s="137">
        <v>-697.4</v>
      </c>
    </row>
    <row r="241" spans="1:2" x14ac:dyDescent="0.3">
      <c r="A241" s="156">
        <v>36700</v>
      </c>
      <c r="B241" s="137">
        <v>256.5</v>
      </c>
    </row>
    <row r="242" spans="1:2" x14ac:dyDescent="0.3">
      <c r="A242" s="156">
        <v>36707</v>
      </c>
      <c r="B242" s="137">
        <v>-570.79999999999995</v>
      </c>
    </row>
    <row r="243" spans="1:2" x14ac:dyDescent="0.3">
      <c r="A243" s="156">
        <v>36714</v>
      </c>
      <c r="B243" s="137">
        <v>-242.9</v>
      </c>
    </row>
    <row r="244" spans="1:2" x14ac:dyDescent="0.3">
      <c r="A244" s="156">
        <v>36721</v>
      </c>
      <c r="B244" s="137">
        <v>-176.5</v>
      </c>
    </row>
    <row r="245" spans="1:2" x14ac:dyDescent="0.3">
      <c r="A245" s="156">
        <v>36728</v>
      </c>
      <c r="B245" s="137">
        <v>340.4</v>
      </c>
    </row>
    <row r="246" spans="1:2" x14ac:dyDescent="0.3">
      <c r="A246" s="156">
        <v>36735</v>
      </c>
      <c r="B246" s="137">
        <v>512.1</v>
      </c>
    </row>
    <row r="247" spans="1:2" x14ac:dyDescent="0.3">
      <c r="A247" s="156">
        <v>36742</v>
      </c>
      <c r="B247" s="137">
        <v>188</v>
      </c>
    </row>
    <row r="248" spans="1:2" x14ac:dyDescent="0.3">
      <c r="A248" s="156">
        <v>36749</v>
      </c>
      <c r="B248" s="137">
        <v>223.4</v>
      </c>
    </row>
    <row r="249" spans="1:2" x14ac:dyDescent="0.3">
      <c r="A249" s="156">
        <v>36756</v>
      </c>
      <c r="B249" s="137">
        <v>98.2</v>
      </c>
    </row>
    <row r="250" spans="1:2" x14ac:dyDescent="0.3">
      <c r="A250" s="156">
        <v>36763</v>
      </c>
      <c r="B250" s="137">
        <v>190.6</v>
      </c>
    </row>
    <row r="251" spans="1:2" x14ac:dyDescent="0.3">
      <c r="A251" s="156">
        <v>36770</v>
      </c>
      <c r="B251" s="137">
        <v>-2479.3000000000002</v>
      </c>
    </row>
    <row r="252" spans="1:2" x14ac:dyDescent="0.3">
      <c r="A252" s="156">
        <v>36777</v>
      </c>
      <c r="B252" s="137">
        <v>46.9</v>
      </c>
    </row>
    <row r="253" spans="1:2" x14ac:dyDescent="0.3">
      <c r="A253" s="156">
        <v>36784</v>
      </c>
      <c r="B253" s="137">
        <v>56.6</v>
      </c>
    </row>
    <row r="254" spans="1:2" x14ac:dyDescent="0.3">
      <c r="A254" s="156">
        <v>36791</v>
      </c>
      <c r="B254" s="137">
        <v>624.1</v>
      </c>
    </row>
    <row r="255" spans="1:2" x14ac:dyDescent="0.3">
      <c r="A255" s="156">
        <v>36798</v>
      </c>
      <c r="B255" s="137">
        <v>583.9</v>
      </c>
    </row>
    <row r="256" spans="1:2" x14ac:dyDescent="0.3">
      <c r="A256" s="156">
        <v>36805</v>
      </c>
      <c r="B256" s="137">
        <v>21.7</v>
      </c>
    </row>
    <row r="257" spans="1:3" x14ac:dyDescent="0.3">
      <c r="A257" s="156">
        <v>36812</v>
      </c>
      <c r="B257" s="137">
        <v>73.400000000000006</v>
      </c>
    </row>
    <row r="258" spans="1:3" x14ac:dyDescent="0.3">
      <c r="A258" s="156">
        <v>36819</v>
      </c>
      <c r="B258" s="137">
        <v>26.7</v>
      </c>
    </row>
    <row r="259" spans="1:3" x14ac:dyDescent="0.3">
      <c r="A259" s="156">
        <v>36826</v>
      </c>
      <c r="B259" s="137">
        <v>944.9</v>
      </c>
    </row>
    <row r="260" spans="1:3" x14ac:dyDescent="0.3">
      <c r="A260" s="156">
        <v>36833</v>
      </c>
      <c r="B260" s="137">
        <v>-255.2</v>
      </c>
    </row>
    <row r="261" spans="1:3" x14ac:dyDescent="0.3">
      <c r="A261" s="156">
        <v>36840</v>
      </c>
      <c r="B261" s="137">
        <v>-78.8</v>
      </c>
    </row>
    <row r="262" spans="1:3" x14ac:dyDescent="0.3">
      <c r="A262" s="156">
        <v>36847</v>
      </c>
      <c r="B262" s="137">
        <v>-104</v>
      </c>
    </row>
    <row r="263" spans="1:3" x14ac:dyDescent="0.3">
      <c r="A263" s="156">
        <v>36854</v>
      </c>
      <c r="B263" s="137">
        <v>-15.8</v>
      </c>
    </row>
    <row r="264" spans="1:3" x14ac:dyDescent="0.3">
      <c r="A264" s="156">
        <v>36860</v>
      </c>
      <c r="B264" s="137">
        <v>-318.7</v>
      </c>
    </row>
    <row r="265" spans="1:3" x14ac:dyDescent="0.3">
      <c r="A265" s="156">
        <v>36868</v>
      </c>
      <c r="B265" s="137">
        <v>341.3</v>
      </c>
    </row>
    <row r="266" spans="1:3" x14ac:dyDescent="0.3">
      <c r="A266" s="156">
        <v>36875</v>
      </c>
      <c r="B266" s="137">
        <v>1.5</v>
      </c>
    </row>
    <row r="267" spans="1:3" x14ac:dyDescent="0.3">
      <c r="A267" s="156">
        <v>36882</v>
      </c>
      <c r="B267" s="137">
        <v>-47.6</v>
      </c>
    </row>
    <row r="268" spans="1:3" x14ac:dyDescent="0.3">
      <c r="A268" s="156">
        <v>36889</v>
      </c>
      <c r="B268" s="137">
        <v>1095.5999999999999</v>
      </c>
      <c r="C268" s="201">
        <f>SUM(B217:B268)</f>
        <v>2821.5000000000009</v>
      </c>
    </row>
    <row r="269" spans="1:3" x14ac:dyDescent="0.3">
      <c r="A269" s="156">
        <v>36896</v>
      </c>
      <c r="B269" s="137">
        <v>372.5</v>
      </c>
    </row>
    <row r="270" spans="1:3" x14ac:dyDescent="0.3">
      <c r="A270" s="156">
        <v>36903</v>
      </c>
      <c r="B270" s="137">
        <v>-80.400000000000006</v>
      </c>
    </row>
    <row r="271" spans="1:3" x14ac:dyDescent="0.3">
      <c r="A271" s="156">
        <v>36910</v>
      </c>
      <c r="B271" s="137">
        <v>80</v>
      </c>
    </row>
    <row r="272" spans="1:3" x14ac:dyDescent="0.3">
      <c r="A272" s="156">
        <v>36917</v>
      </c>
      <c r="B272" s="137">
        <v>8.5</v>
      </c>
    </row>
    <row r="273" spans="1:2" x14ac:dyDescent="0.3">
      <c r="A273" s="156">
        <v>36924</v>
      </c>
      <c r="B273" s="137">
        <v>2006</v>
      </c>
    </row>
    <row r="274" spans="1:2" x14ac:dyDescent="0.3">
      <c r="A274" s="156">
        <v>36931</v>
      </c>
      <c r="B274" s="137">
        <v>426.9</v>
      </c>
    </row>
    <row r="275" spans="1:2" x14ac:dyDescent="0.3">
      <c r="A275" s="156">
        <v>36938</v>
      </c>
      <c r="B275" s="137">
        <v>-19.7</v>
      </c>
    </row>
    <row r="276" spans="1:2" x14ac:dyDescent="0.3">
      <c r="A276" s="156">
        <v>36945</v>
      </c>
      <c r="B276" s="137">
        <v>33.1</v>
      </c>
    </row>
    <row r="277" spans="1:2" x14ac:dyDescent="0.3">
      <c r="A277" s="156">
        <v>36952</v>
      </c>
      <c r="B277" s="137">
        <v>950</v>
      </c>
    </row>
    <row r="278" spans="1:2" x14ac:dyDescent="0.3">
      <c r="A278" s="156">
        <v>36959</v>
      </c>
      <c r="B278" s="137">
        <v>325.2</v>
      </c>
    </row>
    <row r="279" spans="1:2" x14ac:dyDescent="0.3">
      <c r="A279" s="156">
        <v>36966</v>
      </c>
      <c r="B279" s="137">
        <v>98.5</v>
      </c>
    </row>
    <row r="280" spans="1:2" x14ac:dyDescent="0.3">
      <c r="A280" s="156">
        <v>36973</v>
      </c>
      <c r="B280" s="137">
        <v>33.9</v>
      </c>
    </row>
    <row r="281" spans="1:2" x14ac:dyDescent="0.3">
      <c r="A281" s="156">
        <v>36980</v>
      </c>
      <c r="B281" s="137">
        <v>246.1</v>
      </c>
    </row>
    <row r="282" spans="1:2" x14ac:dyDescent="0.3">
      <c r="A282" s="156">
        <v>36987</v>
      </c>
      <c r="B282" s="137">
        <v>298.2</v>
      </c>
    </row>
    <row r="283" spans="1:2" x14ac:dyDescent="0.3">
      <c r="A283" s="156">
        <v>36992</v>
      </c>
      <c r="B283" s="137">
        <v>-241.1</v>
      </c>
    </row>
    <row r="284" spans="1:2" x14ac:dyDescent="0.3">
      <c r="A284" s="156">
        <v>37001</v>
      </c>
      <c r="B284" s="137">
        <v>93.5</v>
      </c>
    </row>
    <row r="285" spans="1:2" x14ac:dyDescent="0.3">
      <c r="A285" s="156">
        <v>37008</v>
      </c>
      <c r="B285" s="137">
        <v>-25.6</v>
      </c>
    </row>
    <row r="286" spans="1:2" x14ac:dyDescent="0.3">
      <c r="A286" s="156">
        <v>37015</v>
      </c>
      <c r="B286" s="137">
        <v>509.3</v>
      </c>
    </row>
    <row r="287" spans="1:2" x14ac:dyDescent="0.3">
      <c r="A287" s="156">
        <v>37022</v>
      </c>
      <c r="B287" s="137">
        <v>-18.399999999999999</v>
      </c>
    </row>
    <row r="288" spans="1:2" x14ac:dyDescent="0.3">
      <c r="A288" s="156">
        <v>37029</v>
      </c>
      <c r="B288" s="137">
        <v>-279.3</v>
      </c>
    </row>
    <row r="289" spans="1:2" x14ac:dyDescent="0.3">
      <c r="A289" s="156">
        <v>37036</v>
      </c>
      <c r="B289" s="137">
        <v>-5</v>
      </c>
    </row>
    <row r="290" spans="1:2" x14ac:dyDescent="0.3">
      <c r="A290" s="156">
        <v>37043</v>
      </c>
      <c r="B290" s="137">
        <v>532.9</v>
      </c>
    </row>
    <row r="291" spans="1:2" x14ac:dyDescent="0.3">
      <c r="A291" s="156">
        <v>37050</v>
      </c>
      <c r="B291" s="137">
        <v>118.4</v>
      </c>
    </row>
    <row r="292" spans="1:2" x14ac:dyDescent="0.3">
      <c r="A292" s="156">
        <v>37057</v>
      </c>
      <c r="B292" s="137">
        <v>140.19999999999999</v>
      </c>
    </row>
    <row r="293" spans="1:2" x14ac:dyDescent="0.3">
      <c r="A293" s="156">
        <v>37064</v>
      </c>
      <c r="B293" s="137">
        <v>-146.1</v>
      </c>
    </row>
    <row r="294" spans="1:2" x14ac:dyDescent="0.3">
      <c r="A294" s="156">
        <v>37071</v>
      </c>
      <c r="B294" s="137">
        <v>-282.10000000000002</v>
      </c>
    </row>
    <row r="295" spans="1:2" x14ac:dyDescent="0.3">
      <c r="A295" s="156">
        <v>37078</v>
      </c>
      <c r="B295" s="137">
        <v>64.5</v>
      </c>
    </row>
    <row r="296" spans="1:2" x14ac:dyDescent="0.3">
      <c r="A296" s="156">
        <v>37085</v>
      </c>
      <c r="B296" s="137">
        <v>-180.6</v>
      </c>
    </row>
    <row r="297" spans="1:2" x14ac:dyDescent="0.3">
      <c r="A297" s="156">
        <v>37092</v>
      </c>
      <c r="B297" s="137">
        <v>74.8</v>
      </c>
    </row>
    <row r="298" spans="1:2" x14ac:dyDescent="0.3">
      <c r="A298" s="156">
        <v>37099</v>
      </c>
      <c r="B298" s="137">
        <v>35.4</v>
      </c>
    </row>
    <row r="299" spans="1:2" x14ac:dyDescent="0.3">
      <c r="A299" s="156">
        <v>37106</v>
      </c>
      <c r="B299" s="137">
        <v>-65.400000000000006</v>
      </c>
    </row>
    <row r="300" spans="1:2" x14ac:dyDescent="0.3">
      <c r="A300" s="156">
        <v>37113</v>
      </c>
      <c r="B300" s="137">
        <v>218.7</v>
      </c>
    </row>
    <row r="301" spans="1:2" x14ac:dyDescent="0.3">
      <c r="A301" s="156">
        <v>37120</v>
      </c>
      <c r="B301" s="137">
        <v>-203.4</v>
      </c>
    </row>
    <row r="302" spans="1:2" x14ac:dyDescent="0.3">
      <c r="A302" s="156">
        <v>37127</v>
      </c>
      <c r="B302" s="137">
        <v>-31.3</v>
      </c>
    </row>
    <row r="303" spans="1:2" x14ac:dyDescent="0.3">
      <c r="A303" s="156">
        <v>37134</v>
      </c>
      <c r="B303" s="137">
        <v>378</v>
      </c>
    </row>
    <row r="304" spans="1:2" x14ac:dyDescent="0.3">
      <c r="A304" s="156">
        <v>37141</v>
      </c>
      <c r="B304" s="137">
        <v>98.6</v>
      </c>
    </row>
    <row r="305" spans="1:3" x14ac:dyDescent="0.3">
      <c r="A305" s="156">
        <v>37148</v>
      </c>
      <c r="B305" s="137">
        <v>40.200000000000003</v>
      </c>
    </row>
    <row r="306" spans="1:3" x14ac:dyDescent="0.3">
      <c r="A306" s="156">
        <v>37155</v>
      </c>
      <c r="B306" s="137">
        <v>-37.1</v>
      </c>
    </row>
    <row r="307" spans="1:3" x14ac:dyDescent="0.3">
      <c r="A307" s="156">
        <v>37162</v>
      </c>
      <c r="B307" s="137">
        <v>291.8</v>
      </c>
    </row>
    <row r="308" spans="1:3" x14ac:dyDescent="0.3">
      <c r="A308" s="156">
        <v>37169</v>
      </c>
      <c r="B308" s="137">
        <v>135.4</v>
      </c>
    </row>
    <row r="309" spans="1:3" x14ac:dyDescent="0.3">
      <c r="A309" s="156">
        <v>37176</v>
      </c>
      <c r="B309" s="137">
        <v>8.6999999999999993</v>
      </c>
    </row>
    <row r="310" spans="1:3" x14ac:dyDescent="0.3">
      <c r="A310" s="156">
        <v>37183</v>
      </c>
      <c r="B310" s="137">
        <v>1.3</v>
      </c>
    </row>
    <row r="311" spans="1:3" x14ac:dyDescent="0.3">
      <c r="A311" s="156">
        <v>37190</v>
      </c>
      <c r="B311" s="137">
        <v>74.8</v>
      </c>
    </row>
    <row r="312" spans="1:3" x14ac:dyDescent="0.3">
      <c r="A312" s="156">
        <v>37197</v>
      </c>
      <c r="B312" s="137">
        <v>886.3</v>
      </c>
    </row>
    <row r="313" spans="1:3" x14ac:dyDescent="0.3">
      <c r="A313" s="156">
        <v>37204</v>
      </c>
      <c r="B313" s="137">
        <v>91.3</v>
      </c>
    </row>
    <row r="314" spans="1:3" x14ac:dyDescent="0.3">
      <c r="A314" s="156">
        <v>37211</v>
      </c>
      <c r="B314" s="137">
        <v>-726.4</v>
      </c>
    </row>
    <row r="315" spans="1:3" x14ac:dyDescent="0.3">
      <c r="A315" s="156">
        <v>37218</v>
      </c>
      <c r="B315" s="137">
        <v>-197.7</v>
      </c>
    </row>
    <row r="316" spans="1:3" x14ac:dyDescent="0.3">
      <c r="A316" s="156">
        <v>37225</v>
      </c>
      <c r="B316" s="137">
        <v>381.3</v>
      </c>
    </row>
    <row r="317" spans="1:3" x14ac:dyDescent="0.3">
      <c r="A317" s="156">
        <v>37232</v>
      </c>
      <c r="B317" s="137">
        <v>-301.39999999999998</v>
      </c>
    </row>
    <row r="318" spans="1:3" x14ac:dyDescent="0.3">
      <c r="A318" s="156">
        <v>37239</v>
      </c>
      <c r="B318" s="137">
        <v>372.6</v>
      </c>
    </row>
    <row r="319" spans="1:3" x14ac:dyDescent="0.3">
      <c r="A319" s="156">
        <v>37246</v>
      </c>
      <c r="B319" s="137">
        <v>31.4</v>
      </c>
    </row>
    <row r="320" spans="1:3" x14ac:dyDescent="0.3">
      <c r="A320" s="156">
        <v>37253</v>
      </c>
      <c r="B320" s="137">
        <v>-81</v>
      </c>
      <c r="C320" s="201">
        <f>SUM(B269:B320)</f>
        <v>6536.2999999999993</v>
      </c>
    </row>
    <row r="321" spans="1:2" x14ac:dyDescent="0.3">
      <c r="A321" s="156">
        <v>37260</v>
      </c>
      <c r="B321" s="137">
        <v>798.7</v>
      </c>
    </row>
    <row r="322" spans="1:2" x14ac:dyDescent="0.3">
      <c r="A322" s="156">
        <v>37267</v>
      </c>
      <c r="B322" s="137">
        <v>156.4</v>
      </c>
    </row>
    <row r="323" spans="1:2" x14ac:dyDescent="0.3">
      <c r="A323" s="156">
        <v>37274</v>
      </c>
      <c r="B323" s="137">
        <v>68.5</v>
      </c>
    </row>
    <row r="324" spans="1:2" x14ac:dyDescent="0.3">
      <c r="A324" s="156">
        <v>37281</v>
      </c>
      <c r="B324" s="137">
        <v>87.7</v>
      </c>
    </row>
    <row r="325" spans="1:2" x14ac:dyDescent="0.3">
      <c r="A325" s="156">
        <v>37288</v>
      </c>
      <c r="B325" s="137">
        <v>523.9</v>
      </c>
    </row>
    <row r="326" spans="1:2" x14ac:dyDescent="0.3">
      <c r="A326" s="156">
        <v>37295</v>
      </c>
      <c r="B326" s="137">
        <v>220</v>
      </c>
    </row>
    <row r="327" spans="1:2" x14ac:dyDescent="0.3">
      <c r="A327" s="156">
        <v>37302</v>
      </c>
      <c r="B327" s="137">
        <v>10.1</v>
      </c>
    </row>
    <row r="328" spans="1:2" x14ac:dyDescent="0.3">
      <c r="A328" s="156">
        <v>37309</v>
      </c>
      <c r="B328" s="137">
        <v>29.7</v>
      </c>
    </row>
    <row r="329" spans="1:2" x14ac:dyDescent="0.3">
      <c r="A329" s="156">
        <v>37316</v>
      </c>
      <c r="B329" s="137">
        <v>138.5</v>
      </c>
    </row>
    <row r="330" spans="1:2" x14ac:dyDescent="0.3">
      <c r="A330" s="156">
        <v>37323</v>
      </c>
      <c r="B330" s="137">
        <v>-183.9</v>
      </c>
    </row>
    <row r="331" spans="1:2" x14ac:dyDescent="0.3">
      <c r="A331" s="156">
        <v>37330</v>
      </c>
      <c r="B331" s="137">
        <v>123.6</v>
      </c>
    </row>
    <row r="332" spans="1:2" x14ac:dyDescent="0.3">
      <c r="A332" s="156">
        <v>37337</v>
      </c>
      <c r="B332" s="137">
        <v>28.4</v>
      </c>
    </row>
    <row r="333" spans="1:2" x14ac:dyDescent="0.3">
      <c r="A333" s="156">
        <v>37342</v>
      </c>
      <c r="B333" s="137">
        <v>135.9</v>
      </c>
    </row>
    <row r="334" spans="1:2" x14ac:dyDescent="0.3">
      <c r="A334" s="156">
        <v>37351</v>
      </c>
      <c r="B334" s="137">
        <v>-367.6</v>
      </c>
    </row>
    <row r="335" spans="1:2" x14ac:dyDescent="0.3">
      <c r="A335" s="156">
        <v>37358</v>
      </c>
      <c r="B335" s="137">
        <v>-171.7</v>
      </c>
    </row>
    <row r="336" spans="1:2" x14ac:dyDescent="0.3">
      <c r="A336" s="156">
        <v>37365</v>
      </c>
      <c r="B336" s="137">
        <v>-738.7</v>
      </c>
    </row>
    <row r="337" spans="1:2" x14ac:dyDescent="0.3">
      <c r="A337" s="156">
        <v>37372</v>
      </c>
      <c r="B337" s="137">
        <v>116.3</v>
      </c>
    </row>
    <row r="338" spans="1:2" x14ac:dyDescent="0.3">
      <c r="A338" s="156">
        <v>37379</v>
      </c>
      <c r="B338" s="137">
        <v>251.5</v>
      </c>
    </row>
    <row r="339" spans="1:2" x14ac:dyDescent="0.3">
      <c r="A339" s="156">
        <v>37386</v>
      </c>
      <c r="B339" s="137">
        <v>137.6</v>
      </c>
    </row>
    <row r="340" spans="1:2" x14ac:dyDescent="0.3">
      <c r="A340" s="156">
        <v>37393</v>
      </c>
      <c r="B340" s="137">
        <v>-354.4</v>
      </c>
    </row>
    <row r="341" spans="1:2" x14ac:dyDescent="0.3">
      <c r="A341" s="156">
        <v>37400</v>
      </c>
      <c r="B341" s="137">
        <v>121.2</v>
      </c>
    </row>
    <row r="342" spans="1:2" x14ac:dyDescent="0.3">
      <c r="A342" s="156">
        <v>37407</v>
      </c>
      <c r="B342" s="137">
        <v>371.2</v>
      </c>
    </row>
    <row r="343" spans="1:2" x14ac:dyDescent="0.3">
      <c r="A343" s="156">
        <v>37414</v>
      </c>
      <c r="B343" s="137">
        <v>146.5</v>
      </c>
    </row>
    <row r="344" spans="1:2" x14ac:dyDescent="0.3">
      <c r="A344" s="156">
        <v>37421</v>
      </c>
      <c r="B344" s="137">
        <v>219.9</v>
      </c>
    </row>
    <row r="345" spans="1:2" x14ac:dyDescent="0.3">
      <c r="A345" s="156">
        <v>37428</v>
      </c>
      <c r="B345" s="137">
        <v>146.9</v>
      </c>
    </row>
    <row r="346" spans="1:2" x14ac:dyDescent="0.3">
      <c r="A346" s="156">
        <v>37435</v>
      </c>
      <c r="B346" s="137">
        <v>615.5</v>
      </c>
    </row>
    <row r="347" spans="1:2" x14ac:dyDescent="0.3">
      <c r="A347" s="156">
        <v>37442</v>
      </c>
      <c r="B347" s="137">
        <v>17.7</v>
      </c>
    </row>
    <row r="348" spans="1:2" x14ac:dyDescent="0.3">
      <c r="A348" s="156">
        <v>37449</v>
      </c>
      <c r="B348" s="137">
        <v>314.8</v>
      </c>
    </row>
    <row r="349" spans="1:2" x14ac:dyDescent="0.3">
      <c r="A349" s="156">
        <v>37456</v>
      </c>
      <c r="B349" s="137">
        <v>158.4</v>
      </c>
    </row>
    <row r="350" spans="1:2" x14ac:dyDescent="0.3">
      <c r="A350" s="156">
        <v>37463</v>
      </c>
      <c r="B350" s="137">
        <v>44.7</v>
      </c>
    </row>
    <row r="351" spans="1:2" x14ac:dyDescent="0.3">
      <c r="A351" s="156">
        <v>37470</v>
      </c>
      <c r="B351" s="137">
        <v>660.3</v>
      </c>
    </row>
    <row r="352" spans="1:2" x14ac:dyDescent="0.3">
      <c r="A352" s="156">
        <v>37477</v>
      </c>
      <c r="B352" s="137">
        <v>119.8</v>
      </c>
    </row>
    <row r="353" spans="1:2" x14ac:dyDescent="0.3">
      <c r="A353" s="156">
        <v>37484</v>
      </c>
      <c r="B353" s="137">
        <v>22.4</v>
      </c>
    </row>
    <row r="354" spans="1:2" x14ac:dyDescent="0.3">
      <c r="A354" s="156">
        <v>37491</v>
      </c>
      <c r="B354" s="137">
        <v>101.7</v>
      </c>
    </row>
    <row r="355" spans="1:2" x14ac:dyDescent="0.3">
      <c r="A355" s="156">
        <v>37498</v>
      </c>
      <c r="B355" s="137">
        <v>110.4</v>
      </c>
    </row>
    <row r="356" spans="1:2" x14ac:dyDescent="0.3">
      <c r="A356" s="156">
        <v>37505</v>
      </c>
      <c r="B356" s="137">
        <v>191.9</v>
      </c>
    </row>
    <row r="357" spans="1:2" x14ac:dyDescent="0.3">
      <c r="A357" s="156">
        <v>37512</v>
      </c>
      <c r="B357" s="137">
        <v>-120.3</v>
      </c>
    </row>
    <row r="358" spans="1:2" x14ac:dyDescent="0.3">
      <c r="A358" s="156">
        <v>37519</v>
      </c>
      <c r="B358" s="137">
        <v>67.8</v>
      </c>
    </row>
    <row r="359" spans="1:2" x14ac:dyDescent="0.3">
      <c r="A359" s="156">
        <v>37526</v>
      </c>
      <c r="B359" s="137">
        <v>568.9</v>
      </c>
    </row>
    <row r="360" spans="1:2" x14ac:dyDescent="0.3">
      <c r="A360" s="156">
        <v>37533</v>
      </c>
      <c r="B360" s="137">
        <v>18</v>
      </c>
    </row>
    <row r="361" spans="1:2" x14ac:dyDescent="0.3">
      <c r="A361" s="156">
        <v>37540</v>
      </c>
      <c r="B361" s="137">
        <v>-293.60000000000002</v>
      </c>
    </row>
    <row r="362" spans="1:2" x14ac:dyDescent="0.3">
      <c r="A362" s="156">
        <v>37547</v>
      </c>
      <c r="B362" s="137">
        <v>-113.8</v>
      </c>
    </row>
    <row r="363" spans="1:2" x14ac:dyDescent="0.3">
      <c r="A363" s="156">
        <v>37554</v>
      </c>
      <c r="B363" s="137">
        <v>72.3</v>
      </c>
    </row>
    <row r="364" spans="1:2" x14ac:dyDescent="0.3">
      <c r="A364" s="156">
        <v>37561</v>
      </c>
      <c r="B364" s="137">
        <v>584.6</v>
      </c>
    </row>
    <row r="365" spans="1:2" x14ac:dyDescent="0.3">
      <c r="A365" s="156">
        <v>37568</v>
      </c>
      <c r="B365" s="137">
        <v>63.5</v>
      </c>
    </row>
    <row r="366" spans="1:2" x14ac:dyDescent="0.3">
      <c r="A366" s="156">
        <v>37575</v>
      </c>
      <c r="B366" s="137">
        <v>-364.3</v>
      </c>
    </row>
    <row r="367" spans="1:2" x14ac:dyDescent="0.3">
      <c r="A367" s="156">
        <v>37582</v>
      </c>
      <c r="B367" s="137">
        <v>-97.8</v>
      </c>
    </row>
    <row r="368" spans="1:2" x14ac:dyDescent="0.3">
      <c r="A368" s="156">
        <v>37589</v>
      </c>
      <c r="B368" s="137">
        <v>388.2</v>
      </c>
    </row>
    <row r="369" spans="1:2" x14ac:dyDescent="0.3">
      <c r="A369" s="156">
        <v>37596</v>
      </c>
      <c r="B369" s="137">
        <v>169.3</v>
      </c>
    </row>
    <row r="370" spans="1:2" x14ac:dyDescent="0.3">
      <c r="A370" s="156">
        <v>37603</v>
      </c>
      <c r="B370" s="137">
        <v>253.1</v>
      </c>
    </row>
    <row r="371" spans="1:2" x14ac:dyDescent="0.3">
      <c r="A371" s="156">
        <v>37610</v>
      </c>
      <c r="B371" s="137">
        <v>329.9</v>
      </c>
    </row>
    <row r="372" spans="1:2" x14ac:dyDescent="0.3">
      <c r="A372" s="156">
        <v>37617</v>
      </c>
      <c r="B372" s="137">
        <v>107.9</v>
      </c>
    </row>
    <row r="373" spans="1:2" x14ac:dyDescent="0.3">
      <c r="A373" s="156">
        <v>37624</v>
      </c>
      <c r="B373" s="137">
        <v>1832.6</v>
      </c>
    </row>
    <row r="374" spans="1:2" x14ac:dyDescent="0.3">
      <c r="A374" s="156">
        <v>37631</v>
      </c>
      <c r="B374" s="137">
        <v>188.1</v>
      </c>
    </row>
    <row r="375" spans="1:2" x14ac:dyDescent="0.3">
      <c r="A375" s="156">
        <v>37638</v>
      </c>
      <c r="B375" s="137">
        <v>209</v>
      </c>
    </row>
    <row r="376" spans="1:2" x14ac:dyDescent="0.3">
      <c r="A376" s="156">
        <v>37645</v>
      </c>
      <c r="B376" s="137">
        <v>208.2</v>
      </c>
    </row>
    <row r="377" spans="1:2" x14ac:dyDescent="0.3">
      <c r="A377" s="156">
        <v>37652</v>
      </c>
      <c r="B377" s="137">
        <v>903.5</v>
      </c>
    </row>
    <row r="378" spans="1:2" x14ac:dyDescent="0.3">
      <c r="A378" s="156">
        <v>37659</v>
      </c>
      <c r="B378" s="137">
        <v>283.5</v>
      </c>
    </row>
    <row r="379" spans="1:2" x14ac:dyDescent="0.3">
      <c r="A379" s="156">
        <v>37666</v>
      </c>
      <c r="B379" s="137">
        <v>24.2</v>
      </c>
    </row>
    <row r="380" spans="1:2" x14ac:dyDescent="0.3">
      <c r="A380" s="156">
        <v>37673</v>
      </c>
      <c r="B380" s="137">
        <v>74.900000000000006</v>
      </c>
    </row>
    <row r="381" spans="1:2" x14ac:dyDescent="0.3">
      <c r="A381" s="156">
        <v>37680</v>
      </c>
      <c r="B381" s="137">
        <v>492.6</v>
      </c>
    </row>
    <row r="382" spans="1:2" x14ac:dyDescent="0.3">
      <c r="A382" s="156">
        <v>37687</v>
      </c>
      <c r="B382" s="137">
        <v>260.5</v>
      </c>
    </row>
    <row r="383" spans="1:2" x14ac:dyDescent="0.3">
      <c r="A383" s="156">
        <v>37694</v>
      </c>
      <c r="B383" s="137">
        <v>234.6</v>
      </c>
    </row>
    <row r="384" spans="1:2" x14ac:dyDescent="0.3">
      <c r="A384" s="156">
        <v>37700</v>
      </c>
      <c r="B384" s="137">
        <v>-68.599999999999994</v>
      </c>
    </row>
    <row r="385" spans="1:2" x14ac:dyDescent="0.3">
      <c r="A385" s="156">
        <v>37708</v>
      </c>
      <c r="B385" s="137">
        <v>354</v>
      </c>
    </row>
    <row r="386" spans="1:2" x14ac:dyDescent="0.3">
      <c r="A386" s="156">
        <v>37715</v>
      </c>
      <c r="B386" s="137">
        <v>946.5</v>
      </c>
    </row>
    <row r="387" spans="1:2" x14ac:dyDescent="0.3">
      <c r="A387" s="156">
        <v>37722</v>
      </c>
      <c r="B387" s="137">
        <v>157.1</v>
      </c>
    </row>
    <row r="388" spans="1:2" x14ac:dyDescent="0.3">
      <c r="A388" s="156">
        <v>37727</v>
      </c>
      <c r="B388" s="137">
        <v>286.10000000000002</v>
      </c>
    </row>
    <row r="389" spans="1:2" x14ac:dyDescent="0.3">
      <c r="A389" s="156">
        <v>37736</v>
      </c>
      <c r="B389" s="137">
        <v>127.2</v>
      </c>
    </row>
    <row r="390" spans="1:2" x14ac:dyDescent="0.3">
      <c r="A390" s="156">
        <v>37743</v>
      </c>
      <c r="B390" s="137">
        <v>1122.0999999999999</v>
      </c>
    </row>
    <row r="391" spans="1:2" x14ac:dyDescent="0.3">
      <c r="A391" s="156">
        <v>37750</v>
      </c>
      <c r="B391" s="137">
        <v>232.8</v>
      </c>
    </row>
    <row r="392" spans="1:2" x14ac:dyDescent="0.3">
      <c r="A392" s="156">
        <v>37757</v>
      </c>
      <c r="B392" s="137">
        <v>-164.5</v>
      </c>
    </row>
    <row r="393" spans="1:2" x14ac:dyDescent="0.3">
      <c r="A393" s="156">
        <v>37764</v>
      </c>
      <c r="B393" s="137">
        <v>-2.6</v>
      </c>
    </row>
    <row r="394" spans="1:2" x14ac:dyDescent="0.3">
      <c r="A394" s="156">
        <v>37771</v>
      </c>
      <c r="B394" s="137">
        <v>-229.1</v>
      </c>
    </row>
    <row r="395" spans="1:2" x14ac:dyDescent="0.3">
      <c r="A395" s="156">
        <v>37778</v>
      </c>
      <c r="B395" s="137">
        <v>-77</v>
      </c>
    </row>
    <row r="396" spans="1:2" x14ac:dyDescent="0.3">
      <c r="A396" s="156">
        <v>37785</v>
      </c>
      <c r="B396" s="137">
        <v>157.80000000000001</v>
      </c>
    </row>
    <row r="397" spans="1:2" x14ac:dyDescent="0.3">
      <c r="A397" s="156">
        <v>37792</v>
      </c>
      <c r="B397" s="137">
        <v>-329.4</v>
      </c>
    </row>
    <row r="398" spans="1:2" x14ac:dyDescent="0.3">
      <c r="A398" s="156">
        <v>37799</v>
      </c>
      <c r="B398" s="137">
        <v>-423.5</v>
      </c>
    </row>
    <row r="399" spans="1:2" x14ac:dyDescent="0.3">
      <c r="A399" s="156">
        <v>37806</v>
      </c>
      <c r="B399" s="137">
        <v>471.3</v>
      </c>
    </row>
    <row r="400" spans="1:2" x14ac:dyDescent="0.3">
      <c r="A400" s="156">
        <v>37813</v>
      </c>
      <c r="B400" s="137">
        <v>-483.9</v>
      </c>
    </row>
    <row r="401" spans="1:2" x14ac:dyDescent="0.3">
      <c r="A401" s="156">
        <v>37820</v>
      </c>
      <c r="B401" s="137">
        <v>-436.5</v>
      </c>
    </row>
    <row r="402" spans="1:2" x14ac:dyDescent="0.3">
      <c r="A402" s="156">
        <v>37827</v>
      </c>
      <c r="B402" s="137">
        <v>-813.8</v>
      </c>
    </row>
    <row r="403" spans="1:2" x14ac:dyDescent="0.3">
      <c r="A403" s="156">
        <v>37834</v>
      </c>
      <c r="B403" s="137">
        <v>89.3</v>
      </c>
    </row>
    <row r="404" spans="1:2" x14ac:dyDescent="0.3">
      <c r="A404" s="156">
        <v>37841</v>
      </c>
      <c r="B404" s="137">
        <v>254.6</v>
      </c>
    </row>
    <row r="405" spans="1:2" x14ac:dyDescent="0.3">
      <c r="A405" s="156">
        <v>37848</v>
      </c>
      <c r="B405" s="137">
        <v>-641.4</v>
      </c>
    </row>
    <row r="406" spans="1:2" x14ac:dyDescent="0.3">
      <c r="A406" s="156">
        <v>37855</v>
      </c>
      <c r="B406" s="137">
        <v>-215.8</v>
      </c>
    </row>
    <row r="407" spans="1:2" x14ac:dyDescent="0.3">
      <c r="A407" s="156">
        <v>37862</v>
      </c>
      <c r="B407" s="137">
        <v>363.8</v>
      </c>
    </row>
    <row r="408" spans="1:2" x14ac:dyDescent="0.3">
      <c r="A408" s="156">
        <v>37869</v>
      </c>
      <c r="B408" s="137">
        <v>83.4</v>
      </c>
    </row>
    <row r="409" spans="1:2" x14ac:dyDescent="0.3">
      <c r="A409" s="156">
        <v>37876</v>
      </c>
      <c r="B409" s="137">
        <v>-220</v>
      </c>
    </row>
    <row r="410" spans="1:2" x14ac:dyDescent="0.3">
      <c r="A410" s="156">
        <v>37883</v>
      </c>
      <c r="B410" s="137">
        <v>127.6</v>
      </c>
    </row>
    <row r="411" spans="1:2" x14ac:dyDescent="0.3">
      <c r="A411" s="156">
        <v>37890</v>
      </c>
      <c r="B411" s="137">
        <v>-60.2</v>
      </c>
    </row>
    <row r="412" spans="1:2" x14ac:dyDescent="0.3">
      <c r="A412" s="156">
        <v>37897</v>
      </c>
      <c r="B412" s="137">
        <v>664.1</v>
      </c>
    </row>
    <row r="413" spans="1:2" x14ac:dyDescent="0.3">
      <c r="A413" s="156">
        <v>37904</v>
      </c>
      <c r="B413" s="137">
        <v>130.5</v>
      </c>
    </row>
    <row r="414" spans="1:2" x14ac:dyDescent="0.3">
      <c r="A414" s="156">
        <v>37911</v>
      </c>
      <c r="B414" s="137">
        <v>-29.1</v>
      </c>
    </row>
    <row r="415" spans="1:2" x14ac:dyDescent="0.3">
      <c r="A415" s="156">
        <v>37918</v>
      </c>
      <c r="B415" s="137">
        <v>191.5</v>
      </c>
    </row>
    <row r="416" spans="1:2" x14ac:dyDescent="0.3">
      <c r="A416" s="156">
        <v>37925</v>
      </c>
      <c r="B416" s="137">
        <v>1270.9000000000001</v>
      </c>
    </row>
    <row r="417" spans="1:2" x14ac:dyDescent="0.3">
      <c r="A417" s="156">
        <v>37932</v>
      </c>
      <c r="B417" s="137">
        <v>90</v>
      </c>
    </row>
    <row r="418" spans="1:2" x14ac:dyDescent="0.3">
      <c r="A418" s="156">
        <v>37939</v>
      </c>
      <c r="B418" s="137">
        <v>381.4</v>
      </c>
    </row>
    <row r="419" spans="1:2" x14ac:dyDescent="0.3">
      <c r="A419" s="156">
        <v>37946</v>
      </c>
      <c r="B419" s="137">
        <v>186.7</v>
      </c>
    </row>
    <row r="420" spans="1:2" x14ac:dyDescent="0.3">
      <c r="A420" s="156">
        <v>37953</v>
      </c>
      <c r="B420" s="137">
        <v>1092.2</v>
      </c>
    </row>
    <row r="421" spans="1:2" x14ac:dyDescent="0.3">
      <c r="A421" s="156">
        <v>37960</v>
      </c>
      <c r="B421" s="137">
        <v>58.5</v>
      </c>
    </row>
    <row r="422" spans="1:2" x14ac:dyDescent="0.3">
      <c r="A422" s="156">
        <v>37966</v>
      </c>
      <c r="B422" s="137">
        <v>379.6</v>
      </c>
    </row>
    <row r="423" spans="1:2" x14ac:dyDescent="0.3">
      <c r="A423" s="156">
        <v>37974</v>
      </c>
      <c r="B423" s="137">
        <v>-195.8</v>
      </c>
    </row>
    <row r="424" spans="1:2" x14ac:dyDescent="0.3">
      <c r="A424" s="156">
        <v>37981</v>
      </c>
      <c r="B424" s="137">
        <v>447.5</v>
      </c>
    </row>
    <row r="425" spans="1:2" x14ac:dyDescent="0.3">
      <c r="A425" s="156">
        <v>37988</v>
      </c>
      <c r="B425" s="137">
        <v>1297.5</v>
      </c>
    </row>
    <row r="426" spans="1:2" x14ac:dyDescent="0.3">
      <c r="A426" s="156">
        <v>37995</v>
      </c>
      <c r="B426" s="137">
        <v>338.7</v>
      </c>
    </row>
    <row r="427" spans="1:2" x14ac:dyDescent="0.3">
      <c r="A427" s="156">
        <v>38002</v>
      </c>
      <c r="B427" s="137">
        <v>-391.1</v>
      </c>
    </row>
    <row r="428" spans="1:2" x14ac:dyDescent="0.3">
      <c r="A428" s="156">
        <v>38009</v>
      </c>
      <c r="B428" s="137">
        <v>209.9</v>
      </c>
    </row>
    <row r="429" spans="1:2" x14ac:dyDescent="0.3">
      <c r="A429" s="156">
        <v>38016</v>
      </c>
      <c r="B429" s="137">
        <v>1201.8</v>
      </c>
    </row>
    <row r="430" spans="1:2" x14ac:dyDescent="0.3">
      <c r="A430" s="156">
        <v>38023</v>
      </c>
      <c r="B430" s="137">
        <v>67.5</v>
      </c>
    </row>
    <row r="431" spans="1:2" x14ac:dyDescent="0.3">
      <c r="A431" s="156">
        <v>38030</v>
      </c>
      <c r="B431" s="137">
        <v>121.6</v>
      </c>
    </row>
    <row r="432" spans="1:2" x14ac:dyDescent="0.3">
      <c r="A432" s="156">
        <v>38037</v>
      </c>
      <c r="B432" s="137">
        <v>-404</v>
      </c>
    </row>
    <row r="433" spans="1:2" x14ac:dyDescent="0.3">
      <c r="A433" s="156">
        <v>38044</v>
      </c>
      <c r="B433" s="137">
        <v>623.70000000000005</v>
      </c>
    </row>
    <row r="434" spans="1:2" x14ac:dyDescent="0.3">
      <c r="A434" s="156">
        <v>38051</v>
      </c>
      <c r="B434" s="137">
        <v>-110.3</v>
      </c>
    </row>
    <row r="435" spans="1:2" x14ac:dyDescent="0.3">
      <c r="A435" s="156">
        <v>38058</v>
      </c>
      <c r="B435" s="137">
        <v>-219.5</v>
      </c>
    </row>
    <row r="436" spans="1:2" x14ac:dyDescent="0.3">
      <c r="A436" s="156">
        <v>38065</v>
      </c>
      <c r="B436" s="137">
        <v>-172.5</v>
      </c>
    </row>
    <row r="437" spans="1:2" x14ac:dyDescent="0.3">
      <c r="A437" s="156">
        <v>38072</v>
      </c>
      <c r="B437" s="137">
        <v>-243.1</v>
      </c>
    </row>
    <row r="438" spans="1:2" x14ac:dyDescent="0.3">
      <c r="A438" s="156">
        <v>38079</v>
      </c>
      <c r="B438" s="137">
        <v>442</v>
      </c>
    </row>
    <row r="439" spans="1:2" x14ac:dyDescent="0.3">
      <c r="A439" s="156">
        <v>38084</v>
      </c>
      <c r="B439" s="137">
        <v>-136.4</v>
      </c>
    </row>
    <row r="440" spans="1:2" x14ac:dyDescent="0.3">
      <c r="A440" s="156">
        <v>38093</v>
      </c>
      <c r="B440" s="137">
        <v>-406.4</v>
      </c>
    </row>
    <row r="441" spans="1:2" x14ac:dyDescent="0.3">
      <c r="A441" s="156">
        <v>38100</v>
      </c>
      <c r="B441" s="137">
        <v>-323.89999999999998</v>
      </c>
    </row>
    <row r="442" spans="1:2" x14ac:dyDescent="0.3">
      <c r="A442" s="156">
        <v>38107</v>
      </c>
      <c r="B442" s="137">
        <v>412.5</v>
      </c>
    </row>
    <row r="443" spans="1:2" x14ac:dyDescent="0.3">
      <c r="A443" s="156">
        <v>38114</v>
      </c>
      <c r="B443" s="137">
        <v>-278.10000000000002</v>
      </c>
    </row>
    <row r="444" spans="1:2" x14ac:dyDescent="0.3">
      <c r="A444" s="156">
        <v>38121</v>
      </c>
      <c r="B444" s="137">
        <v>306.8</v>
      </c>
    </row>
    <row r="445" spans="1:2" x14ac:dyDescent="0.3">
      <c r="A445" s="156">
        <v>38128</v>
      </c>
      <c r="B445" s="137">
        <v>-16.7</v>
      </c>
    </row>
    <row r="446" spans="1:2" x14ac:dyDescent="0.3">
      <c r="A446" s="156">
        <v>38135</v>
      </c>
      <c r="B446" s="137">
        <v>75.900000000000006</v>
      </c>
    </row>
    <row r="447" spans="1:2" x14ac:dyDescent="0.3">
      <c r="A447" s="156">
        <v>38142</v>
      </c>
      <c r="B447" s="137">
        <v>195.3</v>
      </c>
    </row>
    <row r="448" spans="1:2" x14ac:dyDescent="0.3">
      <c r="A448" s="156">
        <v>38149</v>
      </c>
      <c r="B448" s="137">
        <v>-133.1</v>
      </c>
    </row>
    <row r="449" spans="1:2" x14ac:dyDescent="0.3">
      <c r="A449" s="156">
        <v>38156</v>
      </c>
      <c r="B449" s="137">
        <v>-82.4</v>
      </c>
    </row>
    <row r="450" spans="1:2" x14ac:dyDescent="0.3">
      <c r="A450" s="156">
        <v>38163</v>
      </c>
      <c r="B450" s="137">
        <v>-54.1</v>
      </c>
    </row>
    <row r="451" spans="1:2" x14ac:dyDescent="0.3">
      <c r="A451" s="156">
        <v>38170</v>
      </c>
      <c r="B451" s="137">
        <v>847</v>
      </c>
    </row>
    <row r="452" spans="1:2" x14ac:dyDescent="0.3">
      <c r="A452" s="156">
        <v>38177</v>
      </c>
      <c r="B452" s="137">
        <v>-183.6</v>
      </c>
    </row>
    <row r="453" spans="1:2" x14ac:dyDescent="0.3">
      <c r="A453" s="156">
        <v>38184</v>
      </c>
      <c r="B453" s="137">
        <v>-831.1</v>
      </c>
    </row>
    <row r="454" spans="1:2" x14ac:dyDescent="0.3">
      <c r="A454" s="156">
        <v>38191</v>
      </c>
      <c r="B454" s="137">
        <v>-348.3</v>
      </c>
    </row>
    <row r="455" spans="1:2" x14ac:dyDescent="0.3">
      <c r="A455" s="156">
        <v>38198</v>
      </c>
      <c r="B455" s="137">
        <v>-64.099999999999994</v>
      </c>
    </row>
    <row r="456" spans="1:2" x14ac:dyDescent="0.3">
      <c r="A456" s="156">
        <v>38205</v>
      </c>
      <c r="B456" s="137">
        <v>93.7</v>
      </c>
    </row>
    <row r="457" spans="1:2" x14ac:dyDescent="0.3">
      <c r="A457" s="156">
        <v>38212</v>
      </c>
      <c r="B457" s="137">
        <v>-417.9</v>
      </c>
    </row>
    <row r="458" spans="1:2" x14ac:dyDescent="0.3">
      <c r="A458" s="156">
        <v>38219</v>
      </c>
      <c r="B458" s="137">
        <v>87.7</v>
      </c>
    </row>
    <row r="459" spans="1:2" x14ac:dyDescent="0.3">
      <c r="A459" s="156">
        <v>38226</v>
      </c>
      <c r="B459" s="137">
        <v>32.1</v>
      </c>
    </row>
    <row r="460" spans="1:2" x14ac:dyDescent="0.3">
      <c r="A460" s="156">
        <v>38233</v>
      </c>
      <c r="B460" s="137">
        <v>630.20000000000005</v>
      </c>
    </row>
    <row r="461" spans="1:2" x14ac:dyDescent="0.3">
      <c r="A461" s="156">
        <v>38240</v>
      </c>
      <c r="B461" s="137">
        <v>-839.8</v>
      </c>
    </row>
    <row r="462" spans="1:2" x14ac:dyDescent="0.3">
      <c r="A462" s="156">
        <v>38247</v>
      </c>
      <c r="B462" s="137">
        <v>-171.2</v>
      </c>
    </row>
    <row r="463" spans="1:2" x14ac:dyDescent="0.3">
      <c r="A463" s="156">
        <v>38254</v>
      </c>
      <c r="B463" s="137">
        <v>-355.2</v>
      </c>
    </row>
    <row r="464" spans="1:2" x14ac:dyDescent="0.3">
      <c r="A464" s="156">
        <v>38261</v>
      </c>
      <c r="B464" s="137">
        <v>699.4</v>
      </c>
    </row>
    <row r="465" spans="1:2" x14ac:dyDescent="0.3">
      <c r="A465" s="156">
        <v>38268</v>
      </c>
      <c r="B465" s="137">
        <v>87.2</v>
      </c>
    </row>
    <row r="466" spans="1:2" x14ac:dyDescent="0.3">
      <c r="A466" s="156">
        <v>38275</v>
      </c>
      <c r="B466" s="137">
        <v>37.200000000000003</v>
      </c>
    </row>
    <row r="467" spans="1:2" x14ac:dyDescent="0.3">
      <c r="A467" s="156">
        <v>38282</v>
      </c>
      <c r="B467" s="137">
        <v>-25.4</v>
      </c>
    </row>
    <row r="468" spans="1:2" x14ac:dyDescent="0.3">
      <c r="A468" s="156">
        <v>38289</v>
      </c>
      <c r="B468" s="137">
        <v>452.1</v>
      </c>
    </row>
    <row r="469" spans="1:2" x14ac:dyDescent="0.3">
      <c r="A469" s="156">
        <v>38296</v>
      </c>
      <c r="B469" s="137">
        <v>184.1</v>
      </c>
    </row>
    <row r="470" spans="1:2" x14ac:dyDescent="0.3">
      <c r="A470" s="156">
        <v>38303</v>
      </c>
      <c r="B470" s="137">
        <v>53.8</v>
      </c>
    </row>
    <row r="471" spans="1:2" x14ac:dyDescent="0.3">
      <c r="A471" s="156">
        <v>38310</v>
      </c>
      <c r="B471" s="137">
        <v>130.4</v>
      </c>
    </row>
    <row r="472" spans="1:2" x14ac:dyDescent="0.3">
      <c r="A472" s="156">
        <v>38317</v>
      </c>
      <c r="B472" s="137">
        <v>232</v>
      </c>
    </row>
    <row r="473" spans="1:2" x14ac:dyDescent="0.3">
      <c r="A473" s="156">
        <v>38324</v>
      </c>
      <c r="B473" s="137">
        <v>1854.4</v>
      </c>
    </row>
    <row r="474" spans="1:2" x14ac:dyDescent="0.3">
      <c r="A474" s="156">
        <v>38331</v>
      </c>
      <c r="B474" s="137">
        <v>79.7</v>
      </c>
    </row>
    <row r="475" spans="1:2" x14ac:dyDescent="0.3">
      <c r="A475" s="156">
        <v>38338</v>
      </c>
      <c r="B475" s="137">
        <v>250.4</v>
      </c>
    </row>
    <row r="476" spans="1:2" x14ac:dyDescent="0.3">
      <c r="A476" s="156">
        <v>38345</v>
      </c>
      <c r="B476" s="137">
        <v>488.6</v>
      </c>
    </row>
    <row r="477" spans="1:2" x14ac:dyDescent="0.3">
      <c r="A477" s="156">
        <v>38352</v>
      </c>
      <c r="B477" s="137">
        <v>85.6</v>
      </c>
    </row>
    <row r="478" spans="1:2" x14ac:dyDescent="0.3">
      <c r="A478" s="156">
        <v>38359</v>
      </c>
      <c r="B478" s="137">
        <v>-244.2</v>
      </c>
    </row>
    <row r="479" spans="1:2" x14ac:dyDescent="0.3">
      <c r="A479" s="156">
        <v>38366</v>
      </c>
      <c r="B479" s="137">
        <v>298.3</v>
      </c>
    </row>
    <row r="480" spans="1:2" x14ac:dyDescent="0.3">
      <c r="A480" s="156">
        <v>38373</v>
      </c>
      <c r="B480" s="137">
        <v>212.3</v>
      </c>
    </row>
    <row r="481" spans="1:2" x14ac:dyDescent="0.3">
      <c r="A481" s="156">
        <v>38380</v>
      </c>
      <c r="B481" s="137">
        <v>18.2</v>
      </c>
    </row>
    <row r="482" spans="1:2" x14ac:dyDescent="0.3">
      <c r="A482" s="156">
        <v>38387</v>
      </c>
      <c r="B482" s="137">
        <v>-103.6</v>
      </c>
    </row>
    <row r="483" spans="1:2" x14ac:dyDescent="0.3">
      <c r="A483" s="156">
        <v>38394</v>
      </c>
      <c r="B483" s="137">
        <v>-116.4</v>
      </c>
    </row>
    <row r="484" spans="1:2" x14ac:dyDescent="0.3">
      <c r="A484" s="156">
        <v>38401</v>
      </c>
      <c r="B484" s="137">
        <v>-65</v>
      </c>
    </row>
    <row r="485" spans="1:2" x14ac:dyDescent="0.3">
      <c r="A485" s="156">
        <v>38408</v>
      </c>
      <c r="B485" s="137">
        <v>-127.6</v>
      </c>
    </row>
    <row r="486" spans="1:2" x14ac:dyDescent="0.3">
      <c r="A486" s="156">
        <v>38415</v>
      </c>
      <c r="B486" s="137">
        <v>728.3</v>
      </c>
    </row>
    <row r="487" spans="1:2" x14ac:dyDescent="0.3">
      <c r="A487" s="156">
        <v>38422</v>
      </c>
      <c r="B487" s="137">
        <v>-242.8</v>
      </c>
    </row>
    <row r="488" spans="1:2" x14ac:dyDescent="0.3">
      <c r="A488" s="156">
        <v>38429</v>
      </c>
      <c r="B488" s="137">
        <v>-158.9</v>
      </c>
    </row>
    <row r="489" spans="1:2" x14ac:dyDescent="0.3">
      <c r="A489" s="156">
        <v>38434</v>
      </c>
      <c r="B489" s="137">
        <v>-331.9</v>
      </c>
    </row>
    <row r="490" spans="1:2" x14ac:dyDescent="0.3">
      <c r="A490" s="156">
        <v>38443</v>
      </c>
      <c r="B490" s="137">
        <v>365.3</v>
      </c>
    </row>
    <row r="491" spans="1:2" x14ac:dyDescent="0.3">
      <c r="A491" s="156">
        <v>38450</v>
      </c>
      <c r="B491" s="137">
        <v>-1354.3</v>
      </c>
    </row>
    <row r="492" spans="1:2" x14ac:dyDescent="0.3">
      <c r="A492" s="156">
        <v>38457</v>
      </c>
      <c r="B492" s="137">
        <v>-194.7</v>
      </c>
    </row>
    <row r="493" spans="1:2" x14ac:dyDescent="0.3">
      <c r="A493" s="156">
        <v>38464</v>
      </c>
      <c r="B493" s="137">
        <v>-56.4</v>
      </c>
    </row>
    <row r="494" spans="1:2" x14ac:dyDescent="0.3">
      <c r="A494" s="156">
        <v>38471</v>
      </c>
      <c r="B494" s="137">
        <v>591.70000000000005</v>
      </c>
    </row>
    <row r="495" spans="1:2" x14ac:dyDescent="0.3">
      <c r="A495" s="156">
        <v>38478</v>
      </c>
      <c r="B495" s="137">
        <v>-573.5</v>
      </c>
    </row>
    <row r="496" spans="1:2" x14ac:dyDescent="0.3">
      <c r="A496" s="156">
        <v>38485</v>
      </c>
      <c r="B496" s="137">
        <v>-250.8</v>
      </c>
    </row>
    <row r="497" spans="1:2" x14ac:dyDescent="0.3">
      <c r="A497" s="156">
        <v>38492</v>
      </c>
      <c r="B497" s="137">
        <v>-147.69999999999999</v>
      </c>
    </row>
    <row r="498" spans="1:2" x14ac:dyDescent="0.3">
      <c r="A498" s="156">
        <v>38499</v>
      </c>
      <c r="B498" s="137">
        <v>14.2</v>
      </c>
    </row>
    <row r="499" spans="1:2" x14ac:dyDescent="0.3">
      <c r="A499" s="156">
        <v>38506</v>
      </c>
      <c r="B499" s="137">
        <v>940.2</v>
      </c>
    </row>
    <row r="500" spans="1:2" x14ac:dyDescent="0.3">
      <c r="A500" s="156">
        <v>38513</v>
      </c>
      <c r="B500" s="137">
        <v>-452.6</v>
      </c>
    </row>
    <row r="501" spans="1:2" x14ac:dyDescent="0.3">
      <c r="A501" s="156">
        <v>38520</v>
      </c>
      <c r="B501" s="137">
        <v>133.1</v>
      </c>
    </row>
    <row r="502" spans="1:2" x14ac:dyDescent="0.3">
      <c r="A502" s="156">
        <v>38527</v>
      </c>
      <c r="B502" s="137">
        <v>277.2</v>
      </c>
    </row>
    <row r="503" spans="1:2" x14ac:dyDescent="0.3">
      <c r="A503" s="156">
        <v>38534</v>
      </c>
      <c r="B503" s="137">
        <v>978.5</v>
      </c>
    </row>
    <row r="504" spans="1:2" x14ac:dyDescent="0.3">
      <c r="A504" s="156">
        <v>38541</v>
      </c>
      <c r="B504" s="137">
        <v>-1035.8</v>
      </c>
    </row>
    <row r="505" spans="1:2" x14ac:dyDescent="0.3">
      <c r="A505" s="156">
        <v>38548</v>
      </c>
      <c r="B505" s="137">
        <v>-3264.5</v>
      </c>
    </row>
    <row r="506" spans="1:2" x14ac:dyDescent="0.3">
      <c r="A506" s="156">
        <v>38555</v>
      </c>
      <c r="B506" s="137">
        <v>127.8</v>
      </c>
    </row>
    <row r="507" spans="1:2" x14ac:dyDescent="0.3">
      <c r="A507" s="156">
        <v>38562</v>
      </c>
      <c r="B507" s="137">
        <v>1869.9</v>
      </c>
    </row>
    <row r="508" spans="1:2" x14ac:dyDescent="0.3">
      <c r="A508" s="156">
        <v>38569</v>
      </c>
      <c r="B508" s="137">
        <v>50.8</v>
      </c>
    </row>
    <row r="509" spans="1:2" x14ac:dyDescent="0.3">
      <c r="A509" s="156">
        <v>38576</v>
      </c>
      <c r="B509" s="137">
        <v>-100.2</v>
      </c>
    </row>
    <row r="510" spans="1:2" x14ac:dyDescent="0.3">
      <c r="A510" s="156">
        <v>38583</v>
      </c>
      <c r="B510" s="137">
        <v>-106.7</v>
      </c>
    </row>
    <row r="511" spans="1:2" x14ac:dyDescent="0.3">
      <c r="A511" s="156">
        <v>38590</v>
      </c>
      <c r="B511" s="137">
        <v>126.3</v>
      </c>
    </row>
    <row r="512" spans="1:2" x14ac:dyDescent="0.3">
      <c r="A512" s="156">
        <v>38597</v>
      </c>
      <c r="B512" s="137">
        <v>1645.7</v>
      </c>
    </row>
    <row r="513" spans="1:2" x14ac:dyDescent="0.3">
      <c r="A513" s="156">
        <v>38604</v>
      </c>
      <c r="B513" s="137">
        <v>226.7</v>
      </c>
    </row>
    <row r="514" spans="1:2" x14ac:dyDescent="0.3">
      <c r="A514" s="156">
        <v>38610</v>
      </c>
      <c r="B514" s="137">
        <v>-208</v>
      </c>
    </row>
    <row r="515" spans="1:2" x14ac:dyDescent="0.3">
      <c r="A515" s="156">
        <v>38618</v>
      </c>
      <c r="B515" s="137">
        <v>-18.8</v>
      </c>
    </row>
    <row r="516" spans="1:2" x14ac:dyDescent="0.3">
      <c r="A516" s="156">
        <v>38625</v>
      </c>
      <c r="B516" s="137">
        <v>1889.7</v>
      </c>
    </row>
    <row r="517" spans="1:2" x14ac:dyDescent="0.3">
      <c r="A517" s="156">
        <v>38632</v>
      </c>
      <c r="B517" s="137">
        <v>-81.099999999999994</v>
      </c>
    </row>
    <row r="518" spans="1:2" x14ac:dyDescent="0.3">
      <c r="A518" s="156">
        <v>38639</v>
      </c>
      <c r="B518" s="137">
        <v>-423.8</v>
      </c>
    </row>
    <row r="519" spans="1:2" x14ac:dyDescent="0.3">
      <c r="A519" s="156">
        <v>38646</v>
      </c>
      <c r="B519" s="137">
        <v>26.5</v>
      </c>
    </row>
    <row r="520" spans="1:2" x14ac:dyDescent="0.3">
      <c r="A520" s="156">
        <v>38653</v>
      </c>
      <c r="B520" s="137">
        <v>-63.3</v>
      </c>
    </row>
    <row r="521" spans="1:2" x14ac:dyDescent="0.3">
      <c r="A521" s="156">
        <v>38660</v>
      </c>
      <c r="B521" s="137">
        <v>2664.3</v>
      </c>
    </row>
    <row r="522" spans="1:2" x14ac:dyDescent="0.3">
      <c r="A522" s="156">
        <v>38667</v>
      </c>
      <c r="B522" s="137">
        <v>175.4</v>
      </c>
    </row>
    <row r="523" spans="1:2" x14ac:dyDescent="0.3">
      <c r="A523" s="156">
        <v>38674</v>
      </c>
      <c r="B523" s="137">
        <v>102.9</v>
      </c>
    </row>
    <row r="524" spans="1:2" x14ac:dyDescent="0.3">
      <c r="A524" s="156">
        <v>38681</v>
      </c>
      <c r="B524" s="137">
        <v>237.5</v>
      </c>
    </row>
    <row r="525" spans="1:2" x14ac:dyDescent="0.3">
      <c r="A525" s="156">
        <v>38688</v>
      </c>
      <c r="B525" s="137">
        <v>1442.4</v>
      </c>
    </row>
    <row r="526" spans="1:2" x14ac:dyDescent="0.3">
      <c r="A526" s="156">
        <v>38695</v>
      </c>
      <c r="B526" s="137">
        <v>77.3</v>
      </c>
    </row>
    <row r="527" spans="1:2" x14ac:dyDescent="0.3">
      <c r="A527" s="156">
        <v>38702</v>
      </c>
      <c r="B527" s="137">
        <v>121</v>
      </c>
    </row>
    <row r="528" spans="1:2" x14ac:dyDescent="0.3">
      <c r="A528" s="156">
        <v>38709</v>
      </c>
      <c r="B528" s="137">
        <v>-34</v>
      </c>
    </row>
    <row r="529" spans="1:2" x14ac:dyDescent="0.3">
      <c r="A529" s="156">
        <v>38716</v>
      </c>
      <c r="B529" s="137">
        <v>1587.7</v>
      </c>
    </row>
    <row r="530" spans="1:2" x14ac:dyDescent="0.3">
      <c r="A530" s="156">
        <v>38723</v>
      </c>
      <c r="B530" s="137">
        <v>192.6</v>
      </c>
    </row>
    <row r="531" spans="1:2" x14ac:dyDescent="0.3">
      <c r="A531" s="156">
        <v>38730</v>
      </c>
      <c r="B531" s="137">
        <v>272.3</v>
      </c>
    </row>
    <row r="532" spans="1:2" x14ac:dyDescent="0.3">
      <c r="A532" s="156">
        <v>38737</v>
      </c>
      <c r="B532" s="137">
        <v>50.2</v>
      </c>
    </row>
    <row r="533" spans="1:2" x14ac:dyDescent="0.3">
      <c r="A533" s="156">
        <v>38744</v>
      </c>
      <c r="B533" s="137">
        <v>424.9</v>
      </c>
    </row>
    <row r="534" spans="1:2" x14ac:dyDescent="0.3">
      <c r="A534" s="156">
        <v>38751</v>
      </c>
      <c r="B534" s="137">
        <v>-2357.3000000000002</v>
      </c>
    </row>
    <row r="535" spans="1:2" x14ac:dyDescent="0.3">
      <c r="A535" s="156">
        <v>38758</v>
      </c>
      <c r="B535" s="137">
        <v>-109</v>
      </c>
    </row>
    <row r="536" spans="1:2" x14ac:dyDescent="0.3">
      <c r="A536" s="156">
        <v>38765</v>
      </c>
      <c r="B536" s="137">
        <v>128.80000000000001</v>
      </c>
    </row>
    <row r="537" spans="1:2" x14ac:dyDescent="0.3">
      <c r="A537" s="156">
        <v>38772</v>
      </c>
      <c r="B537" s="137">
        <v>1.7</v>
      </c>
    </row>
    <row r="538" spans="1:2" x14ac:dyDescent="0.3">
      <c r="A538" s="156">
        <v>38779</v>
      </c>
      <c r="B538" s="137">
        <v>78.5</v>
      </c>
    </row>
    <row r="539" spans="1:2" x14ac:dyDescent="0.3">
      <c r="A539" s="156">
        <v>38786</v>
      </c>
      <c r="B539" s="137">
        <v>-111.1</v>
      </c>
    </row>
    <row r="540" spans="1:2" x14ac:dyDescent="0.3">
      <c r="A540" s="156">
        <v>38793</v>
      </c>
      <c r="B540" s="137">
        <v>272.8</v>
      </c>
    </row>
    <row r="541" spans="1:2" x14ac:dyDescent="0.3">
      <c r="A541" s="156">
        <v>38800</v>
      </c>
      <c r="B541" s="137">
        <v>32.700000000000003</v>
      </c>
    </row>
    <row r="542" spans="1:2" x14ac:dyDescent="0.3">
      <c r="A542" s="156">
        <v>38807</v>
      </c>
      <c r="B542" s="137">
        <v>-58.9</v>
      </c>
    </row>
    <row r="543" spans="1:2" x14ac:dyDescent="0.3">
      <c r="A543" s="156">
        <v>38814</v>
      </c>
      <c r="B543" s="137">
        <v>74.2</v>
      </c>
    </row>
    <row r="544" spans="1:2" x14ac:dyDescent="0.3">
      <c r="A544" s="156">
        <v>38819</v>
      </c>
      <c r="B544" s="137">
        <v>1116.4000000000001</v>
      </c>
    </row>
    <row r="545" spans="1:2" x14ac:dyDescent="0.3">
      <c r="A545" s="156">
        <v>38828</v>
      </c>
      <c r="B545" s="137">
        <v>939.3</v>
      </c>
    </row>
    <row r="546" spans="1:2" x14ac:dyDescent="0.3">
      <c r="A546" s="156">
        <v>38835</v>
      </c>
      <c r="B546" s="137">
        <v>994.5</v>
      </c>
    </row>
    <row r="547" spans="1:2" x14ac:dyDescent="0.3">
      <c r="A547" s="156">
        <v>38842</v>
      </c>
      <c r="B547" s="137">
        <v>1304.4000000000001</v>
      </c>
    </row>
    <row r="548" spans="1:2" x14ac:dyDescent="0.3">
      <c r="A548" s="156">
        <v>38849</v>
      </c>
      <c r="B548" s="137">
        <v>906.1</v>
      </c>
    </row>
    <row r="549" spans="1:2" x14ac:dyDescent="0.3">
      <c r="A549" s="156">
        <v>38856</v>
      </c>
      <c r="B549" s="137">
        <v>564.70000000000005</v>
      </c>
    </row>
    <row r="550" spans="1:2" x14ac:dyDescent="0.3">
      <c r="A550" s="156">
        <v>38863</v>
      </c>
      <c r="B550" s="137">
        <v>1187.7</v>
      </c>
    </row>
    <row r="551" spans="1:2" x14ac:dyDescent="0.3">
      <c r="A551" s="156">
        <v>38870</v>
      </c>
      <c r="B551" s="137">
        <v>1180.9000000000001</v>
      </c>
    </row>
    <row r="552" spans="1:2" x14ac:dyDescent="0.3">
      <c r="A552" s="156">
        <v>38877</v>
      </c>
      <c r="B552" s="137">
        <v>294.3</v>
      </c>
    </row>
    <row r="553" spans="1:2" x14ac:dyDescent="0.3">
      <c r="A553" s="156">
        <v>38884</v>
      </c>
      <c r="B553" s="137">
        <v>669</v>
      </c>
    </row>
    <row r="554" spans="1:2" x14ac:dyDescent="0.3">
      <c r="A554" s="156">
        <v>38891</v>
      </c>
      <c r="B554" s="137">
        <v>587.5</v>
      </c>
    </row>
    <row r="555" spans="1:2" x14ac:dyDescent="0.3">
      <c r="A555" s="156">
        <v>38898</v>
      </c>
      <c r="B555" s="137">
        <v>1436.6</v>
      </c>
    </row>
    <row r="556" spans="1:2" x14ac:dyDescent="0.3">
      <c r="A556" s="156">
        <v>38905</v>
      </c>
      <c r="B556" s="137">
        <v>358.5</v>
      </c>
    </row>
    <row r="557" spans="1:2" x14ac:dyDescent="0.3">
      <c r="A557" s="156">
        <v>38912</v>
      </c>
      <c r="B557" s="137">
        <v>-910.8</v>
      </c>
    </row>
    <row r="558" spans="1:2" x14ac:dyDescent="0.3">
      <c r="A558" s="156">
        <v>38919</v>
      </c>
      <c r="B558" s="137">
        <v>-157.1</v>
      </c>
    </row>
    <row r="559" spans="1:2" x14ac:dyDescent="0.3">
      <c r="A559" s="156">
        <v>38926</v>
      </c>
      <c r="B559" s="137">
        <v>-435.8</v>
      </c>
    </row>
    <row r="560" spans="1:2" x14ac:dyDescent="0.3">
      <c r="A560" s="156">
        <v>38933</v>
      </c>
      <c r="B560" s="137">
        <v>94.8</v>
      </c>
    </row>
    <row r="561" spans="1:2" x14ac:dyDescent="0.3">
      <c r="A561" s="156">
        <v>38940</v>
      </c>
      <c r="B561" s="137">
        <v>219.6</v>
      </c>
    </row>
    <row r="562" spans="1:2" x14ac:dyDescent="0.3">
      <c r="A562" s="156">
        <v>38947</v>
      </c>
      <c r="B562" s="137">
        <v>-12272.2</v>
      </c>
    </row>
    <row r="563" spans="1:2" x14ac:dyDescent="0.3">
      <c r="A563" s="156">
        <v>38954</v>
      </c>
      <c r="B563" s="137">
        <v>217.6</v>
      </c>
    </row>
    <row r="564" spans="1:2" x14ac:dyDescent="0.3">
      <c r="A564" s="156">
        <v>38961</v>
      </c>
      <c r="B564" s="137">
        <v>31.2</v>
      </c>
    </row>
    <row r="565" spans="1:2" x14ac:dyDescent="0.3">
      <c r="A565" s="156">
        <v>38968</v>
      </c>
      <c r="B565" s="137">
        <v>-339.3</v>
      </c>
    </row>
    <row r="566" spans="1:2" x14ac:dyDescent="0.3">
      <c r="A566" s="156">
        <v>38975</v>
      </c>
      <c r="B566" s="137">
        <v>670.9</v>
      </c>
    </row>
    <row r="567" spans="1:2" x14ac:dyDescent="0.3">
      <c r="A567" s="156">
        <v>38982</v>
      </c>
      <c r="B567" s="137">
        <v>731.3</v>
      </c>
    </row>
    <row r="568" spans="1:2" x14ac:dyDescent="0.3">
      <c r="A568" s="156">
        <v>38989</v>
      </c>
      <c r="B568" s="137">
        <v>351.2</v>
      </c>
    </row>
    <row r="569" spans="1:2" x14ac:dyDescent="0.3">
      <c r="A569" s="156">
        <v>38996</v>
      </c>
      <c r="B569" s="137">
        <v>294.60000000000002</v>
      </c>
    </row>
    <row r="570" spans="1:2" x14ac:dyDescent="0.3">
      <c r="A570" s="156">
        <v>39003</v>
      </c>
      <c r="B570" s="137">
        <v>-127</v>
      </c>
    </row>
    <row r="571" spans="1:2" x14ac:dyDescent="0.3">
      <c r="A571" s="156">
        <v>39010</v>
      </c>
      <c r="B571" s="137">
        <v>774.2</v>
      </c>
    </row>
    <row r="572" spans="1:2" x14ac:dyDescent="0.3">
      <c r="A572" s="156">
        <v>39017</v>
      </c>
      <c r="B572" s="137">
        <v>510</v>
      </c>
    </row>
    <row r="573" spans="1:2" x14ac:dyDescent="0.3">
      <c r="A573" s="156">
        <v>39024</v>
      </c>
      <c r="B573" s="137">
        <v>-183.8</v>
      </c>
    </row>
    <row r="574" spans="1:2" x14ac:dyDescent="0.3">
      <c r="A574" s="156">
        <v>39031</v>
      </c>
      <c r="B574" s="137">
        <v>24.4</v>
      </c>
    </row>
    <row r="575" spans="1:2" x14ac:dyDescent="0.3">
      <c r="A575" s="156">
        <v>39038</v>
      </c>
      <c r="B575" s="137">
        <v>106</v>
      </c>
    </row>
    <row r="576" spans="1:2" x14ac:dyDescent="0.3">
      <c r="A576" s="156">
        <v>39045</v>
      </c>
      <c r="B576" s="137">
        <v>491.6</v>
      </c>
    </row>
    <row r="577" spans="1:2" x14ac:dyDescent="0.3">
      <c r="A577" s="156">
        <v>39051</v>
      </c>
      <c r="B577" s="137">
        <v>349.6</v>
      </c>
    </row>
    <row r="578" spans="1:2" x14ac:dyDescent="0.3">
      <c r="A578" s="156">
        <v>39059</v>
      </c>
      <c r="B578" s="137">
        <v>-204.6</v>
      </c>
    </row>
    <row r="579" spans="1:2" x14ac:dyDescent="0.3">
      <c r="A579" s="156">
        <v>39066</v>
      </c>
      <c r="B579" s="137">
        <v>218.5</v>
      </c>
    </row>
    <row r="580" spans="1:2" x14ac:dyDescent="0.3">
      <c r="A580" s="156">
        <v>39073</v>
      </c>
      <c r="B580" s="137">
        <v>160.69999999999999</v>
      </c>
    </row>
    <row r="581" spans="1:2" x14ac:dyDescent="0.3">
      <c r="A581" s="156">
        <v>39080</v>
      </c>
      <c r="B581" s="137">
        <v>-2037.1</v>
      </c>
    </row>
    <row r="582" spans="1:2" x14ac:dyDescent="0.3">
      <c r="A582" s="156">
        <v>39087</v>
      </c>
      <c r="B582" s="137">
        <v>372.2</v>
      </c>
    </row>
    <row r="583" spans="1:2" x14ac:dyDescent="0.3">
      <c r="A583" s="156">
        <v>39094</v>
      </c>
      <c r="B583" s="137">
        <v>83.6</v>
      </c>
    </row>
    <row r="584" spans="1:2" x14ac:dyDescent="0.3">
      <c r="A584" s="156">
        <v>39101</v>
      </c>
      <c r="B584" s="137">
        <v>-287.7</v>
      </c>
    </row>
    <row r="585" spans="1:2" x14ac:dyDescent="0.3">
      <c r="A585" s="156">
        <v>39108</v>
      </c>
      <c r="B585" s="137">
        <v>-7.6</v>
      </c>
    </row>
    <row r="586" spans="1:2" x14ac:dyDescent="0.3">
      <c r="A586" s="156">
        <v>39115</v>
      </c>
      <c r="B586" s="137">
        <v>-45</v>
      </c>
    </row>
    <row r="587" spans="1:2" x14ac:dyDescent="0.3">
      <c r="A587" s="156">
        <v>39122</v>
      </c>
      <c r="B587" s="137">
        <v>419.2</v>
      </c>
    </row>
    <row r="588" spans="1:2" x14ac:dyDescent="0.3">
      <c r="A588" s="156">
        <v>39129</v>
      </c>
      <c r="B588" s="137">
        <v>435.3</v>
      </c>
    </row>
    <row r="589" spans="1:2" x14ac:dyDescent="0.3">
      <c r="A589" s="156">
        <v>39136</v>
      </c>
      <c r="B589" s="137">
        <v>223.2</v>
      </c>
    </row>
    <row r="590" spans="1:2" x14ac:dyDescent="0.3">
      <c r="A590" s="156">
        <v>39143</v>
      </c>
      <c r="B590" s="137">
        <v>119.3</v>
      </c>
    </row>
    <row r="591" spans="1:2" x14ac:dyDescent="0.3">
      <c r="A591" s="156">
        <v>39150</v>
      </c>
      <c r="B591" s="137">
        <v>72.7</v>
      </c>
    </row>
    <row r="592" spans="1:2" x14ac:dyDescent="0.3">
      <c r="A592" s="156">
        <v>39157</v>
      </c>
      <c r="B592" s="137">
        <v>267</v>
      </c>
    </row>
    <row r="593" spans="1:2" x14ac:dyDescent="0.3">
      <c r="A593" s="156">
        <v>39164</v>
      </c>
      <c r="B593" s="137">
        <v>-2</v>
      </c>
    </row>
    <row r="594" spans="1:2" x14ac:dyDescent="0.3">
      <c r="A594" s="156">
        <v>39171</v>
      </c>
      <c r="B594" s="137">
        <v>-134.4</v>
      </c>
    </row>
    <row r="595" spans="1:2" x14ac:dyDescent="0.3">
      <c r="A595" s="156">
        <v>39176</v>
      </c>
      <c r="B595" s="137">
        <v>156</v>
      </c>
    </row>
    <row r="596" spans="1:2" x14ac:dyDescent="0.3">
      <c r="A596" s="156">
        <v>39185</v>
      </c>
      <c r="B596" s="137">
        <v>-164.9</v>
      </c>
    </row>
    <row r="597" spans="1:2" x14ac:dyDescent="0.3">
      <c r="A597" s="156">
        <v>39192</v>
      </c>
      <c r="B597" s="137">
        <v>151.80000000000001</v>
      </c>
    </row>
    <row r="598" spans="1:2" x14ac:dyDescent="0.3">
      <c r="A598" s="156">
        <v>39199</v>
      </c>
      <c r="B598" s="137">
        <v>84.8</v>
      </c>
    </row>
    <row r="599" spans="1:2" x14ac:dyDescent="0.3">
      <c r="A599" s="156">
        <v>39206</v>
      </c>
      <c r="B599" s="137">
        <v>258.10000000000002</v>
      </c>
    </row>
    <row r="600" spans="1:2" x14ac:dyDescent="0.3">
      <c r="A600" s="156">
        <v>39213</v>
      </c>
      <c r="B600" s="137">
        <v>143.69999999999999</v>
      </c>
    </row>
    <row r="601" spans="1:2" x14ac:dyDescent="0.3">
      <c r="A601" s="156">
        <v>39220</v>
      </c>
      <c r="B601" s="137">
        <v>-335.2</v>
      </c>
    </row>
    <row r="602" spans="1:2" x14ac:dyDescent="0.3">
      <c r="A602" s="156">
        <v>39227</v>
      </c>
      <c r="B602" s="137">
        <v>142.69999999999999</v>
      </c>
    </row>
    <row r="603" spans="1:2" x14ac:dyDescent="0.3">
      <c r="A603" s="156">
        <v>39234</v>
      </c>
      <c r="B603" s="137">
        <v>-158.6</v>
      </c>
    </row>
    <row r="604" spans="1:2" x14ac:dyDescent="0.3">
      <c r="A604" s="156">
        <v>39241</v>
      </c>
      <c r="B604" s="137">
        <v>81.7</v>
      </c>
    </row>
    <row r="605" spans="1:2" x14ac:dyDescent="0.3">
      <c r="A605" s="156">
        <v>39248</v>
      </c>
      <c r="B605" s="137">
        <v>132</v>
      </c>
    </row>
    <row r="606" spans="1:2" x14ac:dyDescent="0.3">
      <c r="A606" s="156">
        <v>39255</v>
      </c>
      <c r="B606" s="137">
        <v>159.69999999999999</v>
      </c>
    </row>
    <row r="607" spans="1:2" x14ac:dyDescent="0.3">
      <c r="A607" s="156">
        <v>39262</v>
      </c>
      <c r="B607" s="137">
        <v>92.1</v>
      </c>
    </row>
    <row r="608" spans="1:2" x14ac:dyDescent="0.3">
      <c r="A608" s="156">
        <v>39269</v>
      </c>
      <c r="B608" s="137">
        <v>-54.3</v>
      </c>
    </row>
    <row r="609" spans="1:2" x14ac:dyDescent="0.3">
      <c r="A609" s="156">
        <v>39276</v>
      </c>
      <c r="B609" s="137">
        <v>-165</v>
      </c>
    </row>
    <row r="610" spans="1:2" x14ac:dyDescent="0.3">
      <c r="A610" s="156">
        <v>39283</v>
      </c>
      <c r="B610" s="137">
        <v>1190</v>
      </c>
    </row>
    <row r="611" spans="1:2" x14ac:dyDescent="0.3">
      <c r="A611" s="156">
        <v>39290</v>
      </c>
      <c r="B611" s="137">
        <v>270.2</v>
      </c>
    </row>
    <row r="612" spans="1:2" x14ac:dyDescent="0.3">
      <c r="A612" s="156">
        <v>39297</v>
      </c>
      <c r="B612" s="137">
        <v>131.5</v>
      </c>
    </row>
    <row r="613" spans="1:2" x14ac:dyDescent="0.3">
      <c r="A613" s="156">
        <v>39304</v>
      </c>
      <c r="B613" s="137">
        <v>365.9</v>
      </c>
    </row>
    <row r="614" spans="1:2" x14ac:dyDescent="0.3">
      <c r="A614" s="156">
        <v>39311</v>
      </c>
      <c r="B614" s="137">
        <v>-1257</v>
      </c>
    </row>
    <row r="615" spans="1:2" x14ac:dyDescent="0.3">
      <c r="A615" s="156">
        <v>39318</v>
      </c>
      <c r="B615" s="137">
        <v>486.3</v>
      </c>
    </row>
    <row r="616" spans="1:2" x14ac:dyDescent="0.3">
      <c r="A616" s="156">
        <v>39325</v>
      </c>
      <c r="B616" s="137">
        <v>153.4</v>
      </c>
    </row>
    <row r="617" spans="1:2" x14ac:dyDescent="0.3">
      <c r="A617" s="156">
        <v>39332</v>
      </c>
      <c r="B617" s="137">
        <v>364.8</v>
      </c>
    </row>
    <row r="618" spans="1:2" x14ac:dyDescent="0.3">
      <c r="A618" s="156">
        <v>39339</v>
      </c>
      <c r="B618" s="137">
        <v>854.6</v>
      </c>
    </row>
    <row r="619" spans="1:2" x14ac:dyDescent="0.3">
      <c r="A619" s="156">
        <v>39346</v>
      </c>
      <c r="B619" s="137">
        <v>961.5</v>
      </c>
    </row>
    <row r="620" spans="1:2" x14ac:dyDescent="0.3">
      <c r="A620" s="156">
        <v>39353</v>
      </c>
      <c r="B620" s="137">
        <v>-17.2</v>
      </c>
    </row>
    <row r="621" spans="1:2" x14ac:dyDescent="0.3">
      <c r="A621" s="156">
        <v>39360</v>
      </c>
      <c r="B621" s="137">
        <v>10</v>
      </c>
    </row>
    <row r="622" spans="1:2" x14ac:dyDescent="0.3">
      <c r="A622" s="156">
        <v>39367</v>
      </c>
      <c r="B622" s="137">
        <v>789.2</v>
      </c>
    </row>
    <row r="623" spans="1:2" x14ac:dyDescent="0.3">
      <c r="A623" s="156">
        <v>39374</v>
      </c>
      <c r="B623" s="137">
        <v>1285.0999999999999</v>
      </c>
    </row>
    <row r="624" spans="1:2" x14ac:dyDescent="0.3">
      <c r="A624" s="156">
        <v>39381</v>
      </c>
      <c r="B624" s="137">
        <v>213.6</v>
      </c>
    </row>
    <row r="625" spans="1:2" x14ac:dyDescent="0.3">
      <c r="A625" s="156">
        <v>39387</v>
      </c>
      <c r="B625" s="137">
        <v>186.9</v>
      </c>
    </row>
    <row r="626" spans="1:2" x14ac:dyDescent="0.3">
      <c r="A626" s="156">
        <v>39395</v>
      </c>
      <c r="B626" s="137">
        <v>29</v>
      </c>
    </row>
    <row r="627" spans="1:2" x14ac:dyDescent="0.3">
      <c r="A627" s="156">
        <v>39402</v>
      </c>
      <c r="B627" s="137">
        <v>-94.3</v>
      </c>
    </row>
    <row r="628" spans="1:2" x14ac:dyDescent="0.3">
      <c r="A628" s="156">
        <v>39409</v>
      </c>
      <c r="B628" s="137">
        <v>774.6</v>
      </c>
    </row>
    <row r="629" spans="1:2" x14ac:dyDescent="0.3">
      <c r="A629" s="156">
        <v>39416</v>
      </c>
      <c r="B629" s="137">
        <v>984.3</v>
      </c>
    </row>
    <row r="630" spans="1:2" x14ac:dyDescent="0.3">
      <c r="A630" s="156">
        <v>39423</v>
      </c>
      <c r="B630" s="137">
        <v>-163.80000000000001</v>
      </c>
    </row>
    <row r="631" spans="1:2" x14ac:dyDescent="0.3">
      <c r="A631" s="156">
        <v>39430</v>
      </c>
      <c r="B631" s="137">
        <v>-225.3</v>
      </c>
    </row>
    <row r="632" spans="1:2" x14ac:dyDescent="0.3">
      <c r="A632" s="156">
        <v>39437</v>
      </c>
      <c r="B632" s="137">
        <v>228.7</v>
      </c>
    </row>
    <row r="633" spans="1:2" x14ac:dyDescent="0.3">
      <c r="A633" s="156">
        <v>39444</v>
      </c>
      <c r="B633" s="137">
        <v>652</v>
      </c>
    </row>
    <row r="634" spans="1:2" x14ac:dyDescent="0.3">
      <c r="A634" s="156">
        <v>39451</v>
      </c>
      <c r="B634" s="137">
        <v>453.6</v>
      </c>
    </row>
    <row r="635" spans="1:2" x14ac:dyDescent="0.3">
      <c r="A635" s="156">
        <v>39458</v>
      </c>
      <c r="B635" s="137">
        <v>540.4</v>
      </c>
    </row>
    <row r="636" spans="1:2" x14ac:dyDescent="0.3">
      <c r="A636" s="156">
        <v>39465</v>
      </c>
      <c r="B636" s="137">
        <v>801.4</v>
      </c>
    </row>
    <row r="637" spans="1:2" x14ac:dyDescent="0.3">
      <c r="A637" s="156">
        <v>39472</v>
      </c>
      <c r="B637" s="137">
        <v>235.7</v>
      </c>
    </row>
    <row r="638" spans="1:2" x14ac:dyDescent="0.3">
      <c r="A638" s="156">
        <v>39479</v>
      </c>
      <c r="B638" s="137">
        <v>191.1</v>
      </c>
    </row>
    <row r="639" spans="1:2" x14ac:dyDescent="0.3">
      <c r="A639" s="156">
        <v>39486</v>
      </c>
      <c r="B639" s="137">
        <v>-118.4</v>
      </c>
    </row>
    <row r="640" spans="1:2" x14ac:dyDescent="0.3">
      <c r="A640" s="156">
        <v>39493</v>
      </c>
      <c r="B640" s="137">
        <v>452.9</v>
      </c>
    </row>
    <row r="641" spans="1:2" x14ac:dyDescent="0.3">
      <c r="A641" s="156">
        <v>39500</v>
      </c>
      <c r="B641" s="137">
        <v>-121.1</v>
      </c>
    </row>
    <row r="642" spans="1:2" x14ac:dyDescent="0.3">
      <c r="A642" s="156">
        <v>39507</v>
      </c>
      <c r="B642" s="137">
        <v>1061.9000000000001</v>
      </c>
    </row>
    <row r="643" spans="1:2" x14ac:dyDescent="0.3">
      <c r="A643" s="156">
        <v>39514</v>
      </c>
      <c r="B643" s="137">
        <v>1298.2</v>
      </c>
    </row>
    <row r="644" spans="1:2" x14ac:dyDescent="0.3">
      <c r="A644" s="156">
        <v>39521</v>
      </c>
      <c r="B644" s="137">
        <v>-652</v>
      </c>
    </row>
    <row r="645" spans="1:2" x14ac:dyDescent="0.3">
      <c r="A645" s="156">
        <v>39526</v>
      </c>
      <c r="B645" s="137">
        <v>801.1</v>
      </c>
    </row>
    <row r="646" spans="1:2" x14ac:dyDescent="0.3">
      <c r="A646" s="156">
        <v>39535</v>
      </c>
      <c r="B646" s="137">
        <v>42</v>
      </c>
    </row>
    <row r="647" spans="1:2" x14ac:dyDescent="0.3">
      <c r="A647" s="156">
        <v>39542</v>
      </c>
      <c r="B647" s="137">
        <v>796.2</v>
      </c>
    </row>
    <row r="648" spans="1:2" x14ac:dyDescent="0.3">
      <c r="A648" s="156">
        <v>39549</v>
      </c>
      <c r="B648" s="137">
        <v>973.1</v>
      </c>
    </row>
    <row r="649" spans="1:2" x14ac:dyDescent="0.3">
      <c r="A649" s="156">
        <v>39556</v>
      </c>
      <c r="B649" s="137">
        <v>-263.8</v>
      </c>
    </row>
    <row r="650" spans="1:2" x14ac:dyDescent="0.3">
      <c r="A650" s="156">
        <v>39563</v>
      </c>
      <c r="B650" s="137">
        <v>382.2</v>
      </c>
    </row>
    <row r="651" spans="1:2" x14ac:dyDescent="0.3">
      <c r="A651" s="156">
        <v>39570</v>
      </c>
      <c r="B651" s="137">
        <v>-110.3</v>
      </c>
    </row>
    <row r="652" spans="1:2" x14ac:dyDescent="0.3">
      <c r="A652" s="156">
        <v>39577</v>
      </c>
      <c r="B652" s="137">
        <v>111.9</v>
      </c>
    </row>
    <row r="653" spans="1:2" x14ac:dyDescent="0.3">
      <c r="A653" s="156">
        <v>39584</v>
      </c>
      <c r="B653" s="137">
        <v>62.3</v>
      </c>
    </row>
    <row r="654" spans="1:2" x14ac:dyDescent="0.3">
      <c r="A654" s="156">
        <v>39591</v>
      </c>
      <c r="B654" s="137">
        <v>393.1</v>
      </c>
    </row>
    <row r="655" spans="1:2" x14ac:dyDescent="0.3">
      <c r="A655" s="156">
        <v>39598</v>
      </c>
      <c r="B655" s="137">
        <v>-589.70000000000005</v>
      </c>
    </row>
    <row r="656" spans="1:2" x14ac:dyDescent="0.3">
      <c r="A656" s="156">
        <v>39605</v>
      </c>
      <c r="B656" s="137">
        <v>389.6</v>
      </c>
    </row>
    <row r="657" spans="1:2" x14ac:dyDescent="0.3">
      <c r="A657" s="156">
        <v>39612</v>
      </c>
      <c r="B657" s="137">
        <v>-176.5</v>
      </c>
    </row>
    <row r="658" spans="1:2" x14ac:dyDescent="0.3">
      <c r="A658" s="156">
        <v>39619</v>
      </c>
      <c r="B658" s="137">
        <v>712.9</v>
      </c>
    </row>
    <row r="659" spans="1:2" x14ac:dyDescent="0.3">
      <c r="A659" s="156">
        <v>39626</v>
      </c>
      <c r="B659" s="137">
        <v>101.1</v>
      </c>
    </row>
    <row r="660" spans="1:2" x14ac:dyDescent="0.3">
      <c r="A660" s="156">
        <v>39633</v>
      </c>
      <c r="B660" s="137">
        <v>442</v>
      </c>
    </row>
    <row r="661" spans="1:2" x14ac:dyDescent="0.3">
      <c r="A661" s="156">
        <v>39640</v>
      </c>
      <c r="B661" s="137">
        <v>637.79999999999995</v>
      </c>
    </row>
    <row r="662" spans="1:2" x14ac:dyDescent="0.3">
      <c r="A662" s="156">
        <v>39647</v>
      </c>
      <c r="B662" s="137">
        <v>141.9</v>
      </c>
    </row>
    <row r="663" spans="1:2" x14ac:dyDescent="0.3">
      <c r="A663" s="156">
        <v>39654</v>
      </c>
      <c r="B663" s="137">
        <v>-8749.6</v>
      </c>
    </row>
    <row r="664" spans="1:2" x14ac:dyDescent="0.3">
      <c r="A664" s="156">
        <v>39661</v>
      </c>
      <c r="B664" s="137">
        <v>97.6</v>
      </c>
    </row>
    <row r="665" spans="1:2" x14ac:dyDescent="0.3">
      <c r="A665" s="156">
        <v>39668</v>
      </c>
      <c r="B665" s="137">
        <v>193.5</v>
      </c>
    </row>
    <row r="666" spans="1:2" x14ac:dyDescent="0.3">
      <c r="A666" s="156">
        <v>39675</v>
      </c>
      <c r="B666" s="137">
        <v>516.29999999999995</v>
      </c>
    </row>
    <row r="667" spans="1:2" x14ac:dyDescent="0.3">
      <c r="A667" s="156">
        <v>39682</v>
      </c>
      <c r="B667" s="137">
        <v>168.9</v>
      </c>
    </row>
    <row r="668" spans="1:2" x14ac:dyDescent="0.3">
      <c r="A668" s="156">
        <v>39689</v>
      </c>
      <c r="B668" s="137">
        <v>1576.1</v>
      </c>
    </row>
    <row r="669" spans="1:2" x14ac:dyDescent="0.3">
      <c r="A669" s="156">
        <v>39696</v>
      </c>
      <c r="B669" s="137">
        <v>518.9</v>
      </c>
    </row>
    <row r="670" spans="1:2" x14ac:dyDescent="0.3">
      <c r="A670" s="156">
        <v>39703</v>
      </c>
      <c r="B670" s="137">
        <v>676</v>
      </c>
    </row>
    <row r="671" spans="1:2" x14ac:dyDescent="0.3">
      <c r="A671" s="156">
        <v>39710</v>
      </c>
      <c r="B671" s="137">
        <v>94.6</v>
      </c>
    </row>
    <row r="672" spans="1:2" x14ac:dyDescent="0.3">
      <c r="A672" s="156">
        <v>39717</v>
      </c>
      <c r="B672" s="137">
        <v>1575.7</v>
      </c>
    </row>
    <row r="673" spans="1:2" x14ac:dyDescent="0.3">
      <c r="A673" s="156">
        <v>39724</v>
      </c>
      <c r="B673" s="137">
        <v>563.1</v>
      </c>
    </row>
    <row r="674" spans="1:2" x14ac:dyDescent="0.3">
      <c r="A674" s="156">
        <v>39731</v>
      </c>
      <c r="B674" s="137">
        <v>-8994.6</v>
      </c>
    </row>
    <row r="675" spans="1:2" x14ac:dyDescent="0.3">
      <c r="A675" s="156">
        <v>39738</v>
      </c>
      <c r="B675" s="137">
        <v>3533.8</v>
      </c>
    </row>
    <row r="676" spans="1:2" x14ac:dyDescent="0.3">
      <c r="A676" s="156">
        <v>39745</v>
      </c>
      <c r="B676" s="137">
        <v>-2084.3000000000002</v>
      </c>
    </row>
    <row r="677" spans="1:2" x14ac:dyDescent="0.3">
      <c r="A677" s="156">
        <v>39752</v>
      </c>
      <c r="B677" s="137">
        <v>564.9</v>
      </c>
    </row>
    <row r="678" spans="1:2" x14ac:dyDescent="0.3">
      <c r="A678" s="156">
        <v>39759</v>
      </c>
      <c r="B678" s="137">
        <v>3979.6</v>
      </c>
    </row>
    <row r="679" spans="1:2" x14ac:dyDescent="0.3">
      <c r="A679" s="156">
        <v>39766</v>
      </c>
      <c r="B679" s="137">
        <v>-251.4</v>
      </c>
    </row>
    <row r="680" spans="1:2" x14ac:dyDescent="0.3">
      <c r="A680" s="156">
        <v>39773</v>
      </c>
      <c r="B680" s="137">
        <v>120</v>
      </c>
    </row>
    <row r="681" spans="1:2" x14ac:dyDescent="0.3">
      <c r="A681" s="156">
        <v>39780</v>
      </c>
      <c r="B681" s="137">
        <v>2412.3000000000002</v>
      </c>
    </row>
    <row r="682" spans="1:2" x14ac:dyDescent="0.3">
      <c r="A682" s="156">
        <v>39787</v>
      </c>
      <c r="B682" s="137">
        <v>567.4</v>
      </c>
    </row>
    <row r="683" spans="1:2" x14ac:dyDescent="0.3">
      <c r="A683" s="156">
        <v>39793</v>
      </c>
      <c r="B683" s="137">
        <v>698.8</v>
      </c>
    </row>
    <row r="684" spans="1:2" x14ac:dyDescent="0.3">
      <c r="A684" s="156">
        <v>39801</v>
      </c>
      <c r="B684" s="137">
        <v>712.4</v>
      </c>
    </row>
    <row r="685" spans="1:2" x14ac:dyDescent="0.3">
      <c r="A685" s="156">
        <v>39808</v>
      </c>
      <c r="B685" s="137">
        <v>-101</v>
      </c>
    </row>
    <row r="686" spans="1:2" x14ac:dyDescent="0.3">
      <c r="A686" s="156">
        <v>39815</v>
      </c>
      <c r="B686" s="137">
        <v>-86.8</v>
      </c>
    </row>
    <row r="687" spans="1:2" x14ac:dyDescent="0.3">
      <c r="A687" s="156">
        <v>39822</v>
      </c>
      <c r="B687" s="137">
        <v>-68.3</v>
      </c>
    </row>
    <row r="688" spans="1:2" x14ac:dyDescent="0.3">
      <c r="A688" s="156">
        <v>39829</v>
      </c>
      <c r="B688" s="137">
        <v>-606.5</v>
      </c>
    </row>
    <row r="689" spans="1:2" x14ac:dyDescent="0.3">
      <c r="A689" s="156">
        <v>39836</v>
      </c>
      <c r="B689" s="137">
        <v>-467</v>
      </c>
    </row>
    <row r="690" spans="1:2" x14ac:dyDescent="0.3">
      <c r="A690" s="156">
        <v>39843</v>
      </c>
      <c r="B690" s="137">
        <v>-414.2</v>
      </c>
    </row>
    <row r="691" spans="1:2" x14ac:dyDescent="0.3">
      <c r="A691" s="156">
        <v>39850</v>
      </c>
      <c r="B691" s="137">
        <v>-1546.2</v>
      </c>
    </row>
    <row r="692" spans="1:2" x14ac:dyDescent="0.3">
      <c r="A692" s="156">
        <v>39857</v>
      </c>
      <c r="B692" s="137">
        <v>-528.79999999999995</v>
      </c>
    </row>
    <row r="693" spans="1:2" x14ac:dyDescent="0.3">
      <c r="A693" s="156">
        <v>39864</v>
      </c>
      <c r="B693" s="137">
        <v>-622.5</v>
      </c>
    </row>
    <row r="694" spans="1:2" x14ac:dyDescent="0.3">
      <c r="A694" s="156">
        <v>39871</v>
      </c>
      <c r="B694" s="137">
        <v>-872.8</v>
      </c>
    </row>
    <row r="695" spans="1:2" x14ac:dyDescent="0.3">
      <c r="A695" s="156">
        <v>39878</v>
      </c>
      <c r="B695" s="137">
        <v>-238.3</v>
      </c>
    </row>
    <row r="696" spans="1:2" x14ac:dyDescent="0.3">
      <c r="A696" s="156">
        <v>39885</v>
      </c>
      <c r="B696" s="137">
        <v>-492.7</v>
      </c>
    </row>
    <row r="697" spans="1:2" x14ac:dyDescent="0.3">
      <c r="A697" s="156">
        <v>39892</v>
      </c>
      <c r="B697" s="137">
        <v>1289.9000000000001</v>
      </c>
    </row>
    <row r="698" spans="1:2" x14ac:dyDescent="0.3">
      <c r="A698" s="156">
        <v>39899</v>
      </c>
      <c r="B698" s="137">
        <v>-1615</v>
      </c>
    </row>
    <row r="699" spans="1:2" x14ac:dyDescent="0.3">
      <c r="A699" s="156">
        <v>39906</v>
      </c>
      <c r="B699" s="137">
        <v>-603</v>
      </c>
    </row>
    <row r="700" spans="1:2" x14ac:dyDescent="0.3">
      <c r="A700" s="156">
        <v>39911</v>
      </c>
      <c r="B700" s="137">
        <v>-417.2</v>
      </c>
    </row>
    <row r="701" spans="1:2" x14ac:dyDescent="0.3">
      <c r="A701" s="156">
        <v>39920</v>
      </c>
      <c r="B701" s="137">
        <v>-73.900000000000006</v>
      </c>
    </row>
    <row r="702" spans="1:2" x14ac:dyDescent="0.3">
      <c r="A702" s="156">
        <v>39927</v>
      </c>
      <c r="B702" s="137">
        <v>-419.1</v>
      </c>
    </row>
    <row r="703" spans="1:2" x14ac:dyDescent="0.3">
      <c r="A703" s="156">
        <v>39933</v>
      </c>
      <c r="B703" s="137">
        <v>-641.5</v>
      </c>
    </row>
    <row r="704" spans="1:2" x14ac:dyDescent="0.3">
      <c r="A704" s="156">
        <v>39941</v>
      </c>
      <c r="B704" s="137">
        <v>-536.6</v>
      </c>
    </row>
    <row r="705" spans="1:2" x14ac:dyDescent="0.3">
      <c r="A705" s="156">
        <v>39948</v>
      </c>
      <c r="B705" s="137">
        <v>237.4</v>
      </c>
    </row>
    <row r="706" spans="1:2" x14ac:dyDescent="0.3">
      <c r="A706" s="156">
        <v>39955</v>
      </c>
      <c r="B706" s="137">
        <v>-365.6</v>
      </c>
    </row>
    <row r="707" spans="1:2" x14ac:dyDescent="0.3">
      <c r="A707" s="156">
        <v>39962</v>
      </c>
      <c r="B707" s="137">
        <v>-531.9</v>
      </c>
    </row>
    <row r="708" spans="1:2" x14ac:dyDescent="0.3">
      <c r="A708" s="156">
        <v>39969</v>
      </c>
      <c r="B708" s="137">
        <v>-1168.5999999999999</v>
      </c>
    </row>
    <row r="709" spans="1:2" x14ac:dyDescent="0.3">
      <c r="A709" s="156">
        <v>39976</v>
      </c>
      <c r="B709" s="137">
        <v>233</v>
      </c>
    </row>
    <row r="710" spans="1:2" x14ac:dyDescent="0.3">
      <c r="A710" s="156">
        <v>39983</v>
      </c>
      <c r="B710" s="137">
        <v>-341.8</v>
      </c>
    </row>
    <row r="711" spans="1:2" x14ac:dyDescent="0.3">
      <c r="A711" s="156">
        <v>39990</v>
      </c>
      <c r="B711" s="137">
        <v>4.7</v>
      </c>
    </row>
    <row r="712" spans="1:2" x14ac:dyDescent="0.3">
      <c r="A712" s="156">
        <v>39997</v>
      </c>
      <c r="B712" s="137">
        <v>-255.9</v>
      </c>
    </row>
    <row r="713" spans="1:2" x14ac:dyDescent="0.3">
      <c r="A713" s="156">
        <v>40004</v>
      </c>
      <c r="B713" s="137">
        <v>-425.5</v>
      </c>
    </row>
    <row r="714" spans="1:2" x14ac:dyDescent="0.3">
      <c r="A714" s="156">
        <v>40011</v>
      </c>
      <c r="B714" s="137">
        <v>-72.8</v>
      </c>
    </row>
    <row r="715" spans="1:2" x14ac:dyDescent="0.3">
      <c r="A715" s="156">
        <v>40018</v>
      </c>
      <c r="B715" s="137">
        <v>-111.7</v>
      </c>
    </row>
    <row r="716" spans="1:2" x14ac:dyDescent="0.3">
      <c r="A716" s="156">
        <v>40025</v>
      </c>
      <c r="B716" s="137">
        <v>-245.5</v>
      </c>
    </row>
    <row r="717" spans="1:2" x14ac:dyDescent="0.3">
      <c r="A717" s="156">
        <v>40032</v>
      </c>
      <c r="B717" s="137">
        <v>-670.6</v>
      </c>
    </row>
    <row r="718" spans="1:2" x14ac:dyDescent="0.3">
      <c r="A718" s="156">
        <v>40039</v>
      </c>
      <c r="B718" s="137">
        <v>988.6</v>
      </c>
    </row>
    <row r="719" spans="1:2" x14ac:dyDescent="0.3">
      <c r="A719" s="156">
        <v>40046</v>
      </c>
      <c r="B719" s="137">
        <v>-423.5</v>
      </c>
    </row>
    <row r="720" spans="1:2" x14ac:dyDescent="0.3">
      <c r="A720" s="156">
        <v>40053</v>
      </c>
      <c r="B720" s="137">
        <v>3211</v>
      </c>
    </row>
    <row r="721" spans="1:2" x14ac:dyDescent="0.3">
      <c r="A721" s="156">
        <v>40060</v>
      </c>
      <c r="B721" s="137">
        <v>84.3</v>
      </c>
    </row>
    <row r="722" spans="1:2" x14ac:dyDescent="0.3">
      <c r="A722" s="156">
        <v>40067</v>
      </c>
      <c r="B722" s="137">
        <v>546.5</v>
      </c>
    </row>
    <row r="723" spans="1:2" x14ac:dyDescent="0.3">
      <c r="A723" s="156">
        <v>40074</v>
      </c>
      <c r="B723" s="137">
        <v>-462.9</v>
      </c>
    </row>
    <row r="724" spans="1:2" x14ac:dyDescent="0.3">
      <c r="A724" s="156">
        <v>40081</v>
      </c>
      <c r="B724" s="137">
        <v>-404</v>
      </c>
    </row>
    <row r="725" spans="1:2" x14ac:dyDescent="0.3">
      <c r="A725" s="156">
        <v>40088</v>
      </c>
      <c r="B725" s="137">
        <v>2163.5</v>
      </c>
    </row>
    <row r="726" spans="1:2" x14ac:dyDescent="0.3">
      <c r="A726" s="156">
        <v>40095</v>
      </c>
      <c r="B726" s="137">
        <v>937.6</v>
      </c>
    </row>
    <row r="727" spans="1:2" x14ac:dyDescent="0.3">
      <c r="A727" s="156">
        <v>40102</v>
      </c>
      <c r="B727" s="137">
        <v>897.9</v>
      </c>
    </row>
    <row r="728" spans="1:2" x14ac:dyDescent="0.3">
      <c r="A728" s="156">
        <v>40109</v>
      </c>
      <c r="B728" s="137">
        <v>-86.9</v>
      </c>
    </row>
    <row r="729" spans="1:2" x14ac:dyDescent="0.3">
      <c r="A729" s="156">
        <v>40116</v>
      </c>
      <c r="B729" s="137">
        <v>-272</v>
      </c>
    </row>
    <row r="730" spans="1:2" x14ac:dyDescent="0.3">
      <c r="A730" s="156">
        <v>40123</v>
      </c>
      <c r="B730" s="137">
        <v>149.19999999999999</v>
      </c>
    </row>
    <row r="731" spans="1:2" x14ac:dyDescent="0.3">
      <c r="A731" s="156">
        <v>40130</v>
      </c>
      <c r="B731" s="137">
        <v>946.2</v>
      </c>
    </row>
    <row r="732" spans="1:2" x14ac:dyDescent="0.3">
      <c r="A732" s="156">
        <v>40137</v>
      </c>
      <c r="B732" s="137">
        <v>-39.9</v>
      </c>
    </row>
    <row r="733" spans="1:2" x14ac:dyDescent="0.3">
      <c r="A733" s="156">
        <v>40144</v>
      </c>
      <c r="B733" s="137">
        <v>1043</v>
      </c>
    </row>
    <row r="734" spans="1:2" x14ac:dyDescent="0.3">
      <c r="A734" s="156">
        <v>40151</v>
      </c>
      <c r="B734" s="137">
        <v>-231.1</v>
      </c>
    </row>
    <row r="735" spans="1:2" x14ac:dyDescent="0.3">
      <c r="A735" s="156">
        <v>40158</v>
      </c>
      <c r="B735" s="137">
        <v>5916</v>
      </c>
    </row>
    <row r="736" spans="1:2" x14ac:dyDescent="0.3">
      <c r="A736" s="156">
        <v>40165</v>
      </c>
      <c r="B736" s="137">
        <v>-492.2</v>
      </c>
    </row>
    <row r="737" spans="1:2" x14ac:dyDescent="0.3">
      <c r="A737" s="156">
        <v>40171</v>
      </c>
      <c r="B737" s="137">
        <v>3860.9</v>
      </c>
    </row>
    <row r="738" spans="1:2" x14ac:dyDescent="0.3">
      <c r="A738" s="156">
        <v>40178</v>
      </c>
      <c r="B738" s="137">
        <v>-92.8</v>
      </c>
    </row>
    <row r="739" spans="1:2" x14ac:dyDescent="0.3">
      <c r="A739" s="156">
        <v>40186</v>
      </c>
      <c r="B739" s="137">
        <v>155.80000000000001</v>
      </c>
    </row>
    <row r="740" spans="1:2" x14ac:dyDescent="0.3">
      <c r="A740" s="156">
        <v>40193</v>
      </c>
      <c r="B740" s="137">
        <v>353.5</v>
      </c>
    </row>
    <row r="741" spans="1:2" x14ac:dyDescent="0.3">
      <c r="A741" s="156">
        <v>40200</v>
      </c>
      <c r="B741" s="137">
        <v>-159.6</v>
      </c>
    </row>
    <row r="742" spans="1:2" x14ac:dyDescent="0.3">
      <c r="A742" s="156">
        <v>40207</v>
      </c>
      <c r="B742" s="137">
        <v>1367.3</v>
      </c>
    </row>
    <row r="743" spans="1:2" x14ac:dyDescent="0.3">
      <c r="A743" s="156">
        <v>40214</v>
      </c>
      <c r="B743" s="137">
        <v>921.3</v>
      </c>
    </row>
    <row r="744" spans="1:2" x14ac:dyDescent="0.3">
      <c r="A744" s="156">
        <v>40221</v>
      </c>
      <c r="B744" s="137">
        <v>-49.5</v>
      </c>
    </row>
    <row r="745" spans="1:2" x14ac:dyDescent="0.3">
      <c r="A745" s="156">
        <v>40228</v>
      </c>
      <c r="B745" s="137">
        <v>323.5</v>
      </c>
    </row>
    <row r="746" spans="1:2" x14ac:dyDescent="0.3">
      <c r="A746" s="156">
        <v>40235</v>
      </c>
      <c r="B746" s="137">
        <v>719.8</v>
      </c>
    </row>
    <row r="747" spans="1:2" x14ac:dyDescent="0.3">
      <c r="A747" s="156">
        <v>40242</v>
      </c>
      <c r="B747" s="137">
        <v>75.5</v>
      </c>
    </row>
    <row r="748" spans="1:2" x14ac:dyDescent="0.3">
      <c r="A748" s="156">
        <v>40249</v>
      </c>
      <c r="B748" s="137">
        <v>244.1</v>
      </c>
    </row>
    <row r="749" spans="1:2" x14ac:dyDescent="0.3">
      <c r="A749" s="156">
        <v>40256</v>
      </c>
      <c r="B749" s="137">
        <v>128.9</v>
      </c>
    </row>
    <row r="750" spans="1:2" x14ac:dyDescent="0.3">
      <c r="A750" s="156">
        <v>40263</v>
      </c>
      <c r="B750" s="137">
        <v>-440.3</v>
      </c>
    </row>
    <row r="751" spans="1:2" x14ac:dyDescent="0.3">
      <c r="A751" s="156">
        <v>40268</v>
      </c>
      <c r="B751" s="137">
        <v>1204.2</v>
      </c>
    </row>
    <row r="752" spans="1:2" x14ac:dyDescent="0.3">
      <c r="A752" s="156">
        <v>40277</v>
      </c>
      <c r="B752" s="137">
        <v>537.29999999999995</v>
      </c>
    </row>
    <row r="753" spans="1:2" x14ac:dyDescent="0.3">
      <c r="A753" s="156">
        <v>40284</v>
      </c>
      <c r="B753" s="137">
        <v>1213.7</v>
      </c>
    </row>
    <row r="754" spans="1:2" x14ac:dyDescent="0.3">
      <c r="A754" s="156">
        <v>40291</v>
      </c>
      <c r="B754" s="137">
        <v>-105.3</v>
      </c>
    </row>
    <row r="755" spans="1:2" x14ac:dyDescent="0.3">
      <c r="A755" s="156">
        <v>40298</v>
      </c>
      <c r="B755" s="137">
        <v>73.8</v>
      </c>
    </row>
    <row r="756" spans="1:2" x14ac:dyDescent="0.3">
      <c r="A756" s="156">
        <v>40305</v>
      </c>
      <c r="B756" s="137">
        <v>676.4</v>
      </c>
    </row>
    <row r="757" spans="1:2" x14ac:dyDescent="0.3">
      <c r="A757" s="156">
        <v>40312</v>
      </c>
      <c r="B757" s="137">
        <v>-43.5</v>
      </c>
    </row>
    <row r="758" spans="1:2" x14ac:dyDescent="0.3">
      <c r="A758" s="156">
        <v>40319</v>
      </c>
      <c r="B758" s="137">
        <v>27.3</v>
      </c>
    </row>
    <row r="759" spans="1:2" x14ac:dyDescent="0.3">
      <c r="A759" s="156">
        <v>40326</v>
      </c>
      <c r="B759" s="137">
        <v>-67.7</v>
      </c>
    </row>
    <row r="760" spans="1:2" x14ac:dyDescent="0.3">
      <c r="A760" s="156">
        <v>40333</v>
      </c>
      <c r="B760" s="137">
        <v>15.7</v>
      </c>
    </row>
    <row r="761" spans="1:2" x14ac:dyDescent="0.3">
      <c r="A761" s="156">
        <v>40340</v>
      </c>
      <c r="B761" s="137">
        <v>120.9</v>
      </c>
    </row>
    <row r="762" spans="1:2" x14ac:dyDescent="0.3">
      <c r="A762" s="156">
        <v>40347</v>
      </c>
      <c r="B762" s="137">
        <v>1965.5</v>
      </c>
    </row>
    <row r="763" spans="1:2" x14ac:dyDescent="0.3">
      <c r="A763" s="156">
        <v>40354</v>
      </c>
      <c r="B763" s="137">
        <v>266.5</v>
      </c>
    </row>
    <row r="764" spans="1:2" x14ac:dyDescent="0.3">
      <c r="A764" s="156">
        <v>40361</v>
      </c>
      <c r="B764" s="137">
        <v>1184.5</v>
      </c>
    </row>
    <row r="765" spans="1:2" x14ac:dyDescent="0.3">
      <c r="A765" s="156">
        <v>40368</v>
      </c>
      <c r="B765" s="137">
        <v>181.9</v>
      </c>
    </row>
    <row r="766" spans="1:2" x14ac:dyDescent="0.3">
      <c r="A766" s="156">
        <v>40375</v>
      </c>
      <c r="B766" s="137">
        <v>1139.5</v>
      </c>
    </row>
    <row r="767" spans="1:2" x14ac:dyDescent="0.3">
      <c r="A767" s="156">
        <v>40382</v>
      </c>
      <c r="B767" s="137">
        <v>547.4</v>
      </c>
    </row>
    <row r="768" spans="1:2" x14ac:dyDescent="0.3">
      <c r="A768" s="156">
        <v>40389</v>
      </c>
      <c r="B768" s="137">
        <v>1449.1</v>
      </c>
    </row>
    <row r="769" spans="1:2" x14ac:dyDescent="0.3">
      <c r="A769" s="156">
        <v>40396</v>
      </c>
      <c r="B769" s="137">
        <v>756.7</v>
      </c>
    </row>
    <row r="770" spans="1:2" x14ac:dyDescent="0.3">
      <c r="A770" s="156">
        <v>40403</v>
      </c>
      <c r="B770" s="137">
        <v>678.4</v>
      </c>
    </row>
    <row r="771" spans="1:2" x14ac:dyDescent="0.3">
      <c r="A771" s="156">
        <v>40410</v>
      </c>
      <c r="B771" s="137">
        <v>-14.1</v>
      </c>
    </row>
    <row r="772" spans="1:2" x14ac:dyDescent="0.3">
      <c r="A772" s="156">
        <v>40417</v>
      </c>
      <c r="B772" s="137">
        <v>-47.3</v>
      </c>
    </row>
    <row r="773" spans="1:2" x14ac:dyDescent="0.3">
      <c r="A773" s="156">
        <v>40424</v>
      </c>
      <c r="B773" s="137">
        <v>688.7</v>
      </c>
    </row>
    <row r="774" spans="1:2" x14ac:dyDescent="0.3">
      <c r="A774" s="156">
        <v>40431</v>
      </c>
      <c r="B774" s="137">
        <v>-66.3</v>
      </c>
    </row>
    <row r="775" spans="1:2" x14ac:dyDescent="0.3">
      <c r="A775" s="156">
        <v>40436</v>
      </c>
      <c r="B775" s="137">
        <v>127.6</v>
      </c>
    </row>
    <row r="776" spans="1:2" x14ac:dyDescent="0.3">
      <c r="A776" s="156">
        <v>40445</v>
      </c>
      <c r="B776" s="137">
        <v>1040.9000000000001</v>
      </c>
    </row>
    <row r="777" spans="1:2" x14ac:dyDescent="0.3">
      <c r="A777" s="156">
        <v>40452</v>
      </c>
      <c r="B777" s="137">
        <v>355</v>
      </c>
    </row>
    <row r="778" spans="1:2" x14ac:dyDescent="0.3">
      <c r="A778" s="156">
        <v>40459</v>
      </c>
      <c r="B778" s="137">
        <v>676.4</v>
      </c>
    </row>
    <row r="779" spans="1:2" x14ac:dyDescent="0.3">
      <c r="A779" s="156">
        <v>40466</v>
      </c>
      <c r="B779" s="137">
        <v>635.9</v>
      </c>
    </row>
    <row r="780" spans="1:2" x14ac:dyDescent="0.3">
      <c r="A780" s="156">
        <v>40473</v>
      </c>
      <c r="B780" s="137">
        <v>-220.2</v>
      </c>
    </row>
    <row r="781" spans="1:2" x14ac:dyDescent="0.3">
      <c r="A781" s="156">
        <v>40480</v>
      </c>
      <c r="B781" s="137">
        <v>1180.8</v>
      </c>
    </row>
    <row r="782" spans="1:2" x14ac:dyDescent="0.3">
      <c r="A782" s="156">
        <v>40487</v>
      </c>
      <c r="B782" s="137">
        <v>280.60000000000002</v>
      </c>
    </row>
    <row r="783" spans="1:2" x14ac:dyDescent="0.3">
      <c r="A783" s="156">
        <v>40494</v>
      </c>
      <c r="B783" s="137">
        <v>-493.4</v>
      </c>
    </row>
    <row r="784" spans="1:2" x14ac:dyDescent="0.3">
      <c r="A784" s="156">
        <v>40501</v>
      </c>
      <c r="B784" s="137">
        <v>-310.89999999999998</v>
      </c>
    </row>
    <row r="785" spans="1:2" x14ac:dyDescent="0.3">
      <c r="A785" s="156">
        <v>40508</v>
      </c>
      <c r="B785" s="137">
        <v>410.3</v>
      </c>
    </row>
    <row r="786" spans="1:2" x14ac:dyDescent="0.3">
      <c r="A786" s="156">
        <v>40515</v>
      </c>
      <c r="B786" s="137">
        <v>909.3</v>
      </c>
    </row>
    <row r="787" spans="1:2" x14ac:dyDescent="0.3">
      <c r="A787" s="156">
        <v>40522</v>
      </c>
      <c r="B787" s="137">
        <v>-417.4</v>
      </c>
    </row>
    <row r="788" spans="1:2" x14ac:dyDescent="0.3">
      <c r="A788" s="156">
        <v>40529</v>
      </c>
      <c r="B788" s="137">
        <v>849.3</v>
      </c>
    </row>
    <row r="789" spans="1:2" x14ac:dyDescent="0.3">
      <c r="A789" s="156">
        <v>40536</v>
      </c>
      <c r="B789" s="137">
        <v>1110.0999999999999</v>
      </c>
    </row>
    <row r="790" spans="1:2" x14ac:dyDescent="0.3">
      <c r="A790" s="156">
        <v>40543</v>
      </c>
      <c r="B790" s="137">
        <v>600.79999999999995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44"/>
  <sheetViews>
    <sheetView topLeftCell="K1" workbookViewId="0">
      <selection activeCell="O8" sqref="O8"/>
    </sheetView>
  </sheetViews>
  <sheetFormatPr baseColWidth="10" defaultColWidth="8.19921875" defaultRowHeight="14.4" x14ac:dyDescent="0.3"/>
  <cols>
    <col min="1" max="1" width="13.5" style="127" customWidth="1"/>
    <col min="2" max="222" width="28" style="127" customWidth="1"/>
    <col min="223" max="16384" width="8.19921875" style="127"/>
  </cols>
  <sheetData>
    <row r="1" spans="1:222" ht="18" x14ac:dyDescent="0.35">
      <c r="A1" s="126" t="s">
        <v>199</v>
      </c>
    </row>
    <row r="2" spans="1:222" x14ac:dyDescent="0.3">
      <c r="A2" s="128" t="s">
        <v>513</v>
      </c>
    </row>
    <row r="3" spans="1:222" x14ac:dyDescent="0.3">
      <c r="A3" s="129" t="s">
        <v>514</v>
      </c>
    </row>
    <row r="4" spans="1:222" ht="158.4" x14ac:dyDescent="0.3">
      <c r="A4" s="130" t="s">
        <v>202</v>
      </c>
      <c r="B4" s="131" t="s">
        <v>515</v>
      </c>
      <c r="C4" s="131" t="s">
        <v>516</v>
      </c>
      <c r="D4" s="131" t="s">
        <v>517</v>
      </c>
      <c r="E4" s="131" t="s">
        <v>518</v>
      </c>
      <c r="F4" s="131" t="s">
        <v>519</v>
      </c>
      <c r="G4" s="131" t="s">
        <v>520</v>
      </c>
      <c r="H4" s="131" t="s">
        <v>521</v>
      </c>
      <c r="I4" s="131" t="s">
        <v>522</v>
      </c>
      <c r="J4" s="131" t="s">
        <v>523</v>
      </c>
      <c r="K4" s="131" t="s">
        <v>524</v>
      </c>
      <c r="L4" s="131" t="s">
        <v>525</v>
      </c>
      <c r="M4" s="131" t="s">
        <v>526</v>
      </c>
      <c r="N4" s="131" t="s">
        <v>527</v>
      </c>
      <c r="O4" s="131" t="s">
        <v>528</v>
      </c>
      <c r="P4" s="131" t="s">
        <v>529</v>
      </c>
      <c r="Q4" s="131" t="s">
        <v>530</v>
      </c>
      <c r="R4" s="131" t="s">
        <v>531</v>
      </c>
      <c r="S4" s="131" t="s">
        <v>532</v>
      </c>
      <c r="T4" s="131" t="s">
        <v>533</v>
      </c>
      <c r="U4" s="131" t="s">
        <v>534</v>
      </c>
      <c r="V4" s="131" t="s">
        <v>535</v>
      </c>
      <c r="W4" s="131" t="s">
        <v>536</v>
      </c>
      <c r="X4" s="131" t="s">
        <v>537</v>
      </c>
      <c r="Y4" s="131" t="s">
        <v>538</v>
      </c>
      <c r="Z4" s="131" t="s">
        <v>539</v>
      </c>
      <c r="AA4" s="131" t="s">
        <v>540</v>
      </c>
      <c r="AB4" s="131" t="s">
        <v>541</v>
      </c>
      <c r="AC4" s="131" t="s">
        <v>542</v>
      </c>
      <c r="AD4" s="131" t="s">
        <v>543</v>
      </c>
      <c r="AE4" s="131" t="s">
        <v>544</v>
      </c>
      <c r="AF4" s="131" t="s">
        <v>545</v>
      </c>
      <c r="AG4" s="131" t="s">
        <v>546</v>
      </c>
      <c r="AH4" s="131" t="s">
        <v>547</v>
      </c>
      <c r="AI4" s="131" t="s">
        <v>548</v>
      </c>
      <c r="AJ4" s="131" t="s">
        <v>549</v>
      </c>
      <c r="AK4" s="131" t="s">
        <v>550</v>
      </c>
      <c r="AL4" s="131" t="s">
        <v>551</v>
      </c>
      <c r="AM4" s="131" t="s">
        <v>552</v>
      </c>
      <c r="AN4" s="131" t="s">
        <v>553</v>
      </c>
      <c r="AO4" s="131" t="s">
        <v>554</v>
      </c>
      <c r="AP4" s="131" t="s">
        <v>555</v>
      </c>
      <c r="AQ4" s="131" t="s">
        <v>556</v>
      </c>
      <c r="AR4" s="131" t="s">
        <v>557</v>
      </c>
      <c r="AS4" s="131" t="s">
        <v>558</v>
      </c>
      <c r="AT4" s="131" t="s">
        <v>559</v>
      </c>
      <c r="AU4" s="131" t="s">
        <v>560</v>
      </c>
      <c r="AV4" s="131" t="s">
        <v>561</v>
      </c>
      <c r="AW4" s="131" t="s">
        <v>562</v>
      </c>
      <c r="AX4" s="131" t="s">
        <v>563</v>
      </c>
      <c r="AY4" s="131" t="s">
        <v>564</v>
      </c>
      <c r="AZ4" s="131" t="s">
        <v>565</v>
      </c>
      <c r="BA4" s="131" t="s">
        <v>566</v>
      </c>
      <c r="BB4" s="131" t="s">
        <v>567</v>
      </c>
      <c r="BC4" s="131" t="s">
        <v>568</v>
      </c>
      <c r="BD4" s="131" t="s">
        <v>569</v>
      </c>
      <c r="BE4" s="131" t="s">
        <v>570</v>
      </c>
      <c r="BF4" s="131" t="s">
        <v>571</v>
      </c>
      <c r="BG4" s="131" t="s">
        <v>572</v>
      </c>
      <c r="BH4" s="131" t="s">
        <v>573</v>
      </c>
      <c r="BI4" s="131" t="s">
        <v>574</v>
      </c>
      <c r="BJ4" s="131" t="s">
        <v>575</v>
      </c>
      <c r="BK4" s="131" t="s">
        <v>576</v>
      </c>
      <c r="BL4" s="131" t="s">
        <v>577</v>
      </c>
      <c r="BM4" s="131" t="s">
        <v>578</v>
      </c>
      <c r="BN4" s="131" t="s">
        <v>579</v>
      </c>
      <c r="BO4" s="131" t="s">
        <v>580</v>
      </c>
      <c r="BP4" s="131" t="s">
        <v>581</v>
      </c>
      <c r="BQ4" s="131" t="s">
        <v>582</v>
      </c>
      <c r="BR4" s="131" t="s">
        <v>583</v>
      </c>
      <c r="BS4" s="131" t="s">
        <v>584</v>
      </c>
      <c r="BT4" s="131" t="s">
        <v>585</v>
      </c>
      <c r="BU4" s="131" t="s">
        <v>586</v>
      </c>
      <c r="BV4" s="131" t="s">
        <v>587</v>
      </c>
      <c r="BW4" s="131" t="s">
        <v>588</v>
      </c>
      <c r="BX4" s="131" t="s">
        <v>589</v>
      </c>
      <c r="BY4" s="131" t="s">
        <v>590</v>
      </c>
      <c r="BZ4" s="131" t="s">
        <v>591</v>
      </c>
      <c r="CA4" s="131" t="s">
        <v>592</v>
      </c>
      <c r="CB4" s="131" t="s">
        <v>593</v>
      </c>
      <c r="CC4" s="131" t="s">
        <v>594</v>
      </c>
      <c r="CD4" s="131" t="s">
        <v>595</v>
      </c>
      <c r="CE4" s="131" t="s">
        <v>596</v>
      </c>
      <c r="CF4" s="131" t="s">
        <v>597</v>
      </c>
      <c r="CG4" s="131" t="s">
        <v>598</v>
      </c>
      <c r="CH4" s="131" t="s">
        <v>599</v>
      </c>
      <c r="CI4" s="131" t="s">
        <v>600</v>
      </c>
      <c r="CJ4" s="131" t="s">
        <v>601</v>
      </c>
      <c r="CK4" s="131" t="s">
        <v>602</v>
      </c>
      <c r="CL4" s="131" t="s">
        <v>603</v>
      </c>
      <c r="CM4" s="131" t="s">
        <v>604</v>
      </c>
      <c r="CN4" s="131" t="s">
        <v>605</v>
      </c>
      <c r="CO4" s="131" t="s">
        <v>606</v>
      </c>
      <c r="CP4" s="131" t="s">
        <v>607</v>
      </c>
      <c r="CQ4" s="131" t="s">
        <v>608</v>
      </c>
      <c r="CR4" s="131" t="s">
        <v>609</v>
      </c>
      <c r="CS4" s="131" t="s">
        <v>610</v>
      </c>
      <c r="CT4" s="131" t="s">
        <v>611</v>
      </c>
      <c r="CU4" s="131" t="s">
        <v>612</v>
      </c>
      <c r="CV4" s="131" t="s">
        <v>613</v>
      </c>
      <c r="CW4" s="131" t="s">
        <v>614</v>
      </c>
      <c r="CX4" s="131" t="s">
        <v>615</v>
      </c>
      <c r="CY4" s="131" t="s">
        <v>616</v>
      </c>
      <c r="CZ4" s="131" t="s">
        <v>617</v>
      </c>
      <c r="DA4" s="131" t="s">
        <v>618</v>
      </c>
      <c r="DB4" s="131" t="s">
        <v>619</v>
      </c>
      <c r="DC4" s="131" t="s">
        <v>620</v>
      </c>
      <c r="DD4" s="131" t="s">
        <v>621</v>
      </c>
      <c r="DE4" s="131" t="s">
        <v>622</v>
      </c>
      <c r="DF4" s="131" t="s">
        <v>623</v>
      </c>
      <c r="DG4" s="131" t="s">
        <v>624</v>
      </c>
      <c r="DH4" s="131" t="s">
        <v>625</v>
      </c>
      <c r="DI4" s="131" t="s">
        <v>626</v>
      </c>
      <c r="DJ4" s="131" t="s">
        <v>627</v>
      </c>
      <c r="DK4" s="131" t="s">
        <v>628</v>
      </c>
      <c r="DL4" s="131" t="s">
        <v>629</v>
      </c>
      <c r="DM4" s="131" t="s">
        <v>630</v>
      </c>
      <c r="DN4" s="131" t="s">
        <v>631</v>
      </c>
      <c r="DO4" s="131" t="s">
        <v>632</v>
      </c>
      <c r="DP4" s="131" t="s">
        <v>633</v>
      </c>
      <c r="DQ4" s="131" t="s">
        <v>634</v>
      </c>
      <c r="DR4" s="131" t="s">
        <v>635</v>
      </c>
      <c r="DS4" s="131" t="s">
        <v>636</v>
      </c>
      <c r="DT4" s="131" t="s">
        <v>637</v>
      </c>
      <c r="DU4" s="131" t="s">
        <v>638</v>
      </c>
      <c r="DV4" s="131" t="s">
        <v>639</v>
      </c>
      <c r="DW4" s="131" t="s">
        <v>640</v>
      </c>
      <c r="DX4" s="131" t="s">
        <v>641</v>
      </c>
      <c r="DY4" s="131" t="s">
        <v>642</v>
      </c>
      <c r="DZ4" s="131" t="s">
        <v>643</v>
      </c>
      <c r="EA4" s="131" t="s">
        <v>644</v>
      </c>
      <c r="EB4" s="131" t="s">
        <v>645</v>
      </c>
      <c r="EC4" s="131" t="s">
        <v>646</v>
      </c>
      <c r="ED4" s="131" t="s">
        <v>647</v>
      </c>
      <c r="EE4" s="131" t="s">
        <v>648</v>
      </c>
      <c r="EF4" s="131" t="s">
        <v>649</v>
      </c>
      <c r="EG4" s="131" t="s">
        <v>650</v>
      </c>
      <c r="EH4" s="131" t="s">
        <v>651</v>
      </c>
      <c r="EI4" s="131" t="s">
        <v>652</v>
      </c>
      <c r="EJ4" s="131" t="s">
        <v>653</v>
      </c>
      <c r="EK4" s="131" t="s">
        <v>654</v>
      </c>
      <c r="EL4" s="131" t="s">
        <v>655</v>
      </c>
      <c r="EM4" s="131" t="s">
        <v>656</v>
      </c>
      <c r="EN4" s="131" t="s">
        <v>657</v>
      </c>
      <c r="EO4" s="131" t="s">
        <v>658</v>
      </c>
      <c r="EP4" s="131" t="s">
        <v>659</v>
      </c>
      <c r="EQ4" s="131" t="s">
        <v>660</v>
      </c>
      <c r="ER4" s="131" t="s">
        <v>661</v>
      </c>
      <c r="ES4" s="131" t="s">
        <v>662</v>
      </c>
      <c r="ET4" s="131" t="s">
        <v>663</v>
      </c>
      <c r="EU4" s="131" t="s">
        <v>664</v>
      </c>
      <c r="EV4" s="131" t="s">
        <v>665</v>
      </c>
      <c r="EW4" s="131" t="s">
        <v>666</v>
      </c>
      <c r="EX4" s="131" t="s">
        <v>667</v>
      </c>
      <c r="EY4" s="131" t="s">
        <v>668</v>
      </c>
      <c r="EZ4" s="131" t="s">
        <v>669</v>
      </c>
      <c r="FA4" s="131" t="s">
        <v>670</v>
      </c>
      <c r="FB4" s="131" t="s">
        <v>671</v>
      </c>
      <c r="FC4" s="131" t="s">
        <v>672</v>
      </c>
      <c r="FD4" s="131" t="s">
        <v>673</v>
      </c>
      <c r="FE4" s="131" t="s">
        <v>674</v>
      </c>
      <c r="FF4" s="131" t="s">
        <v>675</v>
      </c>
      <c r="FG4" s="131" t="s">
        <v>676</v>
      </c>
      <c r="FH4" s="131" t="s">
        <v>677</v>
      </c>
      <c r="FI4" s="131" t="s">
        <v>678</v>
      </c>
      <c r="FJ4" s="131" t="s">
        <v>679</v>
      </c>
      <c r="FK4" s="131" t="s">
        <v>680</v>
      </c>
      <c r="FL4" s="131" t="s">
        <v>681</v>
      </c>
      <c r="FM4" s="131" t="s">
        <v>682</v>
      </c>
      <c r="FN4" s="131" t="s">
        <v>683</v>
      </c>
      <c r="FO4" s="131" t="s">
        <v>684</v>
      </c>
      <c r="FP4" s="131" t="s">
        <v>685</v>
      </c>
      <c r="FQ4" s="131" t="s">
        <v>686</v>
      </c>
      <c r="FR4" s="131" t="s">
        <v>687</v>
      </c>
      <c r="FS4" s="131" t="s">
        <v>688</v>
      </c>
      <c r="FT4" s="131" t="s">
        <v>689</v>
      </c>
      <c r="FU4" s="131" t="s">
        <v>690</v>
      </c>
      <c r="FV4" s="131" t="s">
        <v>691</v>
      </c>
      <c r="FW4" s="131" t="s">
        <v>692</v>
      </c>
      <c r="FX4" s="131" t="s">
        <v>693</v>
      </c>
      <c r="FY4" s="131" t="s">
        <v>694</v>
      </c>
      <c r="FZ4" s="131" t="s">
        <v>695</v>
      </c>
      <c r="GA4" s="131" t="s">
        <v>696</v>
      </c>
      <c r="GB4" s="131" t="s">
        <v>697</v>
      </c>
      <c r="GC4" s="131" t="s">
        <v>698</v>
      </c>
      <c r="GD4" s="131" t="s">
        <v>699</v>
      </c>
      <c r="GE4" s="131" t="s">
        <v>700</v>
      </c>
      <c r="GF4" s="131" t="s">
        <v>701</v>
      </c>
      <c r="GG4" s="131" t="s">
        <v>702</v>
      </c>
      <c r="GH4" s="131" t="s">
        <v>703</v>
      </c>
      <c r="GI4" s="131" t="s">
        <v>704</v>
      </c>
      <c r="GJ4" s="131" t="s">
        <v>705</v>
      </c>
      <c r="GK4" s="131" t="s">
        <v>706</v>
      </c>
      <c r="GL4" s="131" t="s">
        <v>707</v>
      </c>
      <c r="GM4" s="131" t="s">
        <v>708</v>
      </c>
      <c r="GN4" s="131" t="s">
        <v>709</v>
      </c>
      <c r="GO4" s="131" t="s">
        <v>710</v>
      </c>
      <c r="GP4" s="131" t="s">
        <v>711</v>
      </c>
      <c r="GQ4" s="131" t="s">
        <v>712</v>
      </c>
      <c r="GR4" s="131" t="s">
        <v>713</v>
      </c>
      <c r="GS4" s="131" t="s">
        <v>714</v>
      </c>
      <c r="GT4" s="131" t="s">
        <v>715</v>
      </c>
      <c r="GU4" s="131" t="s">
        <v>716</v>
      </c>
      <c r="GV4" s="131" t="s">
        <v>717</v>
      </c>
      <c r="GW4" s="131" t="s">
        <v>718</v>
      </c>
      <c r="GX4" s="131" t="s">
        <v>719</v>
      </c>
      <c r="GY4" s="131" t="s">
        <v>720</v>
      </c>
      <c r="GZ4" s="131" t="s">
        <v>721</v>
      </c>
      <c r="HA4" s="131" t="s">
        <v>722</v>
      </c>
      <c r="HB4" s="131" t="s">
        <v>723</v>
      </c>
      <c r="HC4" s="131" t="s">
        <v>724</v>
      </c>
      <c r="HD4" s="131" t="s">
        <v>725</v>
      </c>
      <c r="HE4" s="131" t="s">
        <v>726</v>
      </c>
      <c r="HF4" s="131" t="s">
        <v>727</v>
      </c>
      <c r="HG4" s="131" t="s">
        <v>728</v>
      </c>
      <c r="HH4" s="131" t="s">
        <v>729</v>
      </c>
      <c r="HI4" s="131" t="s">
        <v>730</v>
      </c>
      <c r="HJ4" s="131" t="s">
        <v>731</v>
      </c>
      <c r="HK4" s="131" t="s">
        <v>732</v>
      </c>
      <c r="HL4" s="131" t="s">
        <v>733</v>
      </c>
      <c r="HM4" s="131" t="s">
        <v>734</v>
      </c>
      <c r="HN4" s="131" t="s">
        <v>735</v>
      </c>
    </row>
    <row r="5" spans="1:222" ht="28.8" x14ac:dyDescent="0.3">
      <c r="A5" s="130" t="s">
        <v>225</v>
      </c>
      <c r="B5" s="132" t="s">
        <v>736</v>
      </c>
      <c r="C5" s="132" t="s">
        <v>736</v>
      </c>
      <c r="D5" s="132" t="s">
        <v>736</v>
      </c>
      <c r="E5" s="132" t="s">
        <v>736</v>
      </c>
      <c r="F5" s="132" t="s">
        <v>736</v>
      </c>
      <c r="G5" s="132" t="s">
        <v>736</v>
      </c>
      <c r="H5" s="132" t="s">
        <v>736</v>
      </c>
      <c r="I5" s="132" t="s">
        <v>736</v>
      </c>
      <c r="J5" s="132" t="s">
        <v>736</v>
      </c>
      <c r="K5" s="132" t="s">
        <v>736</v>
      </c>
      <c r="L5" s="132" t="s">
        <v>736</v>
      </c>
      <c r="M5" s="132" t="s">
        <v>736</v>
      </c>
      <c r="N5" s="132" t="s">
        <v>736</v>
      </c>
      <c r="O5" s="132" t="s">
        <v>736</v>
      </c>
      <c r="P5" s="132" t="s">
        <v>736</v>
      </c>
      <c r="Q5" s="132" t="s">
        <v>736</v>
      </c>
      <c r="R5" s="132" t="s">
        <v>736</v>
      </c>
      <c r="S5" s="132" t="s">
        <v>736</v>
      </c>
      <c r="T5" s="132" t="s">
        <v>736</v>
      </c>
      <c r="U5" s="132" t="s">
        <v>736</v>
      </c>
      <c r="V5" s="132" t="s">
        <v>736</v>
      </c>
      <c r="W5" s="132" t="s">
        <v>736</v>
      </c>
      <c r="X5" s="132" t="s">
        <v>736</v>
      </c>
      <c r="Y5" s="132" t="s">
        <v>736</v>
      </c>
      <c r="Z5" s="132" t="s">
        <v>736</v>
      </c>
      <c r="AA5" s="132" t="s">
        <v>736</v>
      </c>
      <c r="AB5" s="132" t="s">
        <v>736</v>
      </c>
      <c r="AC5" s="132" t="s">
        <v>736</v>
      </c>
      <c r="AD5" s="132" t="s">
        <v>736</v>
      </c>
      <c r="AE5" s="132" t="s">
        <v>736</v>
      </c>
      <c r="AF5" s="132" t="s">
        <v>736</v>
      </c>
      <c r="AG5" s="132" t="s">
        <v>736</v>
      </c>
      <c r="AH5" s="132" t="s">
        <v>736</v>
      </c>
      <c r="AI5" s="132" t="s">
        <v>736</v>
      </c>
      <c r="AJ5" s="132" t="s">
        <v>736</v>
      </c>
      <c r="AK5" s="132" t="s">
        <v>736</v>
      </c>
      <c r="AL5" s="132" t="s">
        <v>736</v>
      </c>
      <c r="AM5" s="132" t="s">
        <v>736</v>
      </c>
      <c r="AN5" s="132" t="s">
        <v>736</v>
      </c>
      <c r="AO5" s="132" t="s">
        <v>736</v>
      </c>
      <c r="AP5" s="132" t="s">
        <v>736</v>
      </c>
      <c r="AQ5" s="132" t="s">
        <v>736</v>
      </c>
      <c r="AR5" s="132" t="s">
        <v>736</v>
      </c>
      <c r="AS5" s="132" t="s">
        <v>736</v>
      </c>
      <c r="AT5" s="132" t="s">
        <v>736</v>
      </c>
      <c r="AU5" s="132" t="s">
        <v>736</v>
      </c>
      <c r="AV5" s="132" t="s">
        <v>736</v>
      </c>
      <c r="AW5" s="132" t="s">
        <v>736</v>
      </c>
      <c r="AX5" s="132" t="s">
        <v>736</v>
      </c>
      <c r="AY5" s="132" t="s">
        <v>736</v>
      </c>
      <c r="AZ5" s="132" t="s">
        <v>736</v>
      </c>
      <c r="BA5" s="132" t="s">
        <v>736</v>
      </c>
      <c r="BB5" s="132" t="s">
        <v>736</v>
      </c>
      <c r="BC5" s="132" t="s">
        <v>736</v>
      </c>
      <c r="BD5" s="132" t="s">
        <v>736</v>
      </c>
      <c r="BE5" s="132" t="s">
        <v>736</v>
      </c>
      <c r="BF5" s="132" t="s">
        <v>736</v>
      </c>
      <c r="BG5" s="132" t="s">
        <v>736</v>
      </c>
      <c r="BH5" s="132" t="s">
        <v>736</v>
      </c>
      <c r="BI5" s="132" t="s">
        <v>736</v>
      </c>
      <c r="BJ5" s="132" t="s">
        <v>736</v>
      </c>
      <c r="BK5" s="132" t="s">
        <v>736</v>
      </c>
      <c r="BL5" s="132" t="s">
        <v>736</v>
      </c>
      <c r="BM5" s="132" t="s">
        <v>736</v>
      </c>
      <c r="BN5" s="132" t="s">
        <v>736</v>
      </c>
      <c r="BO5" s="132" t="s">
        <v>736</v>
      </c>
      <c r="BP5" s="132" t="s">
        <v>736</v>
      </c>
      <c r="BQ5" s="132" t="s">
        <v>736</v>
      </c>
      <c r="BR5" s="132" t="s">
        <v>736</v>
      </c>
      <c r="BS5" s="132" t="s">
        <v>736</v>
      </c>
      <c r="BT5" s="132" t="s">
        <v>736</v>
      </c>
      <c r="BU5" s="132" t="s">
        <v>736</v>
      </c>
      <c r="BV5" s="132" t="s">
        <v>736</v>
      </c>
      <c r="BW5" s="132" t="s">
        <v>736</v>
      </c>
      <c r="BX5" s="132" t="s">
        <v>736</v>
      </c>
      <c r="BY5" s="132" t="s">
        <v>736</v>
      </c>
      <c r="BZ5" s="132" t="s">
        <v>736</v>
      </c>
      <c r="CA5" s="132" t="s">
        <v>736</v>
      </c>
      <c r="CB5" s="132" t="s">
        <v>736</v>
      </c>
      <c r="CC5" s="132" t="s">
        <v>736</v>
      </c>
      <c r="CD5" s="132" t="s">
        <v>736</v>
      </c>
      <c r="CE5" s="132" t="s">
        <v>736</v>
      </c>
      <c r="CF5" s="132" t="s">
        <v>736</v>
      </c>
      <c r="CG5" s="132" t="s">
        <v>736</v>
      </c>
      <c r="CH5" s="132" t="s">
        <v>736</v>
      </c>
      <c r="CI5" s="132" t="s">
        <v>736</v>
      </c>
      <c r="CJ5" s="132" t="s">
        <v>736</v>
      </c>
      <c r="CK5" s="132" t="s">
        <v>736</v>
      </c>
      <c r="CL5" s="132" t="s">
        <v>736</v>
      </c>
      <c r="CM5" s="132" t="s">
        <v>736</v>
      </c>
      <c r="CN5" s="132" t="s">
        <v>736</v>
      </c>
      <c r="CO5" s="132" t="s">
        <v>736</v>
      </c>
      <c r="CP5" s="132" t="s">
        <v>736</v>
      </c>
      <c r="CQ5" s="132" t="s">
        <v>736</v>
      </c>
      <c r="CR5" s="132" t="s">
        <v>736</v>
      </c>
      <c r="CS5" s="132" t="s">
        <v>736</v>
      </c>
      <c r="CT5" s="132" t="s">
        <v>736</v>
      </c>
      <c r="CU5" s="132" t="s">
        <v>736</v>
      </c>
      <c r="CV5" s="132" t="s">
        <v>736</v>
      </c>
      <c r="CW5" s="132" t="s">
        <v>736</v>
      </c>
      <c r="CX5" s="132" t="s">
        <v>736</v>
      </c>
      <c r="CY5" s="132" t="s">
        <v>736</v>
      </c>
      <c r="CZ5" s="132" t="s">
        <v>736</v>
      </c>
      <c r="DA5" s="132" t="s">
        <v>736</v>
      </c>
      <c r="DB5" s="132" t="s">
        <v>736</v>
      </c>
      <c r="DC5" s="132" t="s">
        <v>736</v>
      </c>
      <c r="DD5" s="132" t="s">
        <v>736</v>
      </c>
      <c r="DE5" s="132" t="s">
        <v>736</v>
      </c>
      <c r="DF5" s="132" t="s">
        <v>736</v>
      </c>
      <c r="DG5" s="132" t="s">
        <v>736</v>
      </c>
      <c r="DH5" s="132" t="s">
        <v>736</v>
      </c>
      <c r="DI5" s="132" t="s">
        <v>736</v>
      </c>
      <c r="DJ5" s="132" t="s">
        <v>736</v>
      </c>
      <c r="DK5" s="132" t="s">
        <v>736</v>
      </c>
      <c r="DL5" s="132" t="s">
        <v>736</v>
      </c>
      <c r="DM5" s="132" t="s">
        <v>736</v>
      </c>
      <c r="DN5" s="132" t="s">
        <v>736</v>
      </c>
      <c r="DO5" s="132" t="s">
        <v>736</v>
      </c>
      <c r="DP5" s="132" t="s">
        <v>736</v>
      </c>
      <c r="DQ5" s="132" t="s">
        <v>736</v>
      </c>
      <c r="DR5" s="132" t="s">
        <v>736</v>
      </c>
      <c r="DS5" s="132" t="s">
        <v>736</v>
      </c>
      <c r="DT5" s="132" t="s">
        <v>736</v>
      </c>
      <c r="DU5" s="132" t="s">
        <v>736</v>
      </c>
      <c r="DV5" s="132" t="s">
        <v>736</v>
      </c>
      <c r="DW5" s="132" t="s">
        <v>736</v>
      </c>
      <c r="DX5" s="132" t="s">
        <v>736</v>
      </c>
      <c r="DY5" s="132" t="s">
        <v>736</v>
      </c>
      <c r="DZ5" s="132" t="s">
        <v>736</v>
      </c>
      <c r="EA5" s="132" t="s">
        <v>736</v>
      </c>
      <c r="EB5" s="132" t="s">
        <v>736</v>
      </c>
      <c r="EC5" s="132" t="s">
        <v>736</v>
      </c>
      <c r="ED5" s="132" t="s">
        <v>736</v>
      </c>
      <c r="EE5" s="132" t="s">
        <v>736</v>
      </c>
      <c r="EF5" s="132" t="s">
        <v>736</v>
      </c>
      <c r="EG5" s="132" t="s">
        <v>736</v>
      </c>
      <c r="EH5" s="132" t="s">
        <v>736</v>
      </c>
      <c r="EI5" s="132" t="s">
        <v>736</v>
      </c>
      <c r="EJ5" s="132" t="s">
        <v>736</v>
      </c>
      <c r="EK5" s="132" t="s">
        <v>736</v>
      </c>
      <c r="EL5" s="132" t="s">
        <v>736</v>
      </c>
      <c r="EM5" s="132" t="s">
        <v>736</v>
      </c>
      <c r="EN5" s="132" t="s">
        <v>736</v>
      </c>
      <c r="EO5" s="132" t="s">
        <v>736</v>
      </c>
      <c r="EP5" s="132" t="s">
        <v>736</v>
      </c>
      <c r="EQ5" s="132" t="s">
        <v>736</v>
      </c>
      <c r="ER5" s="132" t="s">
        <v>736</v>
      </c>
      <c r="ES5" s="132" t="s">
        <v>736</v>
      </c>
      <c r="ET5" s="132" t="s">
        <v>736</v>
      </c>
      <c r="EU5" s="132" t="s">
        <v>736</v>
      </c>
      <c r="EV5" s="132" t="s">
        <v>736</v>
      </c>
      <c r="EW5" s="132" t="s">
        <v>736</v>
      </c>
      <c r="EX5" s="132" t="s">
        <v>736</v>
      </c>
      <c r="EY5" s="132" t="s">
        <v>736</v>
      </c>
      <c r="EZ5" s="132" t="s">
        <v>736</v>
      </c>
      <c r="FA5" s="132" t="s">
        <v>736</v>
      </c>
      <c r="FB5" s="132" t="s">
        <v>736</v>
      </c>
      <c r="FC5" s="132" t="s">
        <v>736</v>
      </c>
      <c r="FD5" s="132" t="s">
        <v>736</v>
      </c>
      <c r="FE5" s="132" t="s">
        <v>736</v>
      </c>
      <c r="FF5" s="132" t="s">
        <v>736</v>
      </c>
      <c r="FG5" s="132" t="s">
        <v>736</v>
      </c>
      <c r="FH5" s="132" t="s">
        <v>736</v>
      </c>
      <c r="FI5" s="132" t="s">
        <v>736</v>
      </c>
      <c r="FJ5" s="132" t="s">
        <v>736</v>
      </c>
      <c r="FK5" s="132" t="s">
        <v>736</v>
      </c>
      <c r="FL5" s="132" t="s">
        <v>736</v>
      </c>
      <c r="FM5" s="132" t="s">
        <v>736</v>
      </c>
      <c r="FN5" s="132" t="s">
        <v>736</v>
      </c>
      <c r="FO5" s="132" t="s">
        <v>736</v>
      </c>
      <c r="FP5" s="132" t="s">
        <v>736</v>
      </c>
      <c r="FQ5" s="132" t="s">
        <v>736</v>
      </c>
      <c r="FR5" s="132" t="s">
        <v>736</v>
      </c>
      <c r="FS5" s="132" t="s">
        <v>736</v>
      </c>
      <c r="FT5" s="132" t="s">
        <v>736</v>
      </c>
      <c r="FU5" s="132" t="s">
        <v>736</v>
      </c>
      <c r="FV5" s="132" t="s">
        <v>736</v>
      </c>
      <c r="FW5" s="132" t="s">
        <v>736</v>
      </c>
      <c r="FX5" s="132" t="s">
        <v>736</v>
      </c>
      <c r="FY5" s="132" t="s">
        <v>736</v>
      </c>
      <c r="FZ5" s="132" t="s">
        <v>736</v>
      </c>
      <c r="GA5" s="132" t="s">
        <v>736</v>
      </c>
      <c r="GB5" s="132" t="s">
        <v>736</v>
      </c>
      <c r="GC5" s="132" t="s">
        <v>736</v>
      </c>
      <c r="GD5" s="132" t="s">
        <v>736</v>
      </c>
      <c r="GE5" s="132" t="s">
        <v>736</v>
      </c>
      <c r="GF5" s="132" t="s">
        <v>736</v>
      </c>
      <c r="GG5" s="132" t="s">
        <v>736</v>
      </c>
      <c r="GH5" s="132" t="s">
        <v>736</v>
      </c>
      <c r="GI5" s="132" t="s">
        <v>736</v>
      </c>
      <c r="GJ5" s="132" t="s">
        <v>736</v>
      </c>
      <c r="GK5" s="132" t="s">
        <v>736</v>
      </c>
      <c r="GL5" s="132" t="s">
        <v>736</v>
      </c>
      <c r="GM5" s="132" t="s">
        <v>736</v>
      </c>
      <c r="GN5" s="132" t="s">
        <v>736</v>
      </c>
      <c r="GO5" s="132" t="s">
        <v>736</v>
      </c>
      <c r="GP5" s="132" t="s">
        <v>736</v>
      </c>
      <c r="GQ5" s="132" t="s">
        <v>736</v>
      </c>
      <c r="GR5" s="132" t="s">
        <v>736</v>
      </c>
      <c r="GS5" s="132" t="s">
        <v>736</v>
      </c>
      <c r="GT5" s="132" t="s">
        <v>736</v>
      </c>
      <c r="GU5" s="132" t="s">
        <v>736</v>
      </c>
      <c r="GV5" s="132" t="s">
        <v>736</v>
      </c>
      <c r="GW5" s="132" t="s">
        <v>736</v>
      </c>
      <c r="GX5" s="132" t="s">
        <v>736</v>
      </c>
      <c r="GY5" s="132" t="s">
        <v>736</v>
      </c>
      <c r="GZ5" s="132" t="s">
        <v>736</v>
      </c>
      <c r="HA5" s="132" t="s">
        <v>736</v>
      </c>
      <c r="HB5" s="132" t="s">
        <v>736</v>
      </c>
      <c r="HC5" s="132" t="s">
        <v>736</v>
      </c>
      <c r="HD5" s="132" t="s">
        <v>736</v>
      </c>
      <c r="HE5" s="132" t="s">
        <v>736</v>
      </c>
      <c r="HF5" s="132" t="s">
        <v>736</v>
      </c>
      <c r="HG5" s="132" t="s">
        <v>736</v>
      </c>
      <c r="HH5" s="132" t="s">
        <v>736</v>
      </c>
      <c r="HI5" s="132" t="s">
        <v>736</v>
      </c>
      <c r="HJ5" s="132" t="s">
        <v>736</v>
      </c>
      <c r="HK5" s="132" t="s">
        <v>736</v>
      </c>
      <c r="HL5" s="132" t="s">
        <v>736</v>
      </c>
      <c r="HM5" s="132" t="s">
        <v>736</v>
      </c>
      <c r="HN5" s="132" t="s">
        <v>736</v>
      </c>
    </row>
    <row r="6" spans="1:222" x14ac:dyDescent="0.3">
      <c r="A6" s="130" t="s">
        <v>228</v>
      </c>
      <c r="B6" s="132" t="s">
        <v>337</v>
      </c>
      <c r="C6" s="132" t="s">
        <v>337</v>
      </c>
      <c r="D6" s="132" t="s">
        <v>337</v>
      </c>
      <c r="E6" s="132" t="s">
        <v>337</v>
      </c>
      <c r="F6" s="132" t="s">
        <v>337</v>
      </c>
      <c r="G6" s="132" t="s">
        <v>337</v>
      </c>
      <c r="H6" s="132" t="s">
        <v>337</v>
      </c>
      <c r="I6" s="132" t="s">
        <v>337</v>
      </c>
      <c r="J6" s="132" t="s">
        <v>337</v>
      </c>
      <c r="K6" s="132" t="s">
        <v>337</v>
      </c>
      <c r="L6" s="132" t="s">
        <v>337</v>
      </c>
      <c r="M6" s="132" t="s">
        <v>337</v>
      </c>
      <c r="N6" s="132" t="s">
        <v>337</v>
      </c>
      <c r="O6" s="132" t="s">
        <v>337</v>
      </c>
      <c r="P6" s="132" t="s">
        <v>337</v>
      </c>
      <c r="Q6" s="132" t="s">
        <v>337</v>
      </c>
      <c r="R6" s="132" t="s">
        <v>337</v>
      </c>
      <c r="S6" s="132" t="s">
        <v>337</v>
      </c>
      <c r="T6" s="132" t="s">
        <v>337</v>
      </c>
      <c r="U6" s="132" t="s">
        <v>337</v>
      </c>
      <c r="V6" s="132" t="s">
        <v>337</v>
      </c>
      <c r="W6" s="132" t="s">
        <v>337</v>
      </c>
      <c r="X6" s="132" t="s">
        <v>337</v>
      </c>
      <c r="Y6" s="132" t="s">
        <v>337</v>
      </c>
      <c r="Z6" s="132" t="s">
        <v>337</v>
      </c>
      <c r="AA6" s="132" t="s">
        <v>337</v>
      </c>
      <c r="AB6" s="132" t="s">
        <v>337</v>
      </c>
      <c r="AC6" s="132" t="s">
        <v>337</v>
      </c>
      <c r="AD6" s="132" t="s">
        <v>337</v>
      </c>
      <c r="AE6" s="132" t="s">
        <v>337</v>
      </c>
      <c r="AF6" s="132" t="s">
        <v>337</v>
      </c>
      <c r="AG6" s="132" t="s">
        <v>337</v>
      </c>
      <c r="AH6" s="132" t="s">
        <v>337</v>
      </c>
      <c r="AI6" s="132" t="s">
        <v>337</v>
      </c>
      <c r="AJ6" s="132" t="s">
        <v>337</v>
      </c>
      <c r="AK6" s="132" t="s">
        <v>337</v>
      </c>
      <c r="AL6" s="132" t="s">
        <v>337</v>
      </c>
      <c r="AM6" s="132" t="s">
        <v>337</v>
      </c>
      <c r="AN6" s="132" t="s">
        <v>337</v>
      </c>
      <c r="AO6" s="132" t="s">
        <v>337</v>
      </c>
      <c r="AP6" s="132" t="s">
        <v>337</v>
      </c>
      <c r="AQ6" s="132" t="s">
        <v>337</v>
      </c>
      <c r="AR6" s="132" t="s">
        <v>337</v>
      </c>
      <c r="AS6" s="132" t="s">
        <v>337</v>
      </c>
      <c r="AT6" s="132" t="s">
        <v>337</v>
      </c>
      <c r="AU6" s="132" t="s">
        <v>337</v>
      </c>
      <c r="AV6" s="132" t="s">
        <v>337</v>
      </c>
      <c r="AW6" s="132" t="s">
        <v>337</v>
      </c>
      <c r="AX6" s="132" t="s">
        <v>337</v>
      </c>
      <c r="AY6" s="132" t="s">
        <v>337</v>
      </c>
      <c r="AZ6" s="132" t="s">
        <v>337</v>
      </c>
      <c r="BA6" s="132" t="s">
        <v>337</v>
      </c>
      <c r="BB6" s="132" t="s">
        <v>337</v>
      </c>
      <c r="BC6" s="132" t="s">
        <v>337</v>
      </c>
      <c r="BD6" s="132" t="s">
        <v>337</v>
      </c>
      <c r="BE6" s="132" t="s">
        <v>337</v>
      </c>
      <c r="BF6" s="132" t="s">
        <v>337</v>
      </c>
      <c r="BG6" s="132" t="s">
        <v>337</v>
      </c>
      <c r="BH6" s="132" t="s">
        <v>337</v>
      </c>
      <c r="BI6" s="132" t="s">
        <v>337</v>
      </c>
      <c r="BJ6" s="132" t="s">
        <v>337</v>
      </c>
      <c r="BK6" s="132" t="s">
        <v>337</v>
      </c>
      <c r="BL6" s="132" t="s">
        <v>337</v>
      </c>
      <c r="BM6" s="132" t="s">
        <v>337</v>
      </c>
      <c r="BN6" s="132" t="s">
        <v>337</v>
      </c>
      <c r="BO6" s="132" t="s">
        <v>337</v>
      </c>
      <c r="BP6" s="132" t="s">
        <v>337</v>
      </c>
      <c r="BQ6" s="132" t="s">
        <v>337</v>
      </c>
      <c r="BR6" s="132" t="s">
        <v>337</v>
      </c>
      <c r="BS6" s="132" t="s">
        <v>337</v>
      </c>
      <c r="BT6" s="132" t="s">
        <v>337</v>
      </c>
      <c r="BU6" s="132" t="s">
        <v>337</v>
      </c>
      <c r="BV6" s="132" t="s">
        <v>337</v>
      </c>
      <c r="BW6" s="132" t="s">
        <v>337</v>
      </c>
      <c r="BX6" s="132" t="s">
        <v>337</v>
      </c>
      <c r="BY6" s="132" t="s">
        <v>337</v>
      </c>
      <c r="BZ6" s="132" t="s">
        <v>337</v>
      </c>
      <c r="CA6" s="132" t="s">
        <v>337</v>
      </c>
      <c r="CB6" s="132" t="s">
        <v>337</v>
      </c>
      <c r="CC6" s="132" t="s">
        <v>337</v>
      </c>
      <c r="CD6" s="132" t="s">
        <v>337</v>
      </c>
      <c r="CE6" s="132" t="s">
        <v>337</v>
      </c>
      <c r="CF6" s="132" t="s">
        <v>337</v>
      </c>
      <c r="CG6" s="132" t="s">
        <v>337</v>
      </c>
      <c r="CH6" s="132" t="s">
        <v>337</v>
      </c>
      <c r="CI6" s="132" t="s">
        <v>337</v>
      </c>
      <c r="CJ6" s="132" t="s">
        <v>337</v>
      </c>
      <c r="CK6" s="132" t="s">
        <v>337</v>
      </c>
      <c r="CL6" s="132" t="s">
        <v>337</v>
      </c>
      <c r="CM6" s="132" t="s">
        <v>337</v>
      </c>
      <c r="CN6" s="132" t="s">
        <v>337</v>
      </c>
      <c r="CO6" s="132" t="s">
        <v>337</v>
      </c>
      <c r="CP6" s="132" t="s">
        <v>337</v>
      </c>
      <c r="CQ6" s="132" t="s">
        <v>337</v>
      </c>
      <c r="CR6" s="132" t="s">
        <v>337</v>
      </c>
      <c r="CS6" s="132" t="s">
        <v>337</v>
      </c>
      <c r="CT6" s="132" t="s">
        <v>337</v>
      </c>
      <c r="CU6" s="132" t="s">
        <v>337</v>
      </c>
      <c r="CV6" s="132" t="s">
        <v>337</v>
      </c>
      <c r="CW6" s="132" t="s">
        <v>337</v>
      </c>
      <c r="CX6" s="132" t="s">
        <v>337</v>
      </c>
      <c r="CY6" s="132" t="s">
        <v>337</v>
      </c>
      <c r="CZ6" s="132" t="s">
        <v>337</v>
      </c>
      <c r="DA6" s="132" t="s">
        <v>337</v>
      </c>
      <c r="DB6" s="132" t="s">
        <v>337</v>
      </c>
      <c r="DC6" s="132" t="s">
        <v>337</v>
      </c>
      <c r="DD6" s="132" t="s">
        <v>337</v>
      </c>
      <c r="DE6" s="132" t="s">
        <v>337</v>
      </c>
      <c r="DF6" s="132" t="s">
        <v>337</v>
      </c>
      <c r="DG6" s="132" t="s">
        <v>337</v>
      </c>
      <c r="DH6" s="132" t="s">
        <v>337</v>
      </c>
      <c r="DI6" s="132" t="s">
        <v>337</v>
      </c>
      <c r="DJ6" s="132" t="s">
        <v>337</v>
      </c>
      <c r="DK6" s="132" t="s">
        <v>337</v>
      </c>
      <c r="DL6" s="132" t="s">
        <v>337</v>
      </c>
      <c r="DM6" s="132" t="s">
        <v>337</v>
      </c>
      <c r="DN6" s="132" t="s">
        <v>337</v>
      </c>
      <c r="DO6" s="132" t="s">
        <v>337</v>
      </c>
      <c r="DP6" s="132" t="s">
        <v>337</v>
      </c>
      <c r="DQ6" s="132" t="s">
        <v>337</v>
      </c>
      <c r="DR6" s="132" t="s">
        <v>337</v>
      </c>
      <c r="DS6" s="132" t="s">
        <v>337</v>
      </c>
      <c r="DT6" s="132" t="s">
        <v>337</v>
      </c>
      <c r="DU6" s="132" t="s">
        <v>337</v>
      </c>
      <c r="DV6" s="132" t="s">
        <v>337</v>
      </c>
      <c r="DW6" s="132" t="s">
        <v>337</v>
      </c>
      <c r="DX6" s="132" t="s">
        <v>337</v>
      </c>
      <c r="DY6" s="132" t="s">
        <v>337</v>
      </c>
      <c r="DZ6" s="132" t="s">
        <v>337</v>
      </c>
      <c r="EA6" s="132" t="s">
        <v>337</v>
      </c>
      <c r="EB6" s="132" t="s">
        <v>337</v>
      </c>
      <c r="EC6" s="132" t="s">
        <v>337</v>
      </c>
      <c r="ED6" s="132" t="s">
        <v>337</v>
      </c>
      <c r="EE6" s="132" t="s">
        <v>337</v>
      </c>
      <c r="EF6" s="132" t="s">
        <v>337</v>
      </c>
      <c r="EG6" s="132" t="s">
        <v>337</v>
      </c>
      <c r="EH6" s="132" t="s">
        <v>337</v>
      </c>
      <c r="EI6" s="132" t="s">
        <v>337</v>
      </c>
      <c r="EJ6" s="132" t="s">
        <v>337</v>
      </c>
      <c r="EK6" s="132" t="s">
        <v>337</v>
      </c>
      <c r="EL6" s="132" t="s">
        <v>337</v>
      </c>
      <c r="EM6" s="132" t="s">
        <v>337</v>
      </c>
      <c r="EN6" s="132" t="s">
        <v>337</v>
      </c>
      <c r="EO6" s="132" t="s">
        <v>337</v>
      </c>
      <c r="EP6" s="132" t="s">
        <v>337</v>
      </c>
      <c r="EQ6" s="132" t="s">
        <v>337</v>
      </c>
      <c r="ER6" s="132" t="s">
        <v>337</v>
      </c>
      <c r="ES6" s="132" t="s">
        <v>337</v>
      </c>
      <c r="ET6" s="132" t="s">
        <v>337</v>
      </c>
      <c r="EU6" s="132" t="s">
        <v>337</v>
      </c>
      <c r="EV6" s="132" t="s">
        <v>337</v>
      </c>
      <c r="EW6" s="132" t="s">
        <v>337</v>
      </c>
      <c r="EX6" s="132" t="s">
        <v>337</v>
      </c>
      <c r="EY6" s="132" t="s">
        <v>337</v>
      </c>
      <c r="EZ6" s="132" t="s">
        <v>337</v>
      </c>
      <c r="FA6" s="132" t="s">
        <v>337</v>
      </c>
      <c r="FB6" s="132" t="s">
        <v>337</v>
      </c>
      <c r="FC6" s="132" t="s">
        <v>337</v>
      </c>
      <c r="FD6" s="132" t="s">
        <v>337</v>
      </c>
      <c r="FE6" s="132" t="s">
        <v>337</v>
      </c>
      <c r="FF6" s="132" t="s">
        <v>337</v>
      </c>
      <c r="FG6" s="132" t="s">
        <v>337</v>
      </c>
      <c r="FH6" s="132" t="s">
        <v>337</v>
      </c>
      <c r="FI6" s="132" t="s">
        <v>337</v>
      </c>
      <c r="FJ6" s="132" t="s">
        <v>337</v>
      </c>
      <c r="FK6" s="132" t="s">
        <v>337</v>
      </c>
      <c r="FL6" s="132" t="s">
        <v>337</v>
      </c>
      <c r="FM6" s="132" t="s">
        <v>337</v>
      </c>
      <c r="FN6" s="132" t="s">
        <v>337</v>
      </c>
      <c r="FO6" s="132" t="s">
        <v>337</v>
      </c>
      <c r="FP6" s="132" t="s">
        <v>337</v>
      </c>
      <c r="FQ6" s="132" t="s">
        <v>337</v>
      </c>
      <c r="FR6" s="132" t="s">
        <v>337</v>
      </c>
      <c r="FS6" s="132" t="s">
        <v>337</v>
      </c>
      <c r="FT6" s="132" t="s">
        <v>337</v>
      </c>
      <c r="FU6" s="132" t="s">
        <v>337</v>
      </c>
      <c r="FV6" s="132" t="s">
        <v>337</v>
      </c>
      <c r="FW6" s="132" t="s">
        <v>337</v>
      </c>
      <c r="FX6" s="132" t="s">
        <v>337</v>
      </c>
      <c r="FY6" s="132" t="s">
        <v>337</v>
      </c>
      <c r="FZ6" s="132" t="s">
        <v>337</v>
      </c>
      <c r="GA6" s="132" t="s">
        <v>337</v>
      </c>
      <c r="GB6" s="132" t="s">
        <v>337</v>
      </c>
      <c r="GC6" s="132" t="s">
        <v>337</v>
      </c>
      <c r="GD6" s="132" t="s">
        <v>337</v>
      </c>
      <c r="GE6" s="132" t="s">
        <v>337</v>
      </c>
      <c r="GF6" s="132" t="s">
        <v>337</v>
      </c>
      <c r="GG6" s="132" t="s">
        <v>337</v>
      </c>
      <c r="GH6" s="132" t="s">
        <v>337</v>
      </c>
      <c r="GI6" s="132" t="s">
        <v>337</v>
      </c>
      <c r="GJ6" s="132" t="s">
        <v>337</v>
      </c>
      <c r="GK6" s="132" t="s">
        <v>337</v>
      </c>
      <c r="GL6" s="132" t="s">
        <v>337</v>
      </c>
      <c r="GM6" s="132" t="s">
        <v>337</v>
      </c>
      <c r="GN6" s="132" t="s">
        <v>337</v>
      </c>
      <c r="GO6" s="132" t="s">
        <v>337</v>
      </c>
      <c r="GP6" s="132" t="s">
        <v>337</v>
      </c>
      <c r="GQ6" s="132" t="s">
        <v>337</v>
      </c>
      <c r="GR6" s="132" t="s">
        <v>337</v>
      </c>
      <c r="GS6" s="132" t="s">
        <v>337</v>
      </c>
      <c r="GT6" s="132" t="s">
        <v>337</v>
      </c>
      <c r="GU6" s="132" t="s">
        <v>337</v>
      </c>
      <c r="GV6" s="132" t="s">
        <v>337</v>
      </c>
      <c r="GW6" s="132" t="s">
        <v>337</v>
      </c>
      <c r="GX6" s="132" t="s">
        <v>337</v>
      </c>
      <c r="GY6" s="132" t="s">
        <v>337</v>
      </c>
      <c r="GZ6" s="132" t="s">
        <v>337</v>
      </c>
      <c r="HA6" s="132" t="s">
        <v>337</v>
      </c>
      <c r="HB6" s="132" t="s">
        <v>337</v>
      </c>
      <c r="HC6" s="132" t="s">
        <v>337</v>
      </c>
      <c r="HD6" s="132" t="s">
        <v>337</v>
      </c>
      <c r="HE6" s="132" t="s">
        <v>337</v>
      </c>
      <c r="HF6" s="132" t="s">
        <v>337</v>
      </c>
      <c r="HG6" s="132" t="s">
        <v>337</v>
      </c>
      <c r="HH6" s="132" t="s">
        <v>337</v>
      </c>
      <c r="HI6" s="132" t="s">
        <v>337</v>
      </c>
      <c r="HJ6" s="132" t="s">
        <v>337</v>
      </c>
      <c r="HK6" s="132" t="s">
        <v>337</v>
      </c>
      <c r="HL6" s="132" t="s">
        <v>337</v>
      </c>
      <c r="HM6" s="132" t="s">
        <v>337</v>
      </c>
      <c r="HN6" s="132" t="s">
        <v>337</v>
      </c>
    </row>
    <row r="7" spans="1:222" x14ac:dyDescent="0.3">
      <c r="A7" s="130" t="s">
        <v>232</v>
      </c>
      <c r="B7" s="132" t="s">
        <v>338</v>
      </c>
      <c r="C7" s="132" t="s">
        <v>338</v>
      </c>
      <c r="D7" s="132" t="s">
        <v>338</v>
      </c>
      <c r="E7" s="132" t="s">
        <v>338</v>
      </c>
      <c r="F7" s="132" t="s">
        <v>338</v>
      </c>
      <c r="G7" s="132" t="s">
        <v>338</v>
      </c>
      <c r="H7" s="132" t="s">
        <v>338</v>
      </c>
      <c r="I7" s="132" t="s">
        <v>338</v>
      </c>
      <c r="J7" s="132" t="s">
        <v>338</v>
      </c>
      <c r="K7" s="132" t="s">
        <v>338</v>
      </c>
      <c r="L7" s="132" t="s">
        <v>338</v>
      </c>
      <c r="M7" s="132" t="s">
        <v>338</v>
      </c>
      <c r="N7" s="132" t="s">
        <v>338</v>
      </c>
      <c r="O7" s="132" t="s">
        <v>338</v>
      </c>
      <c r="P7" s="132" t="s">
        <v>338</v>
      </c>
      <c r="Q7" s="132" t="s">
        <v>338</v>
      </c>
      <c r="R7" s="132" t="s">
        <v>338</v>
      </c>
      <c r="S7" s="132" t="s">
        <v>338</v>
      </c>
      <c r="T7" s="132" t="s">
        <v>338</v>
      </c>
      <c r="U7" s="132" t="s">
        <v>338</v>
      </c>
      <c r="V7" s="132" t="s">
        <v>338</v>
      </c>
      <c r="W7" s="132" t="s">
        <v>338</v>
      </c>
      <c r="X7" s="132" t="s">
        <v>338</v>
      </c>
      <c r="Y7" s="132" t="s">
        <v>338</v>
      </c>
      <c r="Z7" s="132" t="s">
        <v>338</v>
      </c>
      <c r="AA7" s="132" t="s">
        <v>338</v>
      </c>
      <c r="AB7" s="132" t="s">
        <v>338</v>
      </c>
      <c r="AC7" s="132" t="s">
        <v>338</v>
      </c>
      <c r="AD7" s="132" t="s">
        <v>338</v>
      </c>
      <c r="AE7" s="132" t="s">
        <v>338</v>
      </c>
      <c r="AF7" s="132" t="s">
        <v>338</v>
      </c>
      <c r="AG7" s="132" t="s">
        <v>338</v>
      </c>
      <c r="AH7" s="132" t="s">
        <v>338</v>
      </c>
      <c r="AI7" s="132" t="s">
        <v>338</v>
      </c>
      <c r="AJ7" s="132" t="s">
        <v>338</v>
      </c>
      <c r="AK7" s="132" t="s">
        <v>338</v>
      </c>
      <c r="AL7" s="132" t="s">
        <v>338</v>
      </c>
      <c r="AM7" s="132" t="s">
        <v>338</v>
      </c>
      <c r="AN7" s="132" t="s">
        <v>338</v>
      </c>
      <c r="AO7" s="132" t="s">
        <v>338</v>
      </c>
      <c r="AP7" s="132" t="s">
        <v>338</v>
      </c>
      <c r="AQ7" s="132" t="s">
        <v>338</v>
      </c>
      <c r="AR7" s="132" t="s">
        <v>338</v>
      </c>
      <c r="AS7" s="132" t="s">
        <v>338</v>
      </c>
      <c r="AT7" s="132" t="s">
        <v>338</v>
      </c>
      <c r="AU7" s="132" t="s">
        <v>338</v>
      </c>
      <c r="AV7" s="132" t="s">
        <v>338</v>
      </c>
      <c r="AW7" s="132" t="s">
        <v>338</v>
      </c>
      <c r="AX7" s="132" t="s">
        <v>338</v>
      </c>
      <c r="AY7" s="132" t="s">
        <v>338</v>
      </c>
      <c r="AZ7" s="132" t="s">
        <v>338</v>
      </c>
      <c r="BA7" s="132" t="s">
        <v>338</v>
      </c>
      <c r="BB7" s="132" t="s">
        <v>338</v>
      </c>
      <c r="BC7" s="132" t="s">
        <v>338</v>
      </c>
      <c r="BD7" s="132" t="s">
        <v>338</v>
      </c>
      <c r="BE7" s="132" t="s">
        <v>338</v>
      </c>
      <c r="BF7" s="132" t="s">
        <v>338</v>
      </c>
      <c r="BG7" s="132" t="s">
        <v>338</v>
      </c>
      <c r="BH7" s="132" t="s">
        <v>338</v>
      </c>
      <c r="BI7" s="132" t="s">
        <v>338</v>
      </c>
      <c r="BJ7" s="132" t="s">
        <v>338</v>
      </c>
      <c r="BK7" s="132" t="s">
        <v>338</v>
      </c>
      <c r="BL7" s="132" t="s">
        <v>338</v>
      </c>
      <c r="BM7" s="132" t="s">
        <v>338</v>
      </c>
      <c r="BN7" s="132" t="s">
        <v>338</v>
      </c>
      <c r="BO7" s="132" t="s">
        <v>338</v>
      </c>
      <c r="BP7" s="132" t="s">
        <v>338</v>
      </c>
      <c r="BQ7" s="132" t="s">
        <v>338</v>
      </c>
      <c r="BR7" s="132" t="s">
        <v>338</v>
      </c>
      <c r="BS7" s="132" t="s">
        <v>338</v>
      </c>
      <c r="BT7" s="132" t="s">
        <v>338</v>
      </c>
      <c r="BU7" s="132" t="s">
        <v>338</v>
      </c>
      <c r="BV7" s="132" t="s">
        <v>338</v>
      </c>
      <c r="BW7" s="132" t="s">
        <v>338</v>
      </c>
      <c r="BX7" s="132" t="s">
        <v>338</v>
      </c>
      <c r="BY7" s="132" t="s">
        <v>338</v>
      </c>
      <c r="BZ7" s="132" t="s">
        <v>338</v>
      </c>
      <c r="CA7" s="132" t="s">
        <v>338</v>
      </c>
      <c r="CB7" s="132" t="s">
        <v>338</v>
      </c>
      <c r="CC7" s="132" t="s">
        <v>338</v>
      </c>
      <c r="CD7" s="132" t="s">
        <v>338</v>
      </c>
      <c r="CE7" s="132" t="s">
        <v>338</v>
      </c>
      <c r="CF7" s="132" t="s">
        <v>338</v>
      </c>
      <c r="CG7" s="132" t="s">
        <v>338</v>
      </c>
      <c r="CH7" s="132" t="s">
        <v>338</v>
      </c>
      <c r="CI7" s="132" t="s">
        <v>338</v>
      </c>
      <c r="CJ7" s="132" t="s">
        <v>338</v>
      </c>
      <c r="CK7" s="132" t="s">
        <v>338</v>
      </c>
      <c r="CL7" s="132" t="s">
        <v>338</v>
      </c>
      <c r="CM7" s="132" t="s">
        <v>338</v>
      </c>
      <c r="CN7" s="132" t="s">
        <v>338</v>
      </c>
      <c r="CO7" s="132" t="s">
        <v>338</v>
      </c>
      <c r="CP7" s="132" t="s">
        <v>338</v>
      </c>
      <c r="CQ7" s="132" t="s">
        <v>338</v>
      </c>
      <c r="CR7" s="132" t="s">
        <v>338</v>
      </c>
      <c r="CS7" s="132" t="s">
        <v>338</v>
      </c>
      <c r="CT7" s="132" t="s">
        <v>338</v>
      </c>
      <c r="CU7" s="132" t="s">
        <v>338</v>
      </c>
      <c r="CV7" s="132" t="s">
        <v>338</v>
      </c>
      <c r="CW7" s="132" t="s">
        <v>338</v>
      </c>
      <c r="CX7" s="132" t="s">
        <v>338</v>
      </c>
      <c r="CY7" s="132" t="s">
        <v>338</v>
      </c>
      <c r="CZ7" s="132" t="s">
        <v>338</v>
      </c>
      <c r="DA7" s="132" t="s">
        <v>338</v>
      </c>
      <c r="DB7" s="132" t="s">
        <v>338</v>
      </c>
      <c r="DC7" s="132" t="s">
        <v>338</v>
      </c>
      <c r="DD7" s="132" t="s">
        <v>338</v>
      </c>
      <c r="DE7" s="132" t="s">
        <v>338</v>
      </c>
      <c r="DF7" s="132" t="s">
        <v>338</v>
      </c>
      <c r="DG7" s="132" t="s">
        <v>338</v>
      </c>
      <c r="DH7" s="132" t="s">
        <v>338</v>
      </c>
      <c r="DI7" s="132" t="s">
        <v>338</v>
      </c>
      <c r="DJ7" s="132" t="s">
        <v>338</v>
      </c>
      <c r="DK7" s="132" t="s">
        <v>338</v>
      </c>
      <c r="DL7" s="132" t="s">
        <v>338</v>
      </c>
      <c r="DM7" s="132" t="s">
        <v>338</v>
      </c>
      <c r="DN7" s="132" t="s">
        <v>338</v>
      </c>
      <c r="DO7" s="132" t="s">
        <v>338</v>
      </c>
      <c r="DP7" s="132" t="s">
        <v>338</v>
      </c>
      <c r="DQ7" s="132" t="s">
        <v>338</v>
      </c>
      <c r="DR7" s="132" t="s">
        <v>338</v>
      </c>
      <c r="DS7" s="132" t="s">
        <v>338</v>
      </c>
      <c r="DT7" s="132" t="s">
        <v>338</v>
      </c>
      <c r="DU7" s="132" t="s">
        <v>338</v>
      </c>
      <c r="DV7" s="132" t="s">
        <v>338</v>
      </c>
      <c r="DW7" s="132" t="s">
        <v>338</v>
      </c>
      <c r="DX7" s="132" t="s">
        <v>338</v>
      </c>
      <c r="DY7" s="132" t="s">
        <v>338</v>
      </c>
      <c r="DZ7" s="132" t="s">
        <v>338</v>
      </c>
      <c r="EA7" s="132" t="s">
        <v>338</v>
      </c>
      <c r="EB7" s="132" t="s">
        <v>338</v>
      </c>
      <c r="EC7" s="132" t="s">
        <v>338</v>
      </c>
      <c r="ED7" s="132" t="s">
        <v>338</v>
      </c>
      <c r="EE7" s="132" t="s">
        <v>338</v>
      </c>
      <c r="EF7" s="132" t="s">
        <v>338</v>
      </c>
      <c r="EG7" s="132" t="s">
        <v>338</v>
      </c>
      <c r="EH7" s="132" t="s">
        <v>338</v>
      </c>
      <c r="EI7" s="132" t="s">
        <v>338</v>
      </c>
      <c r="EJ7" s="132" t="s">
        <v>338</v>
      </c>
      <c r="EK7" s="132" t="s">
        <v>338</v>
      </c>
      <c r="EL7" s="132" t="s">
        <v>338</v>
      </c>
      <c r="EM7" s="132" t="s">
        <v>338</v>
      </c>
      <c r="EN7" s="132" t="s">
        <v>338</v>
      </c>
      <c r="EO7" s="132" t="s">
        <v>338</v>
      </c>
      <c r="EP7" s="132" t="s">
        <v>338</v>
      </c>
      <c r="EQ7" s="132" t="s">
        <v>338</v>
      </c>
      <c r="ER7" s="132" t="s">
        <v>338</v>
      </c>
      <c r="ES7" s="132" t="s">
        <v>338</v>
      </c>
      <c r="ET7" s="132" t="s">
        <v>338</v>
      </c>
      <c r="EU7" s="132" t="s">
        <v>338</v>
      </c>
      <c r="EV7" s="132" t="s">
        <v>338</v>
      </c>
      <c r="EW7" s="132" t="s">
        <v>338</v>
      </c>
      <c r="EX7" s="132" t="s">
        <v>338</v>
      </c>
      <c r="EY7" s="132" t="s">
        <v>338</v>
      </c>
      <c r="EZ7" s="132" t="s">
        <v>338</v>
      </c>
      <c r="FA7" s="132" t="s">
        <v>338</v>
      </c>
      <c r="FB7" s="132" t="s">
        <v>338</v>
      </c>
      <c r="FC7" s="132" t="s">
        <v>338</v>
      </c>
      <c r="FD7" s="132" t="s">
        <v>338</v>
      </c>
      <c r="FE7" s="132" t="s">
        <v>338</v>
      </c>
      <c r="FF7" s="132" t="s">
        <v>338</v>
      </c>
      <c r="FG7" s="132" t="s">
        <v>338</v>
      </c>
      <c r="FH7" s="132" t="s">
        <v>338</v>
      </c>
      <c r="FI7" s="132" t="s">
        <v>338</v>
      </c>
      <c r="FJ7" s="132" t="s">
        <v>338</v>
      </c>
      <c r="FK7" s="132" t="s">
        <v>338</v>
      </c>
      <c r="FL7" s="132" t="s">
        <v>338</v>
      </c>
      <c r="FM7" s="132" t="s">
        <v>338</v>
      </c>
      <c r="FN7" s="132" t="s">
        <v>338</v>
      </c>
      <c r="FO7" s="132" t="s">
        <v>338</v>
      </c>
      <c r="FP7" s="132" t="s">
        <v>338</v>
      </c>
      <c r="FQ7" s="132" t="s">
        <v>338</v>
      </c>
      <c r="FR7" s="132" t="s">
        <v>338</v>
      </c>
      <c r="FS7" s="132" t="s">
        <v>338</v>
      </c>
      <c r="FT7" s="132" t="s">
        <v>338</v>
      </c>
      <c r="FU7" s="132" t="s">
        <v>338</v>
      </c>
      <c r="FV7" s="132" t="s">
        <v>338</v>
      </c>
      <c r="FW7" s="132" t="s">
        <v>338</v>
      </c>
      <c r="FX7" s="132" t="s">
        <v>338</v>
      </c>
      <c r="FY7" s="132" t="s">
        <v>338</v>
      </c>
      <c r="FZ7" s="132" t="s">
        <v>338</v>
      </c>
      <c r="GA7" s="132" t="s">
        <v>338</v>
      </c>
      <c r="GB7" s="132" t="s">
        <v>338</v>
      </c>
      <c r="GC7" s="132" t="s">
        <v>338</v>
      </c>
      <c r="GD7" s="132" t="s">
        <v>338</v>
      </c>
      <c r="GE7" s="132" t="s">
        <v>338</v>
      </c>
      <c r="GF7" s="132" t="s">
        <v>338</v>
      </c>
      <c r="GG7" s="132" t="s">
        <v>338</v>
      </c>
      <c r="GH7" s="132" t="s">
        <v>338</v>
      </c>
      <c r="GI7" s="132" t="s">
        <v>338</v>
      </c>
      <c r="GJ7" s="132" t="s">
        <v>338</v>
      </c>
      <c r="GK7" s="132" t="s">
        <v>338</v>
      </c>
      <c r="GL7" s="132" t="s">
        <v>338</v>
      </c>
      <c r="GM7" s="132" t="s">
        <v>338</v>
      </c>
      <c r="GN7" s="132" t="s">
        <v>338</v>
      </c>
      <c r="GO7" s="132" t="s">
        <v>338</v>
      </c>
      <c r="GP7" s="132" t="s">
        <v>338</v>
      </c>
      <c r="GQ7" s="132" t="s">
        <v>338</v>
      </c>
      <c r="GR7" s="132" t="s">
        <v>338</v>
      </c>
      <c r="GS7" s="132" t="s">
        <v>338</v>
      </c>
      <c r="GT7" s="132" t="s">
        <v>338</v>
      </c>
      <c r="GU7" s="132" t="s">
        <v>338</v>
      </c>
      <c r="GV7" s="132" t="s">
        <v>338</v>
      </c>
      <c r="GW7" s="132" t="s">
        <v>338</v>
      </c>
      <c r="GX7" s="132" t="s">
        <v>338</v>
      </c>
      <c r="GY7" s="132" t="s">
        <v>338</v>
      </c>
      <c r="GZ7" s="132" t="s">
        <v>338</v>
      </c>
      <c r="HA7" s="132" t="s">
        <v>338</v>
      </c>
      <c r="HB7" s="132" t="s">
        <v>338</v>
      </c>
      <c r="HC7" s="132" t="s">
        <v>338</v>
      </c>
      <c r="HD7" s="132" t="s">
        <v>338</v>
      </c>
      <c r="HE7" s="132" t="s">
        <v>338</v>
      </c>
      <c r="HF7" s="132" t="s">
        <v>338</v>
      </c>
      <c r="HG7" s="132" t="s">
        <v>338</v>
      </c>
      <c r="HH7" s="132" t="s">
        <v>338</v>
      </c>
      <c r="HI7" s="132" t="s">
        <v>338</v>
      </c>
      <c r="HJ7" s="132" t="s">
        <v>338</v>
      </c>
      <c r="HK7" s="132" t="s">
        <v>338</v>
      </c>
      <c r="HL7" s="132" t="s">
        <v>338</v>
      </c>
      <c r="HM7" s="132" t="s">
        <v>338</v>
      </c>
      <c r="HN7" s="132" t="s">
        <v>338</v>
      </c>
    </row>
    <row r="8" spans="1:222" x14ac:dyDescent="0.3">
      <c r="A8" s="134" t="s">
        <v>235</v>
      </c>
      <c r="B8" s="135" t="s">
        <v>737</v>
      </c>
      <c r="C8" s="135" t="s">
        <v>738</v>
      </c>
      <c r="D8" s="135" t="s">
        <v>739</v>
      </c>
      <c r="E8" s="135" t="s">
        <v>740</v>
      </c>
      <c r="F8" s="135" t="s">
        <v>741</v>
      </c>
      <c r="G8" s="135" t="s">
        <v>742</v>
      </c>
      <c r="H8" s="135" t="s">
        <v>743</v>
      </c>
      <c r="I8" s="135" t="s">
        <v>744</v>
      </c>
      <c r="J8" s="135" t="s">
        <v>745</v>
      </c>
      <c r="K8" s="135" t="s">
        <v>746</v>
      </c>
      <c r="L8" s="135" t="s">
        <v>747</v>
      </c>
      <c r="M8" s="135" t="s">
        <v>748</v>
      </c>
      <c r="N8" s="135" t="s">
        <v>749</v>
      </c>
      <c r="O8" s="135" t="s">
        <v>750</v>
      </c>
      <c r="P8" s="135" t="s">
        <v>751</v>
      </c>
      <c r="Q8" s="135" t="s">
        <v>752</v>
      </c>
      <c r="R8" s="135" t="s">
        <v>753</v>
      </c>
      <c r="S8" s="135" t="s">
        <v>754</v>
      </c>
      <c r="T8" s="135" t="s">
        <v>755</v>
      </c>
      <c r="U8" s="135" t="s">
        <v>756</v>
      </c>
      <c r="V8" s="135" t="s">
        <v>757</v>
      </c>
      <c r="W8" s="135" t="s">
        <v>758</v>
      </c>
      <c r="X8" s="135" t="s">
        <v>759</v>
      </c>
      <c r="Y8" s="135" t="s">
        <v>760</v>
      </c>
      <c r="Z8" s="135" t="s">
        <v>761</v>
      </c>
      <c r="AA8" s="135" t="s">
        <v>762</v>
      </c>
      <c r="AB8" s="135" t="s">
        <v>763</v>
      </c>
      <c r="AC8" s="135" t="s">
        <v>764</v>
      </c>
      <c r="AD8" s="135" t="s">
        <v>765</v>
      </c>
      <c r="AE8" s="135" t="s">
        <v>766</v>
      </c>
      <c r="AF8" s="135" t="s">
        <v>767</v>
      </c>
      <c r="AG8" s="135" t="s">
        <v>768</v>
      </c>
      <c r="AH8" s="135" t="s">
        <v>769</v>
      </c>
      <c r="AI8" s="135" t="s">
        <v>770</v>
      </c>
      <c r="AJ8" s="135" t="s">
        <v>771</v>
      </c>
      <c r="AK8" s="135" t="s">
        <v>772</v>
      </c>
      <c r="AL8" s="135" t="s">
        <v>773</v>
      </c>
      <c r="AM8" s="135" t="s">
        <v>774</v>
      </c>
      <c r="AN8" s="135" t="s">
        <v>775</v>
      </c>
      <c r="AO8" s="135" t="s">
        <v>776</v>
      </c>
      <c r="AP8" s="135" t="s">
        <v>777</v>
      </c>
      <c r="AQ8" s="135" t="s">
        <v>778</v>
      </c>
      <c r="AR8" s="135" t="s">
        <v>779</v>
      </c>
      <c r="AS8" s="135" t="s">
        <v>780</v>
      </c>
      <c r="AT8" s="135" t="s">
        <v>781</v>
      </c>
      <c r="AU8" s="135" t="s">
        <v>782</v>
      </c>
      <c r="AV8" s="135" t="s">
        <v>783</v>
      </c>
      <c r="AW8" s="135" t="s">
        <v>784</v>
      </c>
      <c r="AX8" s="135" t="s">
        <v>785</v>
      </c>
      <c r="AY8" s="135" t="s">
        <v>786</v>
      </c>
      <c r="AZ8" s="135" t="s">
        <v>787</v>
      </c>
      <c r="BA8" s="135" t="s">
        <v>788</v>
      </c>
      <c r="BB8" s="135" t="s">
        <v>789</v>
      </c>
      <c r="BC8" s="135" t="s">
        <v>790</v>
      </c>
      <c r="BD8" s="135" t="s">
        <v>791</v>
      </c>
      <c r="BE8" s="135" t="s">
        <v>792</v>
      </c>
      <c r="BF8" s="135" t="s">
        <v>793</v>
      </c>
      <c r="BG8" s="135" t="s">
        <v>794</v>
      </c>
      <c r="BH8" s="135" t="s">
        <v>795</v>
      </c>
      <c r="BI8" s="135" t="s">
        <v>796</v>
      </c>
      <c r="BJ8" s="135" t="s">
        <v>797</v>
      </c>
      <c r="BK8" s="135" t="s">
        <v>798</v>
      </c>
      <c r="BL8" s="135" t="s">
        <v>799</v>
      </c>
      <c r="BM8" s="135" t="s">
        <v>800</v>
      </c>
      <c r="BN8" s="135" t="s">
        <v>801</v>
      </c>
      <c r="BO8" s="135" t="s">
        <v>802</v>
      </c>
      <c r="BP8" s="135" t="s">
        <v>803</v>
      </c>
      <c r="BQ8" s="135" t="s">
        <v>804</v>
      </c>
      <c r="BR8" s="135" t="s">
        <v>805</v>
      </c>
      <c r="BS8" s="135" t="s">
        <v>806</v>
      </c>
      <c r="BT8" s="135" t="s">
        <v>807</v>
      </c>
      <c r="BU8" s="135" t="s">
        <v>808</v>
      </c>
      <c r="BV8" s="135" t="s">
        <v>809</v>
      </c>
      <c r="BW8" s="135" t="s">
        <v>810</v>
      </c>
      <c r="BX8" s="135" t="s">
        <v>811</v>
      </c>
      <c r="BY8" s="135" t="s">
        <v>812</v>
      </c>
      <c r="BZ8" s="135" t="s">
        <v>813</v>
      </c>
      <c r="CA8" s="135" t="s">
        <v>814</v>
      </c>
      <c r="CB8" s="135" t="s">
        <v>815</v>
      </c>
      <c r="CC8" s="135" t="s">
        <v>816</v>
      </c>
      <c r="CD8" s="135" t="s">
        <v>817</v>
      </c>
      <c r="CE8" s="135" t="s">
        <v>818</v>
      </c>
      <c r="CF8" s="135" t="s">
        <v>819</v>
      </c>
      <c r="CG8" s="135" t="s">
        <v>820</v>
      </c>
      <c r="CH8" s="135" t="s">
        <v>821</v>
      </c>
      <c r="CI8" s="135" t="s">
        <v>822</v>
      </c>
      <c r="CJ8" s="135" t="s">
        <v>823</v>
      </c>
      <c r="CK8" s="135" t="s">
        <v>824</v>
      </c>
      <c r="CL8" s="135" t="s">
        <v>825</v>
      </c>
      <c r="CM8" s="135" t="s">
        <v>826</v>
      </c>
      <c r="CN8" s="135" t="s">
        <v>827</v>
      </c>
      <c r="CO8" s="135" t="s">
        <v>828</v>
      </c>
      <c r="CP8" s="135" t="s">
        <v>829</v>
      </c>
      <c r="CQ8" s="135" t="s">
        <v>830</v>
      </c>
      <c r="CR8" s="135" t="s">
        <v>831</v>
      </c>
      <c r="CS8" s="135" t="s">
        <v>832</v>
      </c>
      <c r="CT8" s="135" t="s">
        <v>833</v>
      </c>
      <c r="CU8" s="135" t="s">
        <v>834</v>
      </c>
      <c r="CV8" s="135" t="s">
        <v>835</v>
      </c>
      <c r="CW8" s="135" t="s">
        <v>836</v>
      </c>
      <c r="CX8" s="135" t="s">
        <v>837</v>
      </c>
      <c r="CY8" s="135" t="s">
        <v>838</v>
      </c>
      <c r="CZ8" s="135" t="s">
        <v>839</v>
      </c>
      <c r="DA8" s="135" t="s">
        <v>840</v>
      </c>
      <c r="DB8" s="135" t="s">
        <v>841</v>
      </c>
      <c r="DC8" s="135" t="s">
        <v>842</v>
      </c>
      <c r="DD8" s="135" t="s">
        <v>843</v>
      </c>
      <c r="DE8" s="135" t="s">
        <v>844</v>
      </c>
      <c r="DF8" s="135" t="s">
        <v>845</v>
      </c>
      <c r="DG8" s="135" t="s">
        <v>846</v>
      </c>
      <c r="DH8" s="135" t="s">
        <v>847</v>
      </c>
      <c r="DI8" s="135" t="s">
        <v>848</v>
      </c>
      <c r="DJ8" s="135" t="s">
        <v>849</v>
      </c>
      <c r="DK8" s="135" t="s">
        <v>850</v>
      </c>
      <c r="DL8" s="135" t="s">
        <v>851</v>
      </c>
      <c r="DM8" s="135" t="s">
        <v>852</v>
      </c>
      <c r="DN8" s="135" t="s">
        <v>853</v>
      </c>
      <c r="DO8" s="135" t="s">
        <v>854</v>
      </c>
      <c r="DP8" s="135" t="s">
        <v>855</v>
      </c>
      <c r="DQ8" s="135" t="s">
        <v>856</v>
      </c>
      <c r="DR8" s="135" t="s">
        <v>857</v>
      </c>
      <c r="DS8" s="135" t="s">
        <v>858</v>
      </c>
      <c r="DT8" s="135" t="s">
        <v>859</v>
      </c>
      <c r="DU8" s="135" t="s">
        <v>860</v>
      </c>
      <c r="DV8" s="135" t="s">
        <v>861</v>
      </c>
      <c r="DW8" s="135" t="s">
        <v>862</v>
      </c>
      <c r="DX8" s="135" t="s">
        <v>863</v>
      </c>
      <c r="DY8" s="135" t="s">
        <v>864</v>
      </c>
      <c r="DZ8" s="135" t="s">
        <v>865</v>
      </c>
      <c r="EA8" s="135" t="s">
        <v>866</v>
      </c>
      <c r="EB8" s="135" t="s">
        <v>867</v>
      </c>
      <c r="EC8" s="135" t="s">
        <v>868</v>
      </c>
      <c r="ED8" s="135" t="s">
        <v>869</v>
      </c>
      <c r="EE8" s="135" t="s">
        <v>870</v>
      </c>
      <c r="EF8" s="135" t="s">
        <v>871</v>
      </c>
      <c r="EG8" s="135" t="s">
        <v>872</v>
      </c>
      <c r="EH8" s="135" t="s">
        <v>873</v>
      </c>
      <c r="EI8" s="135" t="s">
        <v>874</v>
      </c>
      <c r="EJ8" s="135" t="s">
        <v>875</v>
      </c>
      <c r="EK8" s="135" t="s">
        <v>876</v>
      </c>
      <c r="EL8" s="135" t="s">
        <v>877</v>
      </c>
      <c r="EM8" s="135" t="s">
        <v>878</v>
      </c>
      <c r="EN8" s="135" t="s">
        <v>879</v>
      </c>
      <c r="EO8" s="135" t="s">
        <v>880</v>
      </c>
      <c r="EP8" s="135" t="s">
        <v>881</v>
      </c>
      <c r="EQ8" s="135" t="s">
        <v>882</v>
      </c>
      <c r="ER8" s="135" t="s">
        <v>883</v>
      </c>
      <c r="ES8" s="135" t="s">
        <v>884</v>
      </c>
      <c r="ET8" s="135" t="s">
        <v>885</v>
      </c>
      <c r="EU8" s="135" t="s">
        <v>886</v>
      </c>
      <c r="EV8" s="135" t="s">
        <v>887</v>
      </c>
      <c r="EW8" s="135" t="s">
        <v>888</v>
      </c>
      <c r="EX8" s="135" t="s">
        <v>889</v>
      </c>
      <c r="EY8" s="135" t="s">
        <v>890</v>
      </c>
      <c r="EZ8" s="135" t="s">
        <v>891</v>
      </c>
      <c r="FA8" s="135" t="s">
        <v>892</v>
      </c>
      <c r="FB8" s="135" t="s">
        <v>893</v>
      </c>
      <c r="FC8" s="135" t="s">
        <v>894</v>
      </c>
      <c r="FD8" s="135" t="s">
        <v>895</v>
      </c>
      <c r="FE8" s="135" t="s">
        <v>896</v>
      </c>
      <c r="FF8" s="135" t="s">
        <v>897</v>
      </c>
      <c r="FG8" s="135" t="s">
        <v>898</v>
      </c>
      <c r="FH8" s="135" t="s">
        <v>899</v>
      </c>
      <c r="FI8" s="135" t="s">
        <v>900</v>
      </c>
      <c r="FJ8" s="135" t="s">
        <v>901</v>
      </c>
      <c r="FK8" s="135" t="s">
        <v>902</v>
      </c>
      <c r="FL8" s="135" t="s">
        <v>903</v>
      </c>
      <c r="FM8" s="135" t="s">
        <v>904</v>
      </c>
      <c r="FN8" s="135" t="s">
        <v>905</v>
      </c>
      <c r="FO8" s="135" t="s">
        <v>906</v>
      </c>
      <c r="FP8" s="135" t="s">
        <v>907</v>
      </c>
      <c r="FQ8" s="135" t="s">
        <v>908</v>
      </c>
      <c r="FR8" s="135" t="s">
        <v>909</v>
      </c>
      <c r="FS8" s="135" t="s">
        <v>910</v>
      </c>
      <c r="FT8" s="135" t="s">
        <v>911</v>
      </c>
      <c r="FU8" s="135" t="s">
        <v>912</v>
      </c>
      <c r="FV8" s="135" t="s">
        <v>913</v>
      </c>
      <c r="FW8" s="135" t="s">
        <v>914</v>
      </c>
      <c r="FX8" s="135" t="s">
        <v>915</v>
      </c>
      <c r="FY8" s="135" t="s">
        <v>916</v>
      </c>
      <c r="FZ8" s="135" t="s">
        <v>917</v>
      </c>
      <c r="GA8" s="135" t="s">
        <v>918</v>
      </c>
      <c r="GB8" s="135" t="s">
        <v>919</v>
      </c>
      <c r="GC8" s="135" t="s">
        <v>920</v>
      </c>
      <c r="GD8" s="135" t="s">
        <v>921</v>
      </c>
      <c r="GE8" s="135" t="s">
        <v>922</v>
      </c>
      <c r="GF8" s="135" t="s">
        <v>923</v>
      </c>
      <c r="GG8" s="135" t="s">
        <v>924</v>
      </c>
      <c r="GH8" s="135" t="s">
        <v>925</v>
      </c>
      <c r="GI8" s="135" t="s">
        <v>926</v>
      </c>
      <c r="GJ8" s="135" t="s">
        <v>927</v>
      </c>
      <c r="GK8" s="135" t="s">
        <v>928</v>
      </c>
      <c r="GL8" s="135" t="s">
        <v>929</v>
      </c>
      <c r="GM8" s="135" t="s">
        <v>930</v>
      </c>
      <c r="GN8" s="135" t="s">
        <v>931</v>
      </c>
      <c r="GO8" s="135" t="s">
        <v>932</v>
      </c>
      <c r="GP8" s="135" t="s">
        <v>933</v>
      </c>
      <c r="GQ8" s="135" t="s">
        <v>934</v>
      </c>
      <c r="GR8" s="135" t="s">
        <v>935</v>
      </c>
      <c r="GS8" s="135" t="s">
        <v>936</v>
      </c>
      <c r="GT8" s="135" t="s">
        <v>937</v>
      </c>
      <c r="GU8" s="135" t="s">
        <v>938</v>
      </c>
      <c r="GV8" s="135" t="s">
        <v>939</v>
      </c>
      <c r="GW8" s="135" t="s">
        <v>940</v>
      </c>
      <c r="GX8" s="135" t="s">
        <v>941</v>
      </c>
      <c r="GY8" s="135" t="s">
        <v>942</v>
      </c>
      <c r="GZ8" s="135" t="s">
        <v>943</v>
      </c>
      <c r="HA8" s="135" t="s">
        <v>944</v>
      </c>
      <c r="HB8" s="135" t="s">
        <v>945</v>
      </c>
      <c r="HC8" s="135" t="s">
        <v>946</v>
      </c>
      <c r="HD8" s="135" t="s">
        <v>947</v>
      </c>
      <c r="HE8" s="135" t="s">
        <v>948</v>
      </c>
      <c r="HF8" s="135" t="s">
        <v>949</v>
      </c>
      <c r="HG8" s="135" t="s">
        <v>950</v>
      </c>
      <c r="HH8" s="135" t="s">
        <v>951</v>
      </c>
      <c r="HI8" s="135" t="s">
        <v>952</v>
      </c>
      <c r="HJ8" s="135" t="s">
        <v>953</v>
      </c>
      <c r="HK8" s="135" t="s">
        <v>954</v>
      </c>
      <c r="HL8" s="135" t="s">
        <v>955</v>
      </c>
      <c r="HM8" s="135" t="s">
        <v>956</v>
      </c>
      <c r="HN8" s="135" t="s">
        <v>957</v>
      </c>
    </row>
    <row r="9" spans="1:222" x14ac:dyDescent="0.3">
      <c r="A9" s="151">
        <v>37257</v>
      </c>
      <c r="B9" s="152">
        <v>-3627.093766</v>
      </c>
      <c r="C9" s="152">
        <v>44081.181849000001</v>
      </c>
      <c r="D9" s="152">
        <v>36742.609673999999</v>
      </c>
      <c r="E9" s="152">
        <v>36677.186999999998</v>
      </c>
      <c r="F9" s="152">
        <v>65.422674000000001</v>
      </c>
      <c r="G9" s="152">
        <v>4094.3153120000002</v>
      </c>
      <c r="H9" s="152">
        <v>554.60630200000003</v>
      </c>
      <c r="I9" s="152">
        <v>2413.5859999999998</v>
      </c>
      <c r="J9" s="152">
        <v>295.96135099999998</v>
      </c>
      <c r="K9" s="152">
        <v>66.076254000000006</v>
      </c>
      <c r="L9" s="152">
        <v>931.96417399999996</v>
      </c>
      <c r="M9" s="152">
        <v>-9.1110000000000007</v>
      </c>
      <c r="N9" s="152">
        <v>-9.1110000000000007</v>
      </c>
      <c r="O9" s="152">
        <v>0</v>
      </c>
      <c r="P9" s="152">
        <v>661.62517400000002</v>
      </c>
      <c r="Q9" s="152">
        <v>0</v>
      </c>
      <c r="R9" s="152">
        <v>2312.2926889999999</v>
      </c>
      <c r="S9" s="152">
        <v>2174.4349999999999</v>
      </c>
      <c r="T9" s="152">
        <v>137.85768899999999</v>
      </c>
      <c r="U9" s="152">
        <v>47708.275614999999</v>
      </c>
      <c r="V9" s="152">
        <v>38174.553999999996</v>
      </c>
      <c r="W9" s="152">
        <v>38121.517</v>
      </c>
      <c r="X9" s="152">
        <v>53.036999999999999</v>
      </c>
      <c r="Y9" s="152">
        <v>4614.7222309999997</v>
      </c>
      <c r="Z9" s="152">
        <v>1249.6322970000001</v>
      </c>
      <c r="AA9" s="152">
        <v>1467.943</v>
      </c>
      <c r="AB9" s="152">
        <v>373.24023899999997</v>
      </c>
      <c r="AC9" s="152">
        <v>205.94918799999999</v>
      </c>
      <c r="AD9" s="152">
        <v>4915.7716840000003</v>
      </c>
      <c r="AE9" s="152">
        <v>1834.7958450000001</v>
      </c>
      <c r="AF9" s="152">
        <v>1567.933845</v>
      </c>
      <c r="AG9" s="152">
        <v>266.86200000000002</v>
      </c>
      <c r="AH9" s="152">
        <v>3080.9758390000002</v>
      </c>
      <c r="AI9" s="152">
        <v>1718.6279099999999</v>
      </c>
      <c r="AJ9" s="152">
        <v>1362.347929</v>
      </c>
      <c r="AK9" s="152">
        <v>0</v>
      </c>
      <c r="AL9" s="152">
        <v>3.2277</v>
      </c>
      <c r="AM9" s="152">
        <v>0</v>
      </c>
      <c r="AN9" s="152">
        <v>3.2277</v>
      </c>
      <c r="AO9" s="152">
        <v>-22.016999999999999</v>
      </c>
      <c r="AP9" s="152">
        <v>0.24299999999999999</v>
      </c>
      <c r="AQ9" s="152">
        <v>22.26</v>
      </c>
      <c r="AR9" s="152">
        <v>-1868.3400690000001</v>
      </c>
      <c r="AS9" s="152">
        <v>-5122.743778</v>
      </c>
      <c r="AT9" s="152">
        <v>-688.56737699999996</v>
      </c>
      <c r="AU9" s="152">
        <v>107.756</v>
      </c>
      <c r="AV9" s="152">
        <v>116.867</v>
      </c>
      <c r="AW9" s="152">
        <v>-9.1110000000000007</v>
      </c>
      <c r="AX9" s="152">
        <v>-796.32337700000005</v>
      </c>
      <c r="AY9" s="152">
        <v>4434.1764009999997</v>
      </c>
      <c r="AZ9" s="152">
        <v>3968.2346640000001</v>
      </c>
      <c r="BA9" s="152">
        <v>2400.300819</v>
      </c>
      <c r="BB9" s="152">
        <v>1567.933845</v>
      </c>
      <c r="BC9" s="152">
        <v>465.94173699999999</v>
      </c>
      <c r="BD9" s="152">
        <v>574.91997500000002</v>
      </c>
      <c r="BE9" s="152">
        <v>939.89201300000002</v>
      </c>
      <c r="BF9" s="152">
        <v>-194.36802599999999</v>
      </c>
      <c r="BG9" s="152">
        <v>1134.260039</v>
      </c>
      <c r="BH9" s="152">
        <v>364.972038</v>
      </c>
      <c r="BI9" s="152">
        <v>343.3</v>
      </c>
      <c r="BJ9" s="152">
        <v>21.672038000000001</v>
      </c>
      <c r="BK9" s="152">
        <v>-75.823407000000003</v>
      </c>
      <c r="BL9" s="152">
        <v>0.96598700000000004</v>
      </c>
      <c r="BM9" s="152">
        <v>1.72271</v>
      </c>
      <c r="BN9" s="152">
        <v>-0.75672300000000003</v>
      </c>
      <c r="BO9" s="152">
        <v>-374.9</v>
      </c>
      <c r="BP9" s="152">
        <v>0</v>
      </c>
      <c r="BQ9" s="152">
        <v>-374.9</v>
      </c>
      <c r="BR9" s="152">
        <v>1995.1</v>
      </c>
      <c r="BS9" s="152">
        <v>0</v>
      </c>
      <c r="BT9" s="152">
        <v>1235.8390879999999</v>
      </c>
      <c r="BU9" s="152">
        <v>-535.24611000000004</v>
      </c>
      <c r="BV9" s="152">
        <v>-1771.085198</v>
      </c>
      <c r="BW9" s="152">
        <v>71.690133000000003</v>
      </c>
      <c r="BX9" s="152">
        <v>-9.5943129999999996</v>
      </c>
      <c r="BY9" s="152">
        <v>81.284446000000003</v>
      </c>
      <c r="BZ9" s="152">
        <v>81.284446000000003</v>
      </c>
      <c r="CA9" s="152">
        <v>0</v>
      </c>
      <c r="CB9" s="152">
        <v>347.3</v>
      </c>
      <c r="CC9" s="152">
        <v>1443.644646</v>
      </c>
      <c r="CD9" s="152">
        <v>1445.8050000000001</v>
      </c>
      <c r="CE9" s="152">
        <v>2.1603539999999999</v>
      </c>
      <c r="CF9" s="152">
        <v>1780.7706969999999</v>
      </c>
      <c r="CG9" s="152">
        <v>-1952.3512450000001</v>
      </c>
      <c r="CH9" s="152">
        <v>-1431.944326</v>
      </c>
      <c r="CI9" s="152">
        <v>1600.7719999999999</v>
      </c>
      <c r="CJ9" s="152">
        <v>-3045.1019999999999</v>
      </c>
      <c r="CK9" s="152">
        <v>12.385674</v>
      </c>
      <c r="CL9" s="152">
        <v>-520.40691900000002</v>
      </c>
      <c r="CM9" s="152">
        <v>-3983.8075100000001</v>
      </c>
      <c r="CN9" s="152">
        <v>2309.064989</v>
      </c>
      <c r="CO9" s="152">
        <v>-3311.9847150000001</v>
      </c>
      <c r="CP9" s="152">
        <v>36664.834999999999</v>
      </c>
      <c r="CQ9" s="152">
        <v>12.352</v>
      </c>
      <c r="CR9" s="152">
        <v>400.17341800000003</v>
      </c>
      <c r="CS9" s="152">
        <v>0</v>
      </c>
      <c r="CT9" s="152">
        <v>154.432884</v>
      </c>
      <c r="CU9" s="152">
        <v>279.45</v>
      </c>
      <c r="CV9" s="152">
        <v>38042.771999999997</v>
      </c>
      <c r="CW9" s="152">
        <v>78.745000000000005</v>
      </c>
      <c r="CX9" s="152">
        <v>221.19029699999999</v>
      </c>
      <c r="CY9" s="152">
        <v>964.97400000000005</v>
      </c>
      <c r="CZ9" s="152">
        <v>63.468000000000004</v>
      </c>
      <c r="DA9" s="152">
        <v>1159.723172</v>
      </c>
      <c r="DB9" s="152">
        <v>3028.0632409999998</v>
      </c>
      <c r="DC9" s="152">
        <v>0</v>
      </c>
      <c r="DD9" s="152">
        <v>-194.36802599999999</v>
      </c>
      <c r="DE9" s="152">
        <v>-196.97187600000001</v>
      </c>
      <c r="DF9" s="152">
        <v>2.60385</v>
      </c>
      <c r="DG9" s="152">
        <v>0</v>
      </c>
      <c r="DH9" s="152">
        <v>0</v>
      </c>
      <c r="DI9" s="152">
        <v>0</v>
      </c>
      <c r="DJ9" s="152">
        <v>0</v>
      </c>
      <c r="DK9" s="152">
        <v>0</v>
      </c>
      <c r="DL9" s="152">
        <v>37.368003000000002</v>
      </c>
      <c r="DM9" s="152">
        <v>55.404659000000002</v>
      </c>
      <c r="DN9" s="152">
        <v>-18.036656000000001</v>
      </c>
      <c r="DO9" s="152">
        <v>0</v>
      </c>
      <c r="DP9" s="152">
        <v>1096.892036</v>
      </c>
      <c r="DQ9" s="152">
        <v>0</v>
      </c>
      <c r="DR9" s="152">
        <v>1096.892036</v>
      </c>
      <c r="DS9" s="152">
        <v>-373.93401299999999</v>
      </c>
      <c r="DT9" s="152">
        <v>877.74150699999996</v>
      </c>
      <c r="DU9" s="152">
        <v>-266.68905100000001</v>
      </c>
      <c r="DV9" s="152">
        <v>0</v>
      </c>
      <c r="DW9" s="152">
        <v>-266.68905100000001</v>
      </c>
      <c r="DX9" s="152">
        <v>-266.68905100000001</v>
      </c>
      <c r="DY9" s="152">
        <v>1144.430558</v>
      </c>
      <c r="DZ9" s="152">
        <v>1117.4000000000001</v>
      </c>
      <c r="EA9" s="152">
        <v>27.030557999999999</v>
      </c>
      <c r="EB9" s="152">
        <v>27.030557999999999</v>
      </c>
      <c r="EC9" s="152">
        <v>-406.312049</v>
      </c>
      <c r="ED9" s="152">
        <v>108.475488</v>
      </c>
      <c r="EE9" s="152">
        <v>0</v>
      </c>
      <c r="EF9" s="152">
        <v>108.475488</v>
      </c>
      <c r="EG9" s="152">
        <v>-514.78753700000004</v>
      </c>
      <c r="EH9" s="152">
        <v>65.2</v>
      </c>
      <c r="EI9" s="152">
        <v>0</v>
      </c>
      <c r="EJ9" s="152">
        <v>65.2</v>
      </c>
      <c r="EK9" s="152">
        <v>-2575.0875369999999</v>
      </c>
      <c r="EL9" s="152">
        <v>53</v>
      </c>
      <c r="EM9" s="152">
        <v>-2628.0875369999999</v>
      </c>
      <c r="EN9" s="152">
        <v>-6.7908679999999997</v>
      </c>
      <c r="EO9" s="152">
        <v>-3782.6116649999999</v>
      </c>
      <c r="EP9" s="152">
        <v>-3953.489525</v>
      </c>
      <c r="EQ9" s="152">
        <v>170.87786</v>
      </c>
      <c r="ER9" s="152">
        <v>0</v>
      </c>
      <c r="ES9" s="152">
        <v>3254.1564229999999</v>
      </c>
      <c r="ET9" s="152">
        <v>24.907758999999999</v>
      </c>
      <c r="EU9" s="152">
        <v>3229.2486640000002</v>
      </c>
      <c r="EV9" s="152">
        <v>0</v>
      </c>
      <c r="EW9" s="152">
        <v>3229.2486640000002</v>
      </c>
      <c r="EX9" s="152">
        <v>0</v>
      </c>
      <c r="EY9" s="152">
        <v>-1879.326155</v>
      </c>
      <c r="EZ9" s="152">
        <v>-433.54002100000002</v>
      </c>
      <c r="FA9" s="152">
        <v>-223.14002099999999</v>
      </c>
      <c r="FB9" s="152">
        <v>-181.424959</v>
      </c>
      <c r="FC9" s="152">
        <v>-41.715062000000003</v>
      </c>
      <c r="FD9" s="152">
        <v>-210.4</v>
      </c>
      <c r="FE9" s="152">
        <v>2.7</v>
      </c>
      <c r="FF9" s="152">
        <v>-213.1</v>
      </c>
      <c r="FG9" s="152">
        <v>-180.3</v>
      </c>
      <c r="FH9" s="152">
        <v>0</v>
      </c>
      <c r="FI9" s="152">
        <v>-180.3</v>
      </c>
      <c r="FJ9" s="152">
        <v>-1265.486134</v>
      </c>
      <c r="FK9" s="152">
        <v>0.35021600000000003</v>
      </c>
      <c r="FL9" s="152">
        <v>0</v>
      </c>
      <c r="FM9" s="152">
        <v>0.35021600000000003</v>
      </c>
      <c r="FN9" s="152">
        <v>-1265.83635</v>
      </c>
      <c r="FO9" s="152">
        <v>-489.1</v>
      </c>
      <c r="FP9" s="152">
        <v>-140.19999999999999</v>
      </c>
      <c r="FQ9" s="152">
        <v>-348.9</v>
      </c>
      <c r="FR9" s="152">
        <v>-1124.0363500000001</v>
      </c>
      <c r="FS9" s="152">
        <v>-145.19999999999999</v>
      </c>
      <c r="FT9" s="152">
        <v>-978.83635000000004</v>
      </c>
      <c r="FU9" s="152">
        <v>36.550823999999999</v>
      </c>
      <c r="FV9" s="152">
        <v>36.550823999999999</v>
      </c>
      <c r="FW9" s="152">
        <v>36.550823999999999</v>
      </c>
      <c r="FX9" s="152">
        <v>0</v>
      </c>
      <c r="FY9" s="152">
        <v>0</v>
      </c>
      <c r="FZ9" s="152">
        <v>0</v>
      </c>
      <c r="GA9" s="152">
        <v>0</v>
      </c>
      <c r="GB9" s="152">
        <v>0</v>
      </c>
      <c r="GC9" s="152">
        <v>0</v>
      </c>
      <c r="GD9" s="152">
        <v>0</v>
      </c>
      <c r="GE9" s="152">
        <v>0</v>
      </c>
      <c r="GF9" s="152">
        <v>0</v>
      </c>
      <c r="GG9" s="152">
        <v>0</v>
      </c>
      <c r="GH9" s="152">
        <v>0</v>
      </c>
      <c r="GI9" s="152">
        <v>0</v>
      </c>
      <c r="GJ9" s="152">
        <v>492.21809999999999</v>
      </c>
      <c r="GK9" s="152">
        <v>-2122.3460620000001</v>
      </c>
      <c r="GL9" s="152">
        <v>-889.39431300000001</v>
      </c>
      <c r="GM9" s="152">
        <v>-1228.9908849999999</v>
      </c>
      <c r="GN9" s="152">
        <v>2342.4</v>
      </c>
      <c r="GO9" s="152">
        <v>0</v>
      </c>
      <c r="GP9" s="152">
        <v>0</v>
      </c>
      <c r="GQ9" s="152">
        <v>0</v>
      </c>
      <c r="GR9" s="152">
        <v>65.158304999999999</v>
      </c>
      <c r="GS9" s="152">
        <v>0.91794900000000001</v>
      </c>
      <c r="GT9" s="152">
        <v>23.753211</v>
      </c>
      <c r="GU9" s="152">
        <v>271.333754</v>
      </c>
      <c r="GV9" s="152">
        <v>350.92620299999999</v>
      </c>
      <c r="GW9" s="152">
        <v>0</v>
      </c>
      <c r="GX9" s="152">
        <v>0</v>
      </c>
      <c r="GY9" s="152">
        <v>0</v>
      </c>
      <c r="GZ9" s="152">
        <v>66.837778999999998</v>
      </c>
      <c r="HA9" s="152">
        <v>51.234457999999997</v>
      </c>
      <c r="HB9" s="152">
        <v>102.134483</v>
      </c>
      <c r="HC9" s="152">
        <v>9.3849999999999998</v>
      </c>
      <c r="HD9" s="152">
        <v>363.85523899999998</v>
      </c>
      <c r="HE9" s="152">
        <v>78.253028999999998</v>
      </c>
      <c r="HF9" s="152">
        <v>127.69615899999999</v>
      </c>
      <c r="HG9" s="152">
        <v>521.78831700000001</v>
      </c>
      <c r="HH9" s="152">
        <v>177.30276799999999</v>
      </c>
      <c r="HI9" s="152">
        <v>420.76992999999999</v>
      </c>
      <c r="HJ9" s="152">
        <v>0</v>
      </c>
      <c r="HK9" s="152">
        <v>0</v>
      </c>
      <c r="HL9" s="152">
        <v>173.38561000000001</v>
      </c>
      <c r="HM9" s="152">
        <v>47.284213000000001</v>
      </c>
      <c r="HN9" s="152">
        <v>48.677796000000001</v>
      </c>
    </row>
    <row r="10" spans="1:222" x14ac:dyDescent="0.3">
      <c r="A10" s="153">
        <v>37347</v>
      </c>
      <c r="B10" s="152">
        <v>-2032.123022</v>
      </c>
      <c r="C10" s="152">
        <v>49697.663271999998</v>
      </c>
      <c r="D10" s="152">
        <v>41541.958052000002</v>
      </c>
      <c r="E10" s="152">
        <v>41480.504000000001</v>
      </c>
      <c r="F10" s="152">
        <v>61.454051999999997</v>
      </c>
      <c r="G10" s="152">
        <v>3862.7597949999999</v>
      </c>
      <c r="H10" s="152">
        <v>536.41172500000005</v>
      </c>
      <c r="I10" s="152">
        <v>2144.9409999999998</v>
      </c>
      <c r="J10" s="152">
        <v>333.87199299999997</v>
      </c>
      <c r="K10" s="152">
        <v>66.076254000000006</v>
      </c>
      <c r="L10" s="152">
        <v>1576.1517229999999</v>
      </c>
      <c r="M10" s="152">
        <v>318.92399999999998</v>
      </c>
      <c r="N10" s="152">
        <v>318.92399999999998</v>
      </c>
      <c r="O10" s="152">
        <v>0</v>
      </c>
      <c r="P10" s="152">
        <v>941.32772299999999</v>
      </c>
      <c r="Q10" s="152">
        <v>0</v>
      </c>
      <c r="R10" s="152">
        <v>2716.7937019999999</v>
      </c>
      <c r="S10" s="152">
        <v>2578.08</v>
      </c>
      <c r="T10" s="152">
        <v>138.71370200000001</v>
      </c>
      <c r="U10" s="152">
        <v>51729.786293999998</v>
      </c>
      <c r="V10" s="152">
        <v>43034.542000000001</v>
      </c>
      <c r="W10" s="152">
        <v>42977.608999999997</v>
      </c>
      <c r="X10" s="152">
        <v>56.933</v>
      </c>
      <c r="Y10" s="152">
        <v>5302.0519370000002</v>
      </c>
      <c r="Z10" s="152">
        <v>1415.5541270000001</v>
      </c>
      <c r="AA10" s="152">
        <v>1492.2070000000001</v>
      </c>
      <c r="AB10" s="152">
        <v>887.64759400000003</v>
      </c>
      <c r="AC10" s="152">
        <v>209.419476</v>
      </c>
      <c r="AD10" s="152">
        <v>3383.8861189999998</v>
      </c>
      <c r="AE10" s="152">
        <v>972.20415800000001</v>
      </c>
      <c r="AF10" s="152">
        <v>460.02515799999998</v>
      </c>
      <c r="AG10" s="152">
        <v>512.17899999999997</v>
      </c>
      <c r="AH10" s="152">
        <v>2411.6819609999998</v>
      </c>
      <c r="AI10" s="152">
        <v>1394.0796290000001</v>
      </c>
      <c r="AJ10" s="152">
        <v>1017.602331</v>
      </c>
      <c r="AK10" s="152">
        <v>0</v>
      </c>
      <c r="AL10" s="152">
        <v>9.3062380000000005</v>
      </c>
      <c r="AM10" s="152">
        <v>0</v>
      </c>
      <c r="AN10" s="152">
        <v>9.3062380000000005</v>
      </c>
      <c r="AO10" s="152">
        <v>-24.675999999999998</v>
      </c>
      <c r="AP10" s="152">
        <v>0.245</v>
      </c>
      <c r="AQ10" s="152">
        <v>24.920999999999999</v>
      </c>
      <c r="AR10" s="152">
        <v>-3769.9272580000002</v>
      </c>
      <c r="AS10" s="152">
        <v>-5850.3262880000002</v>
      </c>
      <c r="AT10" s="152">
        <v>-428.921717</v>
      </c>
      <c r="AU10" s="152">
        <v>428.55900000000003</v>
      </c>
      <c r="AV10" s="152">
        <v>109.63500000000001</v>
      </c>
      <c r="AW10" s="152">
        <v>318.92399999999998</v>
      </c>
      <c r="AX10" s="152">
        <v>-857.48071700000003</v>
      </c>
      <c r="AY10" s="152">
        <v>5421.404571</v>
      </c>
      <c r="AZ10" s="152">
        <v>4995.756856</v>
      </c>
      <c r="BA10" s="152">
        <v>4535.7316979999996</v>
      </c>
      <c r="BB10" s="152">
        <v>460.02515799999998</v>
      </c>
      <c r="BC10" s="152">
        <v>425.64771500000001</v>
      </c>
      <c r="BD10" s="152">
        <v>2751.2806529999998</v>
      </c>
      <c r="BE10" s="152">
        <v>-802.40104699999995</v>
      </c>
      <c r="BF10" s="152">
        <v>10.444941999999999</v>
      </c>
      <c r="BG10" s="152">
        <v>-812.84598900000003</v>
      </c>
      <c r="BH10" s="152">
        <v>-3553.6817000000001</v>
      </c>
      <c r="BI10" s="152">
        <v>797.7</v>
      </c>
      <c r="BJ10" s="152">
        <v>-4351.3816999999999</v>
      </c>
      <c r="BK10" s="152">
        <v>-25.077252999999999</v>
      </c>
      <c r="BL10" s="152">
        <v>-19.121112</v>
      </c>
      <c r="BM10" s="152">
        <v>-31.795121999999999</v>
      </c>
      <c r="BN10" s="152">
        <v>12.674010000000001</v>
      </c>
      <c r="BO10" s="152">
        <v>-116.5</v>
      </c>
      <c r="BP10" s="152">
        <v>0</v>
      </c>
      <c r="BQ10" s="152">
        <v>-116.5</v>
      </c>
      <c r="BR10" s="152">
        <v>61.2</v>
      </c>
      <c r="BS10" s="152">
        <v>0</v>
      </c>
      <c r="BT10" s="152">
        <v>30.058647000000001</v>
      </c>
      <c r="BU10" s="152">
        <v>-1049.2907949999999</v>
      </c>
      <c r="BV10" s="152">
        <v>-1079.349442</v>
      </c>
      <c r="BW10" s="152">
        <v>-87.723523</v>
      </c>
      <c r="BX10" s="152">
        <v>-7.172968</v>
      </c>
      <c r="BY10" s="152">
        <v>-80.550555000000003</v>
      </c>
      <c r="BZ10" s="152">
        <v>-80.550555000000003</v>
      </c>
      <c r="CA10" s="152">
        <v>0</v>
      </c>
      <c r="CB10" s="152">
        <v>700.7</v>
      </c>
      <c r="CC10" s="152">
        <v>-700.94027000000006</v>
      </c>
      <c r="CD10" s="152">
        <v>-673.49800000000005</v>
      </c>
      <c r="CE10" s="152">
        <v>27.442270000000001</v>
      </c>
      <c r="CF10" s="152">
        <v>-1713.128236</v>
      </c>
      <c r="CG10" s="152">
        <v>-2931.8760900000002</v>
      </c>
      <c r="CH10" s="152">
        <v>-1492.583948</v>
      </c>
      <c r="CI10" s="152">
        <v>2060.85</v>
      </c>
      <c r="CJ10" s="152">
        <v>-3557.9549999999999</v>
      </c>
      <c r="CK10" s="152">
        <v>4.5210520000000001</v>
      </c>
      <c r="CL10" s="152">
        <v>-1439.292142</v>
      </c>
      <c r="CM10" s="152">
        <v>-1807.7343960000001</v>
      </c>
      <c r="CN10" s="152">
        <v>2707.4874639999998</v>
      </c>
      <c r="CO10" s="152">
        <v>-3068.9869880000001</v>
      </c>
      <c r="CP10" s="152">
        <v>41456.033000000003</v>
      </c>
      <c r="CQ10" s="152">
        <v>24.471</v>
      </c>
      <c r="CR10" s="152">
        <v>387.90457400000003</v>
      </c>
      <c r="CS10" s="152">
        <v>0</v>
      </c>
      <c r="CT10" s="152">
        <v>148.50715099999999</v>
      </c>
      <c r="CU10" s="152">
        <v>315.89999999999998</v>
      </c>
      <c r="CV10" s="152">
        <v>42902.699000000001</v>
      </c>
      <c r="CW10" s="152">
        <v>74.91</v>
      </c>
      <c r="CX10" s="152">
        <v>251.579127</v>
      </c>
      <c r="CY10" s="152">
        <v>1099.742</v>
      </c>
      <c r="CZ10" s="152">
        <v>64.233000000000004</v>
      </c>
      <c r="DA10" s="152">
        <v>-2981.553829</v>
      </c>
      <c r="DB10" s="152">
        <v>788.37342899999999</v>
      </c>
      <c r="DC10" s="152">
        <v>0</v>
      </c>
      <c r="DD10" s="152">
        <v>10.444941999999999</v>
      </c>
      <c r="DE10" s="152">
        <v>-0.86324400000000001</v>
      </c>
      <c r="DF10" s="152">
        <v>11.308185999999999</v>
      </c>
      <c r="DG10" s="152">
        <v>0</v>
      </c>
      <c r="DH10" s="152">
        <v>0</v>
      </c>
      <c r="DI10" s="152">
        <v>0</v>
      </c>
      <c r="DJ10" s="152">
        <v>0</v>
      </c>
      <c r="DK10" s="152">
        <v>0</v>
      </c>
      <c r="DL10" s="152">
        <v>328.15231999999997</v>
      </c>
      <c r="DM10" s="152">
        <v>349.47474199999999</v>
      </c>
      <c r="DN10" s="152">
        <v>-21.322422</v>
      </c>
      <c r="DO10" s="152">
        <v>0</v>
      </c>
      <c r="DP10" s="152">
        <v>-1140.9983090000001</v>
      </c>
      <c r="DQ10" s="152">
        <v>0</v>
      </c>
      <c r="DR10" s="152">
        <v>-1140.9983090000001</v>
      </c>
      <c r="DS10" s="152">
        <v>-135.62111200000001</v>
      </c>
      <c r="DT10" s="152">
        <v>-2916.8395730000002</v>
      </c>
      <c r="DU10" s="152">
        <v>-25.034389000000001</v>
      </c>
      <c r="DV10" s="152">
        <v>0</v>
      </c>
      <c r="DW10" s="152">
        <v>-25.034389000000001</v>
      </c>
      <c r="DX10" s="152">
        <v>-25.034389000000001</v>
      </c>
      <c r="DY10" s="152">
        <v>-2891.8051839999998</v>
      </c>
      <c r="DZ10" s="152">
        <v>-2861.2</v>
      </c>
      <c r="EA10" s="152">
        <v>-30.605184000000001</v>
      </c>
      <c r="EB10" s="152">
        <v>-30.605184000000001</v>
      </c>
      <c r="EC10" s="152">
        <v>-1273.843762</v>
      </c>
      <c r="ED10" s="152">
        <v>4.7642069999999999</v>
      </c>
      <c r="EE10" s="152">
        <v>0</v>
      </c>
      <c r="EF10" s="152">
        <v>4.7642069999999999</v>
      </c>
      <c r="EG10" s="152">
        <v>-1278.6079689999999</v>
      </c>
      <c r="EH10" s="152">
        <v>-559.5</v>
      </c>
      <c r="EI10" s="152">
        <v>0</v>
      </c>
      <c r="EJ10" s="152">
        <v>-559.5</v>
      </c>
      <c r="EK10" s="152">
        <v>-780.30796899999996</v>
      </c>
      <c r="EL10" s="152">
        <v>321.8</v>
      </c>
      <c r="EM10" s="152">
        <v>-1102.1079689999999</v>
      </c>
      <c r="EN10" s="152">
        <v>39.242171999999997</v>
      </c>
      <c r="EO10" s="152">
        <v>2411.8665660000001</v>
      </c>
      <c r="EP10" s="152">
        <v>2133.4358149999998</v>
      </c>
      <c r="EQ10" s="152">
        <v>278.43075099999999</v>
      </c>
      <c r="ER10" s="152">
        <v>0</v>
      </c>
      <c r="ES10" s="152">
        <v>-3500.3995329999998</v>
      </c>
      <c r="ET10" s="152">
        <v>-4.0748800000000003</v>
      </c>
      <c r="EU10" s="152">
        <v>-3496.3246530000001</v>
      </c>
      <c r="EV10" s="152">
        <v>0</v>
      </c>
      <c r="EW10" s="152">
        <v>-3496.3246530000001</v>
      </c>
      <c r="EX10" s="152">
        <v>0</v>
      </c>
      <c r="EY10" s="152">
        <v>-910.45336199999997</v>
      </c>
      <c r="EZ10" s="152">
        <v>-786.48427000000004</v>
      </c>
      <c r="FA10" s="152">
        <v>-433.68427000000003</v>
      </c>
      <c r="FB10" s="152">
        <v>-434.32530000000003</v>
      </c>
      <c r="FC10" s="152">
        <v>0.64102999999999999</v>
      </c>
      <c r="FD10" s="152">
        <v>-352.8</v>
      </c>
      <c r="FE10" s="152">
        <v>-180.2</v>
      </c>
      <c r="FF10" s="152">
        <v>-172.6</v>
      </c>
      <c r="FG10" s="152">
        <v>-131.5</v>
      </c>
      <c r="FH10" s="152">
        <v>0</v>
      </c>
      <c r="FI10" s="152">
        <v>-131.5</v>
      </c>
      <c r="FJ10" s="152">
        <v>7.5309080000000002</v>
      </c>
      <c r="FK10" s="152">
        <v>0.68342800000000004</v>
      </c>
      <c r="FL10" s="152">
        <v>0</v>
      </c>
      <c r="FM10" s="152">
        <v>0.68342800000000004</v>
      </c>
      <c r="FN10" s="152">
        <v>6.84748</v>
      </c>
      <c r="FO10" s="152">
        <v>-570.5</v>
      </c>
      <c r="FP10" s="152">
        <v>-277</v>
      </c>
      <c r="FQ10" s="152">
        <v>-293.5</v>
      </c>
      <c r="FR10" s="152">
        <v>-123.35252</v>
      </c>
      <c r="FS10" s="152">
        <v>-1198.455058</v>
      </c>
      <c r="FT10" s="152">
        <v>1075.1025380000001</v>
      </c>
      <c r="FU10" s="152">
        <v>-81.172556999999998</v>
      </c>
      <c r="FV10" s="152">
        <v>-81.172556999999998</v>
      </c>
      <c r="FW10" s="152">
        <v>-81.172556999999998</v>
      </c>
      <c r="FX10" s="152">
        <v>0</v>
      </c>
      <c r="FY10" s="152">
        <v>0</v>
      </c>
      <c r="FZ10" s="152">
        <v>0</v>
      </c>
      <c r="GA10" s="152">
        <v>0</v>
      </c>
      <c r="GB10" s="152">
        <v>0</v>
      </c>
      <c r="GC10" s="152">
        <v>0</v>
      </c>
      <c r="GD10" s="152">
        <v>0</v>
      </c>
      <c r="GE10" s="152">
        <v>0</v>
      </c>
      <c r="GF10" s="152">
        <v>0</v>
      </c>
      <c r="GG10" s="152">
        <v>0</v>
      </c>
      <c r="GH10" s="152">
        <v>0</v>
      </c>
      <c r="GI10" s="152">
        <v>0</v>
      </c>
      <c r="GJ10" s="152">
        <v>-3617.9168260000001</v>
      </c>
      <c r="GK10" s="152">
        <v>3.035126</v>
      </c>
      <c r="GL10" s="152">
        <v>-1061.972968</v>
      </c>
      <c r="GM10" s="152">
        <v>-718.07647399999996</v>
      </c>
      <c r="GN10" s="152">
        <v>761.9</v>
      </c>
      <c r="GO10" s="152">
        <v>0</v>
      </c>
      <c r="GP10" s="152">
        <v>0</v>
      </c>
      <c r="GQ10" s="152">
        <v>0</v>
      </c>
      <c r="GR10" s="152">
        <v>64.964917999999997</v>
      </c>
      <c r="GS10" s="152">
        <v>1.1113360000000001</v>
      </c>
      <c r="GT10" s="152">
        <v>23.856936000000001</v>
      </c>
      <c r="GU10" s="152">
        <v>247.43429800000001</v>
      </c>
      <c r="GV10" s="152">
        <v>352.86452100000002</v>
      </c>
      <c r="GW10" s="152">
        <v>0</v>
      </c>
      <c r="GX10" s="152">
        <v>0</v>
      </c>
      <c r="GY10" s="152">
        <v>0</v>
      </c>
      <c r="GZ10" s="152">
        <v>92.253016000000002</v>
      </c>
      <c r="HA10" s="152">
        <v>65.050051999999994</v>
      </c>
      <c r="HB10" s="152">
        <v>91.016734</v>
      </c>
      <c r="HC10" s="152">
        <v>14.667999999999999</v>
      </c>
      <c r="HD10" s="152">
        <v>872.97959400000002</v>
      </c>
      <c r="HE10" s="152">
        <v>66.901820000000001</v>
      </c>
      <c r="HF10" s="152">
        <v>142.51765599999999</v>
      </c>
      <c r="HG10" s="152">
        <v>569.14777400000003</v>
      </c>
      <c r="HH10" s="152">
        <v>133.000891</v>
      </c>
      <c r="HI10" s="152">
        <v>419.37324100000001</v>
      </c>
      <c r="HJ10" s="152">
        <v>0</v>
      </c>
      <c r="HK10" s="152">
        <v>0</v>
      </c>
      <c r="HL10" s="152">
        <v>172.81008</v>
      </c>
      <c r="HM10" s="152">
        <v>38.743291999999997</v>
      </c>
      <c r="HN10" s="152">
        <v>45.941808000000002</v>
      </c>
    </row>
    <row r="11" spans="1:222" x14ac:dyDescent="0.3">
      <c r="A11" s="154">
        <v>37438</v>
      </c>
      <c r="B11" s="152">
        <v>-2711.5754959999999</v>
      </c>
      <c r="C11" s="152">
        <v>48887.453137999997</v>
      </c>
      <c r="D11" s="152">
        <v>41421.115363999997</v>
      </c>
      <c r="E11" s="152">
        <v>41367.209000000003</v>
      </c>
      <c r="F11" s="152">
        <v>53.906364000000004</v>
      </c>
      <c r="G11" s="152">
        <v>3696.7471350000001</v>
      </c>
      <c r="H11" s="152">
        <v>596.59688800000004</v>
      </c>
      <c r="I11" s="152">
        <v>2017.51</v>
      </c>
      <c r="J11" s="152">
        <v>243.929543</v>
      </c>
      <c r="K11" s="152">
        <v>66.076254000000006</v>
      </c>
      <c r="L11" s="152">
        <v>1075.540193</v>
      </c>
      <c r="M11" s="152">
        <v>12.461</v>
      </c>
      <c r="N11" s="152">
        <v>12.461</v>
      </c>
      <c r="O11" s="152">
        <v>0</v>
      </c>
      <c r="P11" s="152">
        <v>771.47919300000001</v>
      </c>
      <c r="Q11" s="152">
        <v>0</v>
      </c>
      <c r="R11" s="152">
        <v>2694.0504460000002</v>
      </c>
      <c r="S11" s="152">
        <v>2552.8110999999999</v>
      </c>
      <c r="T11" s="152">
        <v>141.23934600000001</v>
      </c>
      <c r="U11" s="152">
        <v>51599.028634000002</v>
      </c>
      <c r="V11" s="152">
        <v>42992.514999999999</v>
      </c>
      <c r="W11" s="152">
        <v>42925.082999999999</v>
      </c>
      <c r="X11" s="152">
        <v>67.432000000000002</v>
      </c>
      <c r="Y11" s="152">
        <v>4879.4215000000004</v>
      </c>
      <c r="Z11" s="152">
        <v>1473.200376</v>
      </c>
      <c r="AA11" s="152">
        <v>1512.749</v>
      </c>
      <c r="AB11" s="152">
        <v>326.04928100000001</v>
      </c>
      <c r="AC11" s="152">
        <v>225.05954199999999</v>
      </c>
      <c r="AD11" s="152">
        <v>3712.5994959999998</v>
      </c>
      <c r="AE11" s="152">
        <v>713.011886</v>
      </c>
      <c r="AF11" s="152">
        <v>375.98188599999997</v>
      </c>
      <c r="AG11" s="152">
        <v>337.03</v>
      </c>
      <c r="AH11" s="152">
        <v>2999.58761</v>
      </c>
      <c r="AI11" s="152">
        <v>1941.708893</v>
      </c>
      <c r="AJ11" s="152">
        <v>1057.8787170000001</v>
      </c>
      <c r="AK11" s="152">
        <v>0</v>
      </c>
      <c r="AL11" s="152">
        <v>14.492637999999999</v>
      </c>
      <c r="AM11" s="152">
        <v>0</v>
      </c>
      <c r="AN11" s="152">
        <v>14.492637999999999</v>
      </c>
      <c r="AO11" s="152">
        <v>-24.631</v>
      </c>
      <c r="AP11" s="152">
        <v>0.246</v>
      </c>
      <c r="AQ11" s="152">
        <v>24.876999999999999</v>
      </c>
      <c r="AR11" s="152">
        <v>-2794.4568909999998</v>
      </c>
      <c r="AS11" s="152">
        <v>-5688.0869769999999</v>
      </c>
      <c r="AT11" s="152">
        <v>-817.44308999999998</v>
      </c>
      <c r="AU11" s="152">
        <v>291.8254</v>
      </c>
      <c r="AV11" s="152">
        <v>279.36439999999999</v>
      </c>
      <c r="AW11" s="152">
        <v>12.461</v>
      </c>
      <c r="AX11" s="152">
        <v>-1109.2684899999999</v>
      </c>
      <c r="AY11" s="152">
        <v>4870.6438870000002</v>
      </c>
      <c r="AZ11" s="152">
        <v>4399.1091759999999</v>
      </c>
      <c r="BA11" s="152">
        <v>4023.1272899999999</v>
      </c>
      <c r="BB11" s="152">
        <v>375.98188599999997</v>
      </c>
      <c r="BC11" s="152">
        <v>471.53471100000002</v>
      </c>
      <c r="BD11" s="152">
        <v>-758.10851100000002</v>
      </c>
      <c r="BE11" s="152">
        <v>-958.983744</v>
      </c>
      <c r="BF11" s="152">
        <v>-58.340581</v>
      </c>
      <c r="BG11" s="152">
        <v>-900.64316299999996</v>
      </c>
      <c r="BH11" s="152">
        <v>-200.87523300000001</v>
      </c>
      <c r="BI11" s="152">
        <v>-301</v>
      </c>
      <c r="BJ11" s="152">
        <v>100.12476700000001</v>
      </c>
      <c r="BK11" s="152">
        <v>59.473298999999997</v>
      </c>
      <c r="BL11" s="152">
        <v>3.0184829999999998</v>
      </c>
      <c r="BM11" s="152">
        <v>-5.5950000000000001E-3</v>
      </c>
      <c r="BN11" s="152">
        <v>3.0240779999999998</v>
      </c>
      <c r="BO11" s="152">
        <v>-305.39999999999998</v>
      </c>
      <c r="BP11" s="152">
        <v>0</v>
      </c>
      <c r="BQ11" s="152">
        <v>-305.39999999999998</v>
      </c>
      <c r="BR11" s="152">
        <v>-6.4</v>
      </c>
      <c r="BS11" s="152">
        <v>0</v>
      </c>
      <c r="BT11" s="152">
        <v>2548.5476140000001</v>
      </c>
      <c r="BU11" s="152">
        <v>2195.1164469999999</v>
      </c>
      <c r="BV11" s="152">
        <v>-353.43116700000002</v>
      </c>
      <c r="BW11" s="152">
        <v>-352.98788200000001</v>
      </c>
      <c r="BX11" s="152">
        <v>2.5688680000000002</v>
      </c>
      <c r="BY11" s="152">
        <v>-355.55675000000002</v>
      </c>
      <c r="BZ11" s="152">
        <v>-355.55675000000002</v>
      </c>
      <c r="CA11" s="152">
        <v>0</v>
      </c>
      <c r="CB11" s="152">
        <v>-156.9</v>
      </c>
      <c r="CC11" s="152">
        <v>1103.190983</v>
      </c>
      <c r="CD11" s="152">
        <v>1101.288</v>
      </c>
      <c r="CE11" s="152">
        <v>-1.9029830000000001</v>
      </c>
      <c r="CF11" s="152">
        <v>-58.250394999999997</v>
      </c>
      <c r="CG11" s="152">
        <v>-2754.074001</v>
      </c>
      <c r="CH11" s="152">
        <v>-1571.3996360000001</v>
      </c>
      <c r="CI11" s="152">
        <v>2277.7910000000002</v>
      </c>
      <c r="CJ11" s="152">
        <v>-3835.6640000000002</v>
      </c>
      <c r="CK11" s="152">
        <v>-13.525636</v>
      </c>
      <c r="CL11" s="152">
        <v>-1182.6743650000001</v>
      </c>
      <c r="CM11" s="152">
        <v>-2637.059303</v>
      </c>
      <c r="CN11" s="152">
        <v>2679.557808</v>
      </c>
      <c r="CO11" s="152">
        <v>-3897.6478739999998</v>
      </c>
      <c r="CP11" s="152">
        <v>41343.311000000002</v>
      </c>
      <c r="CQ11" s="152">
        <v>23.898</v>
      </c>
      <c r="CR11" s="152">
        <v>471.32351999999997</v>
      </c>
      <c r="CS11" s="152">
        <v>0</v>
      </c>
      <c r="CT11" s="152">
        <v>125.273368</v>
      </c>
      <c r="CU11" s="152">
        <v>291.60000000000002</v>
      </c>
      <c r="CV11" s="152">
        <v>42829.067999999999</v>
      </c>
      <c r="CW11" s="152">
        <v>96.015000000000001</v>
      </c>
      <c r="CX11" s="152">
        <v>318.515376</v>
      </c>
      <c r="CY11" s="152">
        <v>1086.7370000000001</v>
      </c>
      <c r="CZ11" s="152">
        <v>67.947999999999993</v>
      </c>
      <c r="DA11" s="152">
        <v>1521.880596</v>
      </c>
      <c r="DB11" s="152">
        <v>4316.3374869999998</v>
      </c>
      <c r="DC11" s="152">
        <v>0</v>
      </c>
      <c r="DD11" s="152">
        <v>-58.340581</v>
      </c>
      <c r="DE11" s="152">
        <v>-60.521720000000002</v>
      </c>
      <c r="DF11" s="152">
        <v>2.1811389999999999</v>
      </c>
      <c r="DG11" s="152">
        <v>0</v>
      </c>
      <c r="DH11" s="152">
        <v>0</v>
      </c>
      <c r="DI11" s="152">
        <v>0</v>
      </c>
      <c r="DJ11" s="152">
        <v>0</v>
      </c>
      <c r="DK11" s="152">
        <v>0</v>
      </c>
      <c r="DL11" s="152">
        <v>119.07777400000001</v>
      </c>
      <c r="DM11" s="152">
        <v>136.222307</v>
      </c>
      <c r="DN11" s="152">
        <v>-17.144532999999999</v>
      </c>
      <c r="DO11" s="152">
        <v>0</v>
      </c>
      <c r="DP11" s="152">
        <v>-1019.720937</v>
      </c>
      <c r="DQ11" s="152">
        <v>0</v>
      </c>
      <c r="DR11" s="152">
        <v>-1019.720937</v>
      </c>
      <c r="DS11" s="152">
        <v>-302.38151699999997</v>
      </c>
      <c r="DT11" s="152">
        <v>-237.96509699999999</v>
      </c>
      <c r="DU11" s="152">
        <v>-27.794146000000001</v>
      </c>
      <c r="DV11" s="152">
        <v>0</v>
      </c>
      <c r="DW11" s="152">
        <v>-27.794146000000001</v>
      </c>
      <c r="DX11" s="152">
        <v>-27.794146000000001</v>
      </c>
      <c r="DY11" s="152">
        <v>-210.170951</v>
      </c>
      <c r="DZ11" s="152">
        <v>-403.5</v>
      </c>
      <c r="EA11" s="152">
        <v>193.329049</v>
      </c>
      <c r="EB11" s="152">
        <v>193.329049</v>
      </c>
      <c r="EC11" s="152">
        <v>580.99808199999995</v>
      </c>
      <c r="ED11" s="152">
        <v>-5.4597559999999996</v>
      </c>
      <c r="EE11" s="152">
        <v>0</v>
      </c>
      <c r="EF11" s="152">
        <v>-5.4597559999999996</v>
      </c>
      <c r="EG11" s="152">
        <v>586.45783800000004</v>
      </c>
      <c r="EH11" s="152">
        <v>49.3</v>
      </c>
      <c r="EI11" s="152">
        <v>0</v>
      </c>
      <c r="EJ11" s="152">
        <v>49.3</v>
      </c>
      <c r="EK11" s="152">
        <v>543.55783799999995</v>
      </c>
      <c r="EL11" s="152">
        <v>76.994690000000006</v>
      </c>
      <c r="EM11" s="152">
        <v>466.56314800000001</v>
      </c>
      <c r="EN11" s="152">
        <v>10.790882</v>
      </c>
      <c r="EO11" s="152">
        <v>-4788.3681120000001</v>
      </c>
      <c r="EP11" s="152">
        <v>-5203.559475</v>
      </c>
      <c r="EQ11" s="152">
        <v>415.19136300000002</v>
      </c>
      <c r="ER11" s="152">
        <v>0</v>
      </c>
      <c r="ES11" s="152">
        <v>6972.6936770000002</v>
      </c>
      <c r="ET11" s="152">
        <v>6.0795430000000001</v>
      </c>
      <c r="EU11" s="152">
        <v>6966.6141340000004</v>
      </c>
      <c r="EV11" s="152">
        <v>0</v>
      </c>
      <c r="EW11" s="152">
        <v>6966.6141340000004</v>
      </c>
      <c r="EX11" s="152">
        <v>0</v>
      </c>
      <c r="EY11" s="152">
        <v>-72.063693999999998</v>
      </c>
      <c r="EZ11" s="152">
        <v>912.46869800000002</v>
      </c>
      <c r="FA11" s="152">
        <v>345.06869799999998</v>
      </c>
      <c r="FB11" s="152">
        <v>382.47960499999999</v>
      </c>
      <c r="FC11" s="152">
        <v>-37.410907000000002</v>
      </c>
      <c r="FD11" s="152">
        <v>567.4</v>
      </c>
      <c r="FE11" s="152">
        <v>256.2</v>
      </c>
      <c r="FF11" s="152">
        <v>311.2</v>
      </c>
      <c r="FG11" s="152">
        <v>-128</v>
      </c>
      <c r="FH11" s="152">
        <v>0</v>
      </c>
      <c r="FI11" s="152">
        <v>-128</v>
      </c>
      <c r="FJ11" s="152">
        <v>-856.53239199999996</v>
      </c>
      <c r="FK11" s="152">
        <v>-47.600254</v>
      </c>
      <c r="FL11" s="152">
        <v>0</v>
      </c>
      <c r="FM11" s="152">
        <v>-47.600254</v>
      </c>
      <c r="FN11" s="152">
        <v>-808.93213800000001</v>
      </c>
      <c r="FO11" s="152">
        <v>-255.7</v>
      </c>
      <c r="FP11" s="152">
        <v>-332.1</v>
      </c>
      <c r="FQ11" s="152">
        <v>76.400000000000006</v>
      </c>
      <c r="FR11" s="152">
        <v>-396.33213799999999</v>
      </c>
      <c r="FS11" s="152">
        <v>233.82691800000001</v>
      </c>
      <c r="FT11" s="152">
        <v>-630.15905599999996</v>
      </c>
      <c r="FU11" s="152">
        <v>71.620408999999995</v>
      </c>
      <c r="FV11" s="152">
        <v>71.620408999999995</v>
      </c>
      <c r="FW11" s="152">
        <v>71.620408999999995</v>
      </c>
      <c r="FX11" s="152">
        <v>0</v>
      </c>
      <c r="FY11" s="152">
        <v>0</v>
      </c>
      <c r="FZ11" s="152">
        <v>0</v>
      </c>
      <c r="GA11" s="152">
        <v>0</v>
      </c>
      <c r="GB11" s="152">
        <v>0</v>
      </c>
      <c r="GC11" s="152">
        <v>0</v>
      </c>
      <c r="GD11" s="152">
        <v>0</v>
      </c>
      <c r="GE11" s="152">
        <v>0</v>
      </c>
      <c r="GF11" s="152">
        <v>0</v>
      </c>
      <c r="GG11" s="152">
        <v>0</v>
      </c>
      <c r="GH11" s="152">
        <v>0</v>
      </c>
      <c r="GI11" s="152">
        <v>0</v>
      </c>
      <c r="GJ11" s="152">
        <v>-434.59179799999998</v>
      </c>
      <c r="GK11" s="152">
        <v>240.11656500000001</v>
      </c>
      <c r="GL11" s="152">
        <v>186.268868</v>
      </c>
      <c r="GM11" s="152">
        <v>-382.80003499999998</v>
      </c>
      <c r="GN11" s="152">
        <v>-163.30000000000001</v>
      </c>
      <c r="GO11" s="152">
        <v>0</v>
      </c>
      <c r="GP11" s="152">
        <v>0</v>
      </c>
      <c r="GQ11" s="152">
        <v>0</v>
      </c>
      <c r="GR11" s="152">
        <v>66.076254000000006</v>
      </c>
      <c r="GS11" s="152">
        <v>0</v>
      </c>
      <c r="GT11" s="152">
        <v>23.995236999999999</v>
      </c>
      <c r="GU11" s="152">
        <v>247.02664899999999</v>
      </c>
      <c r="GV11" s="152">
        <v>355.14702699999998</v>
      </c>
      <c r="GW11" s="152">
        <v>0</v>
      </c>
      <c r="GX11" s="152">
        <v>0</v>
      </c>
      <c r="GY11" s="152">
        <v>0</v>
      </c>
      <c r="GZ11" s="152">
        <v>94.658120999999994</v>
      </c>
      <c r="HA11" s="152">
        <v>51.807416000000003</v>
      </c>
      <c r="HB11" s="152">
        <v>97.296147000000005</v>
      </c>
      <c r="HC11" s="152">
        <v>16.972000000000001</v>
      </c>
      <c r="HD11" s="152">
        <v>309.07728100000003</v>
      </c>
      <c r="HE11" s="152">
        <v>109.266915</v>
      </c>
      <c r="HF11" s="152">
        <v>115.792627</v>
      </c>
      <c r="HG11" s="152">
        <v>534.93748500000004</v>
      </c>
      <c r="HH11" s="152">
        <v>176.25464099999999</v>
      </c>
      <c r="HI11" s="152">
        <v>459.25801799999999</v>
      </c>
      <c r="HJ11" s="152">
        <v>0</v>
      </c>
      <c r="HK11" s="152">
        <v>0</v>
      </c>
      <c r="HL11" s="152">
        <v>189.24529999999999</v>
      </c>
      <c r="HM11" s="152">
        <v>32.274526000000002</v>
      </c>
      <c r="HN11" s="152">
        <v>42.342483999999999</v>
      </c>
    </row>
    <row r="12" spans="1:222" x14ac:dyDescent="0.3">
      <c r="A12" s="155">
        <v>37530</v>
      </c>
      <c r="B12" s="152">
        <v>-4027.2532540000002</v>
      </c>
      <c r="C12" s="152">
        <v>49012.194030999999</v>
      </c>
      <c r="D12" s="152">
        <v>41572.186950000003</v>
      </c>
      <c r="E12" s="152">
        <v>41521.08</v>
      </c>
      <c r="F12" s="152">
        <v>51.106949999999998</v>
      </c>
      <c r="G12" s="152">
        <v>3917.3834710000001</v>
      </c>
      <c r="H12" s="152">
        <v>558.62699399999997</v>
      </c>
      <c r="I12" s="152">
        <v>2281.9479999999999</v>
      </c>
      <c r="J12" s="152">
        <v>338.6</v>
      </c>
      <c r="K12" s="152">
        <v>66.076254000000006</v>
      </c>
      <c r="L12" s="152">
        <v>873.56001100000003</v>
      </c>
      <c r="M12" s="152">
        <v>3.5329999999999999</v>
      </c>
      <c r="N12" s="152">
        <v>3.5329999999999999</v>
      </c>
      <c r="O12" s="152">
        <v>0</v>
      </c>
      <c r="P12" s="152">
        <v>541.97701099999995</v>
      </c>
      <c r="Q12" s="152">
        <v>0</v>
      </c>
      <c r="R12" s="152">
        <v>2649.0635990000001</v>
      </c>
      <c r="S12" s="152">
        <v>2509.1219999999998</v>
      </c>
      <c r="T12" s="152">
        <v>139.941599</v>
      </c>
      <c r="U12" s="152">
        <v>53039.447285000002</v>
      </c>
      <c r="V12" s="152">
        <v>44711.219348999999</v>
      </c>
      <c r="W12" s="152">
        <v>44654.68</v>
      </c>
      <c r="X12" s="152">
        <v>56.539349000000001</v>
      </c>
      <c r="Y12" s="152">
        <v>5334.3393450000003</v>
      </c>
      <c r="Z12" s="152">
        <v>1504.104384</v>
      </c>
      <c r="AA12" s="152">
        <v>1586.77</v>
      </c>
      <c r="AB12" s="152">
        <v>580.70799999999997</v>
      </c>
      <c r="AC12" s="152">
        <v>236.80232799999999</v>
      </c>
      <c r="AD12" s="152">
        <v>2985.7125540000002</v>
      </c>
      <c r="AE12" s="152">
        <v>815.12357399999996</v>
      </c>
      <c r="AF12" s="152">
        <v>188.822574</v>
      </c>
      <c r="AG12" s="152">
        <v>626.30100000000004</v>
      </c>
      <c r="AH12" s="152">
        <v>2170.58898</v>
      </c>
      <c r="AI12" s="152">
        <v>1133.724913</v>
      </c>
      <c r="AJ12" s="152">
        <v>1036.864067</v>
      </c>
      <c r="AK12" s="152">
        <v>0</v>
      </c>
      <c r="AL12" s="152">
        <v>8.1760370000000009</v>
      </c>
      <c r="AM12" s="152">
        <v>0</v>
      </c>
      <c r="AN12" s="152">
        <v>8.1760370000000009</v>
      </c>
      <c r="AO12" s="152">
        <v>-25.654</v>
      </c>
      <c r="AP12" s="152">
        <v>0.246</v>
      </c>
      <c r="AQ12" s="152">
        <v>25.9</v>
      </c>
      <c r="AR12" s="152">
        <v>-2931.898756</v>
      </c>
      <c r="AS12" s="152">
        <v>-6535.4466679999996</v>
      </c>
      <c r="AT12" s="152">
        <v>-1101.5604069999999</v>
      </c>
      <c r="AU12" s="152">
        <v>95.300700000000006</v>
      </c>
      <c r="AV12" s="152">
        <v>91.767700000000005</v>
      </c>
      <c r="AW12" s="152">
        <v>3.5329999999999999</v>
      </c>
      <c r="AX12" s="152">
        <v>-1196.8611069999999</v>
      </c>
      <c r="AY12" s="152">
        <v>5433.8862609999996</v>
      </c>
      <c r="AZ12" s="152">
        <v>4867.3458049999999</v>
      </c>
      <c r="BA12" s="152">
        <v>4678.5232310000001</v>
      </c>
      <c r="BB12" s="152">
        <v>188.822574</v>
      </c>
      <c r="BC12" s="152">
        <v>566.54045599999995</v>
      </c>
      <c r="BD12" s="152">
        <v>-477.56817000000001</v>
      </c>
      <c r="BE12" s="152">
        <v>941.37210200000004</v>
      </c>
      <c r="BF12" s="152">
        <v>8.3281030000000005</v>
      </c>
      <c r="BG12" s="152">
        <v>933.04399899999999</v>
      </c>
      <c r="BH12" s="152">
        <v>1418.940272</v>
      </c>
      <c r="BI12" s="152">
        <v>-943.6</v>
      </c>
      <c r="BJ12" s="152">
        <v>2362.5402720000002</v>
      </c>
      <c r="BK12" s="152">
        <v>-37.520415999999997</v>
      </c>
      <c r="BL12" s="152">
        <v>6.3257789999999998</v>
      </c>
      <c r="BM12" s="152">
        <v>-1.6034470000000001</v>
      </c>
      <c r="BN12" s="152">
        <v>7.9292259999999999</v>
      </c>
      <c r="BO12" s="152">
        <v>97.6</v>
      </c>
      <c r="BP12" s="152">
        <v>0</v>
      </c>
      <c r="BQ12" s="152">
        <v>97.6</v>
      </c>
      <c r="BR12" s="152">
        <v>1285</v>
      </c>
      <c r="BS12" s="152">
        <v>0</v>
      </c>
      <c r="BT12" s="152">
        <v>117.20594800000001</v>
      </c>
      <c r="BU12" s="152">
        <v>-2.5937109999999999</v>
      </c>
      <c r="BV12" s="152">
        <v>-119.79965900000001</v>
      </c>
      <c r="BW12" s="152">
        <v>-66.648461999999995</v>
      </c>
      <c r="BX12" s="152">
        <v>-17.852473</v>
      </c>
      <c r="BY12" s="152">
        <v>-48.795988999999999</v>
      </c>
      <c r="BZ12" s="152">
        <v>-48.795988999999999</v>
      </c>
      <c r="CA12" s="152">
        <v>0</v>
      </c>
      <c r="CB12" s="152">
        <v>1046.3</v>
      </c>
      <c r="CC12" s="152">
        <v>3963.9101340000002</v>
      </c>
      <c r="CD12" s="152">
        <v>3986.6309999999999</v>
      </c>
      <c r="CE12" s="152">
        <v>22.720866000000001</v>
      </c>
      <c r="CF12" s="152">
        <v>1121.0084979999999</v>
      </c>
      <c r="CG12" s="152">
        <v>-4555.9882729999999</v>
      </c>
      <c r="CH12" s="152">
        <v>-3139.0323990000002</v>
      </c>
      <c r="CI12" s="152">
        <v>2087.7939999999999</v>
      </c>
      <c r="CJ12" s="152">
        <v>-5221.3940000000002</v>
      </c>
      <c r="CK12" s="152">
        <v>-5.4323990000000002</v>
      </c>
      <c r="CL12" s="152">
        <v>-1416.955874</v>
      </c>
      <c r="CM12" s="152">
        <v>-2112.1525430000002</v>
      </c>
      <c r="CN12" s="152">
        <v>2640.8875619999999</v>
      </c>
      <c r="CO12" s="152">
        <v>-6895.8088900000002</v>
      </c>
      <c r="CP12" s="152">
        <v>41499.976999999999</v>
      </c>
      <c r="CQ12" s="152">
        <v>21.103000000000002</v>
      </c>
      <c r="CR12" s="152">
        <v>438.79319099999998</v>
      </c>
      <c r="CS12" s="152">
        <v>0</v>
      </c>
      <c r="CT12" s="152">
        <v>119.833803</v>
      </c>
      <c r="CU12" s="152">
        <v>328.05</v>
      </c>
      <c r="CV12" s="152">
        <v>44593.326000000001</v>
      </c>
      <c r="CW12" s="152">
        <v>61.353999999999999</v>
      </c>
      <c r="CX12" s="152">
        <v>235.832109</v>
      </c>
      <c r="CY12" s="152">
        <v>1200.8040000000001</v>
      </c>
      <c r="CZ12" s="152">
        <v>67.468275000000006</v>
      </c>
      <c r="DA12" s="152">
        <v>3801.1281180000001</v>
      </c>
      <c r="DB12" s="152">
        <v>6733.0268740000001</v>
      </c>
      <c r="DC12" s="152">
        <v>0</v>
      </c>
      <c r="DD12" s="152">
        <v>8.3281030000000005</v>
      </c>
      <c r="DE12" s="152">
        <v>7.9481089999999996</v>
      </c>
      <c r="DF12" s="152">
        <v>0.379994</v>
      </c>
      <c r="DG12" s="152">
        <v>0</v>
      </c>
      <c r="DH12" s="152">
        <v>0</v>
      </c>
      <c r="DI12" s="152">
        <v>0</v>
      </c>
      <c r="DJ12" s="152">
        <v>0</v>
      </c>
      <c r="DK12" s="152">
        <v>0</v>
      </c>
      <c r="DL12" s="152">
        <v>164.227362</v>
      </c>
      <c r="DM12" s="152">
        <v>167.57847799999999</v>
      </c>
      <c r="DN12" s="152">
        <v>-3.3511160000000002</v>
      </c>
      <c r="DO12" s="152">
        <v>0</v>
      </c>
      <c r="DP12" s="152">
        <v>768.81663700000001</v>
      </c>
      <c r="DQ12" s="152">
        <v>0</v>
      </c>
      <c r="DR12" s="152">
        <v>768.81663700000001</v>
      </c>
      <c r="DS12" s="152">
        <v>103.92577900000001</v>
      </c>
      <c r="DT12" s="152">
        <v>876.57788300000004</v>
      </c>
      <c r="DU12" s="152">
        <v>14.983809000000001</v>
      </c>
      <c r="DV12" s="152">
        <v>0</v>
      </c>
      <c r="DW12" s="152">
        <v>14.983809000000001</v>
      </c>
      <c r="DX12" s="152">
        <v>14.983809000000001</v>
      </c>
      <c r="DY12" s="152">
        <v>861.59407399999998</v>
      </c>
      <c r="DZ12" s="152">
        <v>722.1</v>
      </c>
      <c r="EA12" s="152">
        <v>139.49407400000001</v>
      </c>
      <c r="EB12" s="152">
        <v>139.49407400000001</v>
      </c>
      <c r="EC12" s="152">
        <v>1419.557026</v>
      </c>
      <c r="ED12" s="152">
        <v>84.843800000000002</v>
      </c>
      <c r="EE12" s="152">
        <v>0</v>
      </c>
      <c r="EF12" s="152">
        <v>84.843800000000002</v>
      </c>
      <c r="EG12" s="152">
        <v>1334.7132260000001</v>
      </c>
      <c r="EH12" s="152">
        <v>-101.7</v>
      </c>
      <c r="EI12" s="152">
        <v>0</v>
      </c>
      <c r="EJ12" s="152">
        <v>-101.7</v>
      </c>
      <c r="EK12" s="152">
        <v>151.41322600000001</v>
      </c>
      <c r="EL12" s="152">
        <v>-140</v>
      </c>
      <c r="EM12" s="152">
        <v>291.41322600000001</v>
      </c>
      <c r="EN12" s="152">
        <v>7.4276720000000003</v>
      </c>
      <c r="EO12" s="152">
        <v>1688.365403</v>
      </c>
      <c r="EP12" s="152">
        <v>2038.8346509999999</v>
      </c>
      <c r="EQ12" s="152">
        <v>-350.46924799999999</v>
      </c>
      <c r="ER12" s="152">
        <v>0</v>
      </c>
      <c r="ES12" s="152">
        <v>-1698.386786</v>
      </c>
      <c r="ET12" s="152">
        <v>-36.302278000000001</v>
      </c>
      <c r="EU12" s="152">
        <v>-1662.0845079999999</v>
      </c>
      <c r="EV12" s="152">
        <v>0</v>
      </c>
      <c r="EW12" s="152">
        <v>-1662.0845079999999</v>
      </c>
      <c r="EX12" s="152">
        <v>0</v>
      </c>
      <c r="EY12" s="152">
        <v>64.960054</v>
      </c>
      <c r="EZ12" s="152">
        <v>-929.94338100000004</v>
      </c>
      <c r="FA12" s="152">
        <v>-380.743381</v>
      </c>
      <c r="FB12" s="152">
        <v>-369.84166199999999</v>
      </c>
      <c r="FC12" s="152">
        <v>-10.901719</v>
      </c>
      <c r="FD12" s="152">
        <v>-549.20000000000005</v>
      </c>
      <c r="FE12" s="152">
        <v>-423.4</v>
      </c>
      <c r="FF12" s="152">
        <v>-125.8</v>
      </c>
      <c r="FG12" s="152">
        <v>755.4</v>
      </c>
      <c r="FH12" s="152">
        <v>0</v>
      </c>
      <c r="FI12" s="152">
        <v>755.4</v>
      </c>
      <c r="FJ12" s="152">
        <v>239.503435</v>
      </c>
      <c r="FK12" s="152">
        <v>-59.897365999999998</v>
      </c>
      <c r="FL12" s="152">
        <v>0</v>
      </c>
      <c r="FM12" s="152">
        <v>-59.897365999999998</v>
      </c>
      <c r="FN12" s="152">
        <v>299.400801</v>
      </c>
      <c r="FO12" s="152">
        <v>-248.6</v>
      </c>
      <c r="FP12" s="152">
        <v>-1005.2</v>
      </c>
      <c r="FQ12" s="152">
        <v>756.6</v>
      </c>
      <c r="FR12" s="152">
        <v>-498.29919899999999</v>
      </c>
      <c r="FS12" s="152">
        <v>2760.3372220000001</v>
      </c>
      <c r="FT12" s="152">
        <v>-3258.6364210000002</v>
      </c>
      <c r="FU12" s="152">
        <v>-118.111251</v>
      </c>
      <c r="FV12" s="152">
        <v>-118.111251</v>
      </c>
      <c r="FW12" s="152">
        <v>-118.111251</v>
      </c>
      <c r="FX12" s="152">
        <v>0</v>
      </c>
      <c r="FY12" s="152">
        <v>0</v>
      </c>
      <c r="FZ12" s="152">
        <v>0</v>
      </c>
      <c r="GA12" s="152">
        <v>0</v>
      </c>
      <c r="GB12" s="152">
        <v>0</v>
      </c>
      <c r="GC12" s="152">
        <v>0</v>
      </c>
      <c r="GD12" s="152">
        <v>0</v>
      </c>
      <c r="GE12" s="152">
        <v>0</v>
      </c>
      <c r="GF12" s="152">
        <v>0</v>
      </c>
      <c r="GG12" s="152">
        <v>0</v>
      </c>
      <c r="GH12" s="152">
        <v>0</v>
      </c>
      <c r="GI12" s="152">
        <v>0</v>
      </c>
      <c r="GJ12" s="152">
        <v>834.95746699999995</v>
      </c>
      <c r="GK12" s="152">
        <v>-701.01719500000002</v>
      </c>
      <c r="GL12" s="152">
        <v>-60.252473000000002</v>
      </c>
      <c r="GM12" s="152">
        <v>-1105.847186</v>
      </c>
      <c r="GN12" s="152">
        <v>2331.3000000000002</v>
      </c>
      <c r="GO12" s="152">
        <v>0</v>
      </c>
      <c r="GP12" s="152">
        <v>0</v>
      </c>
      <c r="GQ12" s="152">
        <v>0</v>
      </c>
      <c r="GR12" s="152">
        <v>66.076254000000006</v>
      </c>
      <c r="GS12" s="152">
        <v>0</v>
      </c>
      <c r="GT12" s="152">
        <v>23.995236999999999</v>
      </c>
      <c r="GU12" s="152">
        <v>111.069678</v>
      </c>
      <c r="GV12" s="152">
        <v>357.24838099999999</v>
      </c>
      <c r="GW12" s="152">
        <v>0</v>
      </c>
      <c r="GX12" s="152">
        <v>0</v>
      </c>
      <c r="GY12" s="152">
        <v>0</v>
      </c>
      <c r="GZ12" s="152">
        <v>119.329292</v>
      </c>
      <c r="HA12" s="152">
        <v>60.489635</v>
      </c>
      <c r="HB12" s="152">
        <v>76.268698999999998</v>
      </c>
      <c r="HC12" s="152">
        <v>14.507999999999999</v>
      </c>
      <c r="HD12" s="152">
        <v>566.20000000000005</v>
      </c>
      <c r="HE12" s="152">
        <v>166.06334699999999</v>
      </c>
      <c r="HF12" s="152">
        <v>70.738980999999995</v>
      </c>
      <c r="HG12" s="152">
        <v>590.15196300000002</v>
      </c>
      <c r="HH12" s="152">
        <v>139.505684</v>
      </c>
      <c r="HI12" s="152">
        <v>531.21783200000004</v>
      </c>
      <c r="HJ12" s="152">
        <v>0</v>
      </c>
      <c r="HK12" s="152">
        <v>0</v>
      </c>
      <c r="HL12" s="152">
        <v>218.89760000000001</v>
      </c>
      <c r="HM12" s="152">
        <v>32.374423</v>
      </c>
      <c r="HN12" s="152">
        <v>56.436031999999997</v>
      </c>
    </row>
    <row r="13" spans="1:222" x14ac:dyDescent="0.3">
      <c r="A13" s="151">
        <v>37622</v>
      </c>
      <c r="B13" s="152">
        <v>-1700.305073</v>
      </c>
      <c r="C13" s="152">
        <v>47550.582584000003</v>
      </c>
      <c r="D13" s="152">
        <v>39114.378133999999</v>
      </c>
      <c r="E13" s="152">
        <v>39051.493999999999</v>
      </c>
      <c r="F13" s="152">
        <v>62.884134000000003</v>
      </c>
      <c r="G13" s="152">
        <v>4135.2039830000003</v>
      </c>
      <c r="H13" s="152">
        <v>617.17638099999999</v>
      </c>
      <c r="I13" s="152">
        <v>2547.8620000000001</v>
      </c>
      <c r="J13" s="152">
        <v>299.84599900000001</v>
      </c>
      <c r="K13" s="152">
        <v>62.372594999999997</v>
      </c>
      <c r="L13" s="152">
        <v>995.09513300000003</v>
      </c>
      <c r="M13" s="152">
        <v>99.296999999999997</v>
      </c>
      <c r="N13" s="152">
        <v>99.296999999999997</v>
      </c>
      <c r="O13" s="152">
        <v>0</v>
      </c>
      <c r="P13" s="152">
        <v>547.34813299999996</v>
      </c>
      <c r="Q13" s="152">
        <v>0</v>
      </c>
      <c r="R13" s="152">
        <v>3305.905334</v>
      </c>
      <c r="S13" s="152">
        <v>3170.126737</v>
      </c>
      <c r="T13" s="152">
        <v>135.77859699999999</v>
      </c>
      <c r="U13" s="152">
        <v>49250.887656999999</v>
      </c>
      <c r="V13" s="152">
        <v>39251.538</v>
      </c>
      <c r="W13" s="152">
        <v>39189.409</v>
      </c>
      <c r="X13" s="152">
        <v>62.128999999999998</v>
      </c>
      <c r="Y13" s="152">
        <v>4844.4057679999996</v>
      </c>
      <c r="Z13" s="152">
        <v>1335.3801820000001</v>
      </c>
      <c r="AA13" s="152">
        <v>1414.3109999999999</v>
      </c>
      <c r="AB13" s="152">
        <v>538.24449800000002</v>
      </c>
      <c r="AC13" s="152">
        <v>219.081076</v>
      </c>
      <c r="AD13" s="152">
        <v>5153.4590509999998</v>
      </c>
      <c r="AE13" s="152">
        <v>2259.7769840000001</v>
      </c>
      <c r="AF13" s="152">
        <v>1520.983984</v>
      </c>
      <c r="AG13" s="152">
        <v>738.79300000000001</v>
      </c>
      <c r="AH13" s="152">
        <v>2893.6820670000002</v>
      </c>
      <c r="AI13" s="152">
        <v>1939.08339</v>
      </c>
      <c r="AJ13" s="152">
        <v>954.59867699999995</v>
      </c>
      <c r="AK13" s="152">
        <v>0</v>
      </c>
      <c r="AL13" s="152">
        <v>1.4848380000000001</v>
      </c>
      <c r="AM13" s="152">
        <v>0</v>
      </c>
      <c r="AN13" s="152">
        <v>1.4848380000000001</v>
      </c>
      <c r="AO13" s="152">
        <v>-19.632000000000001</v>
      </c>
      <c r="AP13" s="152">
        <v>2.88</v>
      </c>
      <c r="AQ13" s="152">
        <v>22.512</v>
      </c>
      <c r="AR13" s="152">
        <v>-3324.1203810000002</v>
      </c>
      <c r="AS13" s="152">
        <v>-3600.4487859999999</v>
      </c>
      <c r="AT13" s="152">
        <v>349.65815400000002</v>
      </c>
      <c r="AU13" s="152">
        <v>435.94099999999997</v>
      </c>
      <c r="AV13" s="152">
        <v>336.64400000000001</v>
      </c>
      <c r="AW13" s="152">
        <v>99.296999999999997</v>
      </c>
      <c r="AX13" s="152">
        <v>-86.282846000000006</v>
      </c>
      <c r="AY13" s="152">
        <v>3950.1069400000001</v>
      </c>
      <c r="AZ13" s="152">
        <v>3051.7972580000001</v>
      </c>
      <c r="BA13" s="152">
        <v>1530.8132740000001</v>
      </c>
      <c r="BB13" s="152">
        <v>1520.983984</v>
      </c>
      <c r="BC13" s="152">
        <v>898.30968199999995</v>
      </c>
      <c r="BD13" s="152">
        <v>-3583.9243259999998</v>
      </c>
      <c r="BE13" s="152">
        <v>-439.61017199999998</v>
      </c>
      <c r="BF13" s="152">
        <v>-6.669473</v>
      </c>
      <c r="BG13" s="152">
        <v>-432.940699</v>
      </c>
      <c r="BH13" s="152">
        <v>3144.3141540000001</v>
      </c>
      <c r="BI13" s="152">
        <v>-251.6</v>
      </c>
      <c r="BJ13" s="152">
        <v>3395.9141540000001</v>
      </c>
      <c r="BK13" s="152">
        <v>6.6421159999999997</v>
      </c>
      <c r="BL13" s="152">
        <v>11.97949</v>
      </c>
      <c r="BM13" s="152">
        <v>19.126935</v>
      </c>
      <c r="BN13" s="152">
        <v>-7.1474450000000003</v>
      </c>
      <c r="BO13" s="152">
        <v>-218</v>
      </c>
      <c r="BP13" s="152">
        <v>0</v>
      </c>
      <c r="BQ13" s="152">
        <v>-218</v>
      </c>
      <c r="BR13" s="152">
        <v>1665.4</v>
      </c>
      <c r="BS13" s="152">
        <v>0</v>
      </c>
      <c r="BT13" s="152">
        <v>587.44339600000001</v>
      </c>
      <c r="BU13" s="152">
        <v>3753.969302</v>
      </c>
      <c r="BV13" s="152">
        <v>3166.5259059999998</v>
      </c>
      <c r="BW13" s="152">
        <v>202.84397000000001</v>
      </c>
      <c r="BX13" s="152">
        <v>5.1689280000000002</v>
      </c>
      <c r="BY13" s="152">
        <v>197.67504199999999</v>
      </c>
      <c r="BZ13" s="152">
        <v>197.67504199999999</v>
      </c>
      <c r="CA13" s="152">
        <v>0</v>
      </c>
      <c r="CB13" s="152">
        <v>-411.8</v>
      </c>
      <c r="CC13" s="152">
        <v>3272.8093349999999</v>
      </c>
      <c r="CD13" s="152">
        <v>3278.6350000000002</v>
      </c>
      <c r="CE13" s="152">
        <v>5.8256649999999999</v>
      </c>
      <c r="CF13" s="152">
        <v>-1604.1833079999999</v>
      </c>
      <c r="CG13" s="152">
        <v>-846.36165100000005</v>
      </c>
      <c r="CH13" s="152">
        <v>-137.15986599999999</v>
      </c>
      <c r="CI13" s="152">
        <v>2599.163</v>
      </c>
      <c r="CJ13" s="152">
        <v>-2737.078</v>
      </c>
      <c r="CK13" s="152">
        <v>0.75513399999999997</v>
      </c>
      <c r="CL13" s="152">
        <v>-709.20178499999997</v>
      </c>
      <c r="CM13" s="152">
        <v>-4158.363918</v>
      </c>
      <c r="CN13" s="152">
        <v>3304.4204960000002</v>
      </c>
      <c r="CO13" s="152">
        <v>-6596.9297159999996</v>
      </c>
      <c r="CP13" s="152">
        <v>39025.773999999998</v>
      </c>
      <c r="CQ13" s="152">
        <v>25.72</v>
      </c>
      <c r="CR13" s="152">
        <v>454.01512100000002</v>
      </c>
      <c r="CS13" s="152">
        <v>0</v>
      </c>
      <c r="CT13" s="152">
        <v>163.16126</v>
      </c>
      <c r="CU13" s="152">
        <v>348.45</v>
      </c>
      <c r="CV13" s="152">
        <v>39149.201000000001</v>
      </c>
      <c r="CW13" s="152">
        <v>40.207999999999998</v>
      </c>
      <c r="CX13" s="152">
        <v>227.227182</v>
      </c>
      <c r="CY13" s="152">
        <v>1046.164</v>
      </c>
      <c r="CZ13" s="152">
        <v>61.988999999999997</v>
      </c>
      <c r="DA13" s="152">
        <v>6936.8266190000004</v>
      </c>
      <c r="DB13" s="152">
        <v>10260.947</v>
      </c>
      <c r="DC13" s="152">
        <v>0</v>
      </c>
      <c r="DD13" s="152">
        <v>-6.669473</v>
      </c>
      <c r="DE13" s="152">
        <v>-10.702795999999999</v>
      </c>
      <c r="DF13" s="152">
        <v>4.0333230000000002</v>
      </c>
      <c r="DG13" s="152">
        <v>0</v>
      </c>
      <c r="DH13" s="152">
        <v>0</v>
      </c>
      <c r="DI13" s="152">
        <v>0</v>
      </c>
      <c r="DJ13" s="152">
        <v>0</v>
      </c>
      <c r="DK13" s="152">
        <v>0</v>
      </c>
      <c r="DL13" s="152">
        <v>100.96727</v>
      </c>
      <c r="DM13" s="152">
        <v>99.220297000000002</v>
      </c>
      <c r="DN13" s="152">
        <v>1.7469730000000001</v>
      </c>
      <c r="DO13" s="152">
        <v>0</v>
      </c>
      <c r="DP13" s="152">
        <v>-533.90796899999998</v>
      </c>
      <c r="DQ13" s="152">
        <v>0</v>
      </c>
      <c r="DR13" s="152">
        <v>-533.90796899999998</v>
      </c>
      <c r="DS13" s="152">
        <v>-206.02051</v>
      </c>
      <c r="DT13" s="152">
        <v>2471.979605</v>
      </c>
      <c r="DU13" s="152">
        <v>774.75241800000003</v>
      </c>
      <c r="DV13" s="152">
        <v>0</v>
      </c>
      <c r="DW13" s="152">
        <v>774.75241800000003</v>
      </c>
      <c r="DX13" s="152">
        <v>774.75241800000003</v>
      </c>
      <c r="DY13" s="152">
        <v>1697.227187</v>
      </c>
      <c r="DZ13" s="152">
        <v>1645.9</v>
      </c>
      <c r="EA13" s="152">
        <v>51.327187000000002</v>
      </c>
      <c r="EB13" s="152">
        <v>51.327187000000002</v>
      </c>
      <c r="EC13" s="152">
        <v>1123.3129429999999</v>
      </c>
      <c r="ED13" s="152">
        <v>-42.623739</v>
      </c>
      <c r="EE13" s="152">
        <v>0</v>
      </c>
      <c r="EF13" s="152">
        <v>-42.623739</v>
      </c>
      <c r="EG13" s="152">
        <v>1165.936682</v>
      </c>
      <c r="EH13" s="152">
        <v>27.8</v>
      </c>
      <c r="EI13" s="152">
        <v>0</v>
      </c>
      <c r="EJ13" s="152">
        <v>27.8</v>
      </c>
      <c r="EK13" s="152">
        <v>-527.26331800000003</v>
      </c>
      <c r="EL13" s="152">
        <v>-125</v>
      </c>
      <c r="EM13" s="152">
        <v>-402.26331800000003</v>
      </c>
      <c r="EN13" s="152">
        <v>13.362541</v>
      </c>
      <c r="EO13" s="152">
        <v>-211.55345399999999</v>
      </c>
      <c r="EP13" s="152">
        <v>159.0813</v>
      </c>
      <c r="EQ13" s="152">
        <v>-370.63475399999999</v>
      </c>
      <c r="ER13" s="152">
        <v>0</v>
      </c>
      <c r="ES13" s="152">
        <v>3952.1602149999999</v>
      </c>
      <c r="ET13" s="152">
        <v>4.9965200000000003</v>
      </c>
      <c r="EU13" s="152">
        <v>3947.1636950000002</v>
      </c>
      <c r="EV13" s="152">
        <v>0</v>
      </c>
      <c r="EW13" s="152">
        <v>3947.1636950000002</v>
      </c>
      <c r="EX13" s="152">
        <v>0</v>
      </c>
      <c r="EY13" s="152">
        <v>2900.8111840000001</v>
      </c>
      <c r="EZ13" s="152">
        <v>4562.9968319999998</v>
      </c>
      <c r="FA13" s="152">
        <v>5063.9968319999998</v>
      </c>
      <c r="FB13" s="152">
        <v>5101.3121259999998</v>
      </c>
      <c r="FC13" s="152">
        <v>-37.315294000000002</v>
      </c>
      <c r="FD13" s="152">
        <v>-501</v>
      </c>
      <c r="FE13" s="152">
        <v>-228.8</v>
      </c>
      <c r="FF13" s="152">
        <v>-272.2</v>
      </c>
      <c r="FG13" s="152">
        <v>266.5</v>
      </c>
      <c r="FH13" s="152">
        <v>0</v>
      </c>
      <c r="FI13" s="152">
        <v>266.5</v>
      </c>
      <c r="FJ13" s="152">
        <v>-1928.6856479999999</v>
      </c>
      <c r="FK13" s="152">
        <v>48.359855000000003</v>
      </c>
      <c r="FL13" s="152">
        <v>0</v>
      </c>
      <c r="FM13" s="152">
        <v>48.359855000000003</v>
      </c>
      <c r="FN13" s="152">
        <v>-1977.0455030000001</v>
      </c>
      <c r="FO13" s="152">
        <v>-1015.9</v>
      </c>
      <c r="FP13" s="152">
        <v>80.400000000000006</v>
      </c>
      <c r="FQ13" s="152">
        <v>-1096.3</v>
      </c>
      <c r="FR13" s="152">
        <v>-549.34550300000001</v>
      </c>
      <c r="FS13" s="152">
        <v>-1200.5568579999999</v>
      </c>
      <c r="FT13" s="152">
        <v>651.21135500000003</v>
      </c>
      <c r="FU13" s="152">
        <v>62.870752000000003</v>
      </c>
      <c r="FV13" s="152">
        <v>62.870752000000003</v>
      </c>
      <c r="FW13" s="152">
        <v>62.870752000000003</v>
      </c>
      <c r="FX13" s="152">
        <v>0</v>
      </c>
      <c r="FY13" s="152">
        <v>0</v>
      </c>
      <c r="FZ13" s="152">
        <v>0</v>
      </c>
      <c r="GA13" s="152">
        <v>0</v>
      </c>
      <c r="GB13" s="152">
        <v>0</v>
      </c>
      <c r="GC13" s="152">
        <v>0</v>
      </c>
      <c r="GD13" s="152">
        <v>0</v>
      </c>
      <c r="GE13" s="152">
        <v>0</v>
      </c>
      <c r="GF13" s="152">
        <v>0</v>
      </c>
      <c r="GG13" s="152">
        <v>0</v>
      </c>
      <c r="GH13" s="152">
        <v>0</v>
      </c>
      <c r="GI13" s="152">
        <v>0</v>
      </c>
      <c r="GJ13" s="152">
        <v>2288.4217210000002</v>
      </c>
      <c r="GK13" s="152">
        <v>-809.50756699999999</v>
      </c>
      <c r="GL13" s="152">
        <v>-1245.231072</v>
      </c>
      <c r="GM13" s="152">
        <v>4823.5569779999996</v>
      </c>
      <c r="GN13" s="152">
        <v>1253.5999999999999</v>
      </c>
      <c r="GO13" s="152">
        <v>0</v>
      </c>
      <c r="GP13" s="152">
        <v>0</v>
      </c>
      <c r="GQ13" s="152">
        <v>0</v>
      </c>
      <c r="GR13" s="152">
        <v>62.225155000000001</v>
      </c>
      <c r="GS13" s="152">
        <v>0.14743999999999999</v>
      </c>
      <c r="GT13" s="152">
        <v>23.735996</v>
      </c>
      <c r="GU13" s="152">
        <v>176.78359800000001</v>
      </c>
      <c r="GV13" s="152">
        <v>321.45548100000002</v>
      </c>
      <c r="GW13" s="152">
        <v>0</v>
      </c>
      <c r="GX13" s="152">
        <v>0</v>
      </c>
      <c r="GY13" s="152">
        <v>0</v>
      </c>
      <c r="GZ13" s="152">
        <v>52.165044999999999</v>
      </c>
      <c r="HA13" s="152">
        <v>33.806888000000001</v>
      </c>
      <c r="HB13" s="152">
        <v>77.260077999999993</v>
      </c>
      <c r="HC13" s="152">
        <v>12.332000000000001</v>
      </c>
      <c r="HD13" s="152">
        <v>525.91249800000003</v>
      </c>
      <c r="HE13" s="152">
        <v>54.904395000000001</v>
      </c>
      <c r="HF13" s="152">
        <v>164.176681</v>
      </c>
      <c r="HG13" s="152">
        <v>422.55341900000002</v>
      </c>
      <c r="HH13" s="152">
        <v>143.85840999999999</v>
      </c>
      <c r="HI13" s="152">
        <v>562.41600300000005</v>
      </c>
      <c r="HJ13" s="152">
        <v>0</v>
      </c>
      <c r="HK13" s="152">
        <v>0</v>
      </c>
      <c r="HL13" s="152">
        <v>201.46010000000001</v>
      </c>
      <c r="HM13" s="152">
        <v>41.907863999999996</v>
      </c>
      <c r="HN13" s="152">
        <v>89.393237999999997</v>
      </c>
    </row>
    <row r="14" spans="1:222" x14ac:dyDescent="0.3">
      <c r="A14" s="153">
        <v>37712</v>
      </c>
      <c r="B14" s="152">
        <v>-506.15815199999997</v>
      </c>
      <c r="C14" s="152">
        <v>49608.680928000002</v>
      </c>
      <c r="D14" s="152">
        <v>40296.209860000003</v>
      </c>
      <c r="E14" s="152">
        <v>40244.553999999996</v>
      </c>
      <c r="F14" s="152">
        <v>51.655859999999997</v>
      </c>
      <c r="G14" s="152">
        <v>3774.106417</v>
      </c>
      <c r="H14" s="152">
        <v>562.91726400000005</v>
      </c>
      <c r="I14" s="152">
        <v>2270.1559999999999</v>
      </c>
      <c r="J14" s="152">
        <v>234.49010999999999</v>
      </c>
      <c r="K14" s="152">
        <v>62.372594999999997</v>
      </c>
      <c r="L14" s="152">
        <v>1497.1279750000001</v>
      </c>
      <c r="M14" s="152">
        <v>498.91399999999999</v>
      </c>
      <c r="N14" s="152">
        <v>498.91399999999999</v>
      </c>
      <c r="O14" s="152">
        <v>0</v>
      </c>
      <c r="P14" s="152">
        <v>604.31397500000003</v>
      </c>
      <c r="Q14" s="152">
        <v>0</v>
      </c>
      <c r="R14" s="152">
        <v>4041.236676</v>
      </c>
      <c r="S14" s="152">
        <v>3904.647328</v>
      </c>
      <c r="T14" s="152">
        <v>136.589348</v>
      </c>
      <c r="U14" s="152">
        <v>50114.839079999998</v>
      </c>
      <c r="V14" s="152">
        <v>41945.006018</v>
      </c>
      <c r="W14" s="152">
        <v>41891.129999999997</v>
      </c>
      <c r="X14" s="152">
        <v>53.876018000000002</v>
      </c>
      <c r="Y14" s="152">
        <v>5029.8115289999996</v>
      </c>
      <c r="Z14" s="152">
        <v>1420.8893370000001</v>
      </c>
      <c r="AA14" s="152">
        <v>1555.5219999999999</v>
      </c>
      <c r="AB14" s="152">
        <v>662.77721799999995</v>
      </c>
      <c r="AC14" s="152">
        <v>261.40515699999997</v>
      </c>
      <c r="AD14" s="152">
        <v>3135.9652719999999</v>
      </c>
      <c r="AE14" s="152">
        <v>1037.8262609999999</v>
      </c>
      <c r="AF14" s="152">
        <v>521.60326099999997</v>
      </c>
      <c r="AG14" s="152">
        <v>516.22299999999996</v>
      </c>
      <c r="AH14" s="152">
        <v>2098.1390110000002</v>
      </c>
      <c r="AI14" s="152">
        <v>1131.3032490000001</v>
      </c>
      <c r="AJ14" s="152">
        <v>966.83576200000005</v>
      </c>
      <c r="AK14" s="152">
        <v>0</v>
      </c>
      <c r="AL14" s="152">
        <v>4.0562610000000001</v>
      </c>
      <c r="AM14" s="152">
        <v>0</v>
      </c>
      <c r="AN14" s="152">
        <v>4.0562610000000001</v>
      </c>
      <c r="AO14" s="152">
        <v>-20.675000000000001</v>
      </c>
      <c r="AP14" s="152">
        <v>2.9049999999999998</v>
      </c>
      <c r="AQ14" s="152">
        <v>23.58</v>
      </c>
      <c r="AR14" s="152">
        <v>-2685.8077960000001</v>
      </c>
      <c r="AS14" s="152">
        <v>-5067.3903419999997</v>
      </c>
      <c r="AT14" s="152">
        <v>272.74104699999998</v>
      </c>
      <c r="AU14" s="152">
        <v>516.11061900000004</v>
      </c>
      <c r="AV14" s="152">
        <v>17.196618999999998</v>
      </c>
      <c r="AW14" s="152">
        <v>498.91399999999999</v>
      </c>
      <c r="AX14" s="152">
        <v>-243.36957200000001</v>
      </c>
      <c r="AY14" s="152">
        <v>5340.1313890000001</v>
      </c>
      <c r="AZ14" s="152">
        <v>2117.0507389999998</v>
      </c>
      <c r="BA14" s="152">
        <v>1595.447478</v>
      </c>
      <c r="BB14" s="152">
        <v>521.60326099999997</v>
      </c>
      <c r="BC14" s="152">
        <v>3223.0806499999999</v>
      </c>
      <c r="BD14" s="152">
        <v>163.14046300000001</v>
      </c>
      <c r="BE14" s="152">
        <v>-513.94696099999999</v>
      </c>
      <c r="BF14" s="152">
        <v>21.998937999999999</v>
      </c>
      <c r="BG14" s="152">
        <v>-535.94589900000005</v>
      </c>
      <c r="BH14" s="152">
        <v>-677.08742400000006</v>
      </c>
      <c r="BI14" s="152">
        <v>215</v>
      </c>
      <c r="BJ14" s="152">
        <v>-892.08742400000006</v>
      </c>
      <c r="BK14" s="152">
        <v>0.376025</v>
      </c>
      <c r="BL14" s="152">
        <v>98.386351000000005</v>
      </c>
      <c r="BM14" s="152">
        <v>-1.975803</v>
      </c>
      <c r="BN14" s="152">
        <v>100.362154</v>
      </c>
      <c r="BO14" s="152">
        <v>78.099999999999994</v>
      </c>
      <c r="BP14" s="152">
        <v>0</v>
      </c>
      <c r="BQ14" s="152">
        <v>78.099999999999994</v>
      </c>
      <c r="BR14" s="152">
        <v>1647.5</v>
      </c>
      <c r="BS14" s="152">
        <v>0</v>
      </c>
      <c r="BT14" s="152">
        <v>922.23954100000003</v>
      </c>
      <c r="BU14" s="152">
        <v>-483.71538700000002</v>
      </c>
      <c r="BV14" s="152">
        <v>-1405.9549280000001</v>
      </c>
      <c r="BW14" s="152">
        <v>31.638453999999999</v>
      </c>
      <c r="BX14" s="152">
        <v>-21.940664000000002</v>
      </c>
      <c r="BY14" s="152">
        <v>53.579118000000001</v>
      </c>
      <c r="BZ14" s="152">
        <v>53.579118000000001</v>
      </c>
      <c r="CA14" s="152">
        <v>0</v>
      </c>
      <c r="CB14" s="152">
        <v>536</v>
      </c>
      <c r="CC14" s="152">
        <v>1296.202542</v>
      </c>
      <c r="CD14" s="152">
        <v>1313.1420000000001</v>
      </c>
      <c r="CE14" s="152">
        <v>16.939457999999998</v>
      </c>
      <c r="CF14" s="152">
        <v>-2158.9746439999999</v>
      </c>
      <c r="CG14" s="152">
        <v>-2904.5012700000002</v>
      </c>
      <c r="CH14" s="152">
        <v>-1648.7961580000001</v>
      </c>
      <c r="CI14" s="152">
        <v>2051.7359999999999</v>
      </c>
      <c r="CJ14" s="152">
        <v>-3698.3130000000001</v>
      </c>
      <c r="CK14" s="152">
        <v>-2.2201580000000001</v>
      </c>
      <c r="CL14" s="152">
        <v>-1255.7051120000001</v>
      </c>
      <c r="CM14" s="152">
        <v>-1638.837297</v>
      </c>
      <c r="CN14" s="152">
        <v>4037.1804149999998</v>
      </c>
      <c r="CO14" s="152">
        <v>-3982.010338</v>
      </c>
      <c r="CP14" s="152">
        <v>40207.146000000001</v>
      </c>
      <c r="CQ14" s="152">
        <v>37.408000000000001</v>
      </c>
      <c r="CR14" s="152">
        <v>438.27658400000001</v>
      </c>
      <c r="CS14" s="152">
        <v>0</v>
      </c>
      <c r="CT14" s="152">
        <v>124.64068</v>
      </c>
      <c r="CU14" s="152">
        <v>393.9</v>
      </c>
      <c r="CV14" s="152">
        <v>41817.692000000003</v>
      </c>
      <c r="CW14" s="152">
        <v>73.438000000000002</v>
      </c>
      <c r="CX14" s="152">
        <v>262.51203500000003</v>
      </c>
      <c r="CY14" s="152">
        <v>1091.816</v>
      </c>
      <c r="CZ14" s="152">
        <v>66.561301999999998</v>
      </c>
      <c r="DA14" s="152">
        <v>571.28124100000002</v>
      </c>
      <c r="DB14" s="152">
        <v>3257.0890370000002</v>
      </c>
      <c r="DC14" s="152">
        <v>0</v>
      </c>
      <c r="DD14" s="152">
        <v>21.998937999999999</v>
      </c>
      <c r="DE14" s="152">
        <v>15.188203</v>
      </c>
      <c r="DF14" s="152">
        <v>6.8107350000000002</v>
      </c>
      <c r="DG14" s="152">
        <v>0</v>
      </c>
      <c r="DH14" s="152">
        <v>0</v>
      </c>
      <c r="DI14" s="152">
        <v>0</v>
      </c>
      <c r="DJ14" s="152">
        <v>0</v>
      </c>
      <c r="DK14" s="152">
        <v>0</v>
      </c>
      <c r="DL14" s="152">
        <v>-46.990634</v>
      </c>
      <c r="DM14" s="152">
        <v>-51.715921999999999</v>
      </c>
      <c r="DN14" s="152">
        <v>4.7252879999999999</v>
      </c>
      <c r="DO14" s="152">
        <v>0</v>
      </c>
      <c r="DP14" s="152">
        <v>-488.955265</v>
      </c>
      <c r="DQ14" s="152">
        <v>0</v>
      </c>
      <c r="DR14" s="152">
        <v>-488.955265</v>
      </c>
      <c r="DS14" s="152">
        <v>176.48635100000001</v>
      </c>
      <c r="DT14" s="152">
        <v>-1412.326845</v>
      </c>
      <c r="DU14" s="152">
        <v>-635.82647999999995</v>
      </c>
      <c r="DV14" s="152">
        <v>0</v>
      </c>
      <c r="DW14" s="152">
        <v>-635.82647999999995</v>
      </c>
      <c r="DX14" s="152">
        <v>-635.82647999999995</v>
      </c>
      <c r="DY14" s="152">
        <v>-776.50036499999999</v>
      </c>
      <c r="DZ14" s="152">
        <v>-954.9</v>
      </c>
      <c r="EA14" s="152">
        <v>178.39963499999999</v>
      </c>
      <c r="EB14" s="152">
        <v>178.39963499999999</v>
      </c>
      <c r="EC14" s="152">
        <v>343.37704500000001</v>
      </c>
      <c r="ED14" s="152">
        <v>48.724729000000004</v>
      </c>
      <c r="EE14" s="152">
        <v>0</v>
      </c>
      <c r="EF14" s="152">
        <v>48.724729000000004</v>
      </c>
      <c r="EG14" s="152">
        <v>294.65231599999998</v>
      </c>
      <c r="EH14" s="152">
        <v>-247.1</v>
      </c>
      <c r="EI14" s="152">
        <v>0</v>
      </c>
      <c r="EJ14" s="152">
        <v>-247.1</v>
      </c>
      <c r="EK14" s="152">
        <v>-1105.7476839999999</v>
      </c>
      <c r="EL14" s="152">
        <v>131</v>
      </c>
      <c r="EM14" s="152">
        <v>-1236.7476839999999</v>
      </c>
      <c r="EN14" s="152">
        <v>-14.028002000000001</v>
      </c>
      <c r="EO14" s="152">
        <v>-516.21475399999997</v>
      </c>
      <c r="EP14" s="152">
        <v>-176.59531699999999</v>
      </c>
      <c r="EQ14" s="152">
        <v>-339.619438</v>
      </c>
      <c r="ER14" s="152">
        <v>0</v>
      </c>
      <c r="ES14" s="152">
        <v>46.527369</v>
      </c>
      <c r="ET14" s="152">
        <v>-8.9714390000000002</v>
      </c>
      <c r="EU14" s="152">
        <v>55.498807999999997</v>
      </c>
      <c r="EV14" s="152">
        <v>0</v>
      </c>
      <c r="EW14" s="152">
        <v>55.498807999999997</v>
      </c>
      <c r="EX14" s="152">
        <v>0</v>
      </c>
      <c r="EY14" s="152">
        <v>-1468.147352</v>
      </c>
      <c r="EZ14" s="152">
        <v>-1720.3000549999999</v>
      </c>
      <c r="FA14" s="152">
        <v>-986.20005500000002</v>
      </c>
      <c r="FB14" s="152">
        <v>-771.86351500000001</v>
      </c>
      <c r="FC14" s="152">
        <v>-214.33654000000001</v>
      </c>
      <c r="FD14" s="152">
        <v>-734.1</v>
      </c>
      <c r="FE14" s="152">
        <v>-289.8</v>
      </c>
      <c r="FF14" s="152">
        <v>-444.3</v>
      </c>
      <c r="FG14" s="152">
        <v>1401.3</v>
      </c>
      <c r="FH14" s="152">
        <v>0</v>
      </c>
      <c r="FI14" s="152">
        <v>1401.3</v>
      </c>
      <c r="FJ14" s="152">
        <v>-1149.147297</v>
      </c>
      <c r="FK14" s="152">
        <v>18.859840999999999</v>
      </c>
      <c r="FL14" s="152">
        <v>0</v>
      </c>
      <c r="FM14" s="152">
        <v>18.859840999999999</v>
      </c>
      <c r="FN14" s="152">
        <v>-1168.0071379999999</v>
      </c>
      <c r="FO14" s="152">
        <v>-1242</v>
      </c>
      <c r="FP14" s="152">
        <v>-1244.2</v>
      </c>
      <c r="FQ14" s="152">
        <v>2.2000000000000002</v>
      </c>
      <c r="FR14" s="152">
        <v>-462.007138</v>
      </c>
      <c r="FS14" s="152">
        <v>-1807.647804</v>
      </c>
      <c r="FT14" s="152">
        <v>1345.640666</v>
      </c>
      <c r="FU14" s="152">
        <v>30.55397</v>
      </c>
      <c r="FV14" s="152">
        <v>30.55397</v>
      </c>
      <c r="FW14" s="152">
        <v>30.55397</v>
      </c>
      <c r="FX14" s="152">
        <v>0</v>
      </c>
      <c r="FY14" s="152">
        <v>0</v>
      </c>
      <c r="FZ14" s="152">
        <v>0</v>
      </c>
      <c r="GA14" s="152">
        <v>0</v>
      </c>
      <c r="GB14" s="152">
        <v>0</v>
      </c>
      <c r="GC14" s="152">
        <v>0</v>
      </c>
      <c r="GD14" s="152">
        <v>0</v>
      </c>
      <c r="GE14" s="152">
        <v>0</v>
      </c>
      <c r="GF14" s="152">
        <v>0</v>
      </c>
      <c r="GG14" s="152">
        <v>0</v>
      </c>
      <c r="GH14" s="152">
        <v>0</v>
      </c>
      <c r="GI14" s="152">
        <v>0</v>
      </c>
      <c r="GJ14" s="152">
        <v>-1580.95082</v>
      </c>
      <c r="GK14" s="152">
        <v>-743.63660400000003</v>
      </c>
      <c r="GL14" s="152">
        <v>-596.74066400000004</v>
      </c>
      <c r="GM14" s="152">
        <v>-1345.214264</v>
      </c>
      <c r="GN14" s="152">
        <v>2183.5</v>
      </c>
      <c r="GO14" s="152">
        <v>0</v>
      </c>
      <c r="GP14" s="152">
        <v>0</v>
      </c>
      <c r="GQ14" s="152">
        <v>0</v>
      </c>
      <c r="GR14" s="152">
        <v>62.372594999999997</v>
      </c>
      <c r="GS14" s="152">
        <v>0</v>
      </c>
      <c r="GT14" s="152">
        <v>23.878983999999999</v>
      </c>
      <c r="GU14" s="152">
        <v>196.99293700000001</v>
      </c>
      <c r="GV14" s="152">
        <v>323.231019</v>
      </c>
      <c r="GW14" s="152">
        <v>0</v>
      </c>
      <c r="GX14" s="152">
        <v>0</v>
      </c>
      <c r="GY14" s="152">
        <v>0</v>
      </c>
      <c r="GZ14" s="152">
        <v>59.664701000000001</v>
      </c>
      <c r="HA14" s="152">
        <v>40.402807000000003</v>
      </c>
      <c r="HB14" s="152">
        <v>68.429653999999999</v>
      </c>
      <c r="HC14" s="152">
        <v>13.206</v>
      </c>
      <c r="HD14" s="152">
        <v>649.57121800000004</v>
      </c>
      <c r="HE14" s="152">
        <v>106.111413</v>
      </c>
      <c r="HF14" s="152">
        <v>155.293744</v>
      </c>
      <c r="HG14" s="152">
        <v>422.60225600000001</v>
      </c>
      <c r="HH14" s="152">
        <v>130.57150999999999</v>
      </c>
      <c r="HI14" s="152">
        <v>389.55343299999998</v>
      </c>
      <c r="HJ14" s="152">
        <v>0</v>
      </c>
      <c r="HK14" s="152">
        <v>0</v>
      </c>
      <c r="HL14" s="152">
        <v>139.53990099999999</v>
      </c>
      <c r="HM14" s="152">
        <v>39.087660999999997</v>
      </c>
      <c r="HN14" s="152">
        <v>78.973303000000001</v>
      </c>
    </row>
    <row r="15" spans="1:222" x14ac:dyDescent="0.3">
      <c r="A15" s="154">
        <v>37803</v>
      </c>
      <c r="B15" s="152">
        <v>-83.157011999999995</v>
      </c>
      <c r="C15" s="152">
        <v>51562.536134000002</v>
      </c>
      <c r="D15" s="152">
        <v>41592.43507</v>
      </c>
      <c r="E15" s="152">
        <v>41543.040999999997</v>
      </c>
      <c r="F15" s="152">
        <v>49.394069999999999</v>
      </c>
      <c r="G15" s="152">
        <v>3809.7741729999998</v>
      </c>
      <c r="H15" s="152">
        <v>617.79608299999995</v>
      </c>
      <c r="I15" s="152">
        <v>2154.326</v>
      </c>
      <c r="J15" s="152">
        <v>303.29288400000002</v>
      </c>
      <c r="K15" s="152">
        <v>62.372594999999997</v>
      </c>
      <c r="L15" s="152">
        <v>1893.019742</v>
      </c>
      <c r="M15" s="152">
        <v>851.67</v>
      </c>
      <c r="N15" s="152">
        <v>851.67</v>
      </c>
      <c r="O15" s="152">
        <v>0</v>
      </c>
      <c r="P15" s="152">
        <v>677.74974199999997</v>
      </c>
      <c r="Q15" s="152">
        <v>0</v>
      </c>
      <c r="R15" s="152">
        <v>4267.3071490000002</v>
      </c>
      <c r="S15" s="152">
        <v>4128.1166899999998</v>
      </c>
      <c r="T15" s="152">
        <v>139.190459</v>
      </c>
      <c r="U15" s="152">
        <v>51645.693145999998</v>
      </c>
      <c r="V15" s="152">
        <v>43031.011468999997</v>
      </c>
      <c r="W15" s="152">
        <v>42972.114999999998</v>
      </c>
      <c r="X15" s="152">
        <v>58.896469000000003</v>
      </c>
      <c r="Y15" s="152">
        <v>5258.0396460000002</v>
      </c>
      <c r="Z15" s="152">
        <v>1456.8576780000001</v>
      </c>
      <c r="AA15" s="152">
        <v>1607.271</v>
      </c>
      <c r="AB15" s="152">
        <v>481.637</v>
      </c>
      <c r="AC15" s="152">
        <v>269.66813999999999</v>
      </c>
      <c r="AD15" s="152">
        <v>3340.5742190000001</v>
      </c>
      <c r="AE15" s="152">
        <v>413.65293100000002</v>
      </c>
      <c r="AF15" s="152">
        <v>59.355930999999998</v>
      </c>
      <c r="AG15" s="152">
        <v>354.29700000000003</v>
      </c>
      <c r="AH15" s="152">
        <v>2926.921288</v>
      </c>
      <c r="AI15" s="152">
        <v>2034.5654159999999</v>
      </c>
      <c r="AJ15" s="152">
        <v>892.35587199999998</v>
      </c>
      <c r="AK15" s="152">
        <v>0</v>
      </c>
      <c r="AL15" s="152">
        <v>16.067812</v>
      </c>
      <c r="AM15" s="152">
        <v>0</v>
      </c>
      <c r="AN15" s="152">
        <v>16.067812</v>
      </c>
      <c r="AO15" s="152">
        <v>-20.6</v>
      </c>
      <c r="AP15" s="152">
        <v>2.952</v>
      </c>
      <c r="AQ15" s="152">
        <v>23.552</v>
      </c>
      <c r="AR15" s="152">
        <v>517.70806600000003</v>
      </c>
      <c r="AS15" s="152">
        <v>-1580.561377</v>
      </c>
      <c r="AT15" s="152">
        <v>777.72153000000003</v>
      </c>
      <c r="AU15" s="152">
        <v>841.452</v>
      </c>
      <c r="AV15" s="152">
        <v>-10.218</v>
      </c>
      <c r="AW15" s="152">
        <v>851.67</v>
      </c>
      <c r="AX15" s="152">
        <v>-63.730469999999997</v>
      </c>
      <c r="AY15" s="152">
        <v>2358.2829069999998</v>
      </c>
      <c r="AZ15" s="152">
        <v>1068.8881859999999</v>
      </c>
      <c r="BA15" s="152">
        <v>1009.532255</v>
      </c>
      <c r="BB15" s="152">
        <v>59.355930999999998</v>
      </c>
      <c r="BC15" s="152">
        <v>1289.3947209999999</v>
      </c>
      <c r="BD15" s="152">
        <v>2814.2430370000002</v>
      </c>
      <c r="BE15" s="152">
        <v>740.80677900000001</v>
      </c>
      <c r="BF15" s="152">
        <v>-34.165970000000002</v>
      </c>
      <c r="BG15" s="152">
        <v>774.97274900000002</v>
      </c>
      <c r="BH15" s="152">
        <v>-2073.4362580000002</v>
      </c>
      <c r="BI15" s="152">
        <v>-740.7</v>
      </c>
      <c r="BJ15" s="152">
        <v>-1332.7362579999999</v>
      </c>
      <c r="BK15" s="152">
        <v>45.137182000000003</v>
      </c>
      <c r="BL15" s="152">
        <v>48.035649999999997</v>
      </c>
      <c r="BM15" s="152">
        <v>1.230021</v>
      </c>
      <c r="BN15" s="152">
        <v>46.805629000000003</v>
      </c>
      <c r="BO15" s="152">
        <v>-175.7</v>
      </c>
      <c r="BP15" s="152">
        <v>0</v>
      </c>
      <c r="BQ15" s="152">
        <v>-175.7</v>
      </c>
      <c r="BR15" s="152">
        <v>628.5</v>
      </c>
      <c r="BS15" s="152">
        <v>0</v>
      </c>
      <c r="BT15" s="152">
        <v>-279.66925400000002</v>
      </c>
      <c r="BU15" s="152">
        <v>-4889.4979629999998</v>
      </c>
      <c r="BV15" s="152">
        <v>-4609.8287090000003</v>
      </c>
      <c r="BW15" s="152">
        <v>125.088339</v>
      </c>
      <c r="BX15" s="152">
        <v>6.9231619999999996</v>
      </c>
      <c r="BY15" s="152">
        <v>118.165177</v>
      </c>
      <c r="BZ15" s="152">
        <v>118.165177</v>
      </c>
      <c r="CA15" s="152">
        <v>0</v>
      </c>
      <c r="CB15" s="152">
        <v>299.8</v>
      </c>
      <c r="CC15" s="152">
        <v>-436.30434000000002</v>
      </c>
      <c r="CD15" s="152">
        <v>-404.86944599999998</v>
      </c>
      <c r="CE15" s="152">
        <v>31.434894</v>
      </c>
      <c r="CF15" s="152">
        <v>621.46507799999995</v>
      </c>
      <c r="CG15" s="152">
        <v>-2886.841872</v>
      </c>
      <c r="CH15" s="152">
        <v>-1438.576399</v>
      </c>
      <c r="CI15" s="152">
        <v>2636.1509999999998</v>
      </c>
      <c r="CJ15" s="152">
        <v>-4065.2240000000002</v>
      </c>
      <c r="CK15" s="152">
        <v>-9.5023990000000005</v>
      </c>
      <c r="CL15" s="152">
        <v>-1448.2654729999999</v>
      </c>
      <c r="CM15" s="152">
        <v>-1447.5544769999999</v>
      </c>
      <c r="CN15" s="152">
        <v>4251.239337</v>
      </c>
      <c r="CO15" s="152">
        <v>954.01240600000006</v>
      </c>
      <c r="CP15" s="152">
        <v>41493.678999999996</v>
      </c>
      <c r="CQ15" s="152">
        <v>49.362000000000002</v>
      </c>
      <c r="CR15" s="152">
        <v>500.85076700000002</v>
      </c>
      <c r="CS15" s="152">
        <v>0</v>
      </c>
      <c r="CT15" s="152">
        <v>116.94531600000001</v>
      </c>
      <c r="CU15" s="152">
        <v>363.6</v>
      </c>
      <c r="CV15" s="152">
        <v>42879.502</v>
      </c>
      <c r="CW15" s="152">
        <v>92.613</v>
      </c>
      <c r="CX15" s="152">
        <v>288.82695699999999</v>
      </c>
      <c r="CY15" s="152">
        <v>1099.8679999999999</v>
      </c>
      <c r="CZ15" s="152">
        <v>68.162721000000005</v>
      </c>
      <c r="DA15" s="152">
        <v>-3807.2739940000001</v>
      </c>
      <c r="DB15" s="152">
        <v>-4324.9820600000003</v>
      </c>
      <c r="DC15" s="152">
        <v>0</v>
      </c>
      <c r="DD15" s="152">
        <v>-34.165970000000002</v>
      </c>
      <c r="DE15" s="152">
        <v>-35.208857000000002</v>
      </c>
      <c r="DF15" s="152">
        <v>1.0428869999999999</v>
      </c>
      <c r="DG15" s="152">
        <v>0</v>
      </c>
      <c r="DH15" s="152">
        <v>0</v>
      </c>
      <c r="DI15" s="152">
        <v>0</v>
      </c>
      <c r="DJ15" s="152">
        <v>0</v>
      </c>
      <c r="DK15" s="152">
        <v>0</v>
      </c>
      <c r="DL15" s="152">
        <v>674.49332600000002</v>
      </c>
      <c r="DM15" s="152">
        <v>666.53205600000001</v>
      </c>
      <c r="DN15" s="152">
        <v>7.9612699999999998</v>
      </c>
      <c r="DO15" s="152">
        <v>0</v>
      </c>
      <c r="DP15" s="152">
        <v>100.479423</v>
      </c>
      <c r="DQ15" s="152">
        <v>0</v>
      </c>
      <c r="DR15" s="152">
        <v>100.479423</v>
      </c>
      <c r="DS15" s="152">
        <v>-127.66435</v>
      </c>
      <c r="DT15" s="152">
        <v>-796.07030299999997</v>
      </c>
      <c r="DU15" s="152">
        <v>169.917551</v>
      </c>
      <c r="DV15" s="152">
        <v>0</v>
      </c>
      <c r="DW15" s="152">
        <v>169.917551</v>
      </c>
      <c r="DX15" s="152">
        <v>169.917551</v>
      </c>
      <c r="DY15" s="152">
        <v>-965.98785399999997</v>
      </c>
      <c r="DZ15" s="152">
        <v>-1293.5</v>
      </c>
      <c r="EA15" s="152">
        <v>327.51214599999997</v>
      </c>
      <c r="EB15" s="152">
        <v>327.51214599999997</v>
      </c>
      <c r="EC15" s="152">
        <v>-454.13878699999998</v>
      </c>
      <c r="ED15" s="152">
        <v>83.75273</v>
      </c>
      <c r="EE15" s="152">
        <v>0</v>
      </c>
      <c r="EF15" s="152">
        <v>83.75273</v>
      </c>
      <c r="EG15" s="152">
        <v>-537.89151700000002</v>
      </c>
      <c r="EH15" s="152">
        <v>-425.6</v>
      </c>
      <c r="EI15" s="152">
        <v>0</v>
      </c>
      <c r="EJ15" s="152">
        <v>-425.6</v>
      </c>
      <c r="EK15" s="152">
        <v>-740.791517</v>
      </c>
      <c r="EL15" s="152">
        <v>25</v>
      </c>
      <c r="EM15" s="152">
        <v>-765.791517</v>
      </c>
      <c r="EN15" s="152">
        <v>21.600819999999999</v>
      </c>
      <c r="EO15" s="152">
        <v>1966.6674190000001</v>
      </c>
      <c r="EP15" s="152">
        <v>1445.391494</v>
      </c>
      <c r="EQ15" s="152">
        <v>521.27592400000003</v>
      </c>
      <c r="ER15" s="152">
        <v>0</v>
      </c>
      <c r="ES15" s="152">
        <v>-6877.7662019999998</v>
      </c>
      <c r="ET15" s="152">
        <v>-1.5035959999999999</v>
      </c>
      <c r="EU15" s="152">
        <v>-6876.2626060000002</v>
      </c>
      <c r="EV15" s="152">
        <v>0</v>
      </c>
      <c r="EW15" s="152">
        <v>-6876.2626060000002</v>
      </c>
      <c r="EX15" s="152">
        <v>0</v>
      </c>
      <c r="EY15" s="152">
        <v>-4979.9021080000002</v>
      </c>
      <c r="EZ15" s="152">
        <v>-2688.678668</v>
      </c>
      <c r="FA15" s="152">
        <v>-2767.4786680000002</v>
      </c>
      <c r="FB15" s="152">
        <v>-2710.5178559999999</v>
      </c>
      <c r="FC15" s="152">
        <v>-56.960811999999997</v>
      </c>
      <c r="FD15" s="152">
        <v>78.8</v>
      </c>
      <c r="FE15" s="152">
        <v>444</v>
      </c>
      <c r="FF15" s="152">
        <v>-365.2</v>
      </c>
      <c r="FG15" s="152">
        <v>-12.7</v>
      </c>
      <c r="FH15" s="152">
        <v>0</v>
      </c>
      <c r="FI15" s="152">
        <v>-12.7</v>
      </c>
      <c r="FJ15" s="152">
        <v>-2278.5234399999999</v>
      </c>
      <c r="FK15" s="152">
        <v>-5.9909160000000004</v>
      </c>
      <c r="FL15" s="152">
        <v>0</v>
      </c>
      <c r="FM15" s="152">
        <v>-5.9909160000000004</v>
      </c>
      <c r="FN15" s="152">
        <v>-2272.5325240000002</v>
      </c>
      <c r="FO15" s="152">
        <v>-886.7</v>
      </c>
      <c r="FP15" s="152">
        <v>-1216.7</v>
      </c>
      <c r="FQ15" s="152">
        <v>330</v>
      </c>
      <c r="FR15" s="152">
        <v>-1685.6325240000001</v>
      </c>
      <c r="FS15" s="152">
        <v>-3476.5038519999998</v>
      </c>
      <c r="FT15" s="152">
        <v>1790.8713279999999</v>
      </c>
      <c r="FU15" s="152">
        <v>244.98506</v>
      </c>
      <c r="FV15" s="152">
        <v>244.98506</v>
      </c>
      <c r="FW15" s="152">
        <v>244.98506</v>
      </c>
      <c r="FX15" s="152">
        <v>0</v>
      </c>
      <c r="FY15" s="152">
        <v>0</v>
      </c>
      <c r="FZ15" s="152">
        <v>0</v>
      </c>
      <c r="GA15" s="152">
        <v>0</v>
      </c>
      <c r="GB15" s="152">
        <v>0</v>
      </c>
      <c r="GC15" s="152">
        <v>0</v>
      </c>
      <c r="GD15" s="152">
        <v>0</v>
      </c>
      <c r="GE15" s="152">
        <v>0</v>
      </c>
      <c r="GF15" s="152">
        <v>0</v>
      </c>
      <c r="GG15" s="152">
        <v>0</v>
      </c>
      <c r="GH15" s="152">
        <v>0</v>
      </c>
      <c r="GI15" s="152">
        <v>0</v>
      </c>
      <c r="GJ15" s="152">
        <v>-1352.233121</v>
      </c>
      <c r="GK15" s="152">
        <v>-1349.703137</v>
      </c>
      <c r="GL15" s="152">
        <v>-813.67683799999998</v>
      </c>
      <c r="GM15" s="152">
        <v>-4095.9518710000002</v>
      </c>
      <c r="GN15" s="152">
        <v>928.3</v>
      </c>
      <c r="GO15" s="152">
        <v>0</v>
      </c>
      <c r="GP15" s="152">
        <v>0</v>
      </c>
      <c r="GQ15" s="152">
        <v>0</v>
      </c>
      <c r="GR15" s="152">
        <v>62.372594999999997</v>
      </c>
      <c r="GS15" s="152">
        <v>0</v>
      </c>
      <c r="GT15" s="152">
        <v>24.307948</v>
      </c>
      <c r="GU15" s="152">
        <v>227.99704800000001</v>
      </c>
      <c r="GV15" s="152">
        <v>325.32184100000001</v>
      </c>
      <c r="GW15" s="152">
        <v>0</v>
      </c>
      <c r="GX15" s="152">
        <v>0</v>
      </c>
      <c r="GY15" s="152">
        <v>0</v>
      </c>
      <c r="GZ15" s="152">
        <v>58.439804000000002</v>
      </c>
      <c r="HA15" s="152">
        <v>35.919969999999999</v>
      </c>
      <c r="HB15" s="152">
        <v>75.036118999999999</v>
      </c>
      <c r="HC15" s="152">
        <v>14.837</v>
      </c>
      <c r="HD15" s="152">
        <v>466.8</v>
      </c>
      <c r="HE15" s="152">
        <v>61.554805000000002</v>
      </c>
      <c r="HF15" s="152">
        <v>208.11333500000001</v>
      </c>
      <c r="HG15" s="152">
        <v>568.958077</v>
      </c>
      <c r="HH15" s="152">
        <v>157.92378199999999</v>
      </c>
      <c r="HI15" s="152">
        <v>525.64218800000003</v>
      </c>
      <c r="HJ15" s="152">
        <v>0</v>
      </c>
      <c r="HK15" s="152">
        <v>0</v>
      </c>
      <c r="HL15" s="152">
        <v>188.287544</v>
      </c>
      <c r="HM15" s="152">
        <v>33.926983999999997</v>
      </c>
      <c r="HN15" s="152">
        <v>81.118678000000003</v>
      </c>
    </row>
    <row r="16" spans="1:222" x14ac:dyDescent="0.3">
      <c r="A16" s="155">
        <v>37895</v>
      </c>
      <c r="B16" s="152">
        <v>-1742.999421</v>
      </c>
      <c r="C16" s="152">
        <v>53161.928491999999</v>
      </c>
      <c r="D16" s="152">
        <v>43983.046596</v>
      </c>
      <c r="E16" s="152">
        <v>43927.347000000002</v>
      </c>
      <c r="F16" s="152">
        <v>55.699596</v>
      </c>
      <c r="G16" s="152">
        <v>4122.3101740000002</v>
      </c>
      <c r="H16" s="152">
        <v>631.48121200000003</v>
      </c>
      <c r="I16" s="152">
        <v>2389.39</v>
      </c>
      <c r="J16" s="152">
        <v>325</v>
      </c>
      <c r="K16" s="152">
        <v>62.372594999999997</v>
      </c>
      <c r="L16" s="152">
        <v>982.77145900000005</v>
      </c>
      <c r="M16" s="152">
        <v>73.242000000000004</v>
      </c>
      <c r="N16" s="152">
        <v>73.242000000000004</v>
      </c>
      <c r="O16" s="152">
        <v>0</v>
      </c>
      <c r="P16" s="152">
        <v>500.47945900000002</v>
      </c>
      <c r="Q16" s="152">
        <v>0</v>
      </c>
      <c r="R16" s="152">
        <v>4073.8002630000001</v>
      </c>
      <c r="S16" s="152">
        <v>3935.7956549999999</v>
      </c>
      <c r="T16" s="152">
        <v>138.00460799999999</v>
      </c>
      <c r="U16" s="152">
        <v>54904.927913</v>
      </c>
      <c r="V16" s="152">
        <v>46550.330515000001</v>
      </c>
      <c r="W16" s="152">
        <v>46493.19</v>
      </c>
      <c r="X16" s="152">
        <v>57.140515000000001</v>
      </c>
      <c r="Y16" s="152">
        <v>5687.907483</v>
      </c>
      <c r="Z16" s="152">
        <v>1487.134847</v>
      </c>
      <c r="AA16" s="152">
        <v>1676.1849999999999</v>
      </c>
      <c r="AB16" s="152">
        <v>633.47299999999996</v>
      </c>
      <c r="AC16" s="152">
        <v>276.63151399999998</v>
      </c>
      <c r="AD16" s="152">
        <v>2651.1627659999999</v>
      </c>
      <c r="AE16" s="152">
        <v>517.20254299999999</v>
      </c>
      <c r="AF16" s="152">
        <v>155.334543</v>
      </c>
      <c r="AG16" s="152">
        <v>361.86799999999999</v>
      </c>
      <c r="AH16" s="152">
        <v>2133.960223</v>
      </c>
      <c r="AI16" s="152">
        <v>1293.9004199999999</v>
      </c>
      <c r="AJ16" s="152">
        <v>840.05980299999999</v>
      </c>
      <c r="AK16" s="152">
        <v>0</v>
      </c>
      <c r="AL16" s="152">
        <v>15.527149</v>
      </c>
      <c r="AM16" s="152">
        <v>0</v>
      </c>
      <c r="AN16" s="152">
        <v>15.527149</v>
      </c>
      <c r="AO16" s="152">
        <v>-22.135000000000002</v>
      </c>
      <c r="AP16" s="152">
        <v>2.9790000000000001</v>
      </c>
      <c r="AQ16" s="152">
        <v>25.114000000000001</v>
      </c>
      <c r="AR16" s="152">
        <v>-4065.2197999999999</v>
      </c>
      <c r="AS16" s="152">
        <v>-6748.1043239999999</v>
      </c>
      <c r="AT16" s="152">
        <v>-238.696529</v>
      </c>
      <c r="AU16" s="152">
        <v>46.345999999999997</v>
      </c>
      <c r="AV16" s="152">
        <v>-26.896000000000001</v>
      </c>
      <c r="AW16" s="152">
        <v>73.242000000000004</v>
      </c>
      <c r="AX16" s="152">
        <v>-285.042529</v>
      </c>
      <c r="AY16" s="152">
        <v>6509.4077950000001</v>
      </c>
      <c r="AZ16" s="152">
        <v>4917.0488310000001</v>
      </c>
      <c r="BA16" s="152">
        <v>4761.7142880000001</v>
      </c>
      <c r="BB16" s="152">
        <v>155.334543</v>
      </c>
      <c r="BC16" s="152">
        <v>1592.358964</v>
      </c>
      <c r="BD16" s="152">
        <v>-4364.416201</v>
      </c>
      <c r="BE16" s="152">
        <v>-1298.1340620000001</v>
      </c>
      <c r="BF16" s="152">
        <v>-4.7240570000000002</v>
      </c>
      <c r="BG16" s="152">
        <v>-1293.410005</v>
      </c>
      <c r="BH16" s="152">
        <v>3066.2821389999999</v>
      </c>
      <c r="BI16" s="152">
        <v>654</v>
      </c>
      <c r="BJ16" s="152">
        <v>2412.2821389999999</v>
      </c>
      <c r="BK16" s="152">
        <v>-52.207892999999999</v>
      </c>
      <c r="BL16" s="152">
        <v>111.09901600000001</v>
      </c>
      <c r="BM16" s="152">
        <v>-0.83965199999999995</v>
      </c>
      <c r="BN16" s="152">
        <v>111.93866800000001</v>
      </c>
      <c r="BO16" s="152">
        <v>91.7</v>
      </c>
      <c r="BP16" s="152">
        <v>0</v>
      </c>
      <c r="BQ16" s="152">
        <v>91.7</v>
      </c>
      <c r="BR16" s="152">
        <v>982.3</v>
      </c>
      <c r="BS16" s="152">
        <v>0</v>
      </c>
      <c r="BT16" s="152">
        <v>2931.023541</v>
      </c>
      <c r="BU16" s="152">
        <v>4764.1387420000001</v>
      </c>
      <c r="BV16" s="152">
        <v>1833.1152010000001</v>
      </c>
      <c r="BW16" s="152">
        <v>-348.121669</v>
      </c>
      <c r="BX16" s="152">
        <v>0.14445</v>
      </c>
      <c r="BY16" s="152">
        <v>-348.266119</v>
      </c>
      <c r="BZ16" s="152">
        <v>-348.266119</v>
      </c>
      <c r="CA16" s="152">
        <v>0</v>
      </c>
      <c r="CB16" s="152">
        <v>855</v>
      </c>
      <c r="CC16" s="152">
        <v>4116.2771839999996</v>
      </c>
      <c r="CD16" s="152">
        <v>4167.4005539999998</v>
      </c>
      <c r="CE16" s="152">
        <v>51.123370000000001</v>
      </c>
      <c r="CF16" s="152">
        <v>-2300.0853790000001</v>
      </c>
      <c r="CG16" s="152">
        <v>-4132.8812280000002</v>
      </c>
      <c r="CH16" s="152">
        <v>-2567.283919</v>
      </c>
      <c r="CI16" s="152">
        <v>2790.9110000000001</v>
      </c>
      <c r="CJ16" s="152">
        <v>-5356.7539999999999</v>
      </c>
      <c r="CK16" s="152">
        <v>-1.4409190000000001</v>
      </c>
      <c r="CL16" s="152">
        <v>-1565.597309</v>
      </c>
      <c r="CM16" s="152">
        <v>-1668.3913070000001</v>
      </c>
      <c r="CN16" s="152">
        <v>4058.2731140000001</v>
      </c>
      <c r="CO16" s="152">
        <v>-8181.4969840000003</v>
      </c>
      <c r="CP16" s="152">
        <v>43873.171000000002</v>
      </c>
      <c r="CQ16" s="152">
        <v>54.176000000000002</v>
      </c>
      <c r="CR16" s="152">
        <v>499.39476400000001</v>
      </c>
      <c r="CS16" s="152">
        <v>0</v>
      </c>
      <c r="CT16" s="152">
        <v>132.08644799999999</v>
      </c>
      <c r="CU16" s="152">
        <v>409.05</v>
      </c>
      <c r="CV16" s="152">
        <v>46438.502</v>
      </c>
      <c r="CW16" s="152">
        <v>54.688000000000002</v>
      </c>
      <c r="CX16" s="152">
        <v>220.152762</v>
      </c>
      <c r="CY16" s="152">
        <v>1201.212</v>
      </c>
      <c r="CZ16" s="152">
        <v>65.770084999999995</v>
      </c>
      <c r="DA16" s="152">
        <v>7343.5853349999998</v>
      </c>
      <c r="DB16" s="152">
        <v>11408.805135000001</v>
      </c>
      <c r="DC16" s="152">
        <v>0</v>
      </c>
      <c r="DD16" s="152">
        <v>-4.7240570000000002</v>
      </c>
      <c r="DE16" s="152">
        <v>-10.473261000000001</v>
      </c>
      <c r="DF16" s="152">
        <v>5.7492039999999998</v>
      </c>
      <c r="DG16" s="152">
        <v>0</v>
      </c>
      <c r="DH16" s="152">
        <v>0</v>
      </c>
      <c r="DI16" s="152">
        <v>0</v>
      </c>
      <c r="DJ16" s="152">
        <v>0</v>
      </c>
      <c r="DK16" s="152">
        <v>0</v>
      </c>
      <c r="DL16" s="152">
        <v>-196.02836400000001</v>
      </c>
      <c r="DM16" s="152">
        <v>-191.208113</v>
      </c>
      <c r="DN16" s="152">
        <v>-4.8202509999999998</v>
      </c>
      <c r="DO16" s="152">
        <v>0</v>
      </c>
      <c r="DP16" s="152">
        <v>-1097.3816409999999</v>
      </c>
      <c r="DQ16" s="152">
        <v>0</v>
      </c>
      <c r="DR16" s="152">
        <v>-1097.3816409999999</v>
      </c>
      <c r="DS16" s="152">
        <v>202.79901599999999</v>
      </c>
      <c r="DT16" s="152">
        <v>222.84191899999999</v>
      </c>
      <c r="DU16" s="152">
        <v>-107.59307200000001</v>
      </c>
      <c r="DV16" s="152">
        <v>0</v>
      </c>
      <c r="DW16" s="152">
        <v>-107.59307200000001</v>
      </c>
      <c r="DX16" s="152">
        <v>-107.59307200000001</v>
      </c>
      <c r="DY16" s="152">
        <v>330.43499100000002</v>
      </c>
      <c r="DZ16" s="152">
        <v>344.6</v>
      </c>
      <c r="EA16" s="152">
        <v>-14.165009</v>
      </c>
      <c r="EB16" s="152">
        <v>-14.165009</v>
      </c>
      <c r="EC16" s="152">
        <v>2038.849097</v>
      </c>
      <c r="ED16" s="152">
        <v>64.065274000000002</v>
      </c>
      <c r="EE16" s="152">
        <v>0</v>
      </c>
      <c r="EF16" s="152">
        <v>64.065274000000002</v>
      </c>
      <c r="EG16" s="152">
        <v>1974.783823</v>
      </c>
      <c r="EH16" s="152">
        <v>38.200000000000003</v>
      </c>
      <c r="EI16" s="152">
        <v>0</v>
      </c>
      <c r="EJ16" s="152">
        <v>38.200000000000003</v>
      </c>
      <c r="EK16" s="152">
        <v>954.28382299999998</v>
      </c>
      <c r="EL16" s="152">
        <v>102</v>
      </c>
      <c r="EM16" s="152">
        <v>852.28382299999998</v>
      </c>
      <c r="EN16" s="152">
        <v>7.3895460000000002</v>
      </c>
      <c r="EO16" s="152">
        <v>2217.111688</v>
      </c>
      <c r="EP16" s="152">
        <v>2302.1253999999999</v>
      </c>
      <c r="EQ16" s="152">
        <v>-85.013711999999998</v>
      </c>
      <c r="ER16" s="152">
        <v>0</v>
      </c>
      <c r="ES16" s="152">
        <v>2539.6375079999998</v>
      </c>
      <c r="ET16" s="152">
        <v>10.971252</v>
      </c>
      <c r="EU16" s="152">
        <v>2528.666256</v>
      </c>
      <c r="EV16" s="152">
        <v>0</v>
      </c>
      <c r="EW16" s="152">
        <v>2528.666256</v>
      </c>
      <c r="EX16" s="152">
        <v>0</v>
      </c>
      <c r="EY16" s="152">
        <v>1833.850678</v>
      </c>
      <c r="EZ16" s="152">
        <v>2037.5995069999999</v>
      </c>
      <c r="FA16" s="152">
        <v>2298.0995069999999</v>
      </c>
      <c r="FB16" s="152">
        <v>2298.0995069999999</v>
      </c>
      <c r="FC16" s="152">
        <v>0</v>
      </c>
      <c r="FD16" s="152">
        <v>-260.5</v>
      </c>
      <c r="FE16" s="152">
        <v>-393.5</v>
      </c>
      <c r="FF16" s="152">
        <v>133</v>
      </c>
      <c r="FG16" s="152">
        <v>205.7</v>
      </c>
      <c r="FH16" s="152">
        <v>0</v>
      </c>
      <c r="FI16" s="152">
        <v>205.7</v>
      </c>
      <c r="FJ16" s="152">
        <v>-409.44882899999999</v>
      </c>
      <c r="FK16" s="152">
        <v>63.714509999999997</v>
      </c>
      <c r="FL16" s="152">
        <v>0</v>
      </c>
      <c r="FM16" s="152">
        <v>63.714509999999997</v>
      </c>
      <c r="FN16" s="152">
        <v>-473.16333900000001</v>
      </c>
      <c r="FO16" s="152">
        <v>-542.9</v>
      </c>
      <c r="FP16" s="152">
        <v>-1496.8</v>
      </c>
      <c r="FQ16" s="152">
        <v>953.9</v>
      </c>
      <c r="FR16" s="152">
        <v>-785.26333899999997</v>
      </c>
      <c r="FS16" s="152">
        <v>5667.6085249999996</v>
      </c>
      <c r="FT16" s="152">
        <v>-6452.8718639999997</v>
      </c>
      <c r="FU16" s="152">
        <v>347.38619199999999</v>
      </c>
      <c r="FV16" s="152">
        <v>347.38619199999999</v>
      </c>
      <c r="FW16" s="152">
        <v>347.38619199999999</v>
      </c>
      <c r="FX16" s="152">
        <v>0</v>
      </c>
      <c r="FY16" s="152">
        <v>0</v>
      </c>
      <c r="FZ16" s="152">
        <v>0</v>
      </c>
      <c r="GA16" s="152">
        <v>0</v>
      </c>
      <c r="GB16" s="152">
        <v>0</v>
      </c>
      <c r="GC16" s="152">
        <v>0</v>
      </c>
      <c r="GD16" s="152">
        <v>0</v>
      </c>
      <c r="GE16" s="152">
        <v>0</v>
      </c>
      <c r="GF16" s="152">
        <v>0</v>
      </c>
      <c r="GG16" s="152">
        <v>0</v>
      </c>
      <c r="GH16" s="152">
        <v>0</v>
      </c>
      <c r="GI16" s="152">
        <v>0</v>
      </c>
      <c r="GJ16" s="152">
        <v>300.53402599999998</v>
      </c>
      <c r="GK16" s="152">
        <v>1783.4481129999999</v>
      </c>
      <c r="GL16" s="152">
        <v>-597.55555000000004</v>
      </c>
      <c r="GM16" s="152">
        <v>1575.6707510000001</v>
      </c>
      <c r="GN16" s="152">
        <v>1837.3</v>
      </c>
      <c r="GO16" s="152">
        <v>0</v>
      </c>
      <c r="GP16" s="152">
        <v>0</v>
      </c>
      <c r="GQ16" s="152">
        <v>0</v>
      </c>
      <c r="GR16" s="152">
        <v>62.372594999999997</v>
      </c>
      <c r="GS16" s="152">
        <v>0</v>
      </c>
      <c r="GT16" s="152">
        <v>24.593923</v>
      </c>
      <c r="GU16" s="152">
        <v>281.07051300000001</v>
      </c>
      <c r="GV16" s="152">
        <v>327.24672399999997</v>
      </c>
      <c r="GW16" s="152">
        <v>0</v>
      </c>
      <c r="GX16" s="152">
        <v>0</v>
      </c>
      <c r="GY16" s="152">
        <v>0</v>
      </c>
      <c r="GZ16" s="152">
        <v>43.446689999999997</v>
      </c>
      <c r="HA16" s="152">
        <v>37.708517000000001</v>
      </c>
      <c r="HB16" s="152">
        <v>79.022075000000001</v>
      </c>
      <c r="HC16" s="152">
        <v>13.473000000000001</v>
      </c>
      <c r="HD16" s="152">
        <v>620</v>
      </c>
      <c r="HE16" s="152">
        <v>65.926128000000006</v>
      </c>
      <c r="HF16" s="152">
        <v>210.705386</v>
      </c>
      <c r="HG16" s="152">
        <v>627.62417800000003</v>
      </c>
      <c r="HH16" s="152">
        <v>254.29408900000001</v>
      </c>
      <c r="HI16" s="152">
        <v>490.21742899999998</v>
      </c>
      <c r="HJ16" s="152">
        <v>0</v>
      </c>
      <c r="HK16" s="152">
        <v>0</v>
      </c>
      <c r="HL16" s="152">
        <v>175.59822600000001</v>
      </c>
      <c r="HM16" s="152">
        <v>63.240327999999998</v>
      </c>
      <c r="HN16" s="152">
        <v>100.08502300000001</v>
      </c>
    </row>
    <row r="17" spans="1:222" x14ac:dyDescent="0.3">
      <c r="A17" s="151">
        <v>37987</v>
      </c>
      <c r="B17" s="152">
        <v>-1168.9675199999999</v>
      </c>
      <c r="C17" s="152">
        <v>52835.567503999999</v>
      </c>
      <c r="D17" s="152">
        <v>43265.079700000002</v>
      </c>
      <c r="E17" s="152">
        <v>43193.014000000003</v>
      </c>
      <c r="F17" s="152">
        <v>72.065700000000007</v>
      </c>
      <c r="G17" s="152">
        <v>4396.5034990000004</v>
      </c>
      <c r="H17" s="152">
        <v>574.76962400000002</v>
      </c>
      <c r="I17" s="152">
        <v>2926.6467419999999</v>
      </c>
      <c r="J17" s="152">
        <v>218.61464799999999</v>
      </c>
      <c r="K17" s="152">
        <v>72.440695000000005</v>
      </c>
      <c r="L17" s="152">
        <v>1296.2018370000001</v>
      </c>
      <c r="M17" s="152">
        <v>299.09399999999999</v>
      </c>
      <c r="N17" s="152">
        <v>284.59399999999999</v>
      </c>
      <c r="O17" s="152">
        <v>14.5</v>
      </c>
      <c r="P17" s="152">
        <v>675.20783700000004</v>
      </c>
      <c r="Q17" s="152">
        <v>0</v>
      </c>
      <c r="R17" s="152">
        <v>3877.7824679999999</v>
      </c>
      <c r="S17" s="152">
        <v>3733.861218</v>
      </c>
      <c r="T17" s="152">
        <v>143.92124999999999</v>
      </c>
      <c r="U17" s="152">
        <v>54004.535023999997</v>
      </c>
      <c r="V17" s="152">
        <v>43781.764000000003</v>
      </c>
      <c r="W17" s="152">
        <v>43716.898000000001</v>
      </c>
      <c r="X17" s="152">
        <v>64.866</v>
      </c>
      <c r="Y17" s="152">
        <v>5360.6416470000004</v>
      </c>
      <c r="Z17" s="152">
        <v>1424.0342029999999</v>
      </c>
      <c r="AA17" s="152">
        <v>1564.586</v>
      </c>
      <c r="AB17" s="152">
        <v>612.16757299999995</v>
      </c>
      <c r="AC17" s="152">
        <v>291.04491200000001</v>
      </c>
      <c r="AD17" s="152">
        <v>4862.0693769999998</v>
      </c>
      <c r="AE17" s="152">
        <v>2191.2501670000001</v>
      </c>
      <c r="AF17" s="152">
        <v>1807.4621669999999</v>
      </c>
      <c r="AG17" s="152">
        <v>383.78800000000001</v>
      </c>
      <c r="AH17" s="152">
        <v>2670.8192100000001</v>
      </c>
      <c r="AI17" s="152">
        <v>1894.1383490000001</v>
      </c>
      <c r="AJ17" s="152">
        <v>776.68086000000005</v>
      </c>
      <c r="AK17" s="152">
        <v>0</v>
      </c>
      <c r="AL17" s="152">
        <v>0.06</v>
      </c>
      <c r="AM17" s="152">
        <v>0</v>
      </c>
      <c r="AN17" s="152">
        <v>0.06</v>
      </c>
      <c r="AO17" s="152">
        <v>-104.514</v>
      </c>
      <c r="AP17" s="152">
        <v>0.15</v>
      </c>
      <c r="AQ17" s="152">
        <v>104.664</v>
      </c>
      <c r="AR17" s="152">
        <v>-3254.2037489999998</v>
      </c>
      <c r="AS17" s="152">
        <v>-8759.1981329999999</v>
      </c>
      <c r="AT17" s="152">
        <v>712.48120500000005</v>
      </c>
      <c r="AU17" s="152">
        <v>585.81399999999996</v>
      </c>
      <c r="AV17" s="152">
        <v>301.22000000000003</v>
      </c>
      <c r="AW17" s="152">
        <v>284.59399999999999</v>
      </c>
      <c r="AX17" s="152">
        <v>126.667205</v>
      </c>
      <c r="AY17" s="152">
        <v>9471.6793379999999</v>
      </c>
      <c r="AZ17" s="152">
        <v>7751.590185</v>
      </c>
      <c r="BA17" s="152">
        <v>5944.1280180000003</v>
      </c>
      <c r="BB17" s="152">
        <v>1807.4621669999999</v>
      </c>
      <c r="BC17" s="152">
        <v>1720.0891529999999</v>
      </c>
      <c r="BD17" s="152">
        <v>-4176.507807</v>
      </c>
      <c r="BE17" s="152">
        <v>-1411.714688</v>
      </c>
      <c r="BF17" s="152">
        <v>98.655298000000002</v>
      </c>
      <c r="BG17" s="152">
        <v>-1510.3699859999999</v>
      </c>
      <c r="BH17" s="152">
        <v>2764.7931189999999</v>
      </c>
      <c r="BI17" s="152">
        <v>-2476.6869999999999</v>
      </c>
      <c r="BJ17" s="152">
        <v>5241.4801189999998</v>
      </c>
      <c r="BK17" s="152">
        <v>57.004511999999998</v>
      </c>
      <c r="BL17" s="152">
        <v>-55.327970000000001</v>
      </c>
      <c r="BM17" s="152">
        <v>1.254718</v>
      </c>
      <c r="BN17" s="152">
        <v>-56.582687999999997</v>
      </c>
      <c r="BO17" s="152">
        <v>-445</v>
      </c>
      <c r="BP17" s="152">
        <v>0</v>
      </c>
      <c r="BQ17" s="152">
        <v>-445</v>
      </c>
      <c r="BR17" s="152">
        <v>-25.3</v>
      </c>
      <c r="BS17" s="152">
        <v>0</v>
      </c>
      <c r="BT17" s="152">
        <v>7047.0952600000001</v>
      </c>
      <c r="BU17" s="152">
        <v>3104.8360469999998</v>
      </c>
      <c r="BV17" s="152">
        <v>-3942.2592129999998</v>
      </c>
      <c r="BW17" s="152">
        <v>202.48734400000001</v>
      </c>
      <c r="BX17" s="152">
        <v>0.85730399999999995</v>
      </c>
      <c r="BY17" s="152">
        <v>201.63004000000001</v>
      </c>
      <c r="BZ17" s="152">
        <v>201.63004000000001</v>
      </c>
      <c r="CA17" s="152">
        <v>0</v>
      </c>
      <c r="CB17" s="152">
        <v>106.4</v>
      </c>
      <c r="CC17" s="152">
        <v>2634.406931</v>
      </c>
      <c r="CD17" s="152">
        <v>2630.9814719999999</v>
      </c>
      <c r="CE17" s="152">
        <v>-3.425459</v>
      </c>
      <c r="CF17" s="152">
        <v>-1980.722229</v>
      </c>
      <c r="CG17" s="152">
        <v>-1480.8224479999999</v>
      </c>
      <c r="CH17" s="152">
        <v>-516.68430000000001</v>
      </c>
      <c r="CI17" s="152">
        <v>2664.3989999999999</v>
      </c>
      <c r="CJ17" s="152">
        <v>-3188.2820000000002</v>
      </c>
      <c r="CK17" s="152">
        <v>7.1997</v>
      </c>
      <c r="CL17" s="152">
        <v>-964.138148</v>
      </c>
      <c r="CM17" s="152">
        <v>-3565.8675400000002</v>
      </c>
      <c r="CN17" s="152">
        <v>3877.7224679999999</v>
      </c>
      <c r="CO17" s="152">
        <v>-5888.6106799999998</v>
      </c>
      <c r="CP17" s="152">
        <v>43114.334000000003</v>
      </c>
      <c r="CQ17" s="152">
        <v>78.680000000000007</v>
      </c>
      <c r="CR17" s="152">
        <v>423.24200300000001</v>
      </c>
      <c r="CS17" s="152">
        <v>0</v>
      </c>
      <c r="CT17" s="152">
        <v>151.52762100000001</v>
      </c>
      <c r="CU17" s="152">
        <v>321.89999999999998</v>
      </c>
      <c r="CV17" s="152">
        <v>43641.356</v>
      </c>
      <c r="CW17" s="152">
        <v>75.542000000000002</v>
      </c>
      <c r="CX17" s="152">
        <v>233.01240300000001</v>
      </c>
      <c r="CY17" s="152">
        <v>1126.7239999999999</v>
      </c>
      <c r="CZ17" s="152">
        <v>64.297799999999995</v>
      </c>
      <c r="DA17" s="152">
        <v>5040.0094950000002</v>
      </c>
      <c r="DB17" s="152">
        <v>8294.2132440000005</v>
      </c>
      <c r="DC17" s="152">
        <v>0</v>
      </c>
      <c r="DD17" s="152">
        <v>98.655298000000002</v>
      </c>
      <c r="DE17" s="152">
        <v>99.523536000000007</v>
      </c>
      <c r="DF17" s="152">
        <v>-0.86823799999999995</v>
      </c>
      <c r="DG17" s="152">
        <v>0</v>
      </c>
      <c r="DH17" s="152">
        <v>0</v>
      </c>
      <c r="DI17" s="152">
        <v>0</v>
      </c>
      <c r="DJ17" s="152">
        <v>0</v>
      </c>
      <c r="DK17" s="152">
        <v>0</v>
      </c>
      <c r="DL17" s="152">
        <v>16.481072000000001</v>
      </c>
      <c r="DM17" s="152">
        <v>23.045297000000001</v>
      </c>
      <c r="DN17" s="152">
        <v>-6.5642250000000004</v>
      </c>
      <c r="DO17" s="152">
        <v>0</v>
      </c>
      <c r="DP17" s="152">
        <v>-1526.851058</v>
      </c>
      <c r="DQ17" s="152">
        <v>0</v>
      </c>
      <c r="DR17" s="152">
        <v>-1526.851058</v>
      </c>
      <c r="DS17" s="152">
        <v>-500.32796999999999</v>
      </c>
      <c r="DT17" s="152">
        <v>5307.7055570000002</v>
      </c>
      <c r="DU17" s="152">
        <v>3762.8435119999999</v>
      </c>
      <c r="DV17" s="152">
        <v>0</v>
      </c>
      <c r="DW17" s="152">
        <v>3762.8435119999999</v>
      </c>
      <c r="DX17" s="152">
        <v>3762.8435119999999</v>
      </c>
      <c r="DY17" s="152">
        <v>1544.8620450000001</v>
      </c>
      <c r="DZ17" s="152">
        <v>1420.6</v>
      </c>
      <c r="EA17" s="152">
        <v>124.262045</v>
      </c>
      <c r="EB17" s="152">
        <v>124.262045</v>
      </c>
      <c r="EC17" s="152">
        <v>377.09802000000002</v>
      </c>
      <c r="ED17" s="152">
        <v>-25.037739999999999</v>
      </c>
      <c r="EE17" s="152">
        <v>0</v>
      </c>
      <c r="EF17" s="152">
        <v>-25.037739999999999</v>
      </c>
      <c r="EG17" s="152">
        <v>402.13576</v>
      </c>
      <c r="EH17" s="152">
        <v>-518.4</v>
      </c>
      <c r="EI17" s="152">
        <v>0</v>
      </c>
      <c r="EJ17" s="152">
        <v>-518.4</v>
      </c>
      <c r="EK17" s="152">
        <v>945.83576000000005</v>
      </c>
      <c r="EL17" s="152">
        <v>40</v>
      </c>
      <c r="EM17" s="152">
        <v>905.83576000000005</v>
      </c>
      <c r="EN17" s="152">
        <v>-2.3725049999999999</v>
      </c>
      <c r="EO17" s="152">
        <v>648.73081400000001</v>
      </c>
      <c r="EP17" s="152">
        <v>1047.0393570000001</v>
      </c>
      <c r="EQ17" s="152">
        <v>-398.30854299999999</v>
      </c>
      <c r="ER17" s="152">
        <v>0</v>
      </c>
      <c r="ES17" s="152">
        <v>2458.477738</v>
      </c>
      <c r="ET17" s="152">
        <v>106.147791</v>
      </c>
      <c r="EU17" s="152">
        <v>2352.3299470000002</v>
      </c>
      <c r="EV17" s="152">
        <v>0</v>
      </c>
      <c r="EW17" s="152">
        <v>2352.3299470000002</v>
      </c>
      <c r="EX17" s="152">
        <v>0</v>
      </c>
      <c r="EY17" s="152">
        <v>-3966.449822</v>
      </c>
      <c r="EZ17" s="152">
        <v>-1467.9127430000001</v>
      </c>
      <c r="FA17" s="152">
        <v>-950.41274299999998</v>
      </c>
      <c r="FB17" s="152">
        <v>-950.41274299999998</v>
      </c>
      <c r="FC17" s="152">
        <v>0</v>
      </c>
      <c r="FD17" s="152">
        <v>-517.5</v>
      </c>
      <c r="FE17" s="152">
        <v>232.4</v>
      </c>
      <c r="FF17" s="152">
        <v>-749.9</v>
      </c>
      <c r="FG17" s="152">
        <v>77.599999999999994</v>
      </c>
      <c r="FH17" s="152">
        <v>0</v>
      </c>
      <c r="FI17" s="152">
        <v>77.599999999999994</v>
      </c>
      <c r="FJ17" s="152">
        <v>-2576.1370790000001</v>
      </c>
      <c r="FK17" s="152">
        <v>-92.167109999999994</v>
      </c>
      <c r="FL17" s="152">
        <v>0</v>
      </c>
      <c r="FM17" s="152">
        <v>-92.167109999999994</v>
      </c>
      <c r="FN17" s="152">
        <v>-2483.9699690000002</v>
      </c>
      <c r="FO17" s="152">
        <v>-697.7</v>
      </c>
      <c r="FP17" s="152">
        <v>-535.20000000000005</v>
      </c>
      <c r="FQ17" s="152">
        <v>-162.5</v>
      </c>
      <c r="FR17" s="152">
        <v>-1892.669969</v>
      </c>
      <c r="FS17" s="152">
        <v>1768.681646</v>
      </c>
      <c r="FT17" s="152">
        <v>-3661.351615</v>
      </c>
      <c r="FU17" s="152">
        <v>-178.29673500000001</v>
      </c>
      <c r="FV17" s="152">
        <v>-178.29673500000001</v>
      </c>
      <c r="FW17" s="152">
        <v>-178.29673500000001</v>
      </c>
      <c r="FX17" s="152">
        <v>0</v>
      </c>
      <c r="FY17" s="152">
        <v>0</v>
      </c>
      <c r="FZ17" s="152">
        <v>0</v>
      </c>
      <c r="GA17" s="152">
        <v>0</v>
      </c>
      <c r="GB17" s="152">
        <v>0</v>
      </c>
      <c r="GC17" s="152">
        <v>0</v>
      </c>
      <c r="GD17" s="152">
        <v>0</v>
      </c>
      <c r="GE17" s="152">
        <v>0</v>
      </c>
      <c r="GF17" s="152">
        <v>0</v>
      </c>
      <c r="GG17" s="152">
        <v>0</v>
      </c>
      <c r="GH17" s="152">
        <v>0</v>
      </c>
      <c r="GI17" s="152">
        <v>0</v>
      </c>
      <c r="GJ17" s="152">
        <v>4401.3100690000001</v>
      </c>
      <c r="GK17" s="152">
        <v>-1611.21695</v>
      </c>
      <c r="GL17" s="152">
        <v>-1136.742696</v>
      </c>
      <c r="GM17" s="152">
        <v>-2911.9165170000001</v>
      </c>
      <c r="GN17" s="152">
        <v>81.099999999999994</v>
      </c>
      <c r="GO17" s="152">
        <v>0</v>
      </c>
      <c r="GP17" s="152">
        <v>0</v>
      </c>
      <c r="GQ17" s="152">
        <v>0</v>
      </c>
      <c r="GR17" s="152">
        <v>72.440695000000005</v>
      </c>
      <c r="GS17" s="152">
        <v>0</v>
      </c>
      <c r="GT17" s="152">
        <v>33.310879</v>
      </c>
      <c r="GU17" s="152">
        <v>131.082157</v>
      </c>
      <c r="GV17" s="152">
        <v>317.62880000000001</v>
      </c>
      <c r="GW17" s="152">
        <v>0</v>
      </c>
      <c r="GX17" s="152">
        <v>0</v>
      </c>
      <c r="GY17" s="152">
        <v>0</v>
      </c>
      <c r="GZ17" s="152">
        <v>88.983237000000003</v>
      </c>
      <c r="HA17" s="152">
        <v>33.026716999999998</v>
      </c>
      <c r="HB17" s="152">
        <v>76.973906999999997</v>
      </c>
      <c r="HC17" s="152">
        <v>21.585000000000001</v>
      </c>
      <c r="HD17" s="152">
        <v>590.58257300000002</v>
      </c>
      <c r="HE17" s="152">
        <v>11.899991</v>
      </c>
      <c r="HF17" s="152">
        <v>279.14492100000001</v>
      </c>
      <c r="HG17" s="152">
        <v>534.655934</v>
      </c>
      <c r="HH17" s="152">
        <v>138.12423100000001</v>
      </c>
      <c r="HI17" s="152">
        <v>552.846588</v>
      </c>
      <c r="HJ17" s="152">
        <v>0</v>
      </c>
      <c r="HK17" s="152">
        <v>0</v>
      </c>
      <c r="HL17" s="152">
        <v>171.99216000000001</v>
      </c>
      <c r="HM17" s="152">
        <v>40.772060000000003</v>
      </c>
      <c r="HN17" s="152">
        <v>125.436239</v>
      </c>
    </row>
    <row r="18" spans="1:222" x14ac:dyDescent="0.3">
      <c r="A18" s="153">
        <v>38078</v>
      </c>
      <c r="B18" s="152">
        <v>1084.074417</v>
      </c>
      <c r="C18" s="152">
        <v>58621.113232000003</v>
      </c>
      <c r="D18" s="152">
        <v>47455.319455999997</v>
      </c>
      <c r="E18" s="152">
        <v>47387.843000000001</v>
      </c>
      <c r="F18" s="152">
        <v>67.476455999999999</v>
      </c>
      <c r="G18" s="152">
        <v>4106.5024549999998</v>
      </c>
      <c r="H18" s="152">
        <v>587.83535500000005</v>
      </c>
      <c r="I18" s="152">
        <v>2613.7338730000001</v>
      </c>
      <c r="J18" s="152">
        <v>181.50413599999999</v>
      </c>
      <c r="K18" s="152">
        <v>72.440695000000005</v>
      </c>
      <c r="L18" s="152">
        <v>1945.896448</v>
      </c>
      <c r="M18" s="152">
        <v>939.73199999999997</v>
      </c>
      <c r="N18" s="152">
        <v>918.14200000000005</v>
      </c>
      <c r="O18" s="152">
        <v>21.59</v>
      </c>
      <c r="P18" s="152">
        <v>608.36444800000004</v>
      </c>
      <c r="Q18" s="152">
        <v>0</v>
      </c>
      <c r="R18" s="152">
        <v>5113.3948730000002</v>
      </c>
      <c r="S18" s="152">
        <v>4968.6376760000003</v>
      </c>
      <c r="T18" s="152">
        <v>144.75719699999999</v>
      </c>
      <c r="U18" s="152">
        <v>57537.038815</v>
      </c>
      <c r="V18" s="152">
        <v>48583.330999999998</v>
      </c>
      <c r="W18" s="152">
        <v>48507.360999999997</v>
      </c>
      <c r="X18" s="152">
        <v>75.97</v>
      </c>
      <c r="Y18" s="152">
        <v>5666.9500790000002</v>
      </c>
      <c r="Z18" s="152">
        <v>1623.6121410000001</v>
      </c>
      <c r="AA18" s="152">
        <v>1687.346</v>
      </c>
      <c r="AB18" s="152">
        <v>637.78952100000004</v>
      </c>
      <c r="AC18" s="152">
        <v>295.87768499999999</v>
      </c>
      <c r="AD18" s="152">
        <v>3268.1980619999999</v>
      </c>
      <c r="AE18" s="152">
        <v>1359.5235279999999</v>
      </c>
      <c r="AF18" s="152">
        <v>880.064528</v>
      </c>
      <c r="AG18" s="152">
        <v>479.459</v>
      </c>
      <c r="AH18" s="152">
        <v>1908.674534</v>
      </c>
      <c r="AI18" s="152">
        <v>1149.4715369999999</v>
      </c>
      <c r="AJ18" s="152">
        <v>759.20299599999998</v>
      </c>
      <c r="AK18" s="152">
        <v>0</v>
      </c>
      <c r="AL18" s="152">
        <v>18.559674000000001</v>
      </c>
      <c r="AM18" s="152">
        <v>0</v>
      </c>
      <c r="AN18" s="152">
        <v>18.559674000000001</v>
      </c>
      <c r="AO18" s="152">
        <v>-110.169</v>
      </c>
      <c r="AP18" s="152">
        <v>0.151</v>
      </c>
      <c r="AQ18" s="152">
        <v>110.32</v>
      </c>
      <c r="AR18" s="152">
        <v>1175.30322</v>
      </c>
      <c r="AS18" s="152">
        <v>-3139.6164819999999</v>
      </c>
      <c r="AT18" s="152">
        <v>1349.9202720000001</v>
      </c>
      <c r="AU18" s="152">
        <v>1258.0539000000001</v>
      </c>
      <c r="AV18" s="152">
        <v>339.9119</v>
      </c>
      <c r="AW18" s="152">
        <v>918.14200000000005</v>
      </c>
      <c r="AX18" s="152">
        <v>91.866371999999998</v>
      </c>
      <c r="AY18" s="152">
        <v>4489.5367539999997</v>
      </c>
      <c r="AZ18" s="152">
        <v>2909.5889569999999</v>
      </c>
      <c r="BA18" s="152">
        <v>2029.5244290000001</v>
      </c>
      <c r="BB18" s="152">
        <v>880.064528</v>
      </c>
      <c r="BC18" s="152">
        <v>1579.947797</v>
      </c>
      <c r="BD18" s="152">
        <v>656.06952000000001</v>
      </c>
      <c r="BE18" s="152">
        <v>-1624.0291970000001</v>
      </c>
      <c r="BF18" s="152">
        <v>-146.743233</v>
      </c>
      <c r="BG18" s="152">
        <v>-1477.2859639999999</v>
      </c>
      <c r="BH18" s="152">
        <v>-2280.0987169999999</v>
      </c>
      <c r="BI18" s="152">
        <v>-174.96299999999999</v>
      </c>
      <c r="BJ18" s="152">
        <v>-2105.1357170000001</v>
      </c>
      <c r="BK18" s="152">
        <v>-51.613858999999998</v>
      </c>
      <c r="BL18" s="152">
        <v>85.860899000000003</v>
      </c>
      <c r="BM18" s="152">
        <v>-0.78284299999999996</v>
      </c>
      <c r="BN18" s="152">
        <v>86.643742000000003</v>
      </c>
      <c r="BO18" s="152">
        <v>-224.8</v>
      </c>
      <c r="BP18" s="152">
        <v>0</v>
      </c>
      <c r="BQ18" s="152">
        <v>-224.8</v>
      </c>
      <c r="BR18" s="152">
        <v>1452.4</v>
      </c>
      <c r="BS18" s="152">
        <v>0</v>
      </c>
      <c r="BT18" s="152">
        <v>4824.2380569999996</v>
      </c>
      <c r="BU18" s="152">
        <v>3253.9499510000001</v>
      </c>
      <c r="BV18" s="152">
        <v>-1570.288106</v>
      </c>
      <c r="BW18" s="152">
        <v>-288.71355299999999</v>
      </c>
      <c r="BX18" s="152">
        <v>-0.41613699999999998</v>
      </c>
      <c r="BY18" s="152">
        <v>-288.297416</v>
      </c>
      <c r="BZ18" s="152">
        <v>-288.297416</v>
      </c>
      <c r="CA18" s="152">
        <v>0</v>
      </c>
      <c r="CB18" s="152">
        <v>233.1</v>
      </c>
      <c r="CC18" s="152">
        <v>-1165.3878749999999</v>
      </c>
      <c r="CD18" s="152">
        <v>-1182.808098</v>
      </c>
      <c r="CE18" s="152">
        <v>-17.420223</v>
      </c>
      <c r="CF18" s="152">
        <v>201.39780300000001</v>
      </c>
      <c r="CG18" s="152">
        <v>-2688.4591679999999</v>
      </c>
      <c r="CH18" s="152">
        <v>-1128.011544</v>
      </c>
      <c r="CI18" s="152">
        <v>3289.7220000000002</v>
      </c>
      <c r="CJ18" s="152">
        <v>-4409.24</v>
      </c>
      <c r="CK18" s="152">
        <v>-8.493544</v>
      </c>
      <c r="CL18" s="152">
        <v>-1560.4476239999999</v>
      </c>
      <c r="CM18" s="152">
        <v>-1322.301614</v>
      </c>
      <c r="CN18" s="152">
        <v>5094.8351990000001</v>
      </c>
      <c r="CO18" s="152">
        <v>2340.6910950000001</v>
      </c>
      <c r="CP18" s="152">
        <v>47359.006000000001</v>
      </c>
      <c r="CQ18" s="152">
        <v>28.837</v>
      </c>
      <c r="CR18" s="152">
        <v>445.91271499999999</v>
      </c>
      <c r="CS18" s="152">
        <v>0</v>
      </c>
      <c r="CT18" s="152">
        <v>141.92264</v>
      </c>
      <c r="CU18" s="152">
        <v>397.8</v>
      </c>
      <c r="CV18" s="152">
        <v>48445.836000000003</v>
      </c>
      <c r="CW18" s="152">
        <v>61.524999999999999</v>
      </c>
      <c r="CX18" s="152">
        <v>288.59934099999998</v>
      </c>
      <c r="CY18" s="152">
        <v>1263.6500000000001</v>
      </c>
      <c r="CZ18" s="152">
        <v>71.362799999999993</v>
      </c>
      <c r="DA18" s="152">
        <v>1814.4531509999999</v>
      </c>
      <c r="DB18" s="152">
        <v>639.14993100000004</v>
      </c>
      <c r="DC18" s="152">
        <v>0</v>
      </c>
      <c r="DD18" s="152">
        <v>-146.743233</v>
      </c>
      <c r="DE18" s="152">
        <v>-127.20612300000001</v>
      </c>
      <c r="DF18" s="152">
        <v>-19.537109999999998</v>
      </c>
      <c r="DG18" s="152">
        <v>0</v>
      </c>
      <c r="DH18" s="152">
        <v>0</v>
      </c>
      <c r="DI18" s="152">
        <v>0</v>
      </c>
      <c r="DJ18" s="152">
        <v>0</v>
      </c>
      <c r="DK18" s="152">
        <v>0</v>
      </c>
      <c r="DL18" s="152">
        <v>-182.39039099999999</v>
      </c>
      <c r="DM18" s="152">
        <v>-190.445526</v>
      </c>
      <c r="DN18" s="152">
        <v>8.0551349999999999</v>
      </c>
      <c r="DO18" s="152">
        <v>0</v>
      </c>
      <c r="DP18" s="152">
        <v>-1294.895573</v>
      </c>
      <c r="DQ18" s="152">
        <v>0</v>
      </c>
      <c r="DR18" s="152">
        <v>-1294.895573</v>
      </c>
      <c r="DS18" s="152">
        <v>-138.93910099999999</v>
      </c>
      <c r="DT18" s="152">
        <v>-1941.877391</v>
      </c>
      <c r="DU18" s="152">
        <v>-2426.996232</v>
      </c>
      <c r="DV18" s="152">
        <v>0</v>
      </c>
      <c r="DW18" s="152">
        <v>-2426.996232</v>
      </c>
      <c r="DX18" s="152">
        <v>-2426.996232</v>
      </c>
      <c r="DY18" s="152">
        <v>485.11884099999997</v>
      </c>
      <c r="DZ18" s="152">
        <v>-187.6</v>
      </c>
      <c r="EA18" s="152">
        <v>672.718841</v>
      </c>
      <c r="EB18" s="152">
        <v>672.718841</v>
      </c>
      <c r="EC18" s="152">
        <v>27.294633999999999</v>
      </c>
      <c r="ED18" s="152">
        <v>-9.9399820000000005</v>
      </c>
      <c r="EE18" s="152">
        <v>0</v>
      </c>
      <c r="EF18" s="152">
        <v>-9.9399820000000005</v>
      </c>
      <c r="EG18" s="152">
        <v>37.234616000000003</v>
      </c>
      <c r="EH18" s="152">
        <v>-310.60000000000002</v>
      </c>
      <c r="EI18" s="152">
        <v>0</v>
      </c>
      <c r="EJ18" s="152">
        <v>-310.60000000000002</v>
      </c>
      <c r="EK18" s="152">
        <v>-1104.565384</v>
      </c>
      <c r="EL18" s="152">
        <v>356</v>
      </c>
      <c r="EM18" s="152">
        <v>-1460.565384</v>
      </c>
      <c r="EN18" s="152">
        <v>11.629599000000001</v>
      </c>
      <c r="EO18" s="152">
        <v>882.11849199999995</v>
      </c>
      <c r="EP18" s="152">
        <v>708.21546499999999</v>
      </c>
      <c r="EQ18" s="152">
        <v>173.90302700000001</v>
      </c>
      <c r="ER18" s="152">
        <v>0</v>
      </c>
      <c r="ES18" s="152">
        <v>2360.2018600000001</v>
      </c>
      <c r="ET18" s="152">
        <v>-8.7072710000000004</v>
      </c>
      <c r="EU18" s="152">
        <v>2368.9091309999999</v>
      </c>
      <c r="EV18" s="152">
        <v>0</v>
      </c>
      <c r="EW18" s="152">
        <v>2368.9091309999999</v>
      </c>
      <c r="EX18" s="152">
        <v>0</v>
      </c>
      <c r="EY18" s="152">
        <v>-982.05311099999994</v>
      </c>
      <c r="EZ18" s="152">
        <v>386.03711099999998</v>
      </c>
      <c r="FA18" s="152">
        <v>606.43711099999996</v>
      </c>
      <c r="FB18" s="152">
        <v>606.43711099999996</v>
      </c>
      <c r="FC18" s="152">
        <v>0</v>
      </c>
      <c r="FD18" s="152">
        <v>-220.4</v>
      </c>
      <c r="FE18" s="152">
        <v>358.4</v>
      </c>
      <c r="FF18" s="152">
        <v>-578.79999999999995</v>
      </c>
      <c r="FG18" s="152">
        <v>235.9</v>
      </c>
      <c r="FH18" s="152">
        <v>0</v>
      </c>
      <c r="FI18" s="152">
        <v>235.9</v>
      </c>
      <c r="FJ18" s="152">
        <v>-1603.9902219999999</v>
      </c>
      <c r="FK18" s="152">
        <v>-9.2516590000000001</v>
      </c>
      <c r="FL18" s="152">
        <v>0</v>
      </c>
      <c r="FM18" s="152">
        <v>-9.2516590000000001</v>
      </c>
      <c r="FN18" s="152">
        <v>-1594.7385630000001</v>
      </c>
      <c r="FO18" s="152">
        <v>-912</v>
      </c>
      <c r="FP18" s="152">
        <v>-625.5</v>
      </c>
      <c r="FQ18" s="152">
        <v>-286.5</v>
      </c>
      <c r="FR18" s="152">
        <v>-915.83856300000002</v>
      </c>
      <c r="FS18" s="152">
        <v>-5569.4135139999999</v>
      </c>
      <c r="FT18" s="152">
        <v>4653.5749509999996</v>
      </c>
      <c r="FU18" s="152">
        <v>-299.52144199999998</v>
      </c>
      <c r="FV18" s="152">
        <v>-299.52144199999998</v>
      </c>
      <c r="FW18" s="152">
        <v>-299.52144199999998</v>
      </c>
      <c r="FX18" s="152">
        <v>0</v>
      </c>
      <c r="FY18" s="152">
        <v>0</v>
      </c>
      <c r="FZ18" s="152">
        <v>0</v>
      </c>
      <c r="GA18" s="152">
        <v>0</v>
      </c>
      <c r="GB18" s="152">
        <v>0</v>
      </c>
      <c r="GC18" s="152">
        <v>0</v>
      </c>
      <c r="GD18" s="152">
        <v>0</v>
      </c>
      <c r="GE18" s="152">
        <v>0</v>
      </c>
      <c r="GF18" s="152">
        <v>0</v>
      </c>
      <c r="GG18" s="152">
        <v>0</v>
      </c>
      <c r="GH18" s="152">
        <v>0</v>
      </c>
      <c r="GI18" s="152">
        <v>0</v>
      </c>
      <c r="GJ18" s="152">
        <v>-2528.8912500000001</v>
      </c>
      <c r="GK18" s="152">
        <v>-1203.607467</v>
      </c>
      <c r="GL18" s="152">
        <v>-896.91613700000005</v>
      </c>
      <c r="GM18" s="152">
        <v>-906.47196899999994</v>
      </c>
      <c r="GN18" s="152">
        <v>1685.5</v>
      </c>
      <c r="GO18" s="152">
        <v>0</v>
      </c>
      <c r="GP18" s="152">
        <v>0</v>
      </c>
      <c r="GQ18" s="152">
        <v>0</v>
      </c>
      <c r="GR18" s="152">
        <v>72.440695000000005</v>
      </c>
      <c r="GS18" s="152">
        <v>0</v>
      </c>
      <c r="GT18" s="152">
        <v>33.732536000000003</v>
      </c>
      <c r="GU18" s="152">
        <v>145.95306099999999</v>
      </c>
      <c r="GV18" s="152">
        <v>319.38320199999998</v>
      </c>
      <c r="GW18" s="152">
        <v>0</v>
      </c>
      <c r="GX18" s="152">
        <v>0</v>
      </c>
      <c r="GY18" s="152">
        <v>0</v>
      </c>
      <c r="GZ18" s="152">
        <v>109.247328</v>
      </c>
      <c r="HA18" s="152">
        <v>42.672269</v>
      </c>
      <c r="HB18" s="152">
        <v>72.615928999999994</v>
      </c>
      <c r="HC18" s="152">
        <v>15.585000000000001</v>
      </c>
      <c r="HD18" s="152">
        <v>622.204521</v>
      </c>
      <c r="HE18" s="152">
        <v>82.141352999999995</v>
      </c>
      <c r="HF18" s="152">
        <v>213.736332</v>
      </c>
      <c r="HG18" s="152">
        <v>509.44164499999999</v>
      </c>
      <c r="HH18" s="152">
        <v>251.92969199999999</v>
      </c>
      <c r="HI18" s="152">
        <v>413.91945399999997</v>
      </c>
      <c r="HJ18" s="152">
        <v>0</v>
      </c>
      <c r="HK18" s="152">
        <v>0</v>
      </c>
      <c r="HL18" s="152">
        <v>128.77153000000001</v>
      </c>
      <c r="HM18" s="152">
        <v>62.916117999999997</v>
      </c>
      <c r="HN18" s="152">
        <v>111.50189399999999</v>
      </c>
    </row>
    <row r="19" spans="1:222" x14ac:dyDescent="0.3">
      <c r="A19" s="154">
        <v>38169</v>
      </c>
      <c r="B19" s="152">
        <v>-317.84445699999998</v>
      </c>
      <c r="C19" s="152">
        <v>58722.434899</v>
      </c>
      <c r="D19" s="152">
        <v>47948.982660000001</v>
      </c>
      <c r="E19" s="152">
        <v>47874.258000000002</v>
      </c>
      <c r="F19" s="152">
        <v>74.72466</v>
      </c>
      <c r="G19" s="152">
        <v>4178.5391739999995</v>
      </c>
      <c r="H19" s="152">
        <v>709.82171900000003</v>
      </c>
      <c r="I19" s="152">
        <v>2417.5151449999998</v>
      </c>
      <c r="J19" s="152">
        <v>275.952158</v>
      </c>
      <c r="K19" s="152">
        <v>72.440695000000005</v>
      </c>
      <c r="L19" s="152">
        <v>1419.5474320000001</v>
      </c>
      <c r="M19" s="152">
        <v>332.40899999999999</v>
      </c>
      <c r="N19" s="152">
        <v>305.40899999999999</v>
      </c>
      <c r="O19" s="152">
        <v>27</v>
      </c>
      <c r="P19" s="152">
        <v>689.93843200000003</v>
      </c>
      <c r="Q19" s="152">
        <v>0</v>
      </c>
      <c r="R19" s="152">
        <v>5175.3656330000003</v>
      </c>
      <c r="S19" s="152">
        <v>5028.0245850000001</v>
      </c>
      <c r="T19" s="152">
        <v>147.341048</v>
      </c>
      <c r="U19" s="152">
        <v>59040.279355999999</v>
      </c>
      <c r="V19" s="152">
        <v>49910.724999999999</v>
      </c>
      <c r="W19" s="152">
        <v>49821.87</v>
      </c>
      <c r="X19" s="152">
        <v>88.855000000000004</v>
      </c>
      <c r="Y19" s="152">
        <v>5938.1630150000001</v>
      </c>
      <c r="Z19" s="152">
        <v>1763.3898650000001</v>
      </c>
      <c r="AA19" s="152">
        <v>1762.348</v>
      </c>
      <c r="AB19" s="152">
        <v>406.23996299999999</v>
      </c>
      <c r="AC19" s="152">
        <v>348.08754900000002</v>
      </c>
      <c r="AD19" s="152">
        <v>3185.982982</v>
      </c>
      <c r="AE19" s="152">
        <v>340.60885200000001</v>
      </c>
      <c r="AF19" s="152">
        <v>39.444851999999997</v>
      </c>
      <c r="AG19" s="152">
        <v>301.16399999999999</v>
      </c>
      <c r="AH19" s="152">
        <v>2845.3741300000002</v>
      </c>
      <c r="AI19" s="152">
        <v>2043.758568</v>
      </c>
      <c r="AJ19" s="152">
        <v>801.61556099999996</v>
      </c>
      <c r="AK19" s="152">
        <v>0</v>
      </c>
      <c r="AL19" s="152">
        <v>5.4083589999999999</v>
      </c>
      <c r="AM19" s="152">
        <v>0</v>
      </c>
      <c r="AN19" s="152">
        <v>5.4083589999999999</v>
      </c>
      <c r="AO19" s="152">
        <v>-111.523</v>
      </c>
      <c r="AP19" s="152">
        <v>0.152</v>
      </c>
      <c r="AQ19" s="152">
        <v>111.675</v>
      </c>
      <c r="AR19" s="152">
        <v>1713.9694139999999</v>
      </c>
      <c r="AS19" s="152">
        <v>-1948.00315</v>
      </c>
      <c r="AT19" s="152">
        <v>1193.9780909999999</v>
      </c>
      <c r="AU19" s="152">
        <v>994.28499999999997</v>
      </c>
      <c r="AV19" s="152">
        <v>688.87599999999998</v>
      </c>
      <c r="AW19" s="152">
        <v>305.40899999999999</v>
      </c>
      <c r="AX19" s="152">
        <v>199.69309100000001</v>
      </c>
      <c r="AY19" s="152">
        <v>3141.981241</v>
      </c>
      <c r="AZ19" s="152">
        <v>2180.5407190000001</v>
      </c>
      <c r="BA19" s="152">
        <v>2141.095867</v>
      </c>
      <c r="BB19" s="152">
        <v>39.444851999999997</v>
      </c>
      <c r="BC19" s="152">
        <v>961.44052199999999</v>
      </c>
      <c r="BD19" s="152">
        <v>1934.1884460000001</v>
      </c>
      <c r="BE19" s="152">
        <v>5878.2577680000004</v>
      </c>
      <c r="BF19" s="152">
        <v>60.042858000000003</v>
      </c>
      <c r="BG19" s="152">
        <v>5818.2149099999997</v>
      </c>
      <c r="BH19" s="152">
        <v>3944.0693219999998</v>
      </c>
      <c r="BI19" s="152">
        <v>-0.68799999999999994</v>
      </c>
      <c r="BJ19" s="152">
        <v>3944.7573219999999</v>
      </c>
      <c r="BK19" s="152">
        <v>515.39769899999999</v>
      </c>
      <c r="BL19" s="152">
        <v>-145.91838200000001</v>
      </c>
      <c r="BM19" s="152">
        <v>0.70785500000000001</v>
      </c>
      <c r="BN19" s="152">
        <v>-146.626237</v>
      </c>
      <c r="BO19" s="152">
        <v>-74.900000000000006</v>
      </c>
      <c r="BP19" s="152">
        <v>0</v>
      </c>
      <c r="BQ19" s="152">
        <v>-74.900000000000006</v>
      </c>
      <c r="BR19" s="152">
        <v>2845.5</v>
      </c>
      <c r="BS19" s="152">
        <v>0</v>
      </c>
      <c r="BT19" s="152">
        <v>-65.975345000000004</v>
      </c>
      <c r="BU19" s="152">
        <v>1982.833764</v>
      </c>
      <c r="BV19" s="152">
        <v>2048.8091089999998</v>
      </c>
      <c r="BW19" s="152">
        <v>199.32380499999999</v>
      </c>
      <c r="BX19" s="152">
        <v>-15.941314</v>
      </c>
      <c r="BY19" s="152">
        <v>215.265119</v>
      </c>
      <c r="BZ19" s="152">
        <v>215.265119</v>
      </c>
      <c r="CA19" s="152">
        <v>0</v>
      </c>
      <c r="CB19" s="152">
        <v>-248.4</v>
      </c>
      <c r="CC19" s="152">
        <v>1793.7594630000001</v>
      </c>
      <c r="CD19" s="152">
        <v>1799.7318949999999</v>
      </c>
      <c r="CE19" s="152">
        <v>5.9724320000000004</v>
      </c>
      <c r="CF19" s="152">
        <v>2143.336871</v>
      </c>
      <c r="CG19" s="152">
        <v>-3721.3661809999999</v>
      </c>
      <c r="CH19" s="152">
        <v>-1961.74234</v>
      </c>
      <c r="CI19" s="152">
        <v>3381.913</v>
      </c>
      <c r="CJ19" s="152">
        <v>-5329.5240000000003</v>
      </c>
      <c r="CK19" s="152">
        <v>-14.13034</v>
      </c>
      <c r="CL19" s="152">
        <v>-1759.6238410000001</v>
      </c>
      <c r="CM19" s="152">
        <v>-1766.4355499999999</v>
      </c>
      <c r="CN19" s="152">
        <v>5169.9572740000003</v>
      </c>
      <c r="CO19" s="152">
        <v>-79.790048999999996</v>
      </c>
      <c r="CP19" s="152">
        <v>47846.942999999999</v>
      </c>
      <c r="CQ19" s="152">
        <v>27.315000000000001</v>
      </c>
      <c r="CR19" s="152">
        <v>552.88462700000002</v>
      </c>
      <c r="CS19" s="152">
        <v>0</v>
      </c>
      <c r="CT19" s="152">
        <v>156.93709200000001</v>
      </c>
      <c r="CU19" s="152">
        <v>397.2</v>
      </c>
      <c r="CV19" s="152">
        <v>49787.998</v>
      </c>
      <c r="CW19" s="152">
        <v>33.872</v>
      </c>
      <c r="CX19" s="152">
        <v>286.41206499999998</v>
      </c>
      <c r="CY19" s="152">
        <v>1394.4870000000001</v>
      </c>
      <c r="CZ19" s="152">
        <v>82.490799999999993</v>
      </c>
      <c r="DA19" s="152">
        <v>10848.829086</v>
      </c>
      <c r="DB19" s="152">
        <v>9134.8596720000005</v>
      </c>
      <c r="DC19" s="152">
        <v>0</v>
      </c>
      <c r="DD19" s="152">
        <v>60.042858000000003</v>
      </c>
      <c r="DE19" s="152">
        <v>36.301287000000002</v>
      </c>
      <c r="DF19" s="152">
        <v>23.741571</v>
      </c>
      <c r="DG19" s="152">
        <v>0</v>
      </c>
      <c r="DH19" s="152">
        <v>0</v>
      </c>
      <c r="DI19" s="152">
        <v>0</v>
      </c>
      <c r="DJ19" s="152">
        <v>0</v>
      </c>
      <c r="DK19" s="152">
        <v>0</v>
      </c>
      <c r="DL19" s="152">
        <v>-210.46889400000001</v>
      </c>
      <c r="DM19" s="152">
        <v>-203.45092600000001</v>
      </c>
      <c r="DN19" s="152">
        <v>-7.0179679999999998</v>
      </c>
      <c r="DO19" s="152">
        <v>0</v>
      </c>
      <c r="DP19" s="152">
        <v>6028.6838040000002</v>
      </c>
      <c r="DQ19" s="152">
        <v>0</v>
      </c>
      <c r="DR19" s="152">
        <v>6028.6838040000002</v>
      </c>
      <c r="DS19" s="152">
        <v>-220.81838200000001</v>
      </c>
      <c r="DT19" s="152">
        <v>1618.361543</v>
      </c>
      <c r="DU19" s="152">
        <v>-1058.4418900000001</v>
      </c>
      <c r="DV19" s="152">
        <v>0</v>
      </c>
      <c r="DW19" s="152">
        <v>-1058.4418900000001</v>
      </c>
      <c r="DX19" s="152">
        <v>-1058.4418900000001</v>
      </c>
      <c r="DY19" s="152">
        <v>2676.803433</v>
      </c>
      <c r="DZ19" s="152">
        <v>256.2</v>
      </c>
      <c r="EA19" s="152">
        <v>2420.6034330000002</v>
      </c>
      <c r="EB19" s="152">
        <v>2420.6034330000002</v>
      </c>
      <c r="EC19" s="152">
        <v>2031.816462</v>
      </c>
      <c r="ED19" s="152">
        <v>3.497509</v>
      </c>
      <c r="EE19" s="152">
        <v>0</v>
      </c>
      <c r="EF19" s="152">
        <v>3.497509</v>
      </c>
      <c r="EG19" s="152">
        <v>2028.318953</v>
      </c>
      <c r="EH19" s="152">
        <v>-246.4</v>
      </c>
      <c r="EI19" s="152">
        <v>0</v>
      </c>
      <c r="EJ19" s="152">
        <v>-246.4</v>
      </c>
      <c r="EK19" s="152">
        <v>-570.78104699999994</v>
      </c>
      <c r="EL19" s="152">
        <v>115.99299999999999</v>
      </c>
      <c r="EM19" s="152">
        <v>-686.774047</v>
      </c>
      <c r="EN19" s="152">
        <v>-4.7958230000000004</v>
      </c>
      <c r="EO19" s="152">
        <v>1966.3359</v>
      </c>
      <c r="EP19" s="152">
        <v>1641.0065689999999</v>
      </c>
      <c r="EQ19" s="152">
        <v>325.32933100000002</v>
      </c>
      <c r="ER19" s="152">
        <v>0</v>
      </c>
      <c r="ES19" s="152">
        <v>21.293686999999998</v>
      </c>
      <c r="ET19" s="152">
        <v>49.005448000000001</v>
      </c>
      <c r="EU19" s="152">
        <v>-27.711760999999999</v>
      </c>
      <c r="EV19" s="152">
        <v>0</v>
      </c>
      <c r="EW19" s="152">
        <v>-27.711760999999999</v>
      </c>
      <c r="EX19" s="152">
        <v>0</v>
      </c>
      <c r="EY19" s="152">
        <v>1647.5534250000001</v>
      </c>
      <c r="EZ19" s="152">
        <v>2138.3674289999999</v>
      </c>
      <c r="FA19" s="152">
        <v>2825.5674290000002</v>
      </c>
      <c r="FB19" s="152">
        <v>2825.5674290000002</v>
      </c>
      <c r="FC19" s="152">
        <v>0</v>
      </c>
      <c r="FD19" s="152">
        <v>-687.2</v>
      </c>
      <c r="FE19" s="152">
        <v>-198.6</v>
      </c>
      <c r="FF19" s="152">
        <v>-488.6</v>
      </c>
      <c r="FG19" s="152">
        <v>-0.6</v>
      </c>
      <c r="FH19" s="152">
        <v>0</v>
      </c>
      <c r="FI19" s="152">
        <v>-0.6</v>
      </c>
      <c r="FJ19" s="152">
        <v>-490.21400399999999</v>
      </c>
      <c r="FK19" s="152">
        <v>48.729931000000001</v>
      </c>
      <c r="FL19" s="152">
        <v>0</v>
      </c>
      <c r="FM19" s="152">
        <v>48.729931000000001</v>
      </c>
      <c r="FN19" s="152">
        <v>-538.94393500000001</v>
      </c>
      <c r="FO19" s="152">
        <v>-204.3</v>
      </c>
      <c r="FP19" s="152">
        <v>-587.29999999999995</v>
      </c>
      <c r="FQ19" s="152">
        <v>383</v>
      </c>
      <c r="FR19" s="152">
        <v>-86.243934999999993</v>
      </c>
      <c r="FS19" s="152">
        <v>-2026.114781</v>
      </c>
      <c r="FT19" s="152">
        <v>1939.870846</v>
      </c>
      <c r="FU19" s="152">
        <v>201.93187900000001</v>
      </c>
      <c r="FV19" s="152">
        <v>201.93187900000001</v>
      </c>
      <c r="FW19" s="152">
        <v>201.93187900000001</v>
      </c>
      <c r="FX19" s="152">
        <v>0</v>
      </c>
      <c r="FY19" s="152">
        <v>0</v>
      </c>
      <c r="FZ19" s="152">
        <v>0</v>
      </c>
      <c r="GA19" s="152">
        <v>0</v>
      </c>
      <c r="GB19" s="152">
        <v>0</v>
      </c>
      <c r="GC19" s="152">
        <v>0</v>
      </c>
      <c r="GD19" s="152">
        <v>0</v>
      </c>
      <c r="GE19" s="152">
        <v>0</v>
      </c>
      <c r="GF19" s="152">
        <v>0</v>
      </c>
      <c r="GG19" s="152">
        <v>0</v>
      </c>
      <c r="GH19" s="152">
        <v>0</v>
      </c>
      <c r="GI19" s="152">
        <v>0</v>
      </c>
      <c r="GJ19" s="152">
        <v>1812.4592419999999</v>
      </c>
      <c r="GK19" s="152">
        <v>-713.88991999999996</v>
      </c>
      <c r="GL19" s="152">
        <v>-908.04131400000006</v>
      </c>
      <c r="GM19" s="152">
        <v>3205.250423</v>
      </c>
      <c r="GN19" s="152">
        <v>2597.1</v>
      </c>
      <c r="GO19" s="152">
        <v>0</v>
      </c>
      <c r="GP19" s="152">
        <v>0</v>
      </c>
      <c r="GQ19" s="152">
        <v>0</v>
      </c>
      <c r="GR19" s="152">
        <v>71.675071000000003</v>
      </c>
      <c r="GS19" s="152">
        <v>0.76562399999999997</v>
      </c>
      <c r="GT19" s="152">
        <v>33.732536000000003</v>
      </c>
      <c r="GU19" s="152">
        <v>195.501825</v>
      </c>
      <c r="GV19" s="152">
        <v>321.44913400000002</v>
      </c>
      <c r="GW19" s="152">
        <v>0</v>
      </c>
      <c r="GX19" s="152">
        <v>0</v>
      </c>
      <c r="GY19" s="152">
        <v>0</v>
      </c>
      <c r="GZ19" s="152">
        <v>115.09971400000001</v>
      </c>
      <c r="HA19" s="152">
        <v>37.026248000000002</v>
      </c>
      <c r="HB19" s="152">
        <v>62.483426000000001</v>
      </c>
      <c r="HC19" s="152">
        <v>13.802</v>
      </c>
      <c r="HD19" s="152">
        <v>392.43796300000002</v>
      </c>
      <c r="HE19" s="152">
        <v>151.02095700000001</v>
      </c>
      <c r="HF19" s="152">
        <v>197.06659200000001</v>
      </c>
      <c r="HG19" s="152">
        <v>512.56709799999999</v>
      </c>
      <c r="HH19" s="152">
        <v>266.79357399999998</v>
      </c>
      <c r="HI19" s="152">
        <v>629.65725899999995</v>
      </c>
      <c r="HJ19" s="152">
        <v>0</v>
      </c>
      <c r="HK19" s="152">
        <v>0</v>
      </c>
      <c r="HL19" s="152">
        <v>195.88818000000001</v>
      </c>
      <c r="HM19" s="152">
        <v>81.111879999999999</v>
      </c>
      <c r="HN19" s="152">
        <v>105.48440100000001</v>
      </c>
    </row>
    <row r="20" spans="1:222" x14ac:dyDescent="0.3">
      <c r="A20" s="155">
        <v>38261</v>
      </c>
      <c r="B20" s="152">
        <v>-3405.9094679999998</v>
      </c>
      <c r="C20" s="152">
        <v>60417.343473000001</v>
      </c>
      <c r="D20" s="152">
        <v>49624.713618000002</v>
      </c>
      <c r="E20" s="152">
        <v>49543.44</v>
      </c>
      <c r="F20" s="152">
        <v>81.273617999999999</v>
      </c>
      <c r="G20" s="152">
        <v>4574.1260910000001</v>
      </c>
      <c r="H20" s="152">
        <v>744.82298900000001</v>
      </c>
      <c r="I20" s="152">
        <v>2837.6604689999999</v>
      </c>
      <c r="J20" s="152">
        <v>187.8</v>
      </c>
      <c r="K20" s="152">
        <v>72.440695000000005</v>
      </c>
      <c r="L20" s="152">
        <v>1471.0529710000001</v>
      </c>
      <c r="M20" s="152">
        <v>392.95800000000003</v>
      </c>
      <c r="N20" s="152">
        <v>367.45100000000002</v>
      </c>
      <c r="O20" s="152">
        <v>25.507000000000001</v>
      </c>
      <c r="P20" s="152">
        <v>664.99497099999996</v>
      </c>
      <c r="Q20" s="152">
        <v>0</v>
      </c>
      <c r="R20" s="152">
        <v>4747.450793</v>
      </c>
      <c r="S20" s="152">
        <v>4601.2244780000001</v>
      </c>
      <c r="T20" s="152">
        <v>146.226315</v>
      </c>
      <c r="U20" s="152">
        <v>63823.252940999999</v>
      </c>
      <c r="V20" s="152">
        <v>54861.594752999998</v>
      </c>
      <c r="W20" s="152">
        <v>54763.523000000001</v>
      </c>
      <c r="X20" s="152">
        <v>98.071753000000001</v>
      </c>
      <c r="Y20" s="152">
        <v>6414.7389709999998</v>
      </c>
      <c r="Z20" s="152">
        <v>1936.4601709999999</v>
      </c>
      <c r="AA20" s="152">
        <v>1944.739</v>
      </c>
      <c r="AB20" s="152">
        <v>631.95899999999995</v>
      </c>
      <c r="AC20" s="152">
        <v>297.487979</v>
      </c>
      <c r="AD20" s="152">
        <v>2490.9268050000001</v>
      </c>
      <c r="AE20" s="152">
        <v>419.66144000000003</v>
      </c>
      <c r="AF20" s="152">
        <v>94.203440000000001</v>
      </c>
      <c r="AG20" s="152">
        <v>325.45800000000003</v>
      </c>
      <c r="AH20" s="152">
        <v>2071.2653650000002</v>
      </c>
      <c r="AI20" s="152">
        <v>1193.67443</v>
      </c>
      <c r="AJ20" s="152">
        <v>877.59093499999994</v>
      </c>
      <c r="AK20" s="152">
        <v>0</v>
      </c>
      <c r="AL20" s="152">
        <v>55.992412000000002</v>
      </c>
      <c r="AM20" s="152">
        <v>0</v>
      </c>
      <c r="AN20" s="152">
        <v>55.992412000000002</v>
      </c>
      <c r="AO20" s="152">
        <v>-119.081</v>
      </c>
      <c r="AP20" s="152">
        <v>0.153</v>
      </c>
      <c r="AQ20" s="152">
        <v>119.23399999999999</v>
      </c>
      <c r="AR20" s="152">
        <v>-6931.1816710000003</v>
      </c>
      <c r="AS20" s="152">
        <v>-6736.8457010000002</v>
      </c>
      <c r="AT20" s="152">
        <v>1302.689807</v>
      </c>
      <c r="AU20" s="152">
        <v>938.36</v>
      </c>
      <c r="AV20" s="152">
        <v>570.90899999999999</v>
      </c>
      <c r="AW20" s="152">
        <v>367.45100000000002</v>
      </c>
      <c r="AX20" s="152">
        <v>364.32980700000002</v>
      </c>
      <c r="AY20" s="152">
        <v>8039.5355079999999</v>
      </c>
      <c r="AZ20" s="152">
        <v>4696.6798650000001</v>
      </c>
      <c r="BA20" s="152">
        <v>4602.4764249999998</v>
      </c>
      <c r="BB20" s="152">
        <v>94.203440000000001</v>
      </c>
      <c r="BC20" s="152">
        <v>3342.8556429999999</v>
      </c>
      <c r="BD20" s="152">
        <v>-2707.246842</v>
      </c>
      <c r="BE20" s="152">
        <v>-1085.952808</v>
      </c>
      <c r="BF20" s="152">
        <v>-11.697978000000001</v>
      </c>
      <c r="BG20" s="152">
        <v>-1074.2548300000001</v>
      </c>
      <c r="BH20" s="152">
        <v>1621.294034</v>
      </c>
      <c r="BI20" s="152">
        <v>130.13300000000001</v>
      </c>
      <c r="BJ20" s="152">
        <v>1491.161034</v>
      </c>
      <c r="BK20" s="152">
        <v>-538.67456900000002</v>
      </c>
      <c r="BL20" s="152">
        <v>22.670380999999999</v>
      </c>
      <c r="BM20" s="152">
        <v>29.316528000000002</v>
      </c>
      <c r="BN20" s="152">
        <v>-6.646147</v>
      </c>
      <c r="BO20" s="152">
        <v>279.3</v>
      </c>
      <c r="BP20" s="152">
        <v>0</v>
      </c>
      <c r="BQ20" s="152">
        <v>279.3</v>
      </c>
      <c r="BR20" s="152">
        <v>374.3</v>
      </c>
      <c r="BS20" s="152">
        <v>0</v>
      </c>
      <c r="BT20" s="152">
        <v>668.74376500000005</v>
      </c>
      <c r="BU20" s="152">
        <v>165.443792</v>
      </c>
      <c r="BV20" s="152">
        <v>-503.29997300000002</v>
      </c>
      <c r="BW20" s="152">
        <v>59.533723999999999</v>
      </c>
      <c r="BX20" s="152">
        <v>7.4483009999999998</v>
      </c>
      <c r="BY20" s="152">
        <v>52.085422999999999</v>
      </c>
      <c r="BZ20" s="152">
        <v>52.085422999999999</v>
      </c>
      <c r="CA20" s="152">
        <v>0</v>
      </c>
      <c r="CB20" s="152">
        <v>1210.5999999999999</v>
      </c>
      <c r="CC20" s="152">
        <v>1844.167107</v>
      </c>
      <c r="CD20" s="152">
        <v>1921.4841750000001</v>
      </c>
      <c r="CE20" s="152">
        <v>77.317068000000006</v>
      </c>
      <c r="CF20" s="152">
        <v>-3406.1912029999999</v>
      </c>
      <c r="CG20" s="152">
        <v>-7077.4940150000002</v>
      </c>
      <c r="CH20" s="152">
        <v>-5236.8811349999996</v>
      </c>
      <c r="CI20" s="152">
        <v>3098.2449999999999</v>
      </c>
      <c r="CJ20" s="152">
        <v>-8318.3279999999995</v>
      </c>
      <c r="CK20" s="152">
        <v>-16.798134999999998</v>
      </c>
      <c r="CL20" s="152">
        <v>-1840.6128799999999</v>
      </c>
      <c r="CM20" s="152">
        <v>-1019.873834</v>
      </c>
      <c r="CN20" s="152">
        <v>4691.4583810000004</v>
      </c>
      <c r="CO20" s="152">
        <v>-8775.3487779999996</v>
      </c>
      <c r="CP20" s="152">
        <v>49517.288</v>
      </c>
      <c r="CQ20" s="152">
        <v>26.152000000000001</v>
      </c>
      <c r="CR20" s="152">
        <v>574.19090700000004</v>
      </c>
      <c r="CS20" s="152">
        <v>0</v>
      </c>
      <c r="CT20" s="152">
        <v>170.632082</v>
      </c>
      <c r="CU20" s="152">
        <v>413.1</v>
      </c>
      <c r="CV20" s="152">
        <v>54729.029000000002</v>
      </c>
      <c r="CW20" s="152">
        <v>34.494</v>
      </c>
      <c r="CX20" s="152">
        <v>266.78142400000002</v>
      </c>
      <c r="CY20" s="152">
        <v>1593.1279999999999</v>
      </c>
      <c r="CZ20" s="152">
        <v>76.550747000000001</v>
      </c>
      <c r="DA20" s="152">
        <v>2226.347898</v>
      </c>
      <c r="DB20" s="152">
        <v>9157.5295690000003</v>
      </c>
      <c r="DC20" s="152">
        <v>0</v>
      </c>
      <c r="DD20" s="152">
        <v>-11.697978000000001</v>
      </c>
      <c r="DE20" s="152">
        <v>7.8449289999999996</v>
      </c>
      <c r="DF20" s="152">
        <v>-19.542907</v>
      </c>
      <c r="DG20" s="152">
        <v>0</v>
      </c>
      <c r="DH20" s="152">
        <v>0</v>
      </c>
      <c r="DI20" s="152">
        <v>0</v>
      </c>
      <c r="DJ20" s="152">
        <v>0</v>
      </c>
      <c r="DK20" s="152">
        <v>0</v>
      </c>
      <c r="DL20" s="152">
        <v>106.32961899999999</v>
      </c>
      <c r="DM20" s="152">
        <v>104.260452</v>
      </c>
      <c r="DN20" s="152">
        <v>2.0691670000000002</v>
      </c>
      <c r="DO20" s="152">
        <v>0</v>
      </c>
      <c r="DP20" s="152">
        <v>-1180.5844489999999</v>
      </c>
      <c r="DQ20" s="152">
        <v>0</v>
      </c>
      <c r="DR20" s="152">
        <v>-1180.5844489999999</v>
      </c>
      <c r="DS20" s="152">
        <v>301.97038099999997</v>
      </c>
      <c r="DT20" s="152">
        <v>1999.5655409999999</v>
      </c>
      <c r="DU20" s="152">
        <v>168.66387700000001</v>
      </c>
      <c r="DV20" s="152">
        <v>0</v>
      </c>
      <c r="DW20" s="152">
        <v>168.66387700000001</v>
      </c>
      <c r="DX20" s="152">
        <v>168.66387700000001</v>
      </c>
      <c r="DY20" s="152">
        <v>1830.901664</v>
      </c>
      <c r="DZ20" s="152">
        <v>487.2</v>
      </c>
      <c r="EA20" s="152">
        <v>1343.7016639999999</v>
      </c>
      <c r="EB20" s="152">
        <v>1343.7016639999999</v>
      </c>
      <c r="EC20" s="152">
        <v>-271.70031899999998</v>
      </c>
      <c r="ED20" s="152">
        <v>-165.06252000000001</v>
      </c>
      <c r="EE20" s="152">
        <v>0</v>
      </c>
      <c r="EF20" s="152">
        <v>-165.06252000000001</v>
      </c>
      <c r="EG20" s="152">
        <v>-106.637799</v>
      </c>
      <c r="EH20" s="152">
        <v>-300.89999999999998</v>
      </c>
      <c r="EI20" s="152">
        <v>0</v>
      </c>
      <c r="EJ20" s="152">
        <v>-300.89999999999998</v>
      </c>
      <c r="EK20" s="152">
        <v>-180.03779900000001</v>
      </c>
      <c r="EL20" s="152">
        <v>367</v>
      </c>
      <c r="EM20" s="152">
        <v>-547.03779899999995</v>
      </c>
      <c r="EN20" s="152">
        <v>-19.788481000000001</v>
      </c>
      <c r="EO20" s="152">
        <v>-748.619913</v>
      </c>
      <c r="EP20" s="152">
        <v>-395.99175700000001</v>
      </c>
      <c r="EQ20" s="152">
        <v>-352.62815599999999</v>
      </c>
      <c r="ER20" s="152">
        <v>0</v>
      </c>
      <c r="ES20" s="152">
        <v>933.85218599999996</v>
      </c>
      <c r="ET20" s="152">
        <v>-153.943455</v>
      </c>
      <c r="EU20" s="152">
        <v>1087.7956409999999</v>
      </c>
      <c r="EV20" s="152">
        <v>0</v>
      </c>
      <c r="EW20" s="152">
        <v>1087.7956409999999</v>
      </c>
      <c r="EX20" s="152">
        <v>0</v>
      </c>
      <c r="EY20" s="152">
        <v>-418.95599900000002</v>
      </c>
      <c r="EZ20" s="152">
        <v>-1588.2146029999999</v>
      </c>
      <c r="FA20" s="152">
        <v>-798.54360299999996</v>
      </c>
      <c r="FB20" s="152">
        <v>-798.54360299999996</v>
      </c>
      <c r="FC20" s="152">
        <v>0</v>
      </c>
      <c r="FD20" s="152">
        <v>-789.67100000000005</v>
      </c>
      <c r="FE20" s="152">
        <v>359.22899999999998</v>
      </c>
      <c r="FF20" s="152">
        <v>-1148.9000000000001</v>
      </c>
      <c r="FG20" s="152">
        <v>438.8</v>
      </c>
      <c r="FH20" s="152">
        <v>0</v>
      </c>
      <c r="FI20" s="152">
        <v>438.8</v>
      </c>
      <c r="FJ20" s="152">
        <v>730.45860400000004</v>
      </c>
      <c r="FK20" s="152">
        <v>113.685456</v>
      </c>
      <c r="FL20" s="152">
        <v>0</v>
      </c>
      <c r="FM20" s="152">
        <v>113.685456</v>
      </c>
      <c r="FN20" s="152">
        <v>616.77314799999999</v>
      </c>
      <c r="FO20" s="152">
        <v>-1297.0999999999999</v>
      </c>
      <c r="FP20" s="152">
        <v>-1367.9</v>
      </c>
      <c r="FQ20" s="152">
        <v>70.8</v>
      </c>
      <c r="FR20" s="152">
        <v>703.27314799999999</v>
      </c>
      <c r="FS20" s="152">
        <v>4332.3318449999997</v>
      </c>
      <c r="FT20" s="152">
        <v>-3629.0586969999999</v>
      </c>
      <c r="FU20" s="152">
        <v>-143.87769800000001</v>
      </c>
      <c r="FV20" s="152">
        <v>-143.87769800000001</v>
      </c>
      <c r="FW20" s="152">
        <v>-143.87769800000001</v>
      </c>
      <c r="FX20" s="152">
        <v>0</v>
      </c>
      <c r="FY20" s="152">
        <v>0</v>
      </c>
      <c r="FZ20" s="152">
        <v>0</v>
      </c>
      <c r="GA20" s="152">
        <v>0</v>
      </c>
      <c r="GB20" s="152">
        <v>0</v>
      </c>
      <c r="GC20" s="152">
        <v>0</v>
      </c>
      <c r="GD20" s="152">
        <v>0</v>
      </c>
      <c r="GE20" s="152">
        <v>0</v>
      </c>
      <c r="GF20" s="152">
        <v>0</v>
      </c>
      <c r="GG20" s="152">
        <v>0</v>
      </c>
      <c r="GH20" s="152">
        <v>0</v>
      </c>
      <c r="GI20" s="152">
        <v>0</v>
      </c>
      <c r="GJ20" s="152">
        <v>1439.290972</v>
      </c>
      <c r="GK20" s="152">
        <v>-192.29693800000001</v>
      </c>
      <c r="GL20" s="152">
        <v>-1640.5226990000001</v>
      </c>
      <c r="GM20" s="152">
        <v>-73.377274</v>
      </c>
      <c r="GN20" s="152">
        <v>1584.9</v>
      </c>
      <c r="GO20" s="152">
        <v>0</v>
      </c>
      <c r="GP20" s="152">
        <v>0</v>
      </c>
      <c r="GQ20" s="152">
        <v>0</v>
      </c>
      <c r="GR20" s="152">
        <v>69.838195999999996</v>
      </c>
      <c r="GS20" s="152">
        <v>2.6024989999999999</v>
      </c>
      <c r="GT20" s="152">
        <v>34.154192000000002</v>
      </c>
      <c r="GU20" s="152">
        <v>217.18447599999999</v>
      </c>
      <c r="GV20" s="152">
        <v>323.35110200000003</v>
      </c>
      <c r="GW20" s="152">
        <v>0</v>
      </c>
      <c r="GX20" s="152">
        <v>0</v>
      </c>
      <c r="GY20" s="152">
        <v>0</v>
      </c>
      <c r="GZ20" s="152">
        <v>114.630303</v>
      </c>
      <c r="HA20" s="152">
        <v>42.081865000000001</v>
      </c>
      <c r="HB20" s="152">
        <v>58.352341000000003</v>
      </c>
      <c r="HC20" s="152">
        <v>21.257999999999999</v>
      </c>
      <c r="HD20" s="152">
        <v>610.70100000000002</v>
      </c>
      <c r="HE20" s="152">
        <v>144.02208899999999</v>
      </c>
      <c r="HF20" s="152">
        <v>153.46589</v>
      </c>
      <c r="HG20" s="152">
        <v>593.75838299999998</v>
      </c>
      <c r="HH20" s="152">
        <v>160.10500400000001</v>
      </c>
      <c r="HI20" s="152">
        <v>589.86922600000003</v>
      </c>
      <c r="HJ20" s="152">
        <v>0</v>
      </c>
      <c r="HK20" s="152">
        <v>0</v>
      </c>
      <c r="HL20" s="152">
        <v>183.510009</v>
      </c>
      <c r="HM20" s="152">
        <v>60.087184999999998</v>
      </c>
      <c r="HN20" s="152">
        <v>141.920682</v>
      </c>
    </row>
    <row r="21" spans="1:222" x14ac:dyDescent="0.3">
      <c r="A21" s="151">
        <v>38353</v>
      </c>
      <c r="B21" s="152">
        <v>-3427.4690329999999</v>
      </c>
      <c r="C21" s="152">
        <v>58137.516444000001</v>
      </c>
      <c r="D21" s="152">
        <v>46992.328792</v>
      </c>
      <c r="E21" s="152">
        <v>46894.758999999998</v>
      </c>
      <c r="F21" s="152">
        <v>97.569792000000007</v>
      </c>
      <c r="G21" s="152">
        <v>5032.1163329999999</v>
      </c>
      <c r="H21" s="152">
        <v>691.94534599999997</v>
      </c>
      <c r="I21" s="152">
        <v>3455.566738</v>
      </c>
      <c r="J21" s="152">
        <v>200.23823100000001</v>
      </c>
      <c r="K21" s="152">
        <v>18.224626000000001</v>
      </c>
      <c r="L21" s="152">
        <v>1462.429817</v>
      </c>
      <c r="M21" s="152">
        <v>310.28300000000002</v>
      </c>
      <c r="N21" s="152">
        <v>295.84100000000001</v>
      </c>
      <c r="O21" s="152">
        <v>14.442</v>
      </c>
      <c r="P21" s="152">
        <v>888.75431700000001</v>
      </c>
      <c r="Q21" s="152">
        <v>0</v>
      </c>
      <c r="R21" s="152">
        <v>4650.6415020000004</v>
      </c>
      <c r="S21" s="152">
        <v>4487.5229209999998</v>
      </c>
      <c r="T21" s="152">
        <v>163.11858100000001</v>
      </c>
      <c r="U21" s="152">
        <v>61564.985477000002</v>
      </c>
      <c r="V21" s="152">
        <v>48866.404999999999</v>
      </c>
      <c r="W21" s="152">
        <v>48772.027000000002</v>
      </c>
      <c r="X21" s="152">
        <v>94.378</v>
      </c>
      <c r="Y21" s="152">
        <v>6057.9858450000002</v>
      </c>
      <c r="Z21" s="152">
        <v>1747.5159960000001</v>
      </c>
      <c r="AA21" s="152">
        <v>1757.4760000000001</v>
      </c>
      <c r="AB21" s="152">
        <v>444.36500799999999</v>
      </c>
      <c r="AC21" s="152">
        <v>369.85514799999999</v>
      </c>
      <c r="AD21" s="152">
        <v>6630.8945569999996</v>
      </c>
      <c r="AE21" s="152">
        <v>3696.6735789999998</v>
      </c>
      <c r="AF21" s="152">
        <v>2078.4235789999998</v>
      </c>
      <c r="AG21" s="152">
        <v>1618.25</v>
      </c>
      <c r="AH21" s="152">
        <v>2934.2209779999998</v>
      </c>
      <c r="AI21" s="152">
        <v>2110.2387119999999</v>
      </c>
      <c r="AJ21" s="152">
        <v>823.98226599999998</v>
      </c>
      <c r="AK21" s="152">
        <v>0</v>
      </c>
      <c r="AL21" s="152">
        <v>9.700075</v>
      </c>
      <c r="AM21" s="152">
        <v>0</v>
      </c>
      <c r="AN21" s="152">
        <v>9.700075</v>
      </c>
      <c r="AO21" s="152">
        <v>-149.84700000000001</v>
      </c>
      <c r="AP21" s="152">
        <v>0.64200000000000002</v>
      </c>
      <c r="AQ21" s="152">
        <v>150.489</v>
      </c>
      <c r="AR21" s="152">
        <v>-3329.0685939999998</v>
      </c>
      <c r="AS21" s="152">
        <v>-3093.6418840000001</v>
      </c>
      <c r="AT21" s="152">
        <v>2427.0073309999998</v>
      </c>
      <c r="AU21" s="152">
        <v>1549.922</v>
      </c>
      <c r="AV21" s="152">
        <v>1254.0809999999999</v>
      </c>
      <c r="AW21" s="152">
        <v>295.84100000000001</v>
      </c>
      <c r="AX21" s="152">
        <v>877.085331</v>
      </c>
      <c r="AY21" s="152">
        <v>5520.6492150000004</v>
      </c>
      <c r="AZ21" s="152">
        <v>4648.2694860000001</v>
      </c>
      <c r="BA21" s="152">
        <v>2569.8459069999999</v>
      </c>
      <c r="BB21" s="152">
        <v>2078.4235789999998</v>
      </c>
      <c r="BC21" s="152">
        <v>872.379729</v>
      </c>
      <c r="BD21" s="152">
        <v>934.99844099999996</v>
      </c>
      <c r="BE21" s="152">
        <v>6548.7081779999999</v>
      </c>
      <c r="BF21" s="152">
        <v>-28.001681999999999</v>
      </c>
      <c r="BG21" s="152">
        <v>6576.7098599999999</v>
      </c>
      <c r="BH21" s="152">
        <v>5613.7097370000001</v>
      </c>
      <c r="BI21" s="152">
        <v>392.42899999999997</v>
      </c>
      <c r="BJ21" s="152">
        <v>5221.280737</v>
      </c>
      <c r="BK21" s="152">
        <v>392.27822200000003</v>
      </c>
      <c r="BL21" s="152">
        <v>97.228742999999994</v>
      </c>
      <c r="BM21" s="152">
        <v>2.1992600000000002</v>
      </c>
      <c r="BN21" s="152">
        <v>95.029482999999999</v>
      </c>
      <c r="BO21" s="152">
        <v>-148.6</v>
      </c>
      <c r="BP21" s="152">
        <v>0</v>
      </c>
      <c r="BQ21" s="152">
        <v>-148.6</v>
      </c>
      <c r="BR21" s="152">
        <v>605.5</v>
      </c>
      <c r="BS21" s="152">
        <v>0</v>
      </c>
      <c r="BT21" s="152">
        <v>-1121.8998309999999</v>
      </c>
      <c r="BU21" s="152">
        <v>519.34345699999994</v>
      </c>
      <c r="BV21" s="152">
        <v>1641.2432879999999</v>
      </c>
      <c r="BW21" s="152">
        <v>-88.490637000000007</v>
      </c>
      <c r="BX21" s="152">
        <v>0.93884000000000001</v>
      </c>
      <c r="BY21" s="152">
        <v>-89.429477000000006</v>
      </c>
      <c r="BZ21" s="152">
        <v>-89.429477000000006</v>
      </c>
      <c r="CA21" s="152">
        <v>0</v>
      </c>
      <c r="CB21" s="152">
        <v>2696.5</v>
      </c>
      <c r="CC21" s="152">
        <v>-48.525320000000001</v>
      </c>
      <c r="CD21" s="152">
        <v>-87.446541999999994</v>
      </c>
      <c r="CE21" s="152">
        <v>-38.921222</v>
      </c>
      <c r="CF21" s="152">
        <v>248.24743900000001</v>
      </c>
      <c r="CG21" s="152">
        <v>-2899.9457200000002</v>
      </c>
      <c r="CH21" s="152">
        <v>-1874.076208</v>
      </c>
      <c r="CI21" s="152">
        <v>3039.6410000000001</v>
      </c>
      <c r="CJ21" s="152">
        <v>-4916.91</v>
      </c>
      <c r="CK21" s="152">
        <v>3.191792</v>
      </c>
      <c r="CL21" s="152">
        <v>-1025.869512</v>
      </c>
      <c r="CM21" s="152">
        <v>-5168.4647400000003</v>
      </c>
      <c r="CN21" s="152">
        <v>4640.9414269999997</v>
      </c>
      <c r="CO21" s="152">
        <v>-3280.5432740000001</v>
      </c>
      <c r="CP21" s="152">
        <v>46833.523999999998</v>
      </c>
      <c r="CQ21" s="152">
        <v>61.234999999999999</v>
      </c>
      <c r="CR21" s="152">
        <v>510.83883100000003</v>
      </c>
      <c r="CS21" s="152">
        <v>0</v>
      </c>
      <c r="CT21" s="152">
        <v>181.106515</v>
      </c>
      <c r="CU21" s="152">
        <v>263.39249999999998</v>
      </c>
      <c r="CV21" s="152">
        <v>48745.016000000003</v>
      </c>
      <c r="CW21" s="152">
        <v>27.010999999999999</v>
      </c>
      <c r="CX21" s="152">
        <v>280.73479600000002</v>
      </c>
      <c r="CY21" s="152">
        <v>1386.2940000000001</v>
      </c>
      <c r="CZ21" s="152">
        <v>80.487200000000001</v>
      </c>
      <c r="DA21" s="152">
        <v>9446.5336459999999</v>
      </c>
      <c r="DB21" s="152">
        <v>12775.60224</v>
      </c>
      <c r="DC21" s="152">
        <v>0</v>
      </c>
      <c r="DD21" s="152">
        <v>-28.001681999999999</v>
      </c>
      <c r="DE21" s="152">
        <v>-19.393583</v>
      </c>
      <c r="DF21" s="152">
        <v>-8.6080989999999993</v>
      </c>
      <c r="DG21" s="152">
        <v>0</v>
      </c>
      <c r="DH21" s="152">
        <v>0</v>
      </c>
      <c r="DI21" s="152">
        <v>0</v>
      </c>
      <c r="DJ21" s="152">
        <v>0</v>
      </c>
      <c r="DK21" s="152">
        <v>0</v>
      </c>
      <c r="DL21" s="152">
        <v>1009.70986</v>
      </c>
      <c r="DM21" s="152">
        <v>1008.1391170000001</v>
      </c>
      <c r="DN21" s="152">
        <v>1.570743</v>
      </c>
      <c r="DO21" s="152">
        <v>0</v>
      </c>
      <c r="DP21" s="152">
        <v>5567</v>
      </c>
      <c r="DQ21" s="152">
        <v>0</v>
      </c>
      <c r="DR21" s="152">
        <v>5567</v>
      </c>
      <c r="DS21" s="152">
        <v>-51.371257</v>
      </c>
      <c r="DT21" s="152">
        <v>3365.0834129999998</v>
      </c>
      <c r="DU21" s="152">
        <v>-201.25748400000001</v>
      </c>
      <c r="DV21" s="152">
        <v>0</v>
      </c>
      <c r="DW21" s="152">
        <v>-201.25748400000001</v>
      </c>
      <c r="DX21" s="152">
        <v>-201.25748400000001</v>
      </c>
      <c r="DY21" s="152">
        <v>3566.340897</v>
      </c>
      <c r="DZ21" s="152">
        <v>973.2</v>
      </c>
      <c r="EA21" s="152">
        <v>2593.1408970000002</v>
      </c>
      <c r="EB21" s="152">
        <v>2593.1408970000002</v>
      </c>
      <c r="EC21" s="152">
        <v>1515.2903590000001</v>
      </c>
      <c r="ED21" s="152">
        <v>0</v>
      </c>
      <c r="EE21" s="152">
        <v>0</v>
      </c>
      <c r="EF21" s="152">
        <v>0</v>
      </c>
      <c r="EG21" s="152">
        <v>1515.2903590000001</v>
      </c>
      <c r="EH21" s="152">
        <v>-1766.7</v>
      </c>
      <c r="EI21" s="152">
        <v>0</v>
      </c>
      <c r="EJ21" s="152">
        <v>-1766.7</v>
      </c>
      <c r="EK21" s="152">
        <v>2676.4903589999999</v>
      </c>
      <c r="EL21" s="152">
        <v>99.5</v>
      </c>
      <c r="EM21" s="152">
        <v>2576.9903589999999</v>
      </c>
      <c r="EN21" s="152">
        <v>0.95408700000000002</v>
      </c>
      <c r="EO21" s="152">
        <v>592.62401</v>
      </c>
      <c r="EP21" s="152">
        <v>316.262135</v>
      </c>
      <c r="EQ21" s="152">
        <v>276.361875</v>
      </c>
      <c r="ER21" s="152">
        <v>0</v>
      </c>
      <c r="ES21" s="152">
        <v>-74.234639999999999</v>
      </c>
      <c r="ET21" s="152">
        <v>2.9061050000000002</v>
      </c>
      <c r="EU21" s="152">
        <v>-77.140744999999995</v>
      </c>
      <c r="EV21" s="152">
        <v>0</v>
      </c>
      <c r="EW21" s="152">
        <v>-77.140744999999995</v>
      </c>
      <c r="EX21" s="152">
        <v>0</v>
      </c>
      <c r="EY21" s="152">
        <v>1137.108291</v>
      </c>
      <c r="EZ21" s="152">
        <v>-498.91391499999997</v>
      </c>
      <c r="FA21" s="152">
        <v>291.88608499999998</v>
      </c>
      <c r="FB21" s="152">
        <v>291.88608499999998</v>
      </c>
      <c r="FC21" s="152">
        <v>0</v>
      </c>
      <c r="FD21" s="152">
        <v>-790.8</v>
      </c>
      <c r="FE21" s="152">
        <v>-279.8</v>
      </c>
      <c r="FF21" s="152">
        <v>-511</v>
      </c>
      <c r="FG21" s="152">
        <v>0.9</v>
      </c>
      <c r="FH21" s="152">
        <v>0</v>
      </c>
      <c r="FI21" s="152">
        <v>0.9</v>
      </c>
      <c r="FJ21" s="152">
        <v>1635.122206</v>
      </c>
      <c r="FK21" s="152">
        <v>-50.481104999999999</v>
      </c>
      <c r="FL21" s="152">
        <v>0</v>
      </c>
      <c r="FM21" s="152">
        <v>-50.481104999999999</v>
      </c>
      <c r="FN21" s="152">
        <v>1685.6033110000001</v>
      </c>
      <c r="FO21" s="152">
        <v>-279.60000000000002</v>
      </c>
      <c r="FP21" s="152">
        <v>-1040.5999999999999</v>
      </c>
      <c r="FQ21" s="152">
        <v>761</v>
      </c>
      <c r="FR21" s="152">
        <v>-731.29668900000001</v>
      </c>
      <c r="FS21" s="152">
        <v>-980.96382800000003</v>
      </c>
      <c r="FT21" s="152">
        <v>249.66713899999999</v>
      </c>
      <c r="FU21" s="152">
        <v>592.62563399999999</v>
      </c>
      <c r="FV21" s="152">
        <v>592.62563399999999</v>
      </c>
      <c r="FW21" s="152">
        <v>592.62563399999999</v>
      </c>
      <c r="FX21" s="152">
        <v>0</v>
      </c>
      <c r="FY21" s="152">
        <v>0</v>
      </c>
      <c r="FZ21" s="152">
        <v>0</v>
      </c>
      <c r="GA21" s="152">
        <v>0</v>
      </c>
      <c r="GB21" s="152">
        <v>0</v>
      </c>
      <c r="GC21" s="152">
        <v>0</v>
      </c>
      <c r="GD21" s="152">
        <v>0</v>
      </c>
      <c r="GE21" s="152">
        <v>0</v>
      </c>
      <c r="GF21" s="152">
        <v>0</v>
      </c>
      <c r="GG21" s="152">
        <v>0</v>
      </c>
      <c r="GH21" s="152">
        <v>0</v>
      </c>
      <c r="GI21" s="152">
        <v>0</v>
      </c>
      <c r="GJ21" s="152">
        <v>1842.061635</v>
      </c>
      <c r="GK21" s="152">
        <v>3166.1481020000001</v>
      </c>
      <c r="GL21" s="152">
        <v>-1068.56116</v>
      </c>
      <c r="GM21" s="152">
        <v>13.304448000000001</v>
      </c>
      <c r="GN21" s="152">
        <v>3302</v>
      </c>
      <c r="GO21" s="152">
        <v>0</v>
      </c>
      <c r="GP21" s="152">
        <v>0</v>
      </c>
      <c r="GQ21" s="152">
        <v>22.107348999999999</v>
      </c>
      <c r="GR21" s="152">
        <v>16.593575999999999</v>
      </c>
      <c r="GS21" s="152">
        <v>1.6310500000000001</v>
      </c>
      <c r="GT21" s="152">
        <v>28.893612999999998</v>
      </c>
      <c r="GU21" s="152">
        <v>160.15517399999999</v>
      </c>
      <c r="GV21" s="152">
        <v>367.35546499999998</v>
      </c>
      <c r="GW21" s="152">
        <v>0</v>
      </c>
      <c r="GX21" s="152">
        <v>0</v>
      </c>
      <c r="GY21" s="152">
        <v>0</v>
      </c>
      <c r="GZ21" s="152">
        <v>55.602179999999997</v>
      </c>
      <c r="HA21" s="152">
        <v>32.027611</v>
      </c>
      <c r="HB21" s="152">
        <v>52.598256999999997</v>
      </c>
      <c r="HC21" s="152">
        <v>30.978999999999999</v>
      </c>
      <c r="HD21" s="152">
        <v>413.386008</v>
      </c>
      <c r="HE21" s="152">
        <v>162.83809500000001</v>
      </c>
      <c r="HF21" s="152">
        <v>207.017053</v>
      </c>
      <c r="HG21" s="152">
        <v>623.09146299999998</v>
      </c>
      <c r="HH21" s="152">
        <v>216.127047</v>
      </c>
      <c r="HI21" s="152">
        <v>621.05904399999997</v>
      </c>
      <c r="HJ21" s="152">
        <v>0</v>
      </c>
      <c r="HK21" s="152">
        <v>0</v>
      </c>
      <c r="HL21" s="152">
        <v>191.06301999999999</v>
      </c>
      <c r="HM21" s="152">
        <v>62.774222999999999</v>
      </c>
      <c r="HN21" s="152">
        <v>163.123659</v>
      </c>
    </row>
    <row r="22" spans="1:222" x14ac:dyDescent="0.3">
      <c r="A22" s="153">
        <v>38443</v>
      </c>
      <c r="B22" s="152">
        <v>-171.91709499999999</v>
      </c>
      <c r="C22" s="152">
        <v>66376.033502000006</v>
      </c>
      <c r="D22" s="152">
        <v>54082.881911999997</v>
      </c>
      <c r="E22" s="152">
        <v>53977.035000000003</v>
      </c>
      <c r="F22" s="152">
        <v>105.846912</v>
      </c>
      <c r="G22" s="152">
        <v>4783.0689329999996</v>
      </c>
      <c r="H22" s="152">
        <v>723.49207799999999</v>
      </c>
      <c r="I22" s="152">
        <v>3000.8450309999998</v>
      </c>
      <c r="J22" s="152">
        <v>272.22517399999998</v>
      </c>
      <c r="K22" s="152">
        <v>81.490999000000002</v>
      </c>
      <c r="L22" s="152">
        <v>1612.2398519999999</v>
      </c>
      <c r="M22" s="152">
        <v>412.82400000000001</v>
      </c>
      <c r="N22" s="152">
        <v>404.82400000000001</v>
      </c>
      <c r="O22" s="152">
        <v>8</v>
      </c>
      <c r="P22" s="152">
        <v>936.02335200000005</v>
      </c>
      <c r="Q22" s="152">
        <v>0</v>
      </c>
      <c r="R22" s="152">
        <v>5897.8428050000002</v>
      </c>
      <c r="S22" s="152">
        <v>5733.8605820000002</v>
      </c>
      <c r="T22" s="152">
        <v>163.982223</v>
      </c>
      <c r="U22" s="152">
        <v>66547.950597000003</v>
      </c>
      <c r="V22" s="152">
        <v>54766.754999999997</v>
      </c>
      <c r="W22" s="152">
        <v>54654.7</v>
      </c>
      <c r="X22" s="152">
        <v>112.05500000000001</v>
      </c>
      <c r="Y22" s="152">
        <v>6913.0679899999996</v>
      </c>
      <c r="Z22" s="152">
        <v>2104.8399909999998</v>
      </c>
      <c r="AA22" s="152">
        <v>1864.3430000000001</v>
      </c>
      <c r="AB22" s="152">
        <v>587.85485300000005</v>
      </c>
      <c r="AC22" s="152">
        <v>557.83911899999998</v>
      </c>
      <c r="AD22" s="152">
        <v>4863.1489060000004</v>
      </c>
      <c r="AE22" s="152">
        <v>2546.2354810000002</v>
      </c>
      <c r="AF22" s="152">
        <v>1728.711481</v>
      </c>
      <c r="AG22" s="152">
        <v>817.524</v>
      </c>
      <c r="AH22" s="152">
        <v>2316.9134250000002</v>
      </c>
      <c r="AI22" s="152">
        <v>1393.3103080000001</v>
      </c>
      <c r="AJ22" s="152">
        <v>923.603117</v>
      </c>
      <c r="AK22" s="152">
        <v>0</v>
      </c>
      <c r="AL22" s="152">
        <v>4.978701</v>
      </c>
      <c r="AM22" s="152">
        <v>0</v>
      </c>
      <c r="AN22" s="152">
        <v>4.978701</v>
      </c>
      <c r="AO22" s="152">
        <v>-163.459</v>
      </c>
      <c r="AP22" s="152">
        <v>0.64500000000000002</v>
      </c>
      <c r="AQ22" s="152">
        <v>164.10400000000001</v>
      </c>
      <c r="AR22" s="152">
        <v>-2187.9238730000002</v>
      </c>
      <c r="AS22" s="152">
        <v>-5240.262796</v>
      </c>
      <c r="AT22" s="152">
        <v>1558.419312</v>
      </c>
      <c r="AU22" s="152">
        <v>1400.34997</v>
      </c>
      <c r="AV22" s="152">
        <v>995.52597000000003</v>
      </c>
      <c r="AW22" s="152">
        <v>404.82400000000001</v>
      </c>
      <c r="AX22" s="152">
        <v>158.06934200000001</v>
      </c>
      <c r="AY22" s="152">
        <v>6798.682108</v>
      </c>
      <c r="AZ22" s="152">
        <v>5212.4949790000001</v>
      </c>
      <c r="BA22" s="152">
        <v>3483.7834979999998</v>
      </c>
      <c r="BB22" s="152">
        <v>1728.711481</v>
      </c>
      <c r="BC22" s="152">
        <v>1586.1871289999999</v>
      </c>
      <c r="BD22" s="152">
        <v>-2962.7869129999999</v>
      </c>
      <c r="BE22" s="152">
        <v>-1366.434295</v>
      </c>
      <c r="BF22" s="152">
        <v>86.505471</v>
      </c>
      <c r="BG22" s="152">
        <v>-1452.939766</v>
      </c>
      <c r="BH22" s="152">
        <v>1596.3526179999999</v>
      </c>
      <c r="BI22" s="152">
        <v>450.11500000000001</v>
      </c>
      <c r="BJ22" s="152">
        <v>1146.2376180000001</v>
      </c>
      <c r="BK22" s="152">
        <v>-382.87217299999998</v>
      </c>
      <c r="BL22" s="152">
        <v>84.658399000000003</v>
      </c>
      <c r="BM22" s="152">
        <v>-1.4493549999999999</v>
      </c>
      <c r="BN22" s="152">
        <v>86.107754</v>
      </c>
      <c r="BO22" s="152">
        <v>-100.7</v>
      </c>
      <c r="BP22" s="152">
        <v>0</v>
      </c>
      <c r="BQ22" s="152">
        <v>-100.7</v>
      </c>
      <c r="BR22" s="152">
        <v>2617</v>
      </c>
      <c r="BS22" s="152">
        <v>0</v>
      </c>
      <c r="BT22" s="152">
        <v>4473.4850349999997</v>
      </c>
      <c r="BU22" s="152">
        <v>654.85547399999996</v>
      </c>
      <c r="BV22" s="152">
        <v>-3818.6295610000002</v>
      </c>
      <c r="BW22" s="152">
        <v>-17.661532000000001</v>
      </c>
      <c r="BX22" s="152">
        <v>-21.572368999999998</v>
      </c>
      <c r="BY22" s="152">
        <v>3.9108369999999999</v>
      </c>
      <c r="BZ22" s="152">
        <v>3.9108369999999999</v>
      </c>
      <c r="CA22" s="152">
        <v>0</v>
      </c>
      <c r="CB22" s="152">
        <v>-478</v>
      </c>
      <c r="CC22" s="152">
        <v>1541.640801</v>
      </c>
      <c r="CD22" s="152">
        <v>1492.290215</v>
      </c>
      <c r="CE22" s="152">
        <v>-49.350586</v>
      </c>
      <c r="CF22" s="152">
        <v>-1852.5477780000001</v>
      </c>
      <c r="CG22" s="152">
        <v>-2813.8721449999998</v>
      </c>
      <c r="CH22" s="152">
        <v>-683.87308800000005</v>
      </c>
      <c r="CI22" s="152">
        <v>4214.0039999999999</v>
      </c>
      <c r="CJ22" s="152">
        <v>-4891.6689999999999</v>
      </c>
      <c r="CK22" s="152">
        <v>-6.2080880000000001</v>
      </c>
      <c r="CL22" s="152">
        <v>-2129.999057</v>
      </c>
      <c r="CM22" s="152">
        <v>-3250.9090540000002</v>
      </c>
      <c r="CN22" s="152">
        <v>5892.8641040000002</v>
      </c>
      <c r="CO22" s="152">
        <v>-3729.5646740000002</v>
      </c>
      <c r="CP22" s="152">
        <v>53931.279000000002</v>
      </c>
      <c r="CQ22" s="152">
        <v>45.756</v>
      </c>
      <c r="CR22" s="152">
        <v>529.08659</v>
      </c>
      <c r="CS22" s="152">
        <v>0</v>
      </c>
      <c r="CT22" s="152">
        <v>194.40548799999999</v>
      </c>
      <c r="CU22" s="152">
        <v>263.39249999999998</v>
      </c>
      <c r="CV22" s="152">
        <v>54627.485999999997</v>
      </c>
      <c r="CW22" s="152">
        <v>27.213999999999999</v>
      </c>
      <c r="CX22" s="152">
        <v>376.65099099999998</v>
      </c>
      <c r="CY22" s="152">
        <v>1580.0319999999999</v>
      </c>
      <c r="CZ22" s="152">
        <v>148.15700000000001</v>
      </c>
      <c r="DA22" s="152">
        <v>2388.4812919999999</v>
      </c>
      <c r="DB22" s="152">
        <v>4576.4051650000001</v>
      </c>
      <c r="DC22" s="152">
        <v>0</v>
      </c>
      <c r="DD22" s="152">
        <v>86.505471</v>
      </c>
      <c r="DE22" s="152">
        <v>19.248304999999998</v>
      </c>
      <c r="DF22" s="152">
        <v>67.257165999999998</v>
      </c>
      <c r="DG22" s="152">
        <v>0</v>
      </c>
      <c r="DH22" s="152">
        <v>0</v>
      </c>
      <c r="DI22" s="152">
        <v>0</v>
      </c>
      <c r="DJ22" s="152">
        <v>0</v>
      </c>
      <c r="DK22" s="152">
        <v>0</v>
      </c>
      <c r="DL22" s="152">
        <v>251.06023400000001</v>
      </c>
      <c r="DM22" s="152">
        <v>250.951268</v>
      </c>
      <c r="DN22" s="152">
        <v>0.10896599999999999</v>
      </c>
      <c r="DO22" s="152">
        <v>0</v>
      </c>
      <c r="DP22" s="152">
        <v>-1704</v>
      </c>
      <c r="DQ22" s="152">
        <v>0</v>
      </c>
      <c r="DR22" s="152">
        <v>-1704</v>
      </c>
      <c r="DS22" s="152">
        <v>-16.041601</v>
      </c>
      <c r="DT22" s="152">
        <v>-611.33700399999998</v>
      </c>
      <c r="DU22" s="152">
        <v>132.369417</v>
      </c>
      <c r="DV22" s="152">
        <v>0</v>
      </c>
      <c r="DW22" s="152">
        <v>132.369417</v>
      </c>
      <c r="DX22" s="152">
        <v>132.369417</v>
      </c>
      <c r="DY22" s="152">
        <v>-743.70642099999998</v>
      </c>
      <c r="DZ22" s="152">
        <v>-1096.8</v>
      </c>
      <c r="EA22" s="152">
        <v>353.09357899999998</v>
      </c>
      <c r="EB22" s="152">
        <v>353.09357899999998</v>
      </c>
      <c r="EC22" s="152">
        <v>2156.4883960000002</v>
      </c>
      <c r="ED22" s="152">
        <v>210</v>
      </c>
      <c r="EE22" s="152">
        <v>0</v>
      </c>
      <c r="EF22" s="152">
        <v>210</v>
      </c>
      <c r="EG22" s="152">
        <v>1946.488396</v>
      </c>
      <c r="EH22" s="152">
        <v>-1645.6</v>
      </c>
      <c r="EI22" s="152">
        <v>0</v>
      </c>
      <c r="EJ22" s="152">
        <v>-1645.6</v>
      </c>
      <c r="EK22" s="152">
        <v>975.08839599999999</v>
      </c>
      <c r="EL22" s="152">
        <v>141.74100000000001</v>
      </c>
      <c r="EM22" s="152">
        <v>833.347396</v>
      </c>
      <c r="EN22" s="152">
        <v>-14.855381</v>
      </c>
      <c r="EO22" s="152">
        <v>-527.65342799999996</v>
      </c>
      <c r="EP22" s="152">
        <v>-1291.6132439999999</v>
      </c>
      <c r="EQ22" s="152">
        <v>763.95981600000005</v>
      </c>
      <c r="ER22" s="152">
        <v>0</v>
      </c>
      <c r="ES22" s="152">
        <v>1197.3642829999999</v>
      </c>
      <c r="ET22" s="152">
        <v>-2.0723999999999999E-2</v>
      </c>
      <c r="EU22" s="152">
        <v>1197.3850070000001</v>
      </c>
      <c r="EV22" s="152">
        <v>0</v>
      </c>
      <c r="EW22" s="152">
        <v>1197.3850070000001</v>
      </c>
      <c r="EX22" s="152">
        <v>0</v>
      </c>
      <c r="EY22" s="152">
        <v>-4001.261395</v>
      </c>
      <c r="EZ22" s="152">
        <v>-3339.4458460000001</v>
      </c>
      <c r="FA22" s="152">
        <v>-2668.9458460000001</v>
      </c>
      <c r="FB22" s="152">
        <v>-2683.0059099999999</v>
      </c>
      <c r="FC22" s="152">
        <v>14.060064000000001</v>
      </c>
      <c r="FD22" s="152">
        <v>-670.5</v>
      </c>
      <c r="FE22" s="152">
        <v>-531.9</v>
      </c>
      <c r="FF22" s="152">
        <v>-138.6</v>
      </c>
      <c r="FG22" s="152">
        <v>91.2</v>
      </c>
      <c r="FH22" s="152">
        <v>0</v>
      </c>
      <c r="FI22" s="152">
        <v>91.2</v>
      </c>
      <c r="FJ22" s="152">
        <v>-753.01554899999996</v>
      </c>
      <c r="FK22" s="152">
        <v>27.201478000000002</v>
      </c>
      <c r="FL22" s="152">
        <v>0</v>
      </c>
      <c r="FM22" s="152">
        <v>27.201478000000002</v>
      </c>
      <c r="FN22" s="152">
        <v>-780.21702700000003</v>
      </c>
      <c r="FO22" s="152">
        <v>-487.7</v>
      </c>
      <c r="FP22" s="152">
        <v>-599.79999999999995</v>
      </c>
      <c r="FQ22" s="152">
        <v>112.1</v>
      </c>
      <c r="FR22" s="152">
        <v>185.48297299999999</v>
      </c>
      <c r="FS22" s="152">
        <v>408.77525100000003</v>
      </c>
      <c r="FT22" s="152">
        <v>-223.29227800000001</v>
      </c>
      <c r="FU22" s="152">
        <v>200.29336599999999</v>
      </c>
      <c r="FV22" s="152">
        <v>200.29336599999999</v>
      </c>
      <c r="FW22" s="152">
        <v>200.29336599999999</v>
      </c>
      <c r="FX22" s="152">
        <v>0</v>
      </c>
      <c r="FY22" s="152">
        <v>0</v>
      </c>
      <c r="FZ22" s="152">
        <v>0</v>
      </c>
      <c r="GA22" s="152">
        <v>0</v>
      </c>
      <c r="GB22" s="152">
        <v>0</v>
      </c>
      <c r="GC22" s="152">
        <v>0</v>
      </c>
      <c r="GD22" s="152">
        <v>0</v>
      </c>
      <c r="GE22" s="152">
        <v>0</v>
      </c>
      <c r="GF22" s="152">
        <v>0</v>
      </c>
      <c r="GG22" s="152">
        <v>0</v>
      </c>
      <c r="GH22" s="152">
        <v>0</v>
      </c>
      <c r="GI22" s="152">
        <v>0</v>
      </c>
      <c r="GJ22" s="152">
        <v>-2740.5091769999999</v>
      </c>
      <c r="GK22" s="152">
        <v>1719.861795</v>
      </c>
      <c r="GL22" s="152">
        <v>-1088.572369</v>
      </c>
      <c r="GM22" s="152">
        <v>-2252.0571920000002</v>
      </c>
      <c r="GN22" s="152">
        <v>2139</v>
      </c>
      <c r="GO22" s="152">
        <v>0</v>
      </c>
      <c r="GP22" s="152">
        <v>0</v>
      </c>
      <c r="GQ22" s="152">
        <v>24.659755000000001</v>
      </c>
      <c r="GR22" s="152">
        <v>74.197794000000002</v>
      </c>
      <c r="GS22" s="152">
        <v>7.2932050000000004</v>
      </c>
      <c r="GT22" s="152">
        <v>29.035596000000002</v>
      </c>
      <c r="GU22" s="152">
        <v>167.80176</v>
      </c>
      <c r="GV22" s="152">
        <v>369.38452899999999</v>
      </c>
      <c r="GW22" s="152">
        <v>0</v>
      </c>
      <c r="GX22" s="152">
        <v>0</v>
      </c>
      <c r="GY22" s="152">
        <v>0</v>
      </c>
      <c r="GZ22" s="152">
        <v>72.798931999999994</v>
      </c>
      <c r="HA22" s="152">
        <v>41.335079</v>
      </c>
      <c r="HB22" s="152">
        <v>60.903353000000003</v>
      </c>
      <c r="HC22" s="152">
        <v>39.968000000000004</v>
      </c>
      <c r="HD22" s="152">
        <v>547.88685299999997</v>
      </c>
      <c r="HE22" s="152">
        <v>415.84213999999997</v>
      </c>
      <c r="HF22" s="152">
        <v>141.99697900000001</v>
      </c>
      <c r="HG22" s="152">
        <v>688.902874</v>
      </c>
      <c r="HH22" s="152">
        <v>233.490692</v>
      </c>
      <c r="HI22" s="152">
        <v>601.15774199999998</v>
      </c>
      <c r="HJ22" s="152">
        <v>0</v>
      </c>
      <c r="HK22" s="152">
        <v>0</v>
      </c>
      <c r="HL22" s="152">
        <v>184.94057000000001</v>
      </c>
      <c r="HM22" s="152">
        <v>72.032499000000001</v>
      </c>
      <c r="HN22" s="152">
        <v>141.703867</v>
      </c>
    </row>
    <row r="23" spans="1:222" x14ac:dyDescent="0.3">
      <c r="A23" s="154">
        <v>38534</v>
      </c>
      <c r="B23" s="152">
        <v>69.895537000000004</v>
      </c>
      <c r="C23" s="152">
        <v>66533.121773999999</v>
      </c>
      <c r="D23" s="152">
        <v>54289.879143999999</v>
      </c>
      <c r="E23" s="152">
        <v>54183.345999999998</v>
      </c>
      <c r="F23" s="152">
        <v>106.53314399999999</v>
      </c>
      <c r="G23" s="152">
        <v>4742.3186850000002</v>
      </c>
      <c r="H23" s="152">
        <v>729.21602700000005</v>
      </c>
      <c r="I23" s="152">
        <v>2688.6931380000001</v>
      </c>
      <c r="J23" s="152">
        <v>467.78636799999998</v>
      </c>
      <c r="K23" s="152">
        <v>109.575507</v>
      </c>
      <c r="L23" s="152">
        <v>1548.861427</v>
      </c>
      <c r="M23" s="152">
        <v>119.09099999999999</v>
      </c>
      <c r="N23" s="152">
        <v>91.069000000000003</v>
      </c>
      <c r="O23" s="152">
        <v>28.021999999999998</v>
      </c>
      <c r="P23" s="152">
        <v>1180.1994279999999</v>
      </c>
      <c r="Q23" s="152">
        <v>0</v>
      </c>
      <c r="R23" s="152">
        <v>5952.0625179999997</v>
      </c>
      <c r="S23" s="152">
        <v>5785.5140019999999</v>
      </c>
      <c r="T23" s="152">
        <v>166.54851600000001</v>
      </c>
      <c r="U23" s="152">
        <v>66463.226236999995</v>
      </c>
      <c r="V23" s="152">
        <v>56001.142999999996</v>
      </c>
      <c r="W23" s="152">
        <v>55871.366000000002</v>
      </c>
      <c r="X23" s="152">
        <v>129.77699999999999</v>
      </c>
      <c r="Y23" s="152">
        <v>6435.7227640000001</v>
      </c>
      <c r="Z23" s="152">
        <v>2092.617968</v>
      </c>
      <c r="AA23" s="152">
        <v>1905.2570000000001</v>
      </c>
      <c r="AB23" s="152">
        <v>647.45038499999998</v>
      </c>
      <c r="AC23" s="152">
        <v>296.42706399999997</v>
      </c>
      <c r="AD23" s="152">
        <v>3999.7991050000001</v>
      </c>
      <c r="AE23" s="152">
        <v>988.25170800000001</v>
      </c>
      <c r="AF23" s="152">
        <v>191.018708</v>
      </c>
      <c r="AG23" s="152">
        <v>797.23299999999995</v>
      </c>
      <c r="AH23" s="152">
        <v>3011.5473969999998</v>
      </c>
      <c r="AI23" s="152">
        <v>2065.367088</v>
      </c>
      <c r="AJ23" s="152">
        <v>946.18030899999997</v>
      </c>
      <c r="AK23" s="152">
        <v>0</v>
      </c>
      <c r="AL23" s="152">
        <v>26.561368000000002</v>
      </c>
      <c r="AM23" s="152">
        <v>0</v>
      </c>
      <c r="AN23" s="152">
        <v>26.561368000000002</v>
      </c>
      <c r="AO23" s="152">
        <v>-164.43799999999999</v>
      </c>
      <c r="AP23" s="152">
        <v>0.65</v>
      </c>
      <c r="AQ23" s="152">
        <v>165.08799999999999</v>
      </c>
      <c r="AR23" s="152">
        <v>3613.4634890000002</v>
      </c>
      <c r="AS23" s="152">
        <v>-4140.4757879999997</v>
      </c>
      <c r="AT23" s="152">
        <v>1518.152777</v>
      </c>
      <c r="AU23" s="152">
        <v>1421.6869999999999</v>
      </c>
      <c r="AV23" s="152">
        <v>1330.6179999999999</v>
      </c>
      <c r="AW23" s="152">
        <v>91.069000000000003</v>
      </c>
      <c r="AX23" s="152">
        <v>96.465777000000003</v>
      </c>
      <c r="AY23" s="152">
        <v>5658.628565</v>
      </c>
      <c r="AZ23" s="152">
        <v>3746.0439809999998</v>
      </c>
      <c r="BA23" s="152">
        <v>3555.0252730000002</v>
      </c>
      <c r="BB23" s="152">
        <v>191.018708</v>
      </c>
      <c r="BC23" s="152">
        <v>1912.5845839999999</v>
      </c>
      <c r="BD23" s="152">
        <v>2099.9952469999998</v>
      </c>
      <c r="BE23" s="152">
        <v>2446.8549699999999</v>
      </c>
      <c r="BF23" s="152">
        <v>18.536674999999999</v>
      </c>
      <c r="BG23" s="152">
        <v>2428.318295</v>
      </c>
      <c r="BH23" s="152">
        <v>346.85972299999997</v>
      </c>
      <c r="BI23" s="152">
        <v>1781.4659999999999</v>
      </c>
      <c r="BJ23" s="152">
        <v>-1434.6062770000001</v>
      </c>
      <c r="BK23" s="152">
        <v>11.487577999999999</v>
      </c>
      <c r="BL23" s="152">
        <v>53.008096000000002</v>
      </c>
      <c r="BM23" s="152">
        <v>-3.992715</v>
      </c>
      <c r="BN23" s="152">
        <v>57.000810999999999</v>
      </c>
      <c r="BO23" s="152">
        <v>0</v>
      </c>
      <c r="BP23" s="152">
        <v>0</v>
      </c>
      <c r="BQ23" s="152">
        <v>0</v>
      </c>
      <c r="BR23" s="152">
        <v>984.2</v>
      </c>
      <c r="BS23" s="152">
        <v>0</v>
      </c>
      <c r="BT23" s="152">
        <v>1272.6411720000001</v>
      </c>
      <c r="BU23" s="152">
        <v>-154.487675</v>
      </c>
      <c r="BV23" s="152">
        <v>-1427.128847</v>
      </c>
      <c r="BW23" s="152">
        <v>-19.627970000000001</v>
      </c>
      <c r="BX23" s="152">
        <v>13.109657</v>
      </c>
      <c r="BY23" s="152">
        <v>-32.737627000000003</v>
      </c>
      <c r="BZ23" s="152">
        <v>-32.737627000000003</v>
      </c>
      <c r="CA23" s="152">
        <v>0</v>
      </c>
      <c r="CB23" s="152">
        <v>280</v>
      </c>
      <c r="CC23" s="152">
        <v>4381.302858</v>
      </c>
      <c r="CD23" s="152">
        <v>4378.2407629999998</v>
      </c>
      <c r="CE23" s="152">
        <v>-3.0620949999999998</v>
      </c>
      <c r="CF23" s="152">
        <v>3708.005952</v>
      </c>
      <c r="CG23" s="152">
        <v>-3404.6679349999999</v>
      </c>
      <c r="CH23" s="152">
        <v>-1711.263856</v>
      </c>
      <c r="CI23" s="152">
        <v>4790.8360000000002</v>
      </c>
      <c r="CJ23" s="152">
        <v>-6478.8559999999998</v>
      </c>
      <c r="CK23" s="152">
        <v>-23.243856000000001</v>
      </c>
      <c r="CL23" s="152">
        <v>-1693.4040789999999</v>
      </c>
      <c r="CM23" s="152">
        <v>-2450.9376779999998</v>
      </c>
      <c r="CN23" s="152">
        <v>5925.5011500000001</v>
      </c>
      <c r="CO23" s="152">
        <v>-767.83936900000003</v>
      </c>
      <c r="CP23" s="152">
        <v>54085.141000000003</v>
      </c>
      <c r="CQ23" s="152">
        <v>98.204999999999998</v>
      </c>
      <c r="CR23" s="152">
        <v>533.20621600000004</v>
      </c>
      <c r="CS23" s="152">
        <v>0</v>
      </c>
      <c r="CT23" s="152">
        <v>196.00981100000001</v>
      </c>
      <c r="CU23" s="152">
        <v>249.570999</v>
      </c>
      <c r="CV23" s="152">
        <v>55846.493000000002</v>
      </c>
      <c r="CW23" s="152">
        <v>24.873000000000001</v>
      </c>
      <c r="CX23" s="152">
        <v>399.53576800000002</v>
      </c>
      <c r="CY23" s="152">
        <v>1589.694</v>
      </c>
      <c r="CZ23" s="152">
        <v>103.3882</v>
      </c>
      <c r="DA23" s="152">
        <v>8191.8229300000003</v>
      </c>
      <c r="DB23" s="152">
        <v>4578.3594409999996</v>
      </c>
      <c r="DC23" s="152">
        <v>0</v>
      </c>
      <c r="DD23" s="152">
        <v>18.536674999999999</v>
      </c>
      <c r="DE23" s="152">
        <v>-62.095331000000002</v>
      </c>
      <c r="DF23" s="152">
        <v>80.632006000000004</v>
      </c>
      <c r="DG23" s="152">
        <v>0</v>
      </c>
      <c r="DH23" s="152">
        <v>0</v>
      </c>
      <c r="DI23" s="152">
        <v>0</v>
      </c>
      <c r="DJ23" s="152">
        <v>0</v>
      </c>
      <c r="DK23" s="152">
        <v>0</v>
      </c>
      <c r="DL23" s="152">
        <v>-602.68170499999997</v>
      </c>
      <c r="DM23" s="152">
        <v>-593.54489100000001</v>
      </c>
      <c r="DN23" s="152">
        <v>-9.1368139999999993</v>
      </c>
      <c r="DO23" s="152">
        <v>0</v>
      </c>
      <c r="DP23" s="152">
        <v>3031</v>
      </c>
      <c r="DQ23" s="152">
        <v>0</v>
      </c>
      <c r="DR23" s="152">
        <v>3031</v>
      </c>
      <c r="DS23" s="152">
        <v>53.008096000000002</v>
      </c>
      <c r="DT23" s="152">
        <v>124.23558300000001</v>
      </c>
      <c r="DU23" s="152">
        <v>-140.35207600000001</v>
      </c>
      <c r="DV23" s="152">
        <v>0</v>
      </c>
      <c r="DW23" s="152">
        <v>-140.35207600000001</v>
      </c>
      <c r="DX23" s="152">
        <v>-140.35207600000001</v>
      </c>
      <c r="DY23" s="152">
        <v>264.58765899999997</v>
      </c>
      <c r="DZ23" s="152">
        <v>-20</v>
      </c>
      <c r="EA23" s="152">
        <v>284.58765899999997</v>
      </c>
      <c r="EB23" s="152">
        <v>284.58765899999997</v>
      </c>
      <c r="EC23" s="152">
        <v>-1623.337534</v>
      </c>
      <c r="ED23" s="152">
        <v>0</v>
      </c>
      <c r="EE23" s="152">
        <v>0</v>
      </c>
      <c r="EF23" s="152">
        <v>0</v>
      </c>
      <c r="EG23" s="152">
        <v>-1623.337534</v>
      </c>
      <c r="EH23" s="152">
        <v>-1231.0999999999999</v>
      </c>
      <c r="EI23" s="152">
        <v>0</v>
      </c>
      <c r="EJ23" s="152">
        <v>-1231.0999999999999</v>
      </c>
      <c r="EK23" s="152">
        <v>-1376.4375339999999</v>
      </c>
      <c r="EL23" s="152">
        <v>13</v>
      </c>
      <c r="EM23" s="152">
        <v>-1389.4375339999999</v>
      </c>
      <c r="EN23" s="152">
        <v>0.57800399999999996</v>
      </c>
      <c r="EO23" s="152">
        <v>2479.0613410000001</v>
      </c>
      <c r="EP23" s="152">
        <v>2301.1141619999999</v>
      </c>
      <c r="EQ23" s="152">
        <v>177.94717900000001</v>
      </c>
      <c r="ER23" s="152">
        <v>0</v>
      </c>
      <c r="ES23" s="152">
        <v>-2634.1270199999999</v>
      </c>
      <c r="ET23" s="152">
        <v>-0.76977799999999996</v>
      </c>
      <c r="EU23" s="152">
        <v>-2633.357242</v>
      </c>
      <c r="EV23" s="152">
        <v>0</v>
      </c>
      <c r="EW23" s="152">
        <v>-2633.357242</v>
      </c>
      <c r="EX23" s="152">
        <v>0</v>
      </c>
      <c r="EY23" s="152">
        <v>-1428.9956259999999</v>
      </c>
      <c r="EZ23" s="152">
        <v>-1580.0098230000001</v>
      </c>
      <c r="FA23" s="152">
        <v>-806.90982299999996</v>
      </c>
      <c r="FB23" s="152">
        <v>-792.84975899999995</v>
      </c>
      <c r="FC23" s="152">
        <v>-14.060064000000001</v>
      </c>
      <c r="FD23" s="152">
        <v>-773.1</v>
      </c>
      <c r="FE23" s="152">
        <v>-388</v>
      </c>
      <c r="FF23" s="152">
        <v>-385.1</v>
      </c>
      <c r="FG23" s="152">
        <v>82.5</v>
      </c>
      <c r="FH23" s="152">
        <v>0</v>
      </c>
      <c r="FI23" s="152">
        <v>82.5</v>
      </c>
      <c r="FJ23" s="152">
        <v>68.514196999999996</v>
      </c>
      <c r="FK23" s="152">
        <v>-16.510394000000002</v>
      </c>
      <c r="FL23" s="152">
        <v>0</v>
      </c>
      <c r="FM23" s="152">
        <v>-16.510394000000002</v>
      </c>
      <c r="FN23" s="152">
        <v>85.024591000000001</v>
      </c>
      <c r="FO23" s="152">
        <v>103.7</v>
      </c>
      <c r="FP23" s="152">
        <v>-646.70000000000005</v>
      </c>
      <c r="FQ23" s="152">
        <v>750.4</v>
      </c>
      <c r="FR23" s="152">
        <v>-298.675409</v>
      </c>
      <c r="FS23" s="152">
        <v>5.5724309999999999</v>
      </c>
      <c r="FT23" s="152">
        <v>-304.24784</v>
      </c>
      <c r="FU23" s="152">
        <v>21.494748999999999</v>
      </c>
      <c r="FV23" s="152">
        <v>21.494748999999999</v>
      </c>
      <c r="FW23" s="152">
        <v>21.494748999999999</v>
      </c>
      <c r="FX23" s="152">
        <v>0</v>
      </c>
      <c r="FY23" s="152">
        <v>0</v>
      </c>
      <c r="FZ23" s="152">
        <v>0</v>
      </c>
      <c r="GA23" s="152">
        <v>0</v>
      </c>
      <c r="GB23" s="152">
        <v>0</v>
      </c>
      <c r="GC23" s="152">
        <v>0</v>
      </c>
      <c r="GD23" s="152">
        <v>0</v>
      </c>
      <c r="GE23" s="152">
        <v>0</v>
      </c>
      <c r="GF23" s="152">
        <v>0</v>
      </c>
      <c r="GG23" s="152">
        <v>0</v>
      </c>
      <c r="GH23" s="152">
        <v>0</v>
      </c>
      <c r="GI23" s="152">
        <v>0</v>
      </c>
      <c r="GJ23" s="152">
        <v>-1095.376839</v>
      </c>
      <c r="GK23" s="152">
        <v>458.036562</v>
      </c>
      <c r="GL23" s="152">
        <v>-573.79034300000001</v>
      </c>
      <c r="GM23" s="152">
        <v>-1133.3385040000001</v>
      </c>
      <c r="GN23" s="152">
        <v>1264.2</v>
      </c>
      <c r="GO23" s="152">
        <v>0</v>
      </c>
      <c r="GP23" s="152">
        <v>0</v>
      </c>
      <c r="GQ23" s="152">
        <v>53.902493999999997</v>
      </c>
      <c r="GR23" s="152">
        <v>99.768821000000003</v>
      </c>
      <c r="GS23" s="152">
        <v>9.8066859999999991</v>
      </c>
      <c r="GT23" s="152">
        <v>29.319562999999999</v>
      </c>
      <c r="GU23" s="152">
        <v>173.86077800000001</v>
      </c>
      <c r="GV23" s="152">
        <v>371.77389499999998</v>
      </c>
      <c r="GW23" s="152">
        <v>0</v>
      </c>
      <c r="GX23" s="152">
        <v>0</v>
      </c>
      <c r="GY23" s="152">
        <v>0</v>
      </c>
      <c r="GZ23" s="152">
        <v>80.016146000000006</v>
      </c>
      <c r="HA23" s="152">
        <v>38.174768999999998</v>
      </c>
      <c r="HB23" s="152">
        <v>82.456128000000007</v>
      </c>
      <c r="HC23" s="152">
        <v>18.536000000000001</v>
      </c>
      <c r="HD23" s="152">
        <v>628.91438500000004</v>
      </c>
      <c r="HE23" s="152">
        <v>124.38998599999999</v>
      </c>
      <c r="HF23" s="152">
        <v>172.03707800000001</v>
      </c>
      <c r="HG23" s="152">
        <v>460.73473000000001</v>
      </c>
      <c r="HH23" s="152">
        <v>224.54927900000001</v>
      </c>
      <c r="HI23" s="152">
        <v>518.11881800000003</v>
      </c>
      <c r="HJ23" s="152">
        <v>0</v>
      </c>
      <c r="HK23" s="152">
        <v>0</v>
      </c>
      <c r="HL23" s="152">
        <v>159.39442</v>
      </c>
      <c r="HM23" s="152">
        <v>72.870213000000007</v>
      </c>
      <c r="HN23" s="152">
        <v>135.24117899999999</v>
      </c>
    </row>
    <row r="24" spans="1:222" x14ac:dyDescent="0.3">
      <c r="A24" s="155">
        <v>38626</v>
      </c>
      <c r="B24" s="152">
        <v>-2191.8855749999998</v>
      </c>
      <c r="C24" s="152">
        <v>71730.498900000006</v>
      </c>
      <c r="D24" s="152">
        <v>59267.768552000001</v>
      </c>
      <c r="E24" s="152">
        <v>59177.815999999999</v>
      </c>
      <c r="F24" s="152">
        <v>89.952551999999997</v>
      </c>
      <c r="G24" s="152">
        <v>4892.4022150000001</v>
      </c>
      <c r="H24" s="152">
        <v>708.47181399999999</v>
      </c>
      <c r="I24" s="152">
        <v>2658.3048140000001</v>
      </c>
      <c r="J24" s="152">
        <v>609.99900000000002</v>
      </c>
      <c r="K24" s="152">
        <v>139.81066799999999</v>
      </c>
      <c r="L24" s="152">
        <v>1738.908717</v>
      </c>
      <c r="M24" s="152">
        <v>203.40700000000001</v>
      </c>
      <c r="N24" s="152">
        <v>183.40700000000001</v>
      </c>
      <c r="O24" s="152">
        <v>20</v>
      </c>
      <c r="P24" s="152">
        <v>1258.287716</v>
      </c>
      <c r="Q24" s="152">
        <v>0</v>
      </c>
      <c r="R24" s="152">
        <v>5831.4194159999997</v>
      </c>
      <c r="S24" s="152">
        <v>5681.3734130000003</v>
      </c>
      <c r="T24" s="152">
        <v>150.04600300000001</v>
      </c>
      <c r="U24" s="152">
        <v>73922.384474999999</v>
      </c>
      <c r="V24" s="152">
        <v>62661.064588000001</v>
      </c>
      <c r="W24" s="152">
        <v>62521.432999999997</v>
      </c>
      <c r="X24" s="152">
        <v>139.63158799999999</v>
      </c>
      <c r="Y24" s="152">
        <v>6946.4057919999996</v>
      </c>
      <c r="Z24" s="152">
        <v>2172.4598409999999</v>
      </c>
      <c r="AA24" s="152">
        <v>2073.3130000000001</v>
      </c>
      <c r="AB24" s="152">
        <v>660.69299999999998</v>
      </c>
      <c r="AC24" s="152">
        <v>224.02935099999999</v>
      </c>
      <c r="AD24" s="152">
        <v>4299.5615429999998</v>
      </c>
      <c r="AE24" s="152">
        <v>1394.1581940000001</v>
      </c>
      <c r="AF24" s="152">
        <v>410.69519400000001</v>
      </c>
      <c r="AG24" s="152">
        <v>983.46299999999997</v>
      </c>
      <c r="AH24" s="152">
        <v>2905.4033490000002</v>
      </c>
      <c r="AI24" s="152">
        <v>1579.367115</v>
      </c>
      <c r="AJ24" s="152">
        <v>1326.0362339999999</v>
      </c>
      <c r="AK24" s="152">
        <v>0</v>
      </c>
      <c r="AL24" s="152">
        <v>15.352551999999999</v>
      </c>
      <c r="AM24" s="152">
        <v>0</v>
      </c>
      <c r="AN24" s="152">
        <v>15.352551999999999</v>
      </c>
      <c r="AO24" s="152">
        <v>-176.07499999999999</v>
      </c>
      <c r="AP24" s="152">
        <v>0.65400000000000003</v>
      </c>
      <c r="AQ24" s="152">
        <v>176.72900000000001</v>
      </c>
      <c r="AR24" s="152">
        <v>-810.05350799999997</v>
      </c>
      <c r="AS24" s="152">
        <v>-6852.4506600000004</v>
      </c>
      <c r="AT24" s="152">
        <v>331.25713500000001</v>
      </c>
      <c r="AU24" s="152">
        <v>324.63499999999999</v>
      </c>
      <c r="AV24" s="152">
        <v>141.22800000000001</v>
      </c>
      <c r="AW24" s="152">
        <v>183.40700000000001</v>
      </c>
      <c r="AX24" s="152">
        <v>6.6221350000000001</v>
      </c>
      <c r="AY24" s="152">
        <v>7183.7077950000003</v>
      </c>
      <c r="AZ24" s="152">
        <v>4813.3983459999999</v>
      </c>
      <c r="BA24" s="152">
        <v>4402.703152</v>
      </c>
      <c r="BB24" s="152">
        <v>410.69519400000001</v>
      </c>
      <c r="BC24" s="152">
        <v>2370.3094489999999</v>
      </c>
      <c r="BD24" s="152">
        <v>1717.644546</v>
      </c>
      <c r="BE24" s="152">
        <v>1275.976977</v>
      </c>
      <c r="BF24" s="152">
        <v>10.79768</v>
      </c>
      <c r="BG24" s="152">
        <v>1265.1792969999999</v>
      </c>
      <c r="BH24" s="152">
        <v>-441.66756900000001</v>
      </c>
      <c r="BI24" s="152">
        <v>732.64626399999997</v>
      </c>
      <c r="BJ24" s="152">
        <v>-1174.3138329999999</v>
      </c>
      <c r="BK24" s="152">
        <v>126.944194</v>
      </c>
      <c r="BL24" s="152">
        <v>-402.24552899999998</v>
      </c>
      <c r="BM24" s="152">
        <v>-2.5126110000000001</v>
      </c>
      <c r="BN24" s="152">
        <v>-399.73291799999998</v>
      </c>
      <c r="BO24" s="152">
        <v>-97.7</v>
      </c>
      <c r="BP24" s="152">
        <v>0</v>
      </c>
      <c r="BQ24" s="152">
        <v>-97.7</v>
      </c>
      <c r="BR24" s="152">
        <v>615.1</v>
      </c>
      <c r="BS24" s="152">
        <v>0</v>
      </c>
      <c r="BT24" s="152">
        <v>182.21624700000001</v>
      </c>
      <c r="BU24" s="152">
        <v>429.19213100000002</v>
      </c>
      <c r="BV24" s="152">
        <v>246.97588400000001</v>
      </c>
      <c r="BW24" s="152">
        <v>97.182607000000004</v>
      </c>
      <c r="BX24" s="152">
        <v>5.4770589999999997</v>
      </c>
      <c r="BY24" s="152">
        <v>91.705547999999993</v>
      </c>
      <c r="BZ24" s="152">
        <v>91.705547999999993</v>
      </c>
      <c r="CA24" s="152">
        <v>0</v>
      </c>
      <c r="CB24" s="152">
        <v>1428.7</v>
      </c>
      <c r="CC24" s="152">
        <v>4142.5363589999997</v>
      </c>
      <c r="CD24" s="152">
        <v>4129.476232</v>
      </c>
      <c r="CE24" s="152">
        <v>-13.060127</v>
      </c>
      <c r="CF24" s="152">
        <v>1557.9070670000001</v>
      </c>
      <c r="CG24" s="152">
        <v>-5447.2996130000001</v>
      </c>
      <c r="CH24" s="152">
        <v>-3393.2960360000002</v>
      </c>
      <c r="CI24" s="152">
        <v>3450.3870000000002</v>
      </c>
      <c r="CJ24" s="152">
        <v>-6794.0029999999997</v>
      </c>
      <c r="CK24" s="152">
        <v>-49.679036000000004</v>
      </c>
      <c r="CL24" s="152">
        <v>-2054.003577</v>
      </c>
      <c r="CM24" s="152">
        <v>-2560.652826</v>
      </c>
      <c r="CN24" s="152">
        <v>5816.0668640000004</v>
      </c>
      <c r="CO24" s="152">
        <v>-4952.5898669999997</v>
      </c>
      <c r="CP24" s="152">
        <v>59068.821000000004</v>
      </c>
      <c r="CQ24" s="152">
        <v>108.995</v>
      </c>
      <c r="CR24" s="152">
        <v>531.92220099999997</v>
      </c>
      <c r="CS24" s="152">
        <v>0</v>
      </c>
      <c r="CT24" s="152">
        <v>176.54961299999999</v>
      </c>
      <c r="CU24" s="152">
        <v>277.214001</v>
      </c>
      <c r="CV24" s="152">
        <v>62477.082999999999</v>
      </c>
      <c r="CW24" s="152">
        <v>44.35</v>
      </c>
      <c r="CX24" s="152">
        <v>294.45006100000001</v>
      </c>
      <c r="CY24" s="152">
        <v>1817.8489999999999</v>
      </c>
      <c r="CZ24" s="152">
        <v>60.160780000000003</v>
      </c>
      <c r="DA24" s="152">
        <v>6178.9626019999996</v>
      </c>
      <c r="DB24" s="152">
        <v>6989.0161099999996</v>
      </c>
      <c r="DC24" s="152">
        <v>0</v>
      </c>
      <c r="DD24" s="152">
        <v>10.79768</v>
      </c>
      <c r="DE24" s="152">
        <v>-0.278918</v>
      </c>
      <c r="DF24" s="152">
        <v>11.076598000000001</v>
      </c>
      <c r="DG24" s="152">
        <v>0</v>
      </c>
      <c r="DH24" s="152">
        <v>0</v>
      </c>
      <c r="DI24" s="152">
        <v>0</v>
      </c>
      <c r="DJ24" s="152">
        <v>0</v>
      </c>
      <c r="DK24" s="152">
        <v>0</v>
      </c>
      <c r="DL24" s="152">
        <v>936.18786499999999</v>
      </c>
      <c r="DM24" s="152">
        <v>936.18786499999999</v>
      </c>
      <c r="DN24" s="152">
        <v>0</v>
      </c>
      <c r="DO24" s="152">
        <v>0</v>
      </c>
      <c r="DP24" s="152">
        <v>328.99143199999997</v>
      </c>
      <c r="DQ24" s="152">
        <v>285.99143199999997</v>
      </c>
      <c r="DR24" s="152">
        <v>43</v>
      </c>
      <c r="DS24" s="152">
        <v>-499.94552900000002</v>
      </c>
      <c r="DT24" s="152">
        <v>-1653.622316</v>
      </c>
      <c r="DU24" s="152">
        <v>-69.901825000000002</v>
      </c>
      <c r="DV24" s="152">
        <v>0</v>
      </c>
      <c r="DW24" s="152">
        <v>-69.901825000000002</v>
      </c>
      <c r="DX24" s="152">
        <v>-69.901825000000002</v>
      </c>
      <c r="DY24" s="152">
        <v>-1583.720491</v>
      </c>
      <c r="DZ24" s="152">
        <v>-1405.9</v>
      </c>
      <c r="EA24" s="152">
        <v>-177.820491</v>
      </c>
      <c r="EB24" s="152">
        <v>-177.820491</v>
      </c>
      <c r="EC24" s="152">
        <v>852.30981799999995</v>
      </c>
      <c r="ED24" s="152">
        <v>0</v>
      </c>
      <c r="EE24" s="152">
        <v>0</v>
      </c>
      <c r="EF24" s="152">
        <v>0</v>
      </c>
      <c r="EG24" s="152">
        <v>852.30981799999995</v>
      </c>
      <c r="EH24" s="152">
        <v>-438</v>
      </c>
      <c r="EI24" s="152">
        <v>0</v>
      </c>
      <c r="EJ24" s="152">
        <v>-438</v>
      </c>
      <c r="EK24" s="152">
        <v>675.20981800000004</v>
      </c>
      <c r="EL24" s="152">
        <v>-34</v>
      </c>
      <c r="EM24" s="152">
        <v>709.20981800000004</v>
      </c>
      <c r="EN24" s="152">
        <v>-5.8974339999999996</v>
      </c>
      <c r="EO24" s="152">
        <v>-2514.5364159999999</v>
      </c>
      <c r="EP24" s="152">
        <v>-2099.1116430000002</v>
      </c>
      <c r="EQ24" s="152">
        <v>-415.42477300000002</v>
      </c>
      <c r="ER24" s="152">
        <v>0</v>
      </c>
      <c r="ES24" s="152">
        <v>2949.6259810000001</v>
      </c>
      <c r="ET24" s="152">
        <v>0.74786399999999997</v>
      </c>
      <c r="EU24" s="152">
        <v>2948.8781170000002</v>
      </c>
      <c r="EV24" s="152">
        <v>0</v>
      </c>
      <c r="EW24" s="152">
        <v>2948.8781170000002</v>
      </c>
      <c r="EX24" s="152">
        <v>0</v>
      </c>
      <c r="EY24" s="152">
        <v>435.468703</v>
      </c>
      <c r="EZ24" s="152">
        <v>-1596.0238670000001</v>
      </c>
      <c r="FA24" s="152">
        <v>-708.92386699999997</v>
      </c>
      <c r="FB24" s="152">
        <v>-708.92386699999997</v>
      </c>
      <c r="FC24" s="152">
        <v>0</v>
      </c>
      <c r="FD24" s="152">
        <v>-887.1</v>
      </c>
      <c r="FE24" s="152">
        <v>-97.5</v>
      </c>
      <c r="FF24" s="152">
        <v>-789.6</v>
      </c>
      <c r="FG24" s="152">
        <v>1319.3</v>
      </c>
      <c r="FH24" s="152">
        <v>0</v>
      </c>
      <c r="FI24" s="152">
        <v>1319.3</v>
      </c>
      <c r="FJ24" s="152">
        <v>712.19257000000005</v>
      </c>
      <c r="FK24" s="152">
        <v>410.97797700000001</v>
      </c>
      <c r="FL24" s="152">
        <v>0</v>
      </c>
      <c r="FM24" s="152">
        <v>410.97797700000001</v>
      </c>
      <c r="FN24" s="152">
        <v>301.21459299999998</v>
      </c>
      <c r="FO24" s="152">
        <v>-823.5</v>
      </c>
      <c r="FP24" s="152">
        <v>-1042.0999999999999</v>
      </c>
      <c r="FQ24" s="152">
        <v>218.6</v>
      </c>
      <c r="FR24" s="152">
        <v>-303.98540700000001</v>
      </c>
      <c r="FS24" s="152">
        <v>416.62171799999999</v>
      </c>
      <c r="FT24" s="152">
        <v>-720.607125</v>
      </c>
      <c r="FU24" s="152">
        <v>-285.67542600000002</v>
      </c>
      <c r="FV24" s="152">
        <v>-285.67542600000002</v>
      </c>
      <c r="FW24" s="152">
        <v>-285.67542600000002</v>
      </c>
      <c r="FX24" s="152">
        <v>0</v>
      </c>
      <c r="FY24" s="152">
        <v>0</v>
      </c>
      <c r="FZ24" s="152">
        <v>0</v>
      </c>
      <c r="GA24" s="152">
        <v>0</v>
      </c>
      <c r="GB24" s="152">
        <v>0</v>
      </c>
      <c r="GC24" s="152">
        <v>0</v>
      </c>
      <c r="GD24" s="152">
        <v>0</v>
      </c>
      <c r="GE24" s="152">
        <v>0</v>
      </c>
      <c r="GF24" s="152">
        <v>0</v>
      </c>
      <c r="GG24" s="152">
        <v>0</v>
      </c>
      <c r="GH24" s="152">
        <v>0</v>
      </c>
      <c r="GI24" s="152">
        <v>0</v>
      </c>
      <c r="GJ24" s="152">
        <v>-2062.3781220000001</v>
      </c>
      <c r="GK24" s="152">
        <v>1005.610553</v>
      </c>
      <c r="GL24" s="152">
        <v>-385.82294100000001</v>
      </c>
      <c r="GM24" s="152">
        <v>-795.90117499999997</v>
      </c>
      <c r="GN24" s="152">
        <v>2043.8</v>
      </c>
      <c r="GO24" s="152">
        <v>0</v>
      </c>
      <c r="GP24" s="152">
        <v>0</v>
      </c>
      <c r="GQ24" s="152">
        <v>36.059151999999997</v>
      </c>
      <c r="GR24" s="152">
        <v>127.298024</v>
      </c>
      <c r="GS24" s="152">
        <v>12.512644</v>
      </c>
      <c r="GT24" s="152">
        <v>29.461545999999998</v>
      </c>
      <c r="GU24" s="152">
        <v>214.743922</v>
      </c>
      <c r="GV24" s="152">
        <v>373.97362800000002</v>
      </c>
      <c r="GW24" s="152">
        <v>0</v>
      </c>
      <c r="GX24" s="152">
        <v>0</v>
      </c>
      <c r="GY24" s="152">
        <v>0</v>
      </c>
      <c r="GZ24" s="152">
        <v>82.247898000000006</v>
      </c>
      <c r="HA24" s="152">
        <v>39.329773000000003</v>
      </c>
      <c r="HB24" s="152">
        <v>91.557867000000002</v>
      </c>
      <c r="HC24" s="152">
        <v>30.693000000000001</v>
      </c>
      <c r="HD24" s="152">
        <v>630</v>
      </c>
      <c r="HE24" s="152">
        <v>91.154810999999995</v>
      </c>
      <c r="HF24" s="152">
        <v>132.87454</v>
      </c>
      <c r="HG24" s="152">
        <v>612.06855900000005</v>
      </c>
      <c r="HH24" s="152">
        <v>239.47747100000001</v>
      </c>
      <c r="HI24" s="152">
        <v>625.65762500000005</v>
      </c>
      <c r="HJ24" s="152">
        <v>0</v>
      </c>
      <c r="HK24" s="152">
        <v>0</v>
      </c>
      <c r="HL24" s="152">
        <v>192.47773000000001</v>
      </c>
      <c r="HM24" s="152">
        <v>67.728245000000001</v>
      </c>
      <c r="HN24" s="152">
        <v>179.42083299999999</v>
      </c>
    </row>
    <row r="25" spans="1:222" x14ac:dyDescent="0.3">
      <c r="A25" s="151">
        <v>38718</v>
      </c>
      <c r="B25" s="152">
        <v>-1422.713121</v>
      </c>
      <c r="C25" s="152">
        <v>71975.031350999998</v>
      </c>
      <c r="D25" s="152">
        <v>58956.870364000002</v>
      </c>
      <c r="E25" s="152">
        <v>58852.392999999996</v>
      </c>
      <c r="F25" s="152">
        <v>104.47736399999999</v>
      </c>
      <c r="G25" s="152">
        <v>5123.5568880000001</v>
      </c>
      <c r="H25" s="152">
        <v>763.59991500000001</v>
      </c>
      <c r="I25" s="152">
        <v>3280.284713</v>
      </c>
      <c r="J25" s="152">
        <v>191.890748</v>
      </c>
      <c r="K25" s="152">
        <v>75.173340999999994</v>
      </c>
      <c r="L25" s="152">
        <v>1997.9873150000001</v>
      </c>
      <c r="M25" s="152">
        <v>150.49449999999999</v>
      </c>
      <c r="N25" s="152">
        <v>134.49449999999999</v>
      </c>
      <c r="O25" s="152">
        <v>16</v>
      </c>
      <c r="P25" s="152">
        <v>1567.986977</v>
      </c>
      <c r="Q25" s="152">
        <v>1.3934299999999999</v>
      </c>
      <c r="R25" s="152">
        <v>5896.6167839999998</v>
      </c>
      <c r="S25" s="152">
        <v>5734.3316699999996</v>
      </c>
      <c r="T25" s="152">
        <v>162.28511399999999</v>
      </c>
      <c r="U25" s="152">
        <v>73397.744472000006</v>
      </c>
      <c r="V25" s="152">
        <v>58246.394999999997</v>
      </c>
      <c r="W25" s="152">
        <v>58119.317999999999</v>
      </c>
      <c r="X25" s="152">
        <v>127.077</v>
      </c>
      <c r="Y25" s="152">
        <v>6555.6508899999999</v>
      </c>
      <c r="Z25" s="152">
        <v>2040.4674480000001</v>
      </c>
      <c r="AA25" s="152">
        <v>1799.864</v>
      </c>
      <c r="AB25" s="152">
        <v>312.10307799999998</v>
      </c>
      <c r="AC25" s="152">
        <v>515.12769600000001</v>
      </c>
      <c r="AD25" s="152">
        <v>8591.212141</v>
      </c>
      <c r="AE25" s="152">
        <v>5295.3718740000004</v>
      </c>
      <c r="AF25" s="152">
        <v>4839.4538739999998</v>
      </c>
      <c r="AG25" s="152">
        <v>455.91800000000001</v>
      </c>
      <c r="AH25" s="152">
        <v>3295.603427</v>
      </c>
      <c r="AI25" s="152">
        <v>2240.7731509999999</v>
      </c>
      <c r="AJ25" s="152">
        <v>1054.8302759999999</v>
      </c>
      <c r="AK25" s="152">
        <v>0.23683999999999999</v>
      </c>
      <c r="AL25" s="152">
        <v>4.4864410000000001</v>
      </c>
      <c r="AM25" s="152">
        <v>0</v>
      </c>
      <c r="AN25" s="152">
        <v>4.4864410000000001</v>
      </c>
      <c r="AO25" s="152">
        <v>-152.64684</v>
      </c>
      <c r="AP25" s="152">
        <v>8.2621599999999997</v>
      </c>
      <c r="AQ25" s="152">
        <v>160.90899999999999</v>
      </c>
      <c r="AR25" s="152">
        <v>5646.2440770000003</v>
      </c>
      <c r="AS25" s="152">
        <v>-7272.3731479999997</v>
      </c>
      <c r="AT25" s="152">
        <v>584.46370899999999</v>
      </c>
      <c r="AU25" s="152">
        <v>345.75850000000003</v>
      </c>
      <c r="AV25" s="152">
        <v>211.26400000000001</v>
      </c>
      <c r="AW25" s="152">
        <v>134.49449999999999</v>
      </c>
      <c r="AX25" s="152">
        <v>238.705209</v>
      </c>
      <c r="AY25" s="152">
        <v>7856.8368570000002</v>
      </c>
      <c r="AZ25" s="152">
        <v>5737.021248</v>
      </c>
      <c r="BA25" s="152">
        <v>897.56737399999997</v>
      </c>
      <c r="BB25" s="152">
        <v>4839.4538739999998</v>
      </c>
      <c r="BC25" s="152">
        <v>2119.8156090000002</v>
      </c>
      <c r="BD25" s="152">
        <v>6368.5426239999997</v>
      </c>
      <c r="BE25" s="152">
        <v>9497.7208169999994</v>
      </c>
      <c r="BF25" s="152">
        <v>0.82934300000000005</v>
      </c>
      <c r="BG25" s="152">
        <v>9496.891474</v>
      </c>
      <c r="BH25" s="152">
        <v>3129.1781930000002</v>
      </c>
      <c r="BI25" s="152">
        <v>2552.8071279999999</v>
      </c>
      <c r="BJ25" s="152">
        <v>576.37106500000004</v>
      </c>
      <c r="BK25" s="152">
        <v>-152.099301</v>
      </c>
      <c r="BL25" s="152">
        <v>-4.6895540000000002</v>
      </c>
      <c r="BM25" s="152">
        <v>-29.796821000000001</v>
      </c>
      <c r="BN25" s="152">
        <v>25.107267</v>
      </c>
      <c r="BO25" s="152">
        <v>-12.1</v>
      </c>
      <c r="BP25" s="152">
        <v>0</v>
      </c>
      <c r="BQ25" s="152">
        <v>-12.1</v>
      </c>
      <c r="BR25" s="152">
        <v>1624.4</v>
      </c>
      <c r="BS25" s="152">
        <v>0</v>
      </c>
      <c r="BT25" s="152">
        <v>4651.8425100000004</v>
      </c>
      <c r="BU25" s="152">
        <v>4663.7528659999998</v>
      </c>
      <c r="BV25" s="152">
        <v>11.910356</v>
      </c>
      <c r="BW25" s="152">
        <v>427.02727800000002</v>
      </c>
      <c r="BX25" s="152">
        <v>10.464976</v>
      </c>
      <c r="BY25" s="152">
        <v>416.56230199999999</v>
      </c>
      <c r="BZ25" s="152">
        <v>417.07815399999998</v>
      </c>
      <c r="CA25" s="152">
        <v>-0.51585199999999998</v>
      </c>
      <c r="CB25" s="152">
        <v>340.2</v>
      </c>
      <c r="CC25" s="152">
        <v>1898.2320910000001</v>
      </c>
      <c r="CD25" s="152">
        <v>1913.7791589999999</v>
      </c>
      <c r="CE25" s="152">
        <v>15.547067999999999</v>
      </c>
      <c r="CF25" s="152">
        <v>7221.6040380000004</v>
      </c>
      <c r="CG25" s="152">
        <v>-721.61863800000003</v>
      </c>
      <c r="CH25" s="152">
        <v>710.47536400000001</v>
      </c>
      <c r="CI25" s="152">
        <v>5339.6750000000002</v>
      </c>
      <c r="CJ25" s="152">
        <v>-4606.6000000000004</v>
      </c>
      <c r="CK25" s="152">
        <v>-22.599636</v>
      </c>
      <c r="CL25" s="152">
        <v>-1432.094002</v>
      </c>
      <c r="CM25" s="152">
        <v>-6593.2248259999997</v>
      </c>
      <c r="CN25" s="152">
        <v>5892.1303429999998</v>
      </c>
      <c r="CO25" s="152">
        <v>3748.011986</v>
      </c>
      <c r="CP25" s="152">
        <v>58675.987000000001</v>
      </c>
      <c r="CQ25" s="152">
        <v>176.40600000000001</v>
      </c>
      <c r="CR25" s="152">
        <v>547.32419000000004</v>
      </c>
      <c r="CS25" s="152">
        <v>0</v>
      </c>
      <c r="CT25" s="152">
        <v>216.27572499999999</v>
      </c>
      <c r="CU25" s="152">
        <v>278.11240800000002</v>
      </c>
      <c r="CV25" s="152">
        <v>58058.923000000003</v>
      </c>
      <c r="CW25" s="152">
        <v>60.395000000000003</v>
      </c>
      <c r="CX25" s="152">
        <v>276.45124800000002</v>
      </c>
      <c r="CY25" s="152">
        <v>1680.7470000000001</v>
      </c>
      <c r="CZ25" s="152">
        <v>83.269199999999998</v>
      </c>
      <c r="DA25" s="152">
        <v>16644.169483000001</v>
      </c>
      <c r="DB25" s="152">
        <v>10997.925406</v>
      </c>
      <c r="DC25" s="152">
        <v>0</v>
      </c>
      <c r="DD25" s="152">
        <v>0.82934300000000005</v>
      </c>
      <c r="DE25" s="152">
        <v>-1.529671</v>
      </c>
      <c r="DF25" s="152">
        <v>2.3590140000000002</v>
      </c>
      <c r="DG25" s="152">
        <v>0</v>
      </c>
      <c r="DH25" s="152">
        <v>0</v>
      </c>
      <c r="DI25" s="152">
        <v>0</v>
      </c>
      <c r="DJ25" s="152">
        <v>0</v>
      </c>
      <c r="DK25" s="152">
        <v>0</v>
      </c>
      <c r="DL25" s="152">
        <v>775.81537100000003</v>
      </c>
      <c r="DM25" s="152">
        <v>775.81343200000003</v>
      </c>
      <c r="DN25" s="152">
        <v>1.939E-3</v>
      </c>
      <c r="DO25" s="152">
        <v>0</v>
      </c>
      <c r="DP25" s="152">
        <v>8721.0761029999994</v>
      </c>
      <c r="DQ25" s="152">
        <v>1081.0761030000001</v>
      </c>
      <c r="DR25" s="152">
        <v>7640</v>
      </c>
      <c r="DS25" s="152">
        <v>-16.789553999999999</v>
      </c>
      <c r="DT25" s="152">
        <v>612.56296799999996</v>
      </c>
      <c r="DU25" s="152">
        <v>9.2308649999999997</v>
      </c>
      <c r="DV25" s="152">
        <v>0</v>
      </c>
      <c r="DW25" s="152">
        <v>9.2308649999999997</v>
      </c>
      <c r="DX25" s="152">
        <v>9.2308649999999997</v>
      </c>
      <c r="DY25" s="152">
        <v>603.33210299999996</v>
      </c>
      <c r="DZ25" s="152">
        <v>-1532.1</v>
      </c>
      <c r="EA25" s="152">
        <v>2135.4321030000001</v>
      </c>
      <c r="EB25" s="152">
        <v>2135.4321030000001</v>
      </c>
      <c r="EC25" s="152">
        <v>132.69695200000001</v>
      </c>
      <c r="ED25" s="152">
        <v>0</v>
      </c>
      <c r="EE25" s="152">
        <v>0</v>
      </c>
      <c r="EF25" s="152">
        <v>0</v>
      </c>
      <c r="EG25" s="152">
        <v>132.69695200000001</v>
      </c>
      <c r="EH25" s="152">
        <v>-303.8</v>
      </c>
      <c r="EI25" s="152">
        <v>0</v>
      </c>
      <c r="EJ25" s="152">
        <v>-303.8</v>
      </c>
      <c r="EK25" s="152">
        <v>-1187.9030479999999</v>
      </c>
      <c r="EL25" s="152">
        <v>52</v>
      </c>
      <c r="EM25" s="152">
        <v>-1239.9030479999999</v>
      </c>
      <c r="EN25" s="152">
        <v>9.5860009999999996</v>
      </c>
      <c r="EO25" s="152">
        <v>4925.7130980000002</v>
      </c>
      <c r="EP25" s="152">
        <v>1088.7798130000001</v>
      </c>
      <c r="EQ25" s="152">
        <v>3836.9332850000001</v>
      </c>
      <c r="ER25" s="152">
        <v>0</v>
      </c>
      <c r="ES25" s="152">
        <v>-271.54623299999997</v>
      </c>
      <c r="ET25" s="152">
        <v>0.470582</v>
      </c>
      <c r="EU25" s="152">
        <v>-272.01681500000001</v>
      </c>
      <c r="EV25" s="152">
        <v>0</v>
      </c>
      <c r="EW25" s="152">
        <v>-272.01681500000001</v>
      </c>
      <c r="EX25" s="152">
        <v>0</v>
      </c>
      <c r="EY25" s="152">
        <v>-767.24966199999994</v>
      </c>
      <c r="EZ25" s="152">
        <v>-2211.006691</v>
      </c>
      <c r="FA25" s="152">
        <v>-1142.2066910000001</v>
      </c>
      <c r="FB25" s="152">
        <v>-979.80506600000001</v>
      </c>
      <c r="FC25" s="152">
        <v>-162.401625</v>
      </c>
      <c r="FD25" s="152">
        <v>-1068.8</v>
      </c>
      <c r="FE25" s="152">
        <v>-34.4</v>
      </c>
      <c r="FF25" s="152">
        <v>-1034.4000000000001</v>
      </c>
      <c r="FG25" s="152">
        <v>127.6</v>
      </c>
      <c r="FH25" s="152">
        <v>0</v>
      </c>
      <c r="FI25" s="152">
        <v>127.6</v>
      </c>
      <c r="FJ25" s="152">
        <v>1316.157029</v>
      </c>
      <c r="FK25" s="152">
        <v>-198.87472199999999</v>
      </c>
      <c r="FL25" s="152">
        <v>0</v>
      </c>
      <c r="FM25" s="152">
        <v>-198.87472199999999</v>
      </c>
      <c r="FN25" s="152">
        <v>1515.031751</v>
      </c>
      <c r="FO25" s="152">
        <v>250</v>
      </c>
      <c r="FP25" s="152">
        <v>-443.1</v>
      </c>
      <c r="FQ25" s="152">
        <v>693.1</v>
      </c>
      <c r="FR25" s="152">
        <v>924.83175100000005</v>
      </c>
      <c r="FS25" s="152">
        <v>898.83530900000005</v>
      </c>
      <c r="FT25" s="152">
        <v>25.996441999999998</v>
      </c>
      <c r="FU25" s="152">
        <v>352.13274000000001</v>
      </c>
      <c r="FV25" s="152">
        <v>352.13274000000001</v>
      </c>
      <c r="FW25" s="152">
        <v>352.13274000000001</v>
      </c>
      <c r="FX25" s="152">
        <v>0</v>
      </c>
      <c r="FY25" s="152">
        <v>0</v>
      </c>
      <c r="FZ25" s="152">
        <v>0</v>
      </c>
      <c r="GA25" s="152">
        <v>0</v>
      </c>
      <c r="GB25" s="152">
        <v>0</v>
      </c>
      <c r="GC25" s="152">
        <v>0</v>
      </c>
      <c r="GD25" s="152">
        <v>0</v>
      </c>
      <c r="GE25" s="152">
        <v>0</v>
      </c>
      <c r="GF25" s="152">
        <v>0</v>
      </c>
      <c r="GG25" s="152">
        <v>0</v>
      </c>
      <c r="GH25" s="152">
        <v>0</v>
      </c>
      <c r="GI25" s="152">
        <v>0</v>
      </c>
      <c r="GJ25" s="152">
        <v>144.56366700000001</v>
      </c>
      <c r="GK25" s="152">
        <v>1360.214526</v>
      </c>
      <c r="GL25" s="152">
        <v>-680.73502399999995</v>
      </c>
      <c r="GM25" s="152">
        <v>352.44538</v>
      </c>
      <c r="GN25" s="152">
        <v>1964.6</v>
      </c>
      <c r="GO25" s="152">
        <v>0</v>
      </c>
      <c r="GP25" s="152">
        <v>0</v>
      </c>
      <c r="GQ25" s="152">
        <v>27.992093000000001</v>
      </c>
      <c r="GR25" s="152">
        <v>67.275896000000003</v>
      </c>
      <c r="GS25" s="152">
        <v>7.8974450000000003</v>
      </c>
      <c r="GT25" s="152">
        <v>43.206693000000001</v>
      </c>
      <c r="GU25" s="152">
        <v>188.50809899999999</v>
      </c>
      <c r="GV25" s="152">
        <v>439.17651000000001</v>
      </c>
      <c r="GW25" s="152">
        <v>0</v>
      </c>
      <c r="GX25" s="152">
        <v>0</v>
      </c>
      <c r="GY25" s="152">
        <v>0</v>
      </c>
      <c r="GZ25" s="152">
        <v>67.989939000000007</v>
      </c>
      <c r="HA25" s="152">
        <v>45.734836999999999</v>
      </c>
      <c r="HB25" s="152">
        <v>62.569408000000003</v>
      </c>
      <c r="HC25" s="152">
        <v>32.497</v>
      </c>
      <c r="HD25" s="152">
        <v>279.60607800000002</v>
      </c>
      <c r="HE25" s="152">
        <v>318.72346099999999</v>
      </c>
      <c r="HF25" s="152">
        <v>196.404235</v>
      </c>
      <c r="HG25" s="152">
        <v>784.98034500000006</v>
      </c>
      <c r="HH25" s="152">
        <v>245.38227000000001</v>
      </c>
      <c r="HI25" s="152">
        <v>607.05618700000002</v>
      </c>
      <c r="HJ25" s="152">
        <v>0</v>
      </c>
      <c r="HK25" s="152">
        <v>0</v>
      </c>
      <c r="HL25" s="152">
        <v>163.99789999999999</v>
      </c>
      <c r="HM25" s="152">
        <v>78.463931000000002</v>
      </c>
      <c r="HN25" s="152">
        <v>109.636527</v>
      </c>
    </row>
    <row r="26" spans="1:222" x14ac:dyDescent="0.3">
      <c r="A26" s="153">
        <v>38808</v>
      </c>
      <c r="B26" s="152">
        <v>-90.500894000000002</v>
      </c>
      <c r="C26" s="152">
        <v>78122.164852999995</v>
      </c>
      <c r="D26" s="152">
        <v>63886.971581999998</v>
      </c>
      <c r="E26" s="152">
        <v>63779.714999999997</v>
      </c>
      <c r="F26" s="152">
        <v>107.25658199999999</v>
      </c>
      <c r="G26" s="152">
        <v>5067.4846900000002</v>
      </c>
      <c r="H26" s="152">
        <v>811.71465599999999</v>
      </c>
      <c r="I26" s="152">
        <v>3007.4779600000002</v>
      </c>
      <c r="J26" s="152">
        <v>330.68762800000002</v>
      </c>
      <c r="K26" s="152">
        <v>95.788309999999996</v>
      </c>
      <c r="L26" s="152">
        <v>2057.1016420000001</v>
      </c>
      <c r="M26" s="152">
        <v>252.97800000000001</v>
      </c>
      <c r="N26" s="152">
        <v>215.23099999999999</v>
      </c>
      <c r="O26" s="152">
        <v>37.747</v>
      </c>
      <c r="P26" s="152">
        <v>1543.091527</v>
      </c>
      <c r="Q26" s="152">
        <v>0</v>
      </c>
      <c r="R26" s="152">
        <v>7110.6069390000002</v>
      </c>
      <c r="S26" s="152">
        <v>6947.5630529999999</v>
      </c>
      <c r="T26" s="152">
        <v>163.04388599999999</v>
      </c>
      <c r="U26" s="152">
        <v>78212.665747000006</v>
      </c>
      <c r="V26" s="152">
        <v>64082.203999999998</v>
      </c>
      <c r="W26" s="152">
        <v>63931.627999999997</v>
      </c>
      <c r="X26" s="152">
        <v>150.57599999999999</v>
      </c>
      <c r="Y26" s="152">
        <v>7100.1139979999998</v>
      </c>
      <c r="Z26" s="152">
        <v>2261.7001019999998</v>
      </c>
      <c r="AA26" s="152">
        <v>2081.2550000000001</v>
      </c>
      <c r="AB26" s="152">
        <v>578.08371899999997</v>
      </c>
      <c r="AC26" s="152">
        <v>264.768978</v>
      </c>
      <c r="AD26" s="152">
        <v>7017.6850590000004</v>
      </c>
      <c r="AE26" s="152">
        <v>3504.5728429999999</v>
      </c>
      <c r="AF26" s="152">
        <v>2532.1798429999999</v>
      </c>
      <c r="AG26" s="152">
        <v>972.39300000000003</v>
      </c>
      <c r="AH26" s="152">
        <v>3513.112216</v>
      </c>
      <c r="AI26" s="152">
        <v>2239.699079</v>
      </c>
      <c r="AJ26" s="152">
        <v>1273.413137</v>
      </c>
      <c r="AK26" s="152">
        <v>0</v>
      </c>
      <c r="AL26" s="152">
        <v>12.66269</v>
      </c>
      <c r="AM26" s="152">
        <v>0</v>
      </c>
      <c r="AN26" s="152">
        <v>12.66269</v>
      </c>
      <c r="AO26" s="152">
        <v>-170.02699999999999</v>
      </c>
      <c r="AP26" s="152">
        <v>2.5880000000000001</v>
      </c>
      <c r="AQ26" s="152">
        <v>172.61500000000001</v>
      </c>
      <c r="AR26" s="152">
        <v>218.32797500000001</v>
      </c>
      <c r="AS26" s="152">
        <v>-6275.4441909999996</v>
      </c>
      <c r="AT26" s="152">
        <v>904.08680200000003</v>
      </c>
      <c r="AU26" s="152">
        <v>652.90139999999997</v>
      </c>
      <c r="AV26" s="152">
        <v>437.67039999999997</v>
      </c>
      <c r="AW26" s="152">
        <v>215.23099999999999</v>
      </c>
      <c r="AX26" s="152">
        <v>251.18540200000001</v>
      </c>
      <c r="AY26" s="152">
        <v>7179.5309930000003</v>
      </c>
      <c r="AZ26" s="152">
        <v>4642.5549860000001</v>
      </c>
      <c r="BA26" s="152">
        <v>2110.3751430000002</v>
      </c>
      <c r="BB26" s="152">
        <v>2532.1798429999999</v>
      </c>
      <c r="BC26" s="152">
        <v>2536.9760070000002</v>
      </c>
      <c r="BD26" s="152">
        <v>-7778.07395</v>
      </c>
      <c r="BE26" s="152">
        <v>-6640.5499849999997</v>
      </c>
      <c r="BF26" s="152">
        <v>-3.2370830000000002</v>
      </c>
      <c r="BG26" s="152">
        <v>-6637.3129019999997</v>
      </c>
      <c r="BH26" s="152">
        <v>1137.5239650000001</v>
      </c>
      <c r="BI26" s="152">
        <v>57.300984999999997</v>
      </c>
      <c r="BJ26" s="152">
        <v>1080.22298</v>
      </c>
      <c r="BK26" s="152">
        <v>90.394553000000002</v>
      </c>
      <c r="BL26" s="152">
        <v>1.3625E-2</v>
      </c>
      <c r="BM26" s="152">
        <v>0.29488999999999999</v>
      </c>
      <c r="BN26" s="152">
        <v>-0.28126499999999999</v>
      </c>
      <c r="BO26" s="152">
        <v>0</v>
      </c>
      <c r="BP26" s="152">
        <v>0</v>
      </c>
      <c r="BQ26" s="152">
        <v>0</v>
      </c>
      <c r="BR26" s="152">
        <v>384.2</v>
      </c>
      <c r="BS26" s="152">
        <v>0</v>
      </c>
      <c r="BT26" s="152">
        <v>5378.0303299999996</v>
      </c>
      <c r="BU26" s="152">
        <v>13469.188393</v>
      </c>
      <c r="BV26" s="152">
        <v>8091.1580629999999</v>
      </c>
      <c r="BW26" s="152">
        <v>296.77272499999998</v>
      </c>
      <c r="BX26" s="152">
        <v>-21.126201999999999</v>
      </c>
      <c r="BY26" s="152">
        <v>317.89892700000001</v>
      </c>
      <c r="BZ26" s="152">
        <v>317.89632</v>
      </c>
      <c r="CA26" s="152">
        <v>2.6069999999999999E-3</v>
      </c>
      <c r="CB26" s="152">
        <v>156.6</v>
      </c>
      <c r="CC26" s="152">
        <v>8893.8157859999992</v>
      </c>
      <c r="CD26" s="152">
        <v>8921.5419810000003</v>
      </c>
      <c r="CE26" s="152">
        <v>27.726195000000001</v>
      </c>
      <c r="CF26" s="152">
        <v>478.85586899999998</v>
      </c>
      <c r="CG26" s="152">
        <v>-2227.8617260000001</v>
      </c>
      <c r="CH26" s="152">
        <v>-195.232418</v>
      </c>
      <c r="CI26" s="152">
        <v>5353.8280000000004</v>
      </c>
      <c r="CJ26" s="152">
        <v>-5505.741</v>
      </c>
      <c r="CK26" s="152">
        <v>-43.319417999999999</v>
      </c>
      <c r="CL26" s="152">
        <v>-2032.629308</v>
      </c>
      <c r="CM26" s="152">
        <v>-4960.5834169999998</v>
      </c>
      <c r="CN26" s="152">
        <v>7097.9442490000001</v>
      </c>
      <c r="CO26" s="152">
        <v>-8675.4878110000009</v>
      </c>
      <c r="CP26" s="152">
        <v>63508.771000000001</v>
      </c>
      <c r="CQ26" s="152">
        <v>270.94400000000002</v>
      </c>
      <c r="CR26" s="152">
        <v>603.65125</v>
      </c>
      <c r="CS26" s="152">
        <v>0</v>
      </c>
      <c r="CT26" s="152">
        <v>208.06340599999999</v>
      </c>
      <c r="CU26" s="152">
        <v>261.03211499999998</v>
      </c>
      <c r="CV26" s="152">
        <v>63872.381000000001</v>
      </c>
      <c r="CW26" s="152">
        <v>59.247</v>
      </c>
      <c r="CX26" s="152">
        <v>341.72670199999999</v>
      </c>
      <c r="CY26" s="152">
        <v>1829.9580000000001</v>
      </c>
      <c r="CZ26" s="152">
        <v>90.0154</v>
      </c>
      <c r="DA26" s="152">
        <v>16626.540996</v>
      </c>
      <c r="DB26" s="152">
        <v>16408.213021</v>
      </c>
      <c r="DC26" s="152">
        <v>0</v>
      </c>
      <c r="DD26" s="152">
        <v>-3.2370830000000002</v>
      </c>
      <c r="DE26" s="152">
        <v>-1.07952</v>
      </c>
      <c r="DF26" s="152">
        <v>-2.1575630000000001</v>
      </c>
      <c r="DG26" s="152">
        <v>0</v>
      </c>
      <c r="DH26" s="152">
        <v>0</v>
      </c>
      <c r="DI26" s="152">
        <v>0</v>
      </c>
      <c r="DJ26" s="152">
        <v>0</v>
      </c>
      <c r="DK26" s="152">
        <v>0</v>
      </c>
      <c r="DL26" s="152">
        <v>-105.479754</v>
      </c>
      <c r="DM26" s="152">
        <v>-105.47443</v>
      </c>
      <c r="DN26" s="152">
        <v>-5.3239999999999997E-3</v>
      </c>
      <c r="DO26" s="152">
        <v>0</v>
      </c>
      <c r="DP26" s="152">
        <v>-6531.8331479999997</v>
      </c>
      <c r="DQ26" s="152">
        <v>71.466852000000003</v>
      </c>
      <c r="DR26" s="152">
        <v>-6603.3</v>
      </c>
      <c r="DS26" s="152">
        <v>1.3625E-2</v>
      </c>
      <c r="DT26" s="152">
        <v>479.25270899999998</v>
      </c>
      <c r="DU26" s="152">
        <v>302.72139900000002</v>
      </c>
      <c r="DV26" s="152">
        <v>0</v>
      </c>
      <c r="DW26" s="152">
        <v>302.72139900000002</v>
      </c>
      <c r="DX26" s="152">
        <v>302.72139900000002</v>
      </c>
      <c r="DY26" s="152">
        <v>176.53130999999999</v>
      </c>
      <c r="DZ26" s="152">
        <v>-897.2</v>
      </c>
      <c r="EA26" s="152">
        <v>1073.7313099999999</v>
      </c>
      <c r="EB26" s="152">
        <v>1073.7313099999999</v>
      </c>
      <c r="EC26" s="152">
        <v>510.562093</v>
      </c>
      <c r="ED26" s="152">
        <v>100</v>
      </c>
      <c r="EE26" s="152">
        <v>0</v>
      </c>
      <c r="EF26" s="152">
        <v>100</v>
      </c>
      <c r="EG26" s="152">
        <v>410.562093</v>
      </c>
      <c r="EH26" s="152">
        <v>-309.7</v>
      </c>
      <c r="EI26" s="152">
        <v>0</v>
      </c>
      <c r="EJ26" s="152">
        <v>-309.7</v>
      </c>
      <c r="EK26" s="152">
        <v>336.062093</v>
      </c>
      <c r="EL26" s="152">
        <v>15</v>
      </c>
      <c r="EM26" s="152">
        <v>321.062093</v>
      </c>
      <c r="EN26" s="152">
        <v>13.826045000000001</v>
      </c>
      <c r="EO26" s="152">
        <v>2516.8906729999999</v>
      </c>
      <c r="EP26" s="152">
        <v>429.39138800000001</v>
      </c>
      <c r="EQ26" s="152">
        <v>2087.4992849999999</v>
      </c>
      <c r="ER26" s="152">
        <v>0</v>
      </c>
      <c r="ES26" s="152">
        <v>10938.471675000001</v>
      </c>
      <c r="ET26" s="152">
        <v>-2.0644779999999998</v>
      </c>
      <c r="EU26" s="152">
        <v>10940.536152999999</v>
      </c>
      <c r="EV26" s="152">
        <v>0</v>
      </c>
      <c r="EW26" s="152">
        <v>10940.536152999999</v>
      </c>
      <c r="EX26" s="152">
        <v>0</v>
      </c>
      <c r="EY26" s="152">
        <v>7408.2931369999997</v>
      </c>
      <c r="EZ26" s="152">
        <v>2574.6178930000001</v>
      </c>
      <c r="FA26" s="152">
        <v>3152.0178930000002</v>
      </c>
      <c r="FB26" s="152">
        <v>2968.1892760000001</v>
      </c>
      <c r="FC26" s="152">
        <v>183.82861700000001</v>
      </c>
      <c r="FD26" s="152">
        <v>-577.4</v>
      </c>
      <c r="FE26" s="152">
        <v>-44.9</v>
      </c>
      <c r="FF26" s="152">
        <v>-532.5</v>
      </c>
      <c r="FG26" s="152">
        <v>597.4</v>
      </c>
      <c r="FH26" s="152">
        <v>0</v>
      </c>
      <c r="FI26" s="152">
        <v>597.4</v>
      </c>
      <c r="FJ26" s="152">
        <v>4236.2752440000004</v>
      </c>
      <c r="FK26" s="152">
        <v>366.82640700000002</v>
      </c>
      <c r="FL26" s="152">
        <v>0</v>
      </c>
      <c r="FM26" s="152">
        <v>366.82640700000002</v>
      </c>
      <c r="FN26" s="152">
        <v>3869.4488369999999</v>
      </c>
      <c r="FO26" s="152">
        <v>1898.3</v>
      </c>
      <c r="FP26" s="152">
        <v>-717.7</v>
      </c>
      <c r="FQ26" s="152">
        <v>2616</v>
      </c>
      <c r="FR26" s="152">
        <v>1814.548837</v>
      </c>
      <c r="FS26" s="152">
        <v>414.08831700000002</v>
      </c>
      <c r="FT26" s="152">
        <v>1400.4605200000001</v>
      </c>
      <c r="FU26" s="152">
        <v>386.09220099999999</v>
      </c>
      <c r="FV26" s="152">
        <v>386.09220099999999</v>
      </c>
      <c r="FW26" s="152">
        <v>386.09220099999999</v>
      </c>
      <c r="FX26" s="152">
        <v>0</v>
      </c>
      <c r="FY26" s="152">
        <v>0</v>
      </c>
      <c r="FZ26" s="152">
        <v>0</v>
      </c>
      <c r="GA26" s="152">
        <v>0</v>
      </c>
      <c r="GB26" s="152">
        <v>0</v>
      </c>
      <c r="GC26" s="152">
        <v>0</v>
      </c>
      <c r="GD26" s="152">
        <v>0</v>
      </c>
      <c r="GE26" s="152">
        <v>0</v>
      </c>
      <c r="GF26" s="152">
        <v>0</v>
      </c>
      <c r="GG26" s="152">
        <v>0</v>
      </c>
      <c r="GH26" s="152">
        <v>0</v>
      </c>
      <c r="GI26" s="152">
        <v>0</v>
      </c>
      <c r="GJ26" s="152">
        <v>259.94726200000002</v>
      </c>
      <c r="GK26" s="152">
        <v>493.37670300000002</v>
      </c>
      <c r="GL26" s="152">
        <v>1897.173798</v>
      </c>
      <c r="GM26" s="152">
        <v>6037.3842649999997</v>
      </c>
      <c r="GN26" s="152">
        <v>540.79999999999995</v>
      </c>
      <c r="GO26" s="152">
        <v>0</v>
      </c>
      <c r="GP26" s="152">
        <v>0</v>
      </c>
      <c r="GQ26" s="152">
        <v>31.223922000000002</v>
      </c>
      <c r="GR26" s="152">
        <v>85.725128999999995</v>
      </c>
      <c r="GS26" s="152">
        <v>10.063181</v>
      </c>
      <c r="GT26" s="152">
        <v>43.394548999999998</v>
      </c>
      <c r="GU26" s="152">
        <v>182.91323299999999</v>
      </c>
      <c r="GV26" s="152">
        <v>441.60227300000003</v>
      </c>
      <c r="GW26" s="152">
        <v>0</v>
      </c>
      <c r="GX26" s="152">
        <v>0</v>
      </c>
      <c r="GY26" s="152">
        <v>0</v>
      </c>
      <c r="GZ26" s="152">
        <v>66.325873000000001</v>
      </c>
      <c r="HA26" s="152">
        <v>56.356285999999997</v>
      </c>
      <c r="HB26" s="152">
        <v>76.587200999999993</v>
      </c>
      <c r="HC26" s="152">
        <v>22.097000000000001</v>
      </c>
      <c r="HD26" s="152">
        <v>555.98671899999999</v>
      </c>
      <c r="HE26" s="152">
        <v>170.863271</v>
      </c>
      <c r="HF26" s="152">
        <v>93.905707000000007</v>
      </c>
      <c r="HG26" s="152">
        <v>789.830603</v>
      </c>
      <c r="HH26" s="152">
        <v>257.70168999999999</v>
      </c>
      <c r="HI26" s="152">
        <v>605.57658000000004</v>
      </c>
      <c r="HJ26" s="152">
        <v>0</v>
      </c>
      <c r="HK26" s="152">
        <v>0</v>
      </c>
      <c r="HL26" s="152">
        <v>163.59818000000001</v>
      </c>
      <c r="HM26" s="152">
        <v>90.070178999999996</v>
      </c>
      <c r="HN26" s="152">
        <v>94.539946</v>
      </c>
    </row>
    <row r="27" spans="1:222" x14ac:dyDescent="0.3">
      <c r="A27" s="154">
        <v>38899</v>
      </c>
      <c r="B27" s="152">
        <v>-102.635592</v>
      </c>
      <c r="C27" s="152">
        <v>77133.225756999993</v>
      </c>
      <c r="D27" s="152">
        <v>63236.503848</v>
      </c>
      <c r="E27" s="152">
        <v>63139.908000000003</v>
      </c>
      <c r="F27" s="152">
        <v>96.595848000000004</v>
      </c>
      <c r="G27" s="152">
        <v>4776.3200999999999</v>
      </c>
      <c r="H27" s="152">
        <v>831.19219399999997</v>
      </c>
      <c r="I27" s="152">
        <v>2655.5253069999999</v>
      </c>
      <c r="J27" s="152">
        <v>285.78902699999998</v>
      </c>
      <c r="K27" s="152">
        <v>115.57120399999999</v>
      </c>
      <c r="L27" s="152">
        <v>2288.0395269999999</v>
      </c>
      <c r="M27" s="152">
        <v>189.16399999999999</v>
      </c>
      <c r="N27" s="152">
        <v>111.261</v>
      </c>
      <c r="O27" s="152">
        <v>77.903000000000006</v>
      </c>
      <c r="P27" s="152">
        <v>1839.4391659999999</v>
      </c>
      <c r="Q27" s="152">
        <v>0</v>
      </c>
      <c r="R27" s="152">
        <v>6832.3622820000001</v>
      </c>
      <c r="S27" s="152">
        <v>6666.8889470000004</v>
      </c>
      <c r="T27" s="152">
        <v>165.47333499999999</v>
      </c>
      <c r="U27" s="152">
        <v>77235.861348999999</v>
      </c>
      <c r="V27" s="152">
        <v>65920.337</v>
      </c>
      <c r="W27" s="152">
        <v>65762.721000000005</v>
      </c>
      <c r="X27" s="152">
        <v>157.61600000000001</v>
      </c>
      <c r="Y27" s="152">
        <v>7259.9414139999999</v>
      </c>
      <c r="Z27" s="152">
        <v>2304.3793860000001</v>
      </c>
      <c r="AA27" s="152">
        <v>2017.319</v>
      </c>
      <c r="AB27" s="152">
        <v>509.66195299999998</v>
      </c>
      <c r="AC27" s="152">
        <v>756.36396300000001</v>
      </c>
      <c r="AD27" s="152">
        <v>4008.5660870000002</v>
      </c>
      <c r="AE27" s="152">
        <v>537.17341099999999</v>
      </c>
      <c r="AF27" s="152">
        <v>173.402411</v>
      </c>
      <c r="AG27" s="152">
        <v>363.77100000000002</v>
      </c>
      <c r="AH27" s="152">
        <v>3471.3926759999999</v>
      </c>
      <c r="AI27" s="152">
        <v>1990.139048</v>
      </c>
      <c r="AJ27" s="152">
        <v>1481.2536279999999</v>
      </c>
      <c r="AK27" s="152">
        <v>0</v>
      </c>
      <c r="AL27" s="152">
        <v>47.016848000000003</v>
      </c>
      <c r="AM27" s="152">
        <v>0</v>
      </c>
      <c r="AN27" s="152">
        <v>47.016848000000003</v>
      </c>
      <c r="AO27" s="152">
        <v>-166.76341400000001</v>
      </c>
      <c r="AP27" s="152">
        <v>20.862845</v>
      </c>
      <c r="AQ27" s="152">
        <v>187.626259</v>
      </c>
      <c r="AR27" s="152">
        <v>-3963.0060790000002</v>
      </c>
      <c r="AS27" s="152">
        <v>-1421.7424550000001</v>
      </c>
      <c r="AT27" s="152">
        <v>701.74494000000004</v>
      </c>
      <c r="AU27" s="152">
        <v>346.90568000000002</v>
      </c>
      <c r="AV27" s="152">
        <v>235.64467999999999</v>
      </c>
      <c r="AW27" s="152">
        <v>111.261</v>
      </c>
      <c r="AX27" s="152">
        <v>354.83926000000002</v>
      </c>
      <c r="AY27" s="152">
        <v>2123.4873950000001</v>
      </c>
      <c r="AZ27" s="152">
        <v>1457.5582830000001</v>
      </c>
      <c r="BA27" s="152">
        <v>1284.155872</v>
      </c>
      <c r="BB27" s="152">
        <v>173.402411</v>
      </c>
      <c r="BC27" s="152">
        <v>665.92911200000003</v>
      </c>
      <c r="BD27" s="152">
        <v>6227.1602860000003</v>
      </c>
      <c r="BE27" s="152">
        <v>-2720.9654540000001</v>
      </c>
      <c r="BF27" s="152">
        <v>-273.31281899999999</v>
      </c>
      <c r="BG27" s="152">
        <v>-2447.6526349999999</v>
      </c>
      <c r="BH27" s="152">
        <v>-8948.1257399999995</v>
      </c>
      <c r="BI27" s="152">
        <v>-1014.550537</v>
      </c>
      <c r="BJ27" s="152">
        <v>-7933.5752030000003</v>
      </c>
      <c r="BK27" s="152">
        <v>-101.46765600000001</v>
      </c>
      <c r="BL27" s="152">
        <v>-1.0640689999999999</v>
      </c>
      <c r="BM27" s="152">
        <v>-229.00388599999999</v>
      </c>
      <c r="BN27" s="152">
        <v>227.93981700000001</v>
      </c>
      <c r="BO27" s="152">
        <v>0</v>
      </c>
      <c r="BP27" s="152">
        <v>0</v>
      </c>
      <c r="BQ27" s="152">
        <v>0</v>
      </c>
      <c r="BR27" s="152">
        <v>49.6</v>
      </c>
      <c r="BS27" s="152">
        <v>0</v>
      </c>
      <c r="BT27" s="152">
        <v>-7280.5319310000004</v>
      </c>
      <c r="BU27" s="152">
        <v>-4486.4835229999999</v>
      </c>
      <c r="BV27" s="152">
        <v>2794.0484080000001</v>
      </c>
      <c r="BW27" s="152">
        <v>-216.90902399999999</v>
      </c>
      <c r="BX27" s="152">
        <v>-8.6964930000000003</v>
      </c>
      <c r="BY27" s="152">
        <v>-208.21253100000001</v>
      </c>
      <c r="BZ27" s="152">
        <v>-208.32462699999999</v>
      </c>
      <c r="CA27" s="152">
        <v>0.112096</v>
      </c>
      <c r="CB27" s="152">
        <v>1046.4000000000001</v>
      </c>
      <c r="CC27" s="152">
        <v>-1487.891979</v>
      </c>
      <c r="CD27" s="152">
        <v>-1491.5679359999999</v>
      </c>
      <c r="CE27" s="152">
        <v>-3.6759569999999999</v>
      </c>
      <c r="CF27" s="152">
        <v>-3693.6070730000001</v>
      </c>
      <c r="CG27" s="152">
        <v>-5167.4544660000001</v>
      </c>
      <c r="CH27" s="152">
        <v>-2683.8331520000002</v>
      </c>
      <c r="CI27" s="152">
        <v>4705.5469999999996</v>
      </c>
      <c r="CJ27" s="152">
        <v>-7328.3590000000004</v>
      </c>
      <c r="CK27" s="152">
        <v>-61.020152000000003</v>
      </c>
      <c r="CL27" s="152">
        <v>-2483.621314</v>
      </c>
      <c r="CM27" s="152">
        <v>-1720.52656</v>
      </c>
      <c r="CN27" s="152">
        <v>6785.3454339999998</v>
      </c>
      <c r="CO27" s="152">
        <v>-2475.1140999999998</v>
      </c>
      <c r="CP27" s="152">
        <v>62849.932000000001</v>
      </c>
      <c r="CQ27" s="152">
        <v>289.976</v>
      </c>
      <c r="CR27" s="152">
        <v>644.98463200000003</v>
      </c>
      <c r="CS27" s="152">
        <v>0</v>
      </c>
      <c r="CT27" s="152">
        <v>186.207562</v>
      </c>
      <c r="CU27" s="152">
        <v>259.43636099999998</v>
      </c>
      <c r="CV27" s="152">
        <v>65700.721000000005</v>
      </c>
      <c r="CW27" s="152">
        <v>62</v>
      </c>
      <c r="CX27" s="152">
        <v>347.168586</v>
      </c>
      <c r="CY27" s="152">
        <v>1865.508</v>
      </c>
      <c r="CZ27" s="152">
        <v>91.702799999999996</v>
      </c>
      <c r="DA27" s="152">
        <v>-7993.5960160000004</v>
      </c>
      <c r="DB27" s="152">
        <v>-4030.5899370000002</v>
      </c>
      <c r="DC27" s="152">
        <v>0</v>
      </c>
      <c r="DD27" s="152">
        <v>-273.31281899999999</v>
      </c>
      <c r="DE27" s="152">
        <v>3.0612849999999998</v>
      </c>
      <c r="DF27" s="152">
        <v>-276.37410399999999</v>
      </c>
      <c r="DG27" s="152">
        <v>0</v>
      </c>
      <c r="DH27" s="152">
        <v>0</v>
      </c>
      <c r="DI27" s="152">
        <v>0</v>
      </c>
      <c r="DJ27" s="152">
        <v>0</v>
      </c>
      <c r="DK27" s="152">
        <v>0</v>
      </c>
      <c r="DL27" s="152">
        <v>-24.973856000000001</v>
      </c>
      <c r="DM27" s="152">
        <v>-24.973856000000001</v>
      </c>
      <c r="DN27" s="152">
        <v>0</v>
      </c>
      <c r="DO27" s="152">
        <v>0</v>
      </c>
      <c r="DP27" s="152">
        <v>-2422.6787789999998</v>
      </c>
      <c r="DQ27" s="152">
        <v>719.12122099999999</v>
      </c>
      <c r="DR27" s="152">
        <v>-3141.8</v>
      </c>
      <c r="DS27" s="152">
        <v>-1.0640689999999999</v>
      </c>
      <c r="DT27" s="152">
        <v>-7419.991814</v>
      </c>
      <c r="DU27" s="152">
        <v>61.095748</v>
      </c>
      <c r="DV27" s="152">
        <v>0</v>
      </c>
      <c r="DW27" s="152">
        <v>61.095748</v>
      </c>
      <c r="DX27" s="152">
        <v>61.095748</v>
      </c>
      <c r="DY27" s="152">
        <v>-7481.0875619999997</v>
      </c>
      <c r="DZ27" s="152">
        <v>-4364.5</v>
      </c>
      <c r="EA27" s="152">
        <v>-3116.5875620000002</v>
      </c>
      <c r="EB27" s="152">
        <v>-3116.5875620000002</v>
      </c>
      <c r="EC27" s="152">
        <v>-411.05166400000002</v>
      </c>
      <c r="ED27" s="152">
        <v>150</v>
      </c>
      <c r="EE27" s="152">
        <v>0</v>
      </c>
      <c r="EF27" s="152">
        <v>150</v>
      </c>
      <c r="EG27" s="152">
        <v>-561.05166399999996</v>
      </c>
      <c r="EH27" s="152">
        <v>-348.7</v>
      </c>
      <c r="EI27" s="152">
        <v>0</v>
      </c>
      <c r="EJ27" s="152">
        <v>-348.7</v>
      </c>
      <c r="EK27" s="152">
        <v>-261.95166399999999</v>
      </c>
      <c r="EL27" s="152">
        <v>79</v>
      </c>
      <c r="EM27" s="152">
        <v>-340.95166399999999</v>
      </c>
      <c r="EN27" s="152">
        <v>-10.204685</v>
      </c>
      <c r="EO27" s="152">
        <v>-584.45905600000003</v>
      </c>
      <c r="EP27" s="152">
        <v>4132.5375620000004</v>
      </c>
      <c r="EQ27" s="152">
        <v>-4716.9966180000001</v>
      </c>
      <c r="ER27" s="152">
        <v>0</v>
      </c>
      <c r="ES27" s="152">
        <v>-3891.819782</v>
      </c>
      <c r="ET27" s="152">
        <v>-0.63999600000000001</v>
      </c>
      <c r="EU27" s="152">
        <v>-3891.1797860000001</v>
      </c>
      <c r="EV27" s="152">
        <v>0</v>
      </c>
      <c r="EW27" s="152">
        <v>-3891.1797860000001</v>
      </c>
      <c r="EX27" s="152">
        <v>0</v>
      </c>
      <c r="EY27" s="152">
        <v>3076.7609419999999</v>
      </c>
      <c r="EZ27" s="152">
        <v>1231.307708</v>
      </c>
      <c r="FA27" s="152">
        <v>2888.3077069999999</v>
      </c>
      <c r="FB27" s="152">
        <v>2901.0856880000001</v>
      </c>
      <c r="FC27" s="152">
        <v>-12.777979999999999</v>
      </c>
      <c r="FD27" s="152">
        <v>-1657</v>
      </c>
      <c r="FE27" s="152">
        <v>24.9</v>
      </c>
      <c r="FF27" s="152">
        <v>-1681.9</v>
      </c>
      <c r="FG27" s="152">
        <v>403.4</v>
      </c>
      <c r="FH27" s="152">
        <v>0</v>
      </c>
      <c r="FI27" s="152">
        <v>403.4</v>
      </c>
      <c r="FJ27" s="152">
        <v>1442.053234</v>
      </c>
      <c r="FK27" s="152">
        <v>72.259743999999998</v>
      </c>
      <c r="FL27" s="152">
        <v>0</v>
      </c>
      <c r="FM27" s="152">
        <v>72.259743999999998</v>
      </c>
      <c r="FN27" s="152">
        <v>1369.79349</v>
      </c>
      <c r="FO27" s="152">
        <v>-1310.4000000000001</v>
      </c>
      <c r="FP27" s="152">
        <v>-527.5</v>
      </c>
      <c r="FQ27" s="152">
        <v>-782.9</v>
      </c>
      <c r="FR27" s="152">
        <v>1633.79349</v>
      </c>
      <c r="FS27" s="152">
        <v>350.89249100000001</v>
      </c>
      <c r="FT27" s="152">
        <v>1282.900999</v>
      </c>
      <c r="FU27" s="152">
        <v>-65.803510000000003</v>
      </c>
      <c r="FV27" s="152">
        <v>-65.803510000000003</v>
      </c>
      <c r="FW27" s="152">
        <v>-65.803510000000003</v>
      </c>
      <c r="FX27" s="152">
        <v>0</v>
      </c>
      <c r="FY27" s="152">
        <v>0</v>
      </c>
      <c r="FZ27" s="152">
        <v>0</v>
      </c>
      <c r="GA27" s="152">
        <v>0</v>
      </c>
      <c r="GB27" s="152">
        <v>0</v>
      </c>
      <c r="GC27" s="152">
        <v>0</v>
      </c>
      <c r="GD27" s="152">
        <v>0</v>
      </c>
      <c r="GE27" s="152">
        <v>0</v>
      </c>
      <c r="GF27" s="152">
        <v>0</v>
      </c>
      <c r="GG27" s="152">
        <v>0</v>
      </c>
      <c r="GH27" s="152">
        <v>0</v>
      </c>
      <c r="GI27" s="152">
        <v>0</v>
      </c>
      <c r="GJ27" s="152">
        <v>-7870.1594699999996</v>
      </c>
      <c r="GK27" s="152">
        <v>-1127.56627</v>
      </c>
      <c r="GL27" s="152">
        <v>-2572.6964929999999</v>
      </c>
      <c r="GM27" s="152">
        <v>4320.3449000000001</v>
      </c>
      <c r="GN27" s="152">
        <v>1096</v>
      </c>
      <c r="GO27" s="152">
        <v>0</v>
      </c>
      <c r="GP27" s="152">
        <v>0</v>
      </c>
      <c r="GQ27" s="152">
        <v>68.250771</v>
      </c>
      <c r="GR27" s="152">
        <v>103.42970200000001</v>
      </c>
      <c r="GS27" s="152">
        <v>12.141501999999999</v>
      </c>
      <c r="GT27" s="152">
        <v>43.394548999999998</v>
      </c>
      <c r="GU27" s="152">
        <v>191.605301</v>
      </c>
      <c r="GV27" s="152">
        <v>444.45877899999999</v>
      </c>
      <c r="GW27" s="152">
        <v>0</v>
      </c>
      <c r="GX27" s="152">
        <v>0</v>
      </c>
      <c r="GY27" s="152">
        <v>0</v>
      </c>
      <c r="GZ27" s="152">
        <v>86.724373</v>
      </c>
      <c r="HA27" s="152">
        <v>53.808594999999997</v>
      </c>
      <c r="HB27" s="152">
        <v>62.338419000000002</v>
      </c>
      <c r="HC27" s="152">
        <v>27.585000000000001</v>
      </c>
      <c r="HD27" s="152">
        <v>482.076953</v>
      </c>
      <c r="HE27" s="152">
        <v>362.559575</v>
      </c>
      <c r="HF27" s="152">
        <v>393.80438800000002</v>
      </c>
      <c r="HG27" s="152">
        <v>574.36542599999996</v>
      </c>
      <c r="HH27" s="152">
        <v>267.450467</v>
      </c>
      <c r="HI27" s="152">
        <v>597.44207100000006</v>
      </c>
      <c r="HJ27" s="152">
        <v>0</v>
      </c>
      <c r="HK27" s="152">
        <v>0</v>
      </c>
      <c r="HL27" s="152">
        <v>161.40062</v>
      </c>
      <c r="HM27" s="152">
        <v>79.217240000000004</v>
      </c>
      <c r="HN27" s="152">
        <v>91.403488999999993</v>
      </c>
    </row>
    <row r="28" spans="1:222" x14ac:dyDescent="0.3">
      <c r="A28" s="155">
        <v>38991</v>
      </c>
      <c r="B28" s="152">
        <v>-1613.8559680000001</v>
      </c>
      <c r="C28" s="152">
        <v>78363.779552000007</v>
      </c>
      <c r="D28" s="152">
        <v>64238.696832000001</v>
      </c>
      <c r="E28" s="152">
        <v>64153.127999999997</v>
      </c>
      <c r="F28" s="152">
        <v>85.568832</v>
      </c>
      <c r="G28" s="152">
        <v>5453.8471950000003</v>
      </c>
      <c r="H28" s="152">
        <v>810.23803399999997</v>
      </c>
      <c r="I28" s="152">
        <v>3233.2776130000002</v>
      </c>
      <c r="J28" s="152">
        <v>454.45502099999999</v>
      </c>
      <c r="K28" s="152">
        <v>97.099569000000002</v>
      </c>
      <c r="L28" s="152">
        <v>2302.3773930000002</v>
      </c>
      <c r="M28" s="152">
        <v>230.922</v>
      </c>
      <c r="N28" s="152">
        <v>191.584</v>
      </c>
      <c r="O28" s="152">
        <v>39.338000000000001</v>
      </c>
      <c r="P28" s="152">
        <v>1894.059804</v>
      </c>
      <c r="Q28" s="152">
        <v>0</v>
      </c>
      <c r="R28" s="152">
        <v>6368.8581320000003</v>
      </c>
      <c r="S28" s="152">
        <v>6218.0513840000003</v>
      </c>
      <c r="T28" s="152">
        <v>150.806748</v>
      </c>
      <c r="U28" s="152">
        <v>79977.635519999996</v>
      </c>
      <c r="V28" s="152">
        <v>68382.341</v>
      </c>
      <c r="W28" s="152">
        <v>68244.684999999998</v>
      </c>
      <c r="X28" s="152">
        <v>137.65600000000001</v>
      </c>
      <c r="Y28" s="152">
        <v>7184.2751410000001</v>
      </c>
      <c r="Z28" s="152">
        <v>2332.977132</v>
      </c>
      <c r="AA28" s="152">
        <v>2209.8209999999999</v>
      </c>
      <c r="AB28" s="152">
        <v>577.15236800000002</v>
      </c>
      <c r="AC28" s="152">
        <v>472.04185000000001</v>
      </c>
      <c r="AD28" s="152">
        <v>4387.5341040000003</v>
      </c>
      <c r="AE28" s="152">
        <v>1214.72261</v>
      </c>
      <c r="AF28" s="152">
        <v>557.88261</v>
      </c>
      <c r="AG28" s="152">
        <v>656.84</v>
      </c>
      <c r="AH28" s="152">
        <v>3172.811494</v>
      </c>
      <c r="AI28" s="152">
        <v>1579.062531</v>
      </c>
      <c r="AJ28" s="152">
        <v>1593.748963</v>
      </c>
      <c r="AK28" s="152">
        <v>0</v>
      </c>
      <c r="AL28" s="152">
        <v>23.485275000000001</v>
      </c>
      <c r="AM28" s="152">
        <v>0</v>
      </c>
      <c r="AN28" s="152">
        <v>23.485275000000001</v>
      </c>
      <c r="AO28" s="152">
        <v>-178.982</v>
      </c>
      <c r="AP28" s="152">
        <v>2.6059999999999999</v>
      </c>
      <c r="AQ28" s="152">
        <v>181.58799999999999</v>
      </c>
      <c r="AR28" s="152">
        <v>-11013.119964</v>
      </c>
      <c r="AS28" s="152">
        <v>-483.04722199999998</v>
      </c>
      <c r="AT28" s="152">
        <v>4485.451873</v>
      </c>
      <c r="AU28" s="152">
        <v>4139.9685799999997</v>
      </c>
      <c r="AV28" s="152">
        <v>3948.3845799999999</v>
      </c>
      <c r="AW28" s="152">
        <v>191.584</v>
      </c>
      <c r="AX28" s="152">
        <v>345.483293</v>
      </c>
      <c r="AY28" s="152">
        <v>4968.4990950000001</v>
      </c>
      <c r="AZ28" s="152">
        <v>3238.2521200000001</v>
      </c>
      <c r="BA28" s="152">
        <v>2680.36951</v>
      </c>
      <c r="BB28" s="152">
        <v>557.88261</v>
      </c>
      <c r="BC28" s="152">
        <v>1730.246975</v>
      </c>
      <c r="BD28" s="152">
        <v>-3655.3047529999999</v>
      </c>
      <c r="BE28" s="152">
        <v>934.36101099999996</v>
      </c>
      <c r="BF28" s="152">
        <v>-14.117876000000001</v>
      </c>
      <c r="BG28" s="152">
        <v>948.47888699999999</v>
      </c>
      <c r="BH28" s="152">
        <v>4589.6657640000003</v>
      </c>
      <c r="BI28" s="152">
        <v>1198.7468019999999</v>
      </c>
      <c r="BJ28" s="152">
        <v>3390.9189620000002</v>
      </c>
      <c r="BK28" s="152">
        <v>2.564063</v>
      </c>
      <c r="BL28" s="152">
        <v>-2.1582029999999999</v>
      </c>
      <c r="BM28" s="152">
        <v>0</v>
      </c>
      <c r="BN28" s="152">
        <v>-2.1582029999999999</v>
      </c>
      <c r="BO28" s="152">
        <v>0</v>
      </c>
      <c r="BP28" s="152">
        <v>0</v>
      </c>
      <c r="BQ28" s="152">
        <v>0</v>
      </c>
      <c r="BR28" s="152">
        <v>2904.5</v>
      </c>
      <c r="BS28" s="152">
        <v>0</v>
      </c>
      <c r="BT28" s="152">
        <v>268.88146499999999</v>
      </c>
      <c r="BU28" s="152">
        <v>-12341.068201</v>
      </c>
      <c r="BV28" s="152">
        <v>-12609.949666</v>
      </c>
      <c r="BW28" s="152">
        <v>33.19726</v>
      </c>
      <c r="BX28" s="152">
        <v>15.750415</v>
      </c>
      <c r="BY28" s="152">
        <v>17.446845</v>
      </c>
      <c r="BZ28" s="152">
        <v>17.559996999999999</v>
      </c>
      <c r="CA28" s="152">
        <v>-0.113152</v>
      </c>
      <c r="CB28" s="152">
        <v>519.70000000000005</v>
      </c>
      <c r="CC28" s="152">
        <v>-7143.6494540000003</v>
      </c>
      <c r="CD28" s="152">
        <v>-7123.8713859999998</v>
      </c>
      <c r="CE28" s="152">
        <v>19.778068000000001</v>
      </c>
      <c r="CF28" s="152">
        <v>-9220.2819959999997</v>
      </c>
      <c r="CG28" s="152">
        <v>-5874.0721139999996</v>
      </c>
      <c r="CH28" s="152">
        <v>-4143.6441679999998</v>
      </c>
      <c r="CI28" s="152">
        <v>3980.7719999999999</v>
      </c>
      <c r="CJ28" s="152">
        <v>-8072.3289999999997</v>
      </c>
      <c r="CK28" s="152">
        <v>-52.087167999999998</v>
      </c>
      <c r="CL28" s="152">
        <v>-1730.427946</v>
      </c>
      <c r="CM28" s="152">
        <v>-2085.1567110000001</v>
      </c>
      <c r="CN28" s="152">
        <v>6345.3728570000003</v>
      </c>
      <c r="CO28" s="152">
        <v>-3869.4705100000001</v>
      </c>
      <c r="CP28" s="152">
        <v>63846.987000000001</v>
      </c>
      <c r="CQ28" s="152">
        <v>306.14100000000002</v>
      </c>
      <c r="CR28" s="152">
        <v>644.97561900000005</v>
      </c>
      <c r="CS28" s="152">
        <v>0</v>
      </c>
      <c r="CT28" s="152">
        <v>165.262415</v>
      </c>
      <c r="CU28" s="152">
        <v>177.395589</v>
      </c>
      <c r="CV28" s="152">
        <v>68155.176000000007</v>
      </c>
      <c r="CW28" s="152">
        <v>89.509</v>
      </c>
      <c r="CX28" s="152">
        <v>313.70833199999998</v>
      </c>
      <c r="CY28" s="152">
        <v>1924.95</v>
      </c>
      <c r="CZ28" s="152">
        <v>94.318799999999996</v>
      </c>
      <c r="DA28" s="152">
        <v>-14064.904771</v>
      </c>
      <c r="DB28" s="152">
        <v>-3051.784807</v>
      </c>
      <c r="DC28" s="152">
        <v>0</v>
      </c>
      <c r="DD28" s="152">
        <v>-14.117876000000001</v>
      </c>
      <c r="DE28" s="152">
        <v>9.3867010000000004</v>
      </c>
      <c r="DF28" s="152">
        <v>-23.504577000000001</v>
      </c>
      <c r="DG28" s="152">
        <v>0</v>
      </c>
      <c r="DH28" s="152">
        <v>0</v>
      </c>
      <c r="DI28" s="152">
        <v>0</v>
      </c>
      <c r="DJ28" s="152">
        <v>0</v>
      </c>
      <c r="DK28" s="152">
        <v>0</v>
      </c>
      <c r="DL28" s="152">
        <v>-117.329042</v>
      </c>
      <c r="DM28" s="152">
        <v>-117.329042</v>
      </c>
      <c r="DN28" s="152">
        <v>0</v>
      </c>
      <c r="DO28" s="152">
        <v>0</v>
      </c>
      <c r="DP28" s="152">
        <v>1065.8079290000001</v>
      </c>
      <c r="DQ28" s="152">
        <v>843.70792900000004</v>
      </c>
      <c r="DR28" s="152">
        <v>222.1</v>
      </c>
      <c r="DS28" s="152">
        <v>-2.1582029999999999</v>
      </c>
      <c r="DT28" s="152">
        <v>-675.48003600000004</v>
      </c>
      <c r="DU28" s="152">
        <v>-93.119691000000003</v>
      </c>
      <c r="DV28" s="152">
        <v>0</v>
      </c>
      <c r="DW28" s="152">
        <v>-93.119691000000003</v>
      </c>
      <c r="DX28" s="152">
        <v>-93.119691000000003</v>
      </c>
      <c r="DY28" s="152">
        <v>-582.36034500000005</v>
      </c>
      <c r="DZ28" s="152">
        <v>-2721.9</v>
      </c>
      <c r="EA28" s="152">
        <v>2139.539655</v>
      </c>
      <c r="EB28" s="152">
        <v>2139.539655</v>
      </c>
      <c r="EC28" s="152">
        <v>4065.9931379999998</v>
      </c>
      <c r="ED28" s="152">
        <v>0</v>
      </c>
      <c r="EE28" s="152">
        <v>0</v>
      </c>
      <c r="EF28" s="152">
        <v>0</v>
      </c>
      <c r="EG28" s="152">
        <v>4065.9931379999998</v>
      </c>
      <c r="EH28" s="152">
        <v>-33.4</v>
      </c>
      <c r="EI28" s="152">
        <v>0</v>
      </c>
      <c r="EJ28" s="152">
        <v>-33.4</v>
      </c>
      <c r="EK28" s="152">
        <v>1194.8931379999999</v>
      </c>
      <c r="EL28" s="152">
        <v>-309</v>
      </c>
      <c r="EM28" s="152">
        <v>1503.8931379999999</v>
      </c>
      <c r="EN28" s="152">
        <v>-6.7043369999999998</v>
      </c>
      <c r="EO28" s="152">
        <v>-10285.901320999999</v>
      </c>
      <c r="EP28" s="152">
        <v>-10087.992538</v>
      </c>
      <c r="EQ28" s="152">
        <v>-197.908783</v>
      </c>
      <c r="ER28" s="152">
        <v>0</v>
      </c>
      <c r="ES28" s="152">
        <v>-2048.4625430000001</v>
      </c>
      <c r="ET28" s="152">
        <v>4.1010479999999996</v>
      </c>
      <c r="EU28" s="152">
        <v>-2052.5635910000001</v>
      </c>
      <c r="EV28" s="152">
        <v>0</v>
      </c>
      <c r="EW28" s="152">
        <v>-2052.5635910000001</v>
      </c>
      <c r="EX28" s="152">
        <v>0</v>
      </c>
      <c r="EY28" s="152">
        <v>-12835.660102</v>
      </c>
      <c r="EZ28" s="152">
        <v>-10105.198649</v>
      </c>
      <c r="FA28" s="152">
        <v>-5461.2986490000003</v>
      </c>
      <c r="FB28" s="152">
        <v>-5429.3976819999998</v>
      </c>
      <c r="FC28" s="152">
        <v>-31.900967000000001</v>
      </c>
      <c r="FD28" s="152">
        <v>-4643.8999999999996</v>
      </c>
      <c r="FE28" s="152">
        <v>79.599999999999994</v>
      </c>
      <c r="FF28" s="152">
        <v>-4723.5</v>
      </c>
      <c r="FG28" s="152">
        <v>-2625.2</v>
      </c>
      <c r="FH28" s="152">
        <v>0</v>
      </c>
      <c r="FI28" s="152">
        <v>-2625.2</v>
      </c>
      <c r="FJ28" s="152">
        <v>-105.261453</v>
      </c>
      <c r="FK28" s="152">
        <v>312.42882100000003</v>
      </c>
      <c r="FL28" s="152">
        <v>0</v>
      </c>
      <c r="FM28" s="152">
        <v>312.42882100000003</v>
      </c>
      <c r="FN28" s="152">
        <v>-417.69027399999999</v>
      </c>
      <c r="FO28" s="152">
        <v>-2898</v>
      </c>
      <c r="FP28" s="152">
        <v>-869.9</v>
      </c>
      <c r="FQ28" s="152">
        <v>-2028.1</v>
      </c>
      <c r="FR28" s="152">
        <v>1960.6097259999999</v>
      </c>
      <c r="FS28" s="152">
        <v>2397.6809480000002</v>
      </c>
      <c r="FT28" s="152">
        <v>-437.07122199999998</v>
      </c>
      <c r="FU28" s="152">
        <v>192.51317599999999</v>
      </c>
      <c r="FV28" s="152">
        <v>192.51317599999999</v>
      </c>
      <c r="FW28" s="152">
        <v>192.51317599999999</v>
      </c>
      <c r="FX28" s="152">
        <v>0</v>
      </c>
      <c r="FY28" s="152">
        <v>0</v>
      </c>
      <c r="FZ28" s="152">
        <v>0</v>
      </c>
      <c r="GA28" s="152">
        <v>0</v>
      </c>
      <c r="GB28" s="152">
        <v>0</v>
      </c>
      <c r="GC28" s="152">
        <v>0</v>
      </c>
      <c r="GD28" s="152">
        <v>0</v>
      </c>
      <c r="GE28" s="152">
        <v>0</v>
      </c>
      <c r="GF28" s="152">
        <v>0</v>
      </c>
      <c r="GG28" s="152">
        <v>0</v>
      </c>
      <c r="GH28" s="152">
        <v>0</v>
      </c>
      <c r="GI28" s="152">
        <v>0</v>
      </c>
      <c r="GJ28" s="152">
        <v>-706.31597299999999</v>
      </c>
      <c r="GK28" s="152">
        <v>2391.4817370000001</v>
      </c>
      <c r="GL28" s="152">
        <v>-10151.349585</v>
      </c>
      <c r="GM28" s="152">
        <v>-2978.3000809999999</v>
      </c>
      <c r="GN28" s="152">
        <v>3424.2</v>
      </c>
      <c r="GO28" s="152">
        <v>0</v>
      </c>
      <c r="GP28" s="152">
        <v>0</v>
      </c>
      <c r="GQ28" s="152">
        <v>45.657719</v>
      </c>
      <c r="GR28" s="152">
        <v>86.898632000000006</v>
      </c>
      <c r="GS28" s="152">
        <v>10.200937</v>
      </c>
      <c r="GT28" s="152">
        <v>43.676330999999998</v>
      </c>
      <c r="GU28" s="152">
        <v>165.855816</v>
      </c>
      <c r="GV28" s="152">
        <v>447.08857899999998</v>
      </c>
      <c r="GW28" s="152">
        <v>0</v>
      </c>
      <c r="GX28" s="152">
        <v>0</v>
      </c>
      <c r="GY28" s="152">
        <v>0</v>
      </c>
      <c r="GZ28" s="152">
        <v>101.09243600000001</v>
      </c>
      <c r="HA28" s="152">
        <v>55.406077000000003</v>
      </c>
      <c r="HB28" s="152">
        <v>75.712878000000003</v>
      </c>
      <c r="HC28" s="152">
        <v>34.353999999999999</v>
      </c>
      <c r="HD28" s="152">
        <v>542.79836799999998</v>
      </c>
      <c r="HE28" s="152">
        <v>363.65749799999998</v>
      </c>
      <c r="HF28" s="152">
        <v>108.38435200000001</v>
      </c>
      <c r="HG28" s="152">
        <v>356.99132200000003</v>
      </c>
      <c r="HH28" s="152">
        <v>269.84944200000001</v>
      </c>
      <c r="HI28" s="152">
        <v>670.45209899999998</v>
      </c>
      <c r="HJ28" s="152">
        <v>0</v>
      </c>
      <c r="HK28" s="152">
        <v>0</v>
      </c>
      <c r="HL28" s="152">
        <v>181.12448000000001</v>
      </c>
      <c r="HM28" s="152">
        <v>78.022595999999993</v>
      </c>
      <c r="HN28" s="152">
        <v>141.25445400000001</v>
      </c>
    </row>
    <row r="29" spans="1:222" x14ac:dyDescent="0.3">
      <c r="A29" s="151">
        <v>39083</v>
      </c>
      <c r="B29" s="152">
        <v>-4868.7526079999998</v>
      </c>
      <c r="C29" s="152">
        <v>74754.636251000004</v>
      </c>
      <c r="D29" s="152">
        <v>60372.231244000002</v>
      </c>
      <c r="E29" s="152">
        <v>60269.038</v>
      </c>
      <c r="F29" s="152">
        <v>103.19324400000001</v>
      </c>
      <c r="G29" s="152">
        <v>6024.1250449999998</v>
      </c>
      <c r="H29" s="152">
        <v>931.95993899999996</v>
      </c>
      <c r="I29" s="152">
        <v>3716.7373379999999</v>
      </c>
      <c r="J29" s="152">
        <v>338.97525100000001</v>
      </c>
      <c r="K29" s="152">
        <v>116.75152300000001</v>
      </c>
      <c r="L29" s="152">
        <v>2323.93487</v>
      </c>
      <c r="M29" s="152">
        <v>320.322</v>
      </c>
      <c r="N29" s="152">
        <v>309.81299999999999</v>
      </c>
      <c r="O29" s="152">
        <v>10.509</v>
      </c>
      <c r="P29" s="152">
        <v>1825.1403680000001</v>
      </c>
      <c r="Q29" s="152">
        <v>0.19795499999999999</v>
      </c>
      <c r="R29" s="152">
        <v>6034.3450919999996</v>
      </c>
      <c r="S29" s="152">
        <v>5916.2312730000003</v>
      </c>
      <c r="T29" s="152">
        <v>118.11381900000001</v>
      </c>
      <c r="U29" s="152">
        <v>79623.388858999999</v>
      </c>
      <c r="V29" s="152">
        <v>62859.603999999999</v>
      </c>
      <c r="W29" s="152">
        <v>62722.748</v>
      </c>
      <c r="X29" s="152">
        <v>136.85599999999999</v>
      </c>
      <c r="Y29" s="152">
        <v>7160.5184929999996</v>
      </c>
      <c r="Z29" s="152">
        <v>2180.3108470000002</v>
      </c>
      <c r="AA29" s="152">
        <v>1798.3448739999999</v>
      </c>
      <c r="AB29" s="152">
        <v>678.12701000000004</v>
      </c>
      <c r="AC29" s="152">
        <v>753.00578099999996</v>
      </c>
      <c r="AD29" s="152">
        <v>9595.8047800000004</v>
      </c>
      <c r="AE29" s="152">
        <v>6508.3937239999996</v>
      </c>
      <c r="AF29" s="152">
        <v>5689.4617239999998</v>
      </c>
      <c r="AG29" s="152">
        <v>818.93200000000002</v>
      </c>
      <c r="AH29" s="152">
        <v>3086.9509210000001</v>
      </c>
      <c r="AI29" s="152">
        <v>1987.0771400000001</v>
      </c>
      <c r="AJ29" s="152">
        <v>1099.873781</v>
      </c>
      <c r="AK29" s="152">
        <v>0.46013500000000002</v>
      </c>
      <c r="AL29" s="152">
        <v>7.4615859999999996</v>
      </c>
      <c r="AM29" s="152">
        <v>0</v>
      </c>
      <c r="AN29" s="152">
        <v>7.4615859999999996</v>
      </c>
      <c r="AO29" s="152">
        <v>-104.36458</v>
      </c>
      <c r="AP29" s="152">
        <v>12.149480000000001</v>
      </c>
      <c r="AQ29" s="152">
        <v>116.51406</v>
      </c>
      <c r="AR29" s="152">
        <v>-2234.7792290000002</v>
      </c>
      <c r="AS29" s="152">
        <v>-8920.6729510000005</v>
      </c>
      <c r="AT29" s="152">
        <v>2555.9012779999998</v>
      </c>
      <c r="AU29" s="152">
        <v>2411.68091</v>
      </c>
      <c r="AV29" s="152">
        <v>2101.8679099999999</v>
      </c>
      <c r="AW29" s="152">
        <v>309.81299999999999</v>
      </c>
      <c r="AX29" s="152">
        <v>144.22036800000001</v>
      </c>
      <c r="AY29" s="152">
        <v>11476.574229</v>
      </c>
      <c r="AZ29" s="152">
        <v>8797.6809040000007</v>
      </c>
      <c r="BA29" s="152">
        <v>3108.2191800000001</v>
      </c>
      <c r="BB29" s="152">
        <v>5689.4617239999998</v>
      </c>
      <c r="BC29" s="152">
        <v>2678.893325</v>
      </c>
      <c r="BD29" s="152">
        <v>6948.1354899999997</v>
      </c>
      <c r="BE29" s="152">
        <v>8080.1659730000001</v>
      </c>
      <c r="BF29" s="152">
        <v>-106.835651</v>
      </c>
      <c r="BG29" s="152">
        <v>8187.0016240000004</v>
      </c>
      <c r="BH29" s="152">
        <v>1132.030483</v>
      </c>
      <c r="BI29" s="152">
        <v>-2662.9777730000001</v>
      </c>
      <c r="BJ29" s="152">
        <v>3795.0082560000001</v>
      </c>
      <c r="BK29" s="152">
        <v>-3.2998970000000001</v>
      </c>
      <c r="BL29" s="152">
        <v>-299.17024400000003</v>
      </c>
      <c r="BM29" s="152">
        <v>5.6684850000000004</v>
      </c>
      <c r="BN29" s="152">
        <v>-304.838729</v>
      </c>
      <c r="BO29" s="152">
        <v>0</v>
      </c>
      <c r="BP29" s="152">
        <v>0</v>
      </c>
      <c r="BQ29" s="152">
        <v>0</v>
      </c>
      <c r="BR29" s="152">
        <v>4533.2</v>
      </c>
      <c r="BS29" s="152">
        <v>0</v>
      </c>
      <c r="BT29" s="152">
        <v>224.12428700000001</v>
      </c>
      <c r="BU29" s="152">
        <v>491.58033999999998</v>
      </c>
      <c r="BV29" s="152">
        <v>267.456053</v>
      </c>
      <c r="BW29" s="152">
        <v>-412.80403200000001</v>
      </c>
      <c r="BX29" s="152">
        <v>9.5732429999999997</v>
      </c>
      <c r="BY29" s="152">
        <v>-422.377275</v>
      </c>
      <c r="BZ29" s="152">
        <v>-422.37763000000001</v>
      </c>
      <c r="CA29" s="152">
        <v>3.5500000000000001E-4</v>
      </c>
      <c r="CB29" s="152">
        <v>627.20000000000005</v>
      </c>
      <c r="CC29" s="152">
        <v>-486.36605500000002</v>
      </c>
      <c r="CD29" s="152">
        <v>-479.46913999999998</v>
      </c>
      <c r="CE29" s="152">
        <v>6.8969149999999999</v>
      </c>
      <c r="CF29" s="152">
        <v>2738.337959</v>
      </c>
      <c r="CG29" s="152">
        <v>-3623.766204</v>
      </c>
      <c r="CH29" s="152">
        <v>-2487.3727560000002</v>
      </c>
      <c r="CI29" s="152">
        <v>3670.3510000000001</v>
      </c>
      <c r="CJ29" s="152">
        <v>-6124.0609999999997</v>
      </c>
      <c r="CK29" s="152">
        <v>-33.662756000000002</v>
      </c>
      <c r="CL29" s="152">
        <v>-1136.393448</v>
      </c>
      <c r="CM29" s="152">
        <v>-7271.8699100000003</v>
      </c>
      <c r="CN29" s="152">
        <v>6026.8835060000001</v>
      </c>
      <c r="CO29" s="152">
        <v>-1748.413174</v>
      </c>
      <c r="CP29" s="152">
        <v>59954.65</v>
      </c>
      <c r="CQ29" s="152">
        <v>314.38799999999998</v>
      </c>
      <c r="CR29" s="152">
        <v>685.36056599999995</v>
      </c>
      <c r="CS29" s="152">
        <v>0</v>
      </c>
      <c r="CT29" s="152">
        <v>246.59937300000001</v>
      </c>
      <c r="CU29" s="152">
        <v>178.27454700000001</v>
      </c>
      <c r="CV29" s="152">
        <v>62641.034</v>
      </c>
      <c r="CW29" s="152">
        <v>81.713999999999999</v>
      </c>
      <c r="CX29" s="152">
        <v>297.429847</v>
      </c>
      <c r="CY29" s="152">
        <v>1808.86</v>
      </c>
      <c r="CZ29" s="152">
        <v>74.021000000000001</v>
      </c>
      <c r="DA29" s="152">
        <v>10641.281536</v>
      </c>
      <c r="DB29" s="152">
        <v>12876.060765</v>
      </c>
      <c r="DC29" s="152">
        <v>0</v>
      </c>
      <c r="DD29" s="152">
        <v>20.445823000000001</v>
      </c>
      <c r="DE29" s="152">
        <v>0.87456500000000004</v>
      </c>
      <c r="DF29" s="152">
        <v>19.571258</v>
      </c>
      <c r="DG29" s="152">
        <v>0</v>
      </c>
      <c r="DH29" s="152">
        <v>-127.281474</v>
      </c>
      <c r="DI29" s="152">
        <v>-127.281474</v>
      </c>
      <c r="DJ29" s="152">
        <v>0</v>
      </c>
      <c r="DK29" s="152">
        <v>0</v>
      </c>
      <c r="DL29" s="152">
        <v>-453.374257</v>
      </c>
      <c r="DM29" s="152">
        <v>-453.374257</v>
      </c>
      <c r="DN29" s="152">
        <v>0</v>
      </c>
      <c r="DO29" s="152">
        <v>0</v>
      </c>
      <c r="DP29" s="152">
        <v>8640.3758809999999</v>
      </c>
      <c r="DQ29" s="152">
        <v>376.87588099999999</v>
      </c>
      <c r="DR29" s="152">
        <v>8263.5</v>
      </c>
      <c r="DS29" s="152">
        <v>-299.17024400000003</v>
      </c>
      <c r="DT29" s="152">
        <v>-1307.003455</v>
      </c>
      <c r="DU29" s="152">
        <v>146.27485100000001</v>
      </c>
      <c r="DV29" s="152">
        <v>0</v>
      </c>
      <c r="DW29" s="152">
        <v>146.27485100000001</v>
      </c>
      <c r="DX29" s="152">
        <v>146.27485100000001</v>
      </c>
      <c r="DY29" s="152">
        <v>-1453.2783059999999</v>
      </c>
      <c r="DZ29" s="152">
        <v>-2379.1</v>
      </c>
      <c r="EA29" s="152">
        <v>925.82169399999998</v>
      </c>
      <c r="EB29" s="152">
        <v>925.82169399999998</v>
      </c>
      <c r="EC29" s="152">
        <v>5404.4818519999999</v>
      </c>
      <c r="ED29" s="152">
        <v>0</v>
      </c>
      <c r="EE29" s="152">
        <v>0</v>
      </c>
      <c r="EF29" s="152">
        <v>0</v>
      </c>
      <c r="EG29" s="152">
        <v>5404.4818519999999</v>
      </c>
      <c r="EH29" s="152">
        <v>-203.8</v>
      </c>
      <c r="EI29" s="152">
        <v>0</v>
      </c>
      <c r="EJ29" s="152">
        <v>-203.8</v>
      </c>
      <c r="EK29" s="152">
        <v>1075.081852</v>
      </c>
      <c r="EL29" s="152">
        <v>-128</v>
      </c>
      <c r="EM29" s="152">
        <v>1203.081852</v>
      </c>
      <c r="EN29" s="152">
        <v>8.1573630000000001</v>
      </c>
      <c r="EO29" s="152">
        <v>1679.2697720000001</v>
      </c>
      <c r="EP29" s="152">
        <v>1399.0362190000001</v>
      </c>
      <c r="EQ29" s="152">
        <v>280.23355400000003</v>
      </c>
      <c r="ER29" s="152">
        <v>0</v>
      </c>
      <c r="ES29" s="152">
        <v>-1195.8467949999999</v>
      </c>
      <c r="ET29" s="152">
        <v>1.2398199999999999</v>
      </c>
      <c r="EU29" s="152">
        <v>-1197.0866149999999</v>
      </c>
      <c r="EV29" s="152">
        <v>0</v>
      </c>
      <c r="EW29" s="152">
        <v>-1197.0866149999999</v>
      </c>
      <c r="EX29" s="152">
        <v>0</v>
      </c>
      <c r="EY29" s="152">
        <v>688.70872699999995</v>
      </c>
      <c r="EZ29" s="152">
        <v>-1905.113533</v>
      </c>
      <c r="FA29" s="152">
        <v>-1925.5135330000001</v>
      </c>
      <c r="FB29" s="152">
        <v>-1947.827959</v>
      </c>
      <c r="FC29" s="152">
        <v>22.314426000000001</v>
      </c>
      <c r="FD29" s="152">
        <v>20.399999999999999</v>
      </c>
      <c r="FE29" s="152">
        <v>280.89999999999998</v>
      </c>
      <c r="FF29" s="152">
        <v>-260.5</v>
      </c>
      <c r="FG29" s="152">
        <v>235.9</v>
      </c>
      <c r="FH29" s="152">
        <v>0</v>
      </c>
      <c r="FI29" s="152">
        <v>235.9</v>
      </c>
      <c r="FJ29" s="152">
        <v>2357.9222599999998</v>
      </c>
      <c r="FK29" s="152">
        <v>0.69383799999999995</v>
      </c>
      <c r="FL29" s="152">
        <v>0</v>
      </c>
      <c r="FM29" s="152">
        <v>0.69383799999999995</v>
      </c>
      <c r="FN29" s="152">
        <v>2357.2284220000001</v>
      </c>
      <c r="FO29" s="152">
        <v>514.5</v>
      </c>
      <c r="FP29" s="152">
        <v>-450.3</v>
      </c>
      <c r="FQ29" s="152">
        <v>964.8</v>
      </c>
      <c r="FR29" s="152">
        <v>1215.5284220000001</v>
      </c>
      <c r="FS29" s="152">
        <v>-394.39461499999999</v>
      </c>
      <c r="FT29" s="152">
        <v>1609.923037</v>
      </c>
      <c r="FU29" s="152">
        <v>-8.4486419999999995</v>
      </c>
      <c r="FV29" s="152">
        <v>-8.4486419999999995</v>
      </c>
      <c r="FW29" s="152">
        <v>-8.4486419999999995</v>
      </c>
      <c r="FX29" s="152">
        <v>0</v>
      </c>
      <c r="FY29" s="152">
        <v>0</v>
      </c>
      <c r="FZ29" s="152">
        <v>0</v>
      </c>
      <c r="GA29" s="152">
        <v>0</v>
      </c>
      <c r="GB29" s="152">
        <v>0</v>
      </c>
      <c r="GC29" s="152">
        <v>0</v>
      </c>
      <c r="GD29" s="152">
        <v>0</v>
      </c>
      <c r="GE29" s="152">
        <v>0</v>
      </c>
      <c r="GF29" s="152">
        <v>0</v>
      </c>
      <c r="GG29" s="152">
        <v>0</v>
      </c>
      <c r="GH29" s="152">
        <v>0</v>
      </c>
      <c r="GI29" s="152">
        <v>0</v>
      </c>
      <c r="GJ29" s="152">
        <v>-1514.1033520000001</v>
      </c>
      <c r="GK29" s="152">
        <v>-1887.066165</v>
      </c>
      <c r="GL29" s="152">
        <v>780.373243</v>
      </c>
      <c r="GM29" s="152">
        <v>-1140.1171899999999</v>
      </c>
      <c r="GN29" s="152">
        <v>5160.3999999999996</v>
      </c>
      <c r="GO29" s="152">
        <v>0</v>
      </c>
      <c r="GP29" s="152">
        <v>0</v>
      </c>
      <c r="GQ29" s="152">
        <v>32.642263999999997</v>
      </c>
      <c r="GR29" s="152">
        <v>112.013469</v>
      </c>
      <c r="GS29" s="152">
        <v>4.738054</v>
      </c>
      <c r="GT29" s="152">
        <v>41.356065000000001</v>
      </c>
      <c r="GU29" s="152">
        <v>242.67263700000001</v>
      </c>
      <c r="GV29" s="152">
        <v>498.54845499999999</v>
      </c>
      <c r="GW29" s="152">
        <v>0</v>
      </c>
      <c r="GX29" s="152">
        <v>0</v>
      </c>
      <c r="GY29" s="152">
        <v>0</v>
      </c>
      <c r="GZ29" s="152">
        <v>71.101023999999995</v>
      </c>
      <c r="HA29" s="152">
        <v>33.380549000000002</v>
      </c>
      <c r="HB29" s="152">
        <v>85.683847999999998</v>
      </c>
      <c r="HC29" s="152">
        <v>37.829000000000001</v>
      </c>
      <c r="HD29" s="152">
        <v>640.29800999999998</v>
      </c>
      <c r="HE29" s="152">
        <v>414.11194</v>
      </c>
      <c r="HF29" s="152">
        <v>338.89384100000001</v>
      </c>
      <c r="HG29" s="152">
        <v>665.497929</v>
      </c>
      <c r="HH29" s="152">
        <v>297.73478699999998</v>
      </c>
      <c r="HI29" s="152">
        <v>503.65850399999999</v>
      </c>
      <c r="HJ29" s="152">
        <v>0</v>
      </c>
      <c r="HK29" s="152">
        <v>0</v>
      </c>
      <c r="HL29" s="152">
        <v>179.66436999999999</v>
      </c>
      <c r="HM29" s="152">
        <v>82.454390000000004</v>
      </c>
      <c r="HN29" s="152">
        <v>115.700523</v>
      </c>
    </row>
    <row r="30" spans="1:222" x14ac:dyDescent="0.3">
      <c r="A30" s="153">
        <v>39173</v>
      </c>
      <c r="B30" s="152">
        <v>-1773.5886399999999</v>
      </c>
      <c r="C30" s="152">
        <v>82465.611864999999</v>
      </c>
      <c r="D30" s="152">
        <v>67755.959090000004</v>
      </c>
      <c r="E30" s="152">
        <v>67655.770999999993</v>
      </c>
      <c r="F30" s="152">
        <v>100.18809</v>
      </c>
      <c r="G30" s="152">
        <v>5460.9197219999996</v>
      </c>
      <c r="H30" s="152">
        <v>899.47479899999996</v>
      </c>
      <c r="I30" s="152">
        <v>3105.3364609999999</v>
      </c>
      <c r="J30" s="152">
        <v>399.55047500000001</v>
      </c>
      <c r="K30" s="152">
        <v>125.202985</v>
      </c>
      <c r="L30" s="152">
        <v>2182.1566950000001</v>
      </c>
      <c r="M30" s="152">
        <v>172.84800000000001</v>
      </c>
      <c r="N30" s="152">
        <v>164.89599999999999</v>
      </c>
      <c r="O30" s="152">
        <v>7.952</v>
      </c>
      <c r="P30" s="152">
        <v>1834.257132</v>
      </c>
      <c r="Q30" s="152">
        <v>0</v>
      </c>
      <c r="R30" s="152">
        <v>7066.5763580000003</v>
      </c>
      <c r="S30" s="152">
        <v>6947.79583</v>
      </c>
      <c r="T30" s="152">
        <v>118.780528</v>
      </c>
      <c r="U30" s="152">
        <v>84239.200505000001</v>
      </c>
      <c r="V30" s="152">
        <v>70116.891791999995</v>
      </c>
      <c r="W30" s="152">
        <v>69963.718999999997</v>
      </c>
      <c r="X30" s="152">
        <v>153.17279199999999</v>
      </c>
      <c r="Y30" s="152">
        <v>7330.2437259999997</v>
      </c>
      <c r="Z30" s="152">
        <v>2502.5602199999998</v>
      </c>
      <c r="AA30" s="152">
        <v>2134.5863300000001</v>
      </c>
      <c r="AB30" s="152">
        <v>950.93820500000004</v>
      </c>
      <c r="AC30" s="152">
        <v>301.98229300000003</v>
      </c>
      <c r="AD30" s="152">
        <v>6770.2135749999998</v>
      </c>
      <c r="AE30" s="152">
        <v>3686.3282300000001</v>
      </c>
      <c r="AF30" s="152">
        <v>2183.9032299999999</v>
      </c>
      <c r="AG30" s="152">
        <v>1502.425</v>
      </c>
      <c r="AH30" s="152">
        <v>3083.8853450000001</v>
      </c>
      <c r="AI30" s="152">
        <v>1884.5321899999999</v>
      </c>
      <c r="AJ30" s="152">
        <v>1199.353155</v>
      </c>
      <c r="AK30" s="152">
        <v>0</v>
      </c>
      <c r="AL30" s="152">
        <v>21.851412</v>
      </c>
      <c r="AM30" s="152">
        <v>0</v>
      </c>
      <c r="AN30" s="152">
        <v>21.851412</v>
      </c>
      <c r="AO30" s="152">
        <v>-109.818</v>
      </c>
      <c r="AP30" s="152">
        <v>1.0740000000000001</v>
      </c>
      <c r="AQ30" s="152">
        <v>110.892</v>
      </c>
      <c r="AR30" s="152">
        <v>-17.123511000000001</v>
      </c>
      <c r="AS30" s="152">
        <v>-2977.4879930000002</v>
      </c>
      <c r="AT30" s="152">
        <v>2557.504927</v>
      </c>
      <c r="AU30" s="152">
        <v>1907.269</v>
      </c>
      <c r="AV30" s="152">
        <v>1742.373</v>
      </c>
      <c r="AW30" s="152">
        <v>164.89599999999999</v>
      </c>
      <c r="AX30" s="152">
        <v>650.23592699999995</v>
      </c>
      <c r="AY30" s="152">
        <v>5534.9929199999997</v>
      </c>
      <c r="AZ30" s="152">
        <v>4744.6047909999998</v>
      </c>
      <c r="BA30" s="152">
        <v>2560.7015609999999</v>
      </c>
      <c r="BB30" s="152">
        <v>2183.9032299999999</v>
      </c>
      <c r="BC30" s="152">
        <v>790.38812900000005</v>
      </c>
      <c r="BD30" s="152">
        <v>2937.8309869999998</v>
      </c>
      <c r="BE30" s="152">
        <v>6861.4837440000001</v>
      </c>
      <c r="BF30" s="152">
        <v>-282.236088</v>
      </c>
      <c r="BG30" s="152">
        <v>7143.7198319999998</v>
      </c>
      <c r="BH30" s="152">
        <v>3923.6527569999998</v>
      </c>
      <c r="BI30" s="152">
        <v>26.453303999999999</v>
      </c>
      <c r="BJ30" s="152">
        <v>3897.1994530000002</v>
      </c>
      <c r="BK30" s="152">
        <v>2.5798809999999999</v>
      </c>
      <c r="BL30" s="152">
        <v>17.81504</v>
      </c>
      <c r="BM30" s="152">
        <v>-5.7250740000000002</v>
      </c>
      <c r="BN30" s="152">
        <v>23.540113999999999</v>
      </c>
      <c r="BO30" s="152">
        <v>0</v>
      </c>
      <c r="BP30" s="152">
        <v>0</v>
      </c>
      <c r="BQ30" s="152">
        <v>0</v>
      </c>
      <c r="BR30" s="152">
        <v>2584</v>
      </c>
      <c r="BS30" s="152">
        <v>0</v>
      </c>
      <c r="BT30" s="152">
        <v>-2059.7098040000001</v>
      </c>
      <c r="BU30" s="152">
        <v>1659.341105</v>
      </c>
      <c r="BV30" s="152">
        <v>3719.050909</v>
      </c>
      <c r="BW30" s="152">
        <v>-28.789662</v>
      </c>
      <c r="BX30" s="152">
        <v>-21.084081999999999</v>
      </c>
      <c r="BY30" s="152">
        <v>-7.7055800000000003</v>
      </c>
      <c r="BZ30" s="152">
        <v>-11.25825</v>
      </c>
      <c r="CA30" s="152">
        <v>3.55267</v>
      </c>
      <c r="CB30" s="152">
        <v>444.2</v>
      </c>
      <c r="CC30" s="152">
        <v>2082.2432990000002</v>
      </c>
      <c r="CD30" s="152">
        <v>2083.283762</v>
      </c>
      <c r="CE30" s="152">
        <v>1.0404629999999999</v>
      </c>
      <c r="CF30" s="152">
        <v>1866.2831289999999</v>
      </c>
      <c r="CG30" s="152">
        <v>-4230.2567060000001</v>
      </c>
      <c r="CH30" s="152">
        <v>-2360.9327020000001</v>
      </c>
      <c r="CI30" s="152">
        <v>3796.7719999999999</v>
      </c>
      <c r="CJ30" s="152">
        <v>-6104.72</v>
      </c>
      <c r="CK30" s="152">
        <v>-52.984701999999999</v>
      </c>
      <c r="CL30" s="152">
        <v>-1869.3240040000001</v>
      </c>
      <c r="CM30" s="152">
        <v>-4588.0568800000001</v>
      </c>
      <c r="CN30" s="152">
        <v>7044.7249460000003</v>
      </c>
      <c r="CO30" s="152">
        <v>-2099.36681</v>
      </c>
      <c r="CP30" s="152">
        <v>67298.804999999993</v>
      </c>
      <c r="CQ30" s="152">
        <v>356.96600000000001</v>
      </c>
      <c r="CR30" s="152">
        <v>671.88088800000003</v>
      </c>
      <c r="CS30" s="152">
        <v>0</v>
      </c>
      <c r="CT30" s="152">
        <v>227.59391099999999</v>
      </c>
      <c r="CU30" s="152">
        <v>175.05156299999999</v>
      </c>
      <c r="CV30" s="152">
        <v>69845.284</v>
      </c>
      <c r="CW30" s="152">
        <v>118.435</v>
      </c>
      <c r="CX30" s="152">
        <v>383.67309499999999</v>
      </c>
      <c r="CY30" s="152">
        <v>2038.855</v>
      </c>
      <c r="CZ30" s="152">
        <v>80.032124999999994</v>
      </c>
      <c r="DA30" s="152">
        <v>13160.573075</v>
      </c>
      <c r="DB30" s="152">
        <v>13177.696586</v>
      </c>
      <c r="DC30" s="152">
        <v>0</v>
      </c>
      <c r="DD30" s="152">
        <v>12.487628000000001</v>
      </c>
      <c r="DE30" s="152">
        <v>6.3745279999999998</v>
      </c>
      <c r="DF30" s="152">
        <v>6.1131000000000002</v>
      </c>
      <c r="DG30" s="152">
        <v>0</v>
      </c>
      <c r="DH30" s="152">
        <v>-294.72371600000002</v>
      </c>
      <c r="DI30" s="152">
        <v>-294.72371600000002</v>
      </c>
      <c r="DJ30" s="152">
        <v>0</v>
      </c>
      <c r="DK30" s="152">
        <v>0</v>
      </c>
      <c r="DL30" s="152">
        <v>154.44300999999999</v>
      </c>
      <c r="DM30" s="152">
        <v>154.44300899999999</v>
      </c>
      <c r="DN30" s="152">
        <v>0</v>
      </c>
      <c r="DO30" s="152">
        <v>0</v>
      </c>
      <c r="DP30" s="152">
        <v>6989.2768219999998</v>
      </c>
      <c r="DQ30" s="152">
        <v>811.87682199999995</v>
      </c>
      <c r="DR30" s="152">
        <v>6177.4</v>
      </c>
      <c r="DS30" s="152">
        <v>17.81504</v>
      </c>
      <c r="DT30" s="152">
        <v>1114.226371</v>
      </c>
      <c r="DU30" s="152">
        <v>-166.05437800000001</v>
      </c>
      <c r="DV30" s="152">
        <v>0</v>
      </c>
      <c r="DW30" s="152">
        <v>-166.05437800000001</v>
      </c>
      <c r="DX30" s="152">
        <v>-166.05437800000001</v>
      </c>
      <c r="DY30" s="152">
        <v>1280.280749</v>
      </c>
      <c r="DZ30" s="152">
        <v>0</v>
      </c>
      <c r="EA30" s="152">
        <v>1280.280749</v>
      </c>
      <c r="EB30" s="152">
        <v>1280.280749</v>
      </c>
      <c r="EC30" s="152">
        <v>2762.5781609999999</v>
      </c>
      <c r="ED30" s="152">
        <v>520.98280599999998</v>
      </c>
      <c r="EE30" s="152">
        <v>0</v>
      </c>
      <c r="EF30" s="152">
        <v>520.98280599999998</v>
      </c>
      <c r="EG30" s="152">
        <v>2241.5953549999999</v>
      </c>
      <c r="EH30" s="152">
        <v>-435.4</v>
      </c>
      <c r="EI30" s="152">
        <v>0</v>
      </c>
      <c r="EJ30" s="152">
        <v>-435.4</v>
      </c>
      <c r="EK30" s="152">
        <v>92.995355000000004</v>
      </c>
      <c r="EL30" s="152">
        <v>-511</v>
      </c>
      <c r="EM30" s="152">
        <v>603.99535500000002</v>
      </c>
      <c r="EN30" s="152">
        <v>-8.752542</v>
      </c>
      <c r="EO30" s="152">
        <v>61.471251000000002</v>
      </c>
      <c r="EP30" s="152">
        <v>93.873805000000004</v>
      </c>
      <c r="EQ30" s="152">
        <v>-32.402555</v>
      </c>
      <c r="ER30" s="152">
        <v>0</v>
      </c>
      <c r="ES30" s="152">
        <v>1606.622396</v>
      </c>
      <c r="ET30" s="152">
        <v>-2.2636539999999998</v>
      </c>
      <c r="EU30" s="152">
        <v>1608.8860500000001</v>
      </c>
      <c r="EV30" s="152">
        <v>0</v>
      </c>
      <c r="EW30" s="152">
        <v>1608.8860500000001</v>
      </c>
      <c r="EX30" s="152">
        <v>0</v>
      </c>
      <c r="EY30" s="152">
        <v>2934.1071900000002</v>
      </c>
      <c r="EZ30" s="152">
        <v>321.558019</v>
      </c>
      <c r="FA30" s="152">
        <v>820.35801900000001</v>
      </c>
      <c r="FB30" s="152">
        <v>864.09009400000002</v>
      </c>
      <c r="FC30" s="152">
        <v>-43.732075000000002</v>
      </c>
      <c r="FD30" s="152">
        <v>-498.8</v>
      </c>
      <c r="FE30" s="152">
        <v>-171</v>
      </c>
      <c r="FF30" s="152">
        <v>-327.8</v>
      </c>
      <c r="FG30" s="152">
        <v>299.10000000000002</v>
      </c>
      <c r="FH30" s="152">
        <v>0</v>
      </c>
      <c r="FI30" s="152">
        <v>299.10000000000002</v>
      </c>
      <c r="FJ30" s="152">
        <v>2313.4491710000002</v>
      </c>
      <c r="FK30" s="152">
        <v>0.87756299999999998</v>
      </c>
      <c r="FL30" s="152">
        <v>0</v>
      </c>
      <c r="FM30" s="152">
        <v>0.87756299999999998</v>
      </c>
      <c r="FN30" s="152">
        <v>2312.5716080000002</v>
      </c>
      <c r="FO30" s="152">
        <v>-257.5</v>
      </c>
      <c r="FP30" s="152">
        <v>-852.8</v>
      </c>
      <c r="FQ30" s="152">
        <v>595.29999999999995</v>
      </c>
      <c r="FR30" s="152">
        <v>2125.8716079999999</v>
      </c>
      <c r="FS30" s="152">
        <v>1785.76288</v>
      </c>
      <c r="FT30" s="152">
        <v>340.10872799999999</v>
      </c>
      <c r="FU30" s="152">
        <v>813.73338100000001</v>
      </c>
      <c r="FV30" s="152">
        <v>813.73338100000001</v>
      </c>
      <c r="FW30" s="152">
        <v>813.73338100000001</v>
      </c>
      <c r="FX30" s="152">
        <v>0</v>
      </c>
      <c r="FY30" s="152">
        <v>0</v>
      </c>
      <c r="FZ30" s="152">
        <v>0</v>
      </c>
      <c r="GA30" s="152">
        <v>0</v>
      </c>
      <c r="GB30" s="152">
        <v>0</v>
      </c>
      <c r="GC30" s="152">
        <v>0</v>
      </c>
      <c r="GD30" s="152">
        <v>0</v>
      </c>
      <c r="GE30" s="152">
        <v>0</v>
      </c>
      <c r="GF30" s="152">
        <v>0</v>
      </c>
      <c r="GG30" s="152">
        <v>0</v>
      </c>
      <c r="GH30" s="152">
        <v>0</v>
      </c>
      <c r="GI30" s="152">
        <v>0</v>
      </c>
      <c r="GJ30" s="152">
        <v>681.40625199999999</v>
      </c>
      <c r="GK30" s="152">
        <v>658.24650499999996</v>
      </c>
      <c r="GL30" s="152">
        <v>-478.28408200000001</v>
      </c>
      <c r="GM30" s="152">
        <v>3753.1349909999999</v>
      </c>
      <c r="GN30" s="152">
        <v>3028.2</v>
      </c>
      <c r="GO30" s="152">
        <v>0</v>
      </c>
      <c r="GP30" s="152">
        <v>0</v>
      </c>
      <c r="GQ30" s="152">
        <v>36.410980000000002</v>
      </c>
      <c r="GR30" s="152">
        <v>118.051635</v>
      </c>
      <c r="GS30" s="152">
        <v>7.1513499999999999</v>
      </c>
      <c r="GT30" s="152">
        <v>41.72983</v>
      </c>
      <c r="GU30" s="152">
        <v>236.66885500000001</v>
      </c>
      <c r="GV30" s="152">
        <v>501.30215500000003</v>
      </c>
      <c r="GW30" s="152">
        <v>0</v>
      </c>
      <c r="GX30" s="152">
        <v>0</v>
      </c>
      <c r="GY30" s="152">
        <v>0</v>
      </c>
      <c r="GZ30" s="152">
        <v>73.107437000000004</v>
      </c>
      <c r="HA30" s="152">
        <v>42.135745</v>
      </c>
      <c r="HB30" s="152">
        <v>84.785786000000002</v>
      </c>
      <c r="HC30" s="152">
        <v>31.504000000000001</v>
      </c>
      <c r="HD30" s="152">
        <v>919.43420500000002</v>
      </c>
      <c r="HE30" s="152">
        <v>190.55863400000001</v>
      </c>
      <c r="HF30" s="152">
        <v>111.423659</v>
      </c>
      <c r="HG30" s="152">
        <v>464.271119</v>
      </c>
      <c r="HH30" s="152">
        <v>283.48944599999999</v>
      </c>
      <c r="HI30" s="152">
        <v>414.33227199999999</v>
      </c>
      <c r="HJ30" s="152">
        <v>0</v>
      </c>
      <c r="HK30" s="152">
        <v>0</v>
      </c>
      <c r="HL30" s="152">
        <v>147.800039</v>
      </c>
      <c r="HM30" s="152">
        <v>77.634455000000003</v>
      </c>
      <c r="HN30" s="152">
        <v>115.6636</v>
      </c>
    </row>
    <row r="31" spans="1:222" x14ac:dyDescent="0.3">
      <c r="A31" s="154">
        <v>39264</v>
      </c>
      <c r="B31" s="152">
        <v>-720.52944000000002</v>
      </c>
      <c r="C31" s="152">
        <v>85559.674956000003</v>
      </c>
      <c r="D31" s="152">
        <v>70373.008237999995</v>
      </c>
      <c r="E31" s="152">
        <v>70269.403999999995</v>
      </c>
      <c r="F31" s="152">
        <v>103.604238</v>
      </c>
      <c r="G31" s="152">
        <v>5366.6571020000001</v>
      </c>
      <c r="H31" s="152">
        <v>983.95218999999997</v>
      </c>
      <c r="I31" s="152">
        <v>2819.1072869999998</v>
      </c>
      <c r="J31" s="152">
        <v>468.62682799999999</v>
      </c>
      <c r="K31" s="152">
        <v>117.09550400000001</v>
      </c>
      <c r="L31" s="152">
        <v>2430.4078460000001</v>
      </c>
      <c r="M31" s="152">
        <v>94.158000000000001</v>
      </c>
      <c r="N31" s="152">
        <v>18.759</v>
      </c>
      <c r="O31" s="152">
        <v>75.399000000000001</v>
      </c>
      <c r="P31" s="152">
        <v>2106.2431280000001</v>
      </c>
      <c r="Q31" s="152">
        <v>0.18251999999999999</v>
      </c>
      <c r="R31" s="152">
        <v>7389.6017700000002</v>
      </c>
      <c r="S31" s="152">
        <v>7268.5160500000002</v>
      </c>
      <c r="T31" s="152">
        <v>121.08571999999999</v>
      </c>
      <c r="U31" s="152">
        <v>86280.204396000001</v>
      </c>
      <c r="V31" s="152">
        <v>72835.472569999998</v>
      </c>
      <c r="W31" s="152">
        <v>72663.834000000003</v>
      </c>
      <c r="X31" s="152">
        <v>171.63856999999999</v>
      </c>
      <c r="Y31" s="152">
        <v>8823.8669580000005</v>
      </c>
      <c r="Z31" s="152">
        <v>2556.3683449999999</v>
      </c>
      <c r="AA31" s="152">
        <v>2131.7460350000001</v>
      </c>
      <c r="AB31" s="152">
        <v>560.65071</v>
      </c>
      <c r="AC31" s="152">
        <v>751.54472099999998</v>
      </c>
      <c r="AD31" s="152">
        <v>4573.7317469999998</v>
      </c>
      <c r="AE31" s="152">
        <v>1187.400361</v>
      </c>
      <c r="AF31" s="152">
        <v>439.33536099999998</v>
      </c>
      <c r="AG31" s="152">
        <v>748.06500000000005</v>
      </c>
      <c r="AH31" s="152">
        <v>3385.9933860000001</v>
      </c>
      <c r="AI31" s="152">
        <v>2011.3803479999999</v>
      </c>
      <c r="AJ31" s="152">
        <v>1374.613038</v>
      </c>
      <c r="AK31" s="152">
        <v>0.33800000000000002</v>
      </c>
      <c r="AL31" s="152">
        <v>47.133121000000003</v>
      </c>
      <c r="AM31" s="152">
        <v>0</v>
      </c>
      <c r="AN31" s="152">
        <v>47.133121000000003</v>
      </c>
      <c r="AO31" s="152">
        <v>-101.78708</v>
      </c>
      <c r="AP31" s="152">
        <v>41.102080000000001</v>
      </c>
      <c r="AQ31" s="152">
        <v>142.88916</v>
      </c>
      <c r="AR31" s="152">
        <v>-4163.3974099999996</v>
      </c>
      <c r="AS31" s="152">
        <v>-3132.8229959999999</v>
      </c>
      <c r="AT31" s="152">
        <v>2886.6182060000001</v>
      </c>
      <c r="AU31" s="152">
        <v>1776.46</v>
      </c>
      <c r="AV31" s="152">
        <v>1757.701</v>
      </c>
      <c r="AW31" s="152">
        <v>18.759</v>
      </c>
      <c r="AX31" s="152">
        <v>1110.1582060000001</v>
      </c>
      <c r="AY31" s="152">
        <v>6019.441202</v>
      </c>
      <c r="AZ31" s="152">
        <v>6498.7131200000003</v>
      </c>
      <c r="BA31" s="152">
        <v>6059.377759</v>
      </c>
      <c r="BB31" s="152">
        <v>439.33536099999998</v>
      </c>
      <c r="BC31" s="152">
        <v>-479.27191800000003</v>
      </c>
      <c r="BD31" s="152">
        <v>-15165.793823</v>
      </c>
      <c r="BE31" s="152">
        <v>-12430.265181000001</v>
      </c>
      <c r="BF31" s="152">
        <v>-526.65215000000001</v>
      </c>
      <c r="BG31" s="152">
        <v>-11903.613031000001</v>
      </c>
      <c r="BH31" s="152">
        <v>2735.5286420000002</v>
      </c>
      <c r="BI31" s="152">
        <v>955.02306299999998</v>
      </c>
      <c r="BJ31" s="152">
        <v>1780.5055789999999</v>
      </c>
      <c r="BK31" s="152">
        <v>-6.2909769999999998</v>
      </c>
      <c r="BL31" s="152">
        <v>291.12343299999998</v>
      </c>
      <c r="BM31" s="152">
        <v>4.6099999999999998E-4</v>
      </c>
      <c r="BN31" s="152">
        <v>291.122972</v>
      </c>
      <c r="BO31" s="152">
        <v>0</v>
      </c>
      <c r="BP31" s="152">
        <v>0</v>
      </c>
      <c r="BQ31" s="152">
        <v>0</v>
      </c>
      <c r="BR31" s="152">
        <v>1144.5999999999999</v>
      </c>
      <c r="BS31" s="152">
        <v>0</v>
      </c>
      <c r="BT31" s="152">
        <v>9935.5381089999992</v>
      </c>
      <c r="BU31" s="152">
        <v>12397.725458999999</v>
      </c>
      <c r="BV31" s="152">
        <v>2462.1873500000002</v>
      </c>
      <c r="BW31" s="152">
        <v>514.45899099999997</v>
      </c>
      <c r="BX31" s="152">
        <v>-0.53835999999999995</v>
      </c>
      <c r="BY31" s="152">
        <v>514.99735099999998</v>
      </c>
      <c r="BZ31" s="152">
        <v>518.59155599999997</v>
      </c>
      <c r="CA31" s="152">
        <v>-3.5942050000000001</v>
      </c>
      <c r="CB31" s="152">
        <v>1056.9000000000001</v>
      </c>
      <c r="CC31" s="152">
        <v>4199.6813000000002</v>
      </c>
      <c r="CD31" s="152">
        <v>4234.230877</v>
      </c>
      <c r="CE31" s="152">
        <v>34.549576999999999</v>
      </c>
      <c r="CF31" s="152">
        <v>-3341.0808900000002</v>
      </c>
      <c r="CG31" s="152">
        <v>-5919.674188</v>
      </c>
      <c r="CH31" s="152">
        <v>-2462.464332</v>
      </c>
      <c r="CI31" s="152">
        <v>4828.5619999999999</v>
      </c>
      <c r="CJ31" s="152">
        <v>-7222.9920000000002</v>
      </c>
      <c r="CK31" s="152">
        <v>-68.034332000000006</v>
      </c>
      <c r="CL31" s="152">
        <v>-3457.2098559999999</v>
      </c>
      <c r="CM31" s="152">
        <v>-2143.3239010000002</v>
      </c>
      <c r="CN31" s="152">
        <v>7342.4686490000004</v>
      </c>
      <c r="CO31" s="152">
        <v>-8363.0787099999998</v>
      </c>
      <c r="CP31" s="152">
        <v>69868.959000000003</v>
      </c>
      <c r="CQ31" s="152">
        <v>400.44499999999999</v>
      </c>
      <c r="CR31" s="152">
        <v>755.28930200000002</v>
      </c>
      <c r="CS31" s="152">
        <v>0</v>
      </c>
      <c r="CT31" s="152">
        <v>228.66288800000001</v>
      </c>
      <c r="CU31" s="152">
        <v>229.824198</v>
      </c>
      <c r="CV31" s="152">
        <v>72589.262000000002</v>
      </c>
      <c r="CW31" s="152">
        <v>74.572000000000003</v>
      </c>
      <c r="CX31" s="152">
        <v>391.67875199999997</v>
      </c>
      <c r="CY31" s="152">
        <v>2080.2779999999998</v>
      </c>
      <c r="CZ31" s="152">
        <v>84.411592999999996</v>
      </c>
      <c r="DA31" s="152">
        <v>7053.7597839999999</v>
      </c>
      <c r="DB31" s="152">
        <v>11217.157193999999</v>
      </c>
      <c r="DC31" s="152">
        <v>0</v>
      </c>
      <c r="DD31" s="152">
        <v>-1.697676</v>
      </c>
      <c r="DE31" s="152">
        <v>-2.7051099999999999</v>
      </c>
      <c r="DF31" s="152">
        <v>1.0074339999999999</v>
      </c>
      <c r="DG31" s="152">
        <v>0</v>
      </c>
      <c r="DH31" s="152">
        <v>-524.954474</v>
      </c>
      <c r="DI31" s="152">
        <v>-524.954474</v>
      </c>
      <c r="DJ31" s="152">
        <v>0</v>
      </c>
      <c r="DK31" s="152">
        <v>0</v>
      </c>
      <c r="DL31" s="152">
        <v>-1421.18724</v>
      </c>
      <c r="DM31" s="152">
        <v>-1421.18724</v>
      </c>
      <c r="DN31" s="152">
        <v>0</v>
      </c>
      <c r="DO31" s="152">
        <v>0</v>
      </c>
      <c r="DP31" s="152">
        <v>-10482.425791</v>
      </c>
      <c r="DQ31" s="152">
        <v>636.87420899999995</v>
      </c>
      <c r="DR31" s="152">
        <v>-11119.3</v>
      </c>
      <c r="DS31" s="152">
        <v>291.12343299999998</v>
      </c>
      <c r="DT31" s="152">
        <v>2683.188181</v>
      </c>
      <c r="DU31" s="152">
        <v>-189.417348</v>
      </c>
      <c r="DV31" s="152">
        <v>0</v>
      </c>
      <c r="DW31" s="152">
        <v>-189.417348</v>
      </c>
      <c r="DX31" s="152">
        <v>-189.417348</v>
      </c>
      <c r="DY31" s="152">
        <v>2872.6055289999999</v>
      </c>
      <c r="DZ31" s="152">
        <v>286.60000000000002</v>
      </c>
      <c r="EA31" s="152">
        <v>2586.005529</v>
      </c>
      <c r="EB31" s="152">
        <v>2586.005529</v>
      </c>
      <c r="EC31" s="152">
        <v>-1187.515058</v>
      </c>
      <c r="ED31" s="152">
        <v>-0.26277699999999998</v>
      </c>
      <c r="EE31" s="152">
        <v>0</v>
      </c>
      <c r="EF31" s="152">
        <v>-0.26277699999999998</v>
      </c>
      <c r="EG31" s="152">
        <v>-1187.252281</v>
      </c>
      <c r="EH31" s="152">
        <v>-1885.6</v>
      </c>
      <c r="EI31" s="152">
        <v>0</v>
      </c>
      <c r="EJ31" s="152">
        <v>-1885.6</v>
      </c>
      <c r="EK31" s="152">
        <v>-446.25228099999998</v>
      </c>
      <c r="EL31" s="152">
        <v>-84</v>
      </c>
      <c r="EM31" s="152">
        <v>-362.25228099999998</v>
      </c>
      <c r="EN31" s="152">
        <v>5.1408630000000004</v>
      </c>
      <c r="EO31" s="152">
        <v>2943.9891229999998</v>
      </c>
      <c r="EP31" s="152">
        <v>2174.1128450000001</v>
      </c>
      <c r="EQ31" s="152">
        <v>769.87627799999996</v>
      </c>
      <c r="ER31" s="152">
        <v>0</v>
      </c>
      <c r="ES31" s="152">
        <v>9448.5954729999994</v>
      </c>
      <c r="ET31" s="152">
        <v>-0.48050399999999999</v>
      </c>
      <c r="EU31" s="152">
        <v>9449.0759770000004</v>
      </c>
      <c r="EV31" s="152">
        <v>0</v>
      </c>
      <c r="EW31" s="152">
        <v>9449.0759770000004</v>
      </c>
      <c r="EX31" s="152">
        <v>0</v>
      </c>
      <c r="EY31" s="152">
        <v>1558.357518</v>
      </c>
      <c r="EZ31" s="152">
        <v>-2492.8729629999998</v>
      </c>
      <c r="FA31" s="152">
        <v>-2210.8729629999998</v>
      </c>
      <c r="FB31" s="152">
        <v>-2242.9381239999998</v>
      </c>
      <c r="FC31" s="152">
        <v>32.065161000000003</v>
      </c>
      <c r="FD31" s="152">
        <v>-282</v>
      </c>
      <c r="FE31" s="152">
        <v>38.4</v>
      </c>
      <c r="FF31" s="152">
        <v>-320.39999999999998</v>
      </c>
      <c r="FG31" s="152">
        <v>437.3</v>
      </c>
      <c r="FH31" s="152">
        <v>0</v>
      </c>
      <c r="FI31" s="152">
        <v>437.3</v>
      </c>
      <c r="FJ31" s="152">
        <v>3613.9304809999999</v>
      </c>
      <c r="FK31" s="152">
        <v>3.855378</v>
      </c>
      <c r="FL31" s="152">
        <v>0</v>
      </c>
      <c r="FM31" s="152">
        <v>3.855378</v>
      </c>
      <c r="FN31" s="152">
        <v>3610.0751030000001</v>
      </c>
      <c r="FO31" s="152">
        <v>-541.9</v>
      </c>
      <c r="FP31" s="152">
        <v>-1625.1</v>
      </c>
      <c r="FQ31" s="152">
        <v>1083.2</v>
      </c>
      <c r="FR31" s="152">
        <v>3095.0751030000001</v>
      </c>
      <c r="FS31" s="152">
        <v>864.20574499999998</v>
      </c>
      <c r="FT31" s="152">
        <v>2230.8693579999999</v>
      </c>
      <c r="FU31" s="152">
        <v>389.37084099999998</v>
      </c>
      <c r="FV31" s="152">
        <v>389.37084099999998</v>
      </c>
      <c r="FW31" s="152">
        <v>389.37084099999998</v>
      </c>
      <c r="FX31" s="152">
        <v>0</v>
      </c>
      <c r="FY31" s="152">
        <v>0</v>
      </c>
      <c r="FZ31" s="152">
        <v>0</v>
      </c>
      <c r="GA31" s="152">
        <v>0</v>
      </c>
      <c r="GB31" s="152">
        <v>0</v>
      </c>
      <c r="GC31" s="152">
        <v>0</v>
      </c>
      <c r="GD31" s="152">
        <v>0</v>
      </c>
      <c r="GE31" s="152">
        <v>0</v>
      </c>
      <c r="GF31" s="152">
        <v>0</v>
      </c>
      <c r="GG31" s="152">
        <v>0</v>
      </c>
      <c r="GH31" s="152">
        <v>0</v>
      </c>
      <c r="GI31" s="152">
        <v>0</v>
      </c>
      <c r="GJ31" s="152">
        <v>791.29720399999997</v>
      </c>
      <c r="GK31" s="152">
        <v>799.631438</v>
      </c>
      <c r="GL31" s="152">
        <v>-387.13835999999998</v>
      </c>
      <c r="GM31" s="152">
        <v>1792.42571</v>
      </c>
      <c r="GN31" s="152">
        <v>2201.5</v>
      </c>
      <c r="GO31" s="152">
        <v>0</v>
      </c>
      <c r="GP31" s="152">
        <v>0</v>
      </c>
      <c r="GQ31" s="152">
        <v>79.588893999999996</v>
      </c>
      <c r="GR31" s="152">
        <v>113.40885900000001</v>
      </c>
      <c r="GS31" s="152">
        <v>3.6866449999999999</v>
      </c>
      <c r="GT31" s="152">
        <v>42.037636999999997</v>
      </c>
      <c r="GU31" s="152">
        <v>231.29708299999999</v>
      </c>
      <c r="GV31" s="152">
        <v>504.54483099999999</v>
      </c>
      <c r="GW31" s="152">
        <v>0</v>
      </c>
      <c r="GX31" s="152">
        <v>0</v>
      </c>
      <c r="GY31" s="152">
        <v>0</v>
      </c>
      <c r="GZ31" s="152">
        <v>77.683897999999999</v>
      </c>
      <c r="HA31" s="152">
        <v>42.722949999999997</v>
      </c>
      <c r="HB31" s="152">
        <v>82.957778000000005</v>
      </c>
      <c r="HC31" s="152">
        <v>24.806000000000001</v>
      </c>
      <c r="HD31" s="152">
        <v>535.84470999999996</v>
      </c>
      <c r="HE31" s="152">
        <v>403.986557</v>
      </c>
      <c r="HF31" s="152">
        <v>347.55816399999998</v>
      </c>
      <c r="HG31" s="152">
        <v>934.34516299999996</v>
      </c>
      <c r="HH31" s="152">
        <v>291.641279</v>
      </c>
      <c r="HI31" s="152">
        <v>1316.582545</v>
      </c>
      <c r="HJ31" s="152">
        <v>0</v>
      </c>
      <c r="HK31" s="152">
        <v>0</v>
      </c>
      <c r="HL31" s="152">
        <v>469.649518</v>
      </c>
      <c r="HM31" s="152">
        <v>86.229611000000006</v>
      </c>
      <c r="HN31" s="152">
        <v>111.800771</v>
      </c>
    </row>
    <row r="32" spans="1:222" x14ac:dyDescent="0.3">
      <c r="A32" s="155">
        <v>39356</v>
      </c>
      <c r="B32" s="152">
        <v>-1948.074259</v>
      </c>
      <c r="C32" s="152">
        <v>88970.866460999998</v>
      </c>
      <c r="D32" s="152">
        <v>73791.795975999994</v>
      </c>
      <c r="E32" s="152">
        <v>73681.099000000002</v>
      </c>
      <c r="F32" s="152">
        <v>110.69697600000001</v>
      </c>
      <c r="G32" s="152">
        <v>6136.0829279999998</v>
      </c>
      <c r="H32" s="152">
        <v>1011.1303820000001</v>
      </c>
      <c r="I32" s="152">
        <v>3277.8646100000001</v>
      </c>
      <c r="J32" s="152">
        <v>791.99089900000001</v>
      </c>
      <c r="K32" s="152">
        <v>111.835797</v>
      </c>
      <c r="L32" s="152">
        <v>2371.5598660000001</v>
      </c>
      <c r="M32" s="152">
        <v>38.115000000000002</v>
      </c>
      <c r="N32" s="152">
        <v>3.1150000000000002</v>
      </c>
      <c r="O32" s="152">
        <v>35</v>
      </c>
      <c r="P32" s="152">
        <v>2095.5500320000001</v>
      </c>
      <c r="Q32" s="152">
        <v>0</v>
      </c>
      <c r="R32" s="152">
        <v>6671.4276909999999</v>
      </c>
      <c r="S32" s="152">
        <v>6563.3928450000003</v>
      </c>
      <c r="T32" s="152">
        <v>108.034846</v>
      </c>
      <c r="U32" s="152">
        <v>90918.940719999999</v>
      </c>
      <c r="V32" s="152">
        <v>76792.405765999996</v>
      </c>
      <c r="W32" s="152">
        <v>76598.748000000007</v>
      </c>
      <c r="X32" s="152">
        <v>193.65776600000001</v>
      </c>
      <c r="Y32" s="152">
        <v>8057.5975550000003</v>
      </c>
      <c r="Z32" s="152">
        <v>2696.7210599999999</v>
      </c>
      <c r="AA32" s="152">
        <v>2396.873102</v>
      </c>
      <c r="AB32" s="152">
        <v>573.93731400000001</v>
      </c>
      <c r="AC32" s="152">
        <v>537.89175499999999</v>
      </c>
      <c r="AD32" s="152">
        <v>6037.6816129999997</v>
      </c>
      <c r="AE32" s="152">
        <v>2509.3336509999999</v>
      </c>
      <c r="AF32" s="152">
        <v>197.27765099999999</v>
      </c>
      <c r="AG32" s="152">
        <v>2312.056</v>
      </c>
      <c r="AH32" s="152">
        <v>3528.2745220000002</v>
      </c>
      <c r="AI32" s="152">
        <v>2024.1988469999999</v>
      </c>
      <c r="AJ32" s="152">
        <v>1504.075675</v>
      </c>
      <c r="AK32" s="152">
        <v>7.3440000000000005E-2</v>
      </c>
      <c r="AL32" s="152">
        <v>31.255786000000001</v>
      </c>
      <c r="AM32" s="152">
        <v>0</v>
      </c>
      <c r="AN32" s="152">
        <v>31.255786000000001</v>
      </c>
      <c r="AO32" s="152">
        <v>-122.50144</v>
      </c>
      <c r="AP32" s="152">
        <v>2.11416</v>
      </c>
      <c r="AQ32" s="152">
        <v>124.6156</v>
      </c>
      <c r="AR32" s="152">
        <v>-6118.2498480000004</v>
      </c>
      <c r="AS32" s="152">
        <v>-7656.6237520000004</v>
      </c>
      <c r="AT32" s="152">
        <v>332.01056699999998</v>
      </c>
      <c r="AU32" s="152">
        <v>106.11499999999999</v>
      </c>
      <c r="AV32" s="152">
        <v>103</v>
      </c>
      <c r="AW32" s="152">
        <v>3.1150000000000002</v>
      </c>
      <c r="AX32" s="152">
        <v>225.895567</v>
      </c>
      <c r="AY32" s="152">
        <v>7988.6343189999998</v>
      </c>
      <c r="AZ32" s="152">
        <v>6495.9742450000003</v>
      </c>
      <c r="BA32" s="152">
        <v>6298.696594</v>
      </c>
      <c r="BB32" s="152">
        <v>197.27765099999999</v>
      </c>
      <c r="BC32" s="152">
        <v>1492.6600739999999</v>
      </c>
      <c r="BD32" s="152">
        <v>6072.954538</v>
      </c>
      <c r="BE32" s="152">
        <v>10639.289602999999</v>
      </c>
      <c r="BF32" s="152">
        <v>39.936709999999998</v>
      </c>
      <c r="BG32" s="152">
        <v>10599.352892999999</v>
      </c>
      <c r="BH32" s="152">
        <v>4566.3350650000002</v>
      </c>
      <c r="BI32" s="152">
        <v>1195.141335</v>
      </c>
      <c r="BJ32" s="152">
        <v>3371.19373</v>
      </c>
      <c r="BK32" s="152">
        <v>-0.40477099999999999</v>
      </c>
      <c r="BL32" s="152">
        <v>-7.5037370000000001</v>
      </c>
      <c r="BM32" s="152">
        <v>-1.0348E-2</v>
      </c>
      <c r="BN32" s="152">
        <v>-7.4933889999999996</v>
      </c>
      <c r="BO32" s="152">
        <v>0</v>
      </c>
      <c r="BP32" s="152">
        <v>0</v>
      </c>
      <c r="BQ32" s="152">
        <v>0</v>
      </c>
      <c r="BR32" s="152">
        <v>39.6</v>
      </c>
      <c r="BS32" s="152">
        <v>0</v>
      </c>
      <c r="BT32" s="152">
        <v>-9554.0522380000002</v>
      </c>
      <c r="BU32" s="152">
        <v>-6029.9669880000001</v>
      </c>
      <c r="BV32" s="152">
        <v>3524.0852500000001</v>
      </c>
      <c r="BW32" s="152">
        <v>400.60650500000003</v>
      </c>
      <c r="BX32" s="152">
        <v>1.1391789999999999</v>
      </c>
      <c r="BY32" s="152">
        <v>399.46732600000001</v>
      </c>
      <c r="BZ32" s="152">
        <v>399.46019799999999</v>
      </c>
      <c r="CA32" s="152">
        <v>7.1279999999999998E-3</v>
      </c>
      <c r="CB32" s="152">
        <v>2795.3</v>
      </c>
      <c r="CC32" s="152">
        <v>5019.4716040000003</v>
      </c>
      <c r="CD32" s="152">
        <v>5042.9604650000001</v>
      </c>
      <c r="CE32" s="152">
        <v>23.488861</v>
      </c>
      <c r="CF32" s="152">
        <v>-4047.6741489999999</v>
      </c>
      <c r="CG32" s="152">
        <v>-4922.124417</v>
      </c>
      <c r="CH32" s="152">
        <v>-3000.60979</v>
      </c>
      <c r="CI32" s="152">
        <v>5248.9629999999997</v>
      </c>
      <c r="CJ32" s="152">
        <v>-8166.6120000000001</v>
      </c>
      <c r="CK32" s="152">
        <v>-82.960790000000003</v>
      </c>
      <c r="CL32" s="152">
        <v>-1921.514627</v>
      </c>
      <c r="CM32" s="152">
        <v>-3666.1217470000001</v>
      </c>
      <c r="CN32" s="152">
        <v>6640.1719050000002</v>
      </c>
      <c r="CO32" s="152">
        <v>-11137.721452</v>
      </c>
      <c r="CP32" s="152">
        <v>73174.784</v>
      </c>
      <c r="CQ32" s="152">
        <v>506.315</v>
      </c>
      <c r="CR32" s="152">
        <v>763.55209600000001</v>
      </c>
      <c r="CS32" s="152">
        <v>0</v>
      </c>
      <c r="CT32" s="152">
        <v>247.57828599999999</v>
      </c>
      <c r="CU32" s="152">
        <v>237.894834</v>
      </c>
      <c r="CV32" s="152">
        <v>76497.308999999994</v>
      </c>
      <c r="CW32" s="152">
        <v>101.43899999999999</v>
      </c>
      <c r="CX32" s="152">
        <v>383.65076499999998</v>
      </c>
      <c r="CY32" s="152">
        <v>2244.152</v>
      </c>
      <c r="CZ32" s="152">
        <v>68.918295000000001</v>
      </c>
      <c r="DA32" s="152">
        <v>9960.8047860000006</v>
      </c>
      <c r="DB32" s="152">
        <v>16079.054634</v>
      </c>
      <c r="DC32" s="152">
        <v>0</v>
      </c>
      <c r="DD32" s="152">
        <v>9.771611</v>
      </c>
      <c r="DE32" s="152">
        <v>-0.357734</v>
      </c>
      <c r="DF32" s="152">
        <v>10.129345000000001</v>
      </c>
      <c r="DG32" s="152">
        <v>0</v>
      </c>
      <c r="DH32" s="152">
        <v>30.165099000000001</v>
      </c>
      <c r="DI32" s="152">
        <v>30.165099000000001</v>
      </c>
      <c r="DJ32" s="152">
        <v>0</v>
      </c>
      <c r="DK32" s="152">
        <v>0</v>
      </c>
      <c r="DL32" s="152">
        <v>-807.24291400000004</v>
      </c>
      <c r="DM32" s="152">
        <v>-816.06879800000002</v>
      </c>
      <c r="DN32" s="152">
        <v>8.8258840000000003</v>
      </c>
      <c r="DO32" s="152">
        <v>0</v>
      </c>
      <c r="DP32" s="152">
        <v>11406.595807</v>
      </c>
      <c r="DQ32" s="152">
        <v>276.09580699999998</v>
      </c>
      <c r="DR32" s="152">
        <v>11130.5</v>
      </c>
      <c r="DS32" s="152">
        <v>-7.5037370000000001</v>
      </c>
      <c r="DT32" s="152">
        <v>2252.821774</v>
      </c>
      <c r="DU32" s="152">
        <v>538.78093799999999</v>
      </c>
      <c r="DV32" s="152">
        <v>0</v>
      </c>
      <c r="DW32" s="152">
        <v>538.78093799999999</v>
      </c>
      <c r="DX32" s="152">
        <v>538.78093799999999</v>
      </c>
      <c r="DY32" s="152">
        <v>1714.0408359999999</v>
      </c>
      <c r="DZ32" s="152">
        <v>-973.9</v>
      </c>
      <c r="EA32" s="152">
        <v>2687.9408360000002</v>
      </c>
      <c r="EB32" s="152">
        <v>2687.9408360000002</v>
      </c>
      <c r="EC32" s="152">
        <v>1126.2804639999999</v>
      </c>
      <c r="ED32" s="152">
        <v>-48.570008999999999</v>
      </c>
      <c r="EE32" s="152">
        <v>0</v>
      </c>
      <c r="EF32" s="152">
        <v>-48.570008999999999</v>
      </c>
      <c r="EG32" s="152">
        <v>1174.850473</v>
      </c>
      <c r="EH32" s="152">
        <v>-161.5</v>
      </c>
      <c r="EI32" s="152">
        <v>0</v>
      </c>
      <c r="EJ32" s="152">
        <v>-161.5</v>
      </c>
      <c r="EK32" s="152">
        <v>1296.7504730000001</v>
      </c>
      <c r="EL32" s="152">
        <v>-26</v>
      </c>
      <c r="EM32" s="152">
        <v>1322.7504730000001</v>
      </c>
      <c r="EN32" s="152">
        <v>-0.59554499999999999</v>
      </c>
      <c r="EO32" s="152">
        <v>-2303.9791909999999</v>
      </c>
      <c r="EP32" s="152">
        <v>-1435.295574</v>
      </c>
      <c r="EQ32" s="152">
        <v>-868.68361700000003</v>
      </c>
      <c r="ER32" s="152">
        <v>0</v>
      </c>
      <c r="ES32" s="152">
        <v>-3725.3922520000001</v>
      </c>
      <c r="ET32" s="152">
        <v>14.457515000000001</v>
      </c>
      <c r="EU32" s="152">
        <v>-3739.8497670000002</v>
      </c>
      <c r="EV32" s="152">
        <v>0</v>
      </c>
      <c r="EW32" s="152">
        <v>-3739.8497670000002</v>
      </c>
      <c r="EX32" s="152">
        <v>0</v>
      </c>
      <c r="EY32" s="152">
        <v>1945.249648</v>
      </c>
      <c r="EZ32" s="152">
        <v>-431.09076700000003</v>
      </c>
      <c r="FA32" s="152">
        <v>-151.69076699999999</v>
      </c>
      <c r="FB32" s="152">
        <v>-149.62329099999999</v>
      </c>
      <c r="FC32" s="152">
        <v>-2.0674760000000001</v>
      </c>
      <c r="FD32" s="152">
        <v>-279.39999999999998</v>
      </c>
      <c r="FE32" s="152">
        <v>-98.5</v>
      </c>
      <c r="FF32" s="152">
        <v>-180.9</v>
      </c>
      <c r="FG32" s="152">
        <v>670.3</v>
      </c>
      <c r="FH32" s="152">
        <v>0</v>
      </c>
      <c r="FI32" s="152">
        <v>670.3</v>
      </c>
      <c r="FJ32" s="152">
        <v>1706.0404149999999</v>
      </c>
      <c r="FK32" s="152">
        <v>-1.5803179999999999</v>
      </c>
      <c r="FL32" s="152">
        <v>0</v>
      </c>
      <c r="FM32" s="152">
        <v>-1.5803179999999999</v>
      </c>
      <c r="FN32" s="152">
        <v>1707.620733</v>
      </c>
      <c r="FO32" s="152">
        <v>-1512.5</v>
      </c>
      <c r="FP32" s="152">
        <v>-686.7</v>
      </c>
      <c r="FQ32" s="152">
        <v>-825.8</v>
      </c>
      <c r="FR32" s="152">
        <v>424.82073300000002</v>
      </c>
      <c r="FS32" s="152">
        <v>-136.08900399999999</v>
      </c>
      <c r="FT32" s="152">
        <v>560.90973699999995</v>
      </c>
      <c r="FU32" s="152">
        <v>1178.2290969999999</v>
      </c>
      <c r="FV32" s="152">
        <v>1178.2290969999999</v>
      </c>
      <c r="FW32" s="152">
        <v>1178.2290969999999</v>
      </c>
      <c r="FX32" s="152">
        <v>0</v>
      </c>
      <c r="FY32" s="152">
        <v>0</v>
      </c>
      <c r="FZ32" s="152">
        <v>0</v>
      </c>
      <c r="GA32" s="152">
        <v>0</v>
      </c>
      <c r="GB32" s="152">
        <v>0</v>
      </c>
      <c r="GC32" s="152">
        <v>0</v>
      </c>
      <c r="GD32" s="152">
        <v>0</v>
      </c>
      <c r="GE32" s="152">
        <v>0</v>
      </c>
      <c r="GF32" s="152">
        <v>0</v>
      </c>
      <c r="GG32" s="152">
        <v>0</v>
      </c>
      <c r="GH32" s="152">
        <v>0</v>
      </c>
      <c r="GI32" s="152">
        <v>0</v>
      </c>
      <c r="GJ32" s="152">
        <v>2090.917003</v>
      </c>
      <c r="GK32" s="152">
        <v>2435.8180619999998</v>
      </c>
      <c r="GL32" s="152">
        <v>-1120.4608209999999</v>
      </c>
      <c r="GM32" s="152">
        <v>1849.246071</v>
      </c>
      <c r="GN32" s="152">
        <v>2834.9</v>
      </c>
      <c r="GO32" s="152">
        <v>0</v>
      </c>
      <c r="GP32" s="152">
        <v>0</v>
      </c>
      <c r="GQ32" s="152">
        <v>53.242584000000001</v>
      </c>
      <c r="GR32" s="152">
        <v>107.79607799999999</v>
      </c>
      <c r="GS32" s="152">
        <v>4.0397189999999998</v>
      </c>
      <c r="GT32" s="152">
        <v>42.213526999999999</v>
      </c>
      <c r="GU32" s="152">
        <v>209.51885200000001</v>
      </c>
      <c r="GV32" s="152">
        <v>507.53015099999999</v>
      </c>
      <c r="GW32" s="152">
        <v>0</v>
      </c>
      <c r="GX32" s="152">
        <v>0</v>
      </c>
      <c r="GY32" s="152">
        <v>0</v>
      </c>
      <c r="GZ32" s="152">
        <v>86.399911000000003</v>
      </c>
      <c r="HA32" s="152">
        <v>44.356214999999999</v>
      </c>
      <c r="HB32" s="152">
        <v>95.630947000000006</v>
      </c>
      <c r="HC32" s="152">
        <v>30.704999999999998</v>
      </c>
      <c r="HD32" s="152">
        <v>543.23231399999997</v>
      </c>
      <c r="HE32" s="152">
        <v>264.83586200000002</v>
      </c>
      <c r="HF32" s="152">
        <v>273.05589300000003</v>
      </c>
      <c r="HG32" s="152">
        <v>494.05081300000001</v>
      </c>
      <c r="HH32" s="152">
        <v>308.41669200000001</v>
      </c>
      <c r="HI32" s="152">
        <v>713.80697099999998</v>
      </c>
      <c r="HJ32" s="152">
        <v>0</v>
      </c>
      <c r="HK32" s="152">
        <v>0</v>
      </c>
      <c r="HL32" s="152">
        <v>254.628243</v>
      </c>
      <c r="HM32" s="152">
        <v>81.614672999999996</v>
      </c>
      <c r="HN32" s="152">
        <v>158.65422799999999</v>
      </c>
    </row>
    <row r="33" spans="1:222" x14ac:dyDescent="0.3">
      <c r="A33" s="151">
        <v>39448</v>
      </c>
      <c r="B33" s="152">
        <v>-4110.8632369999996</v>
      </c>
      <c r="C33" s="152">
        <v>84611.333310999995</v>
      </c>
      <c r="D33" s="152">
        <v>70218.237273000006</v>
      </c>
      <c r="E33" s="152">
        <v>70084.126999999993</v>
      </c>
      <c r="F33" s="152">
        <v>134.11027300000001</v>
      </c>
      <c r="G33" s="152">
        <v>6586.0944289999998</v>
      </c>
      <c r="H33" s="152">
        <v>1129.314474</v>
      </c>
      <c r="I33" s="152">
        <v>3983.6895249999998</v>
      </c>
      <c r="J33" s="152">
        <v>419.89209899999997</v>
      </c>
      <c r="K33" s="152">
        <v>101.56764</v>
      </c>
      <c r="L33" s="152">
        <v>1759.3178049999999</v>
      </c>
      <c r="M33" s="152">
        <v>171.95699999999999</v>
      </c>
      <c r="N33" s="152">
        <v>105.349</v>
      </c>
      <c r="O33" s="152">
        <v>66.608000000000004</v>
      </c>
      <c r="P33" s="152">
        <v>1333.7107510000001</v>
      </c>
      <c r="Q33" s="152">
        <v>0.75003900000000001</v>
      </c>
      <c r="R33" s="152">
        <v>6047.6838040000002</v>
      </c>
      <c r="S33" s="152">
        <v>5930.1069790000001</v>
      </c>
      <c r="T33" s="152">
        <v>117.576825</v>
      </c>
      <c r="U33" s="152">
        <v>88722.196548000007</v>
      </c>
      <c r="V33" s="152">
        <v>71946.44227</v>
      </c>
      <c r="W33" s="152">
        <v>71731.957999999999</v>
      </c>
      <c r="X33" s="152">
        <v>214.48427000000001</v>
      </c>
      <c r="Y33" s="152">
        <v>7821.8623219999999</v>
      </c>
      <c r="Z33" s="152">
        <v>2672.9780089999999</v>
      </c>
      <c r="AA33" s="152">
        <v>1953.1856499999999</v>
      </c>
      <c r="AB33" s="152">
        <v>668.68836399999998</v>
      </c>
      <c r="AC33" s="152">
        <v>507.481809</v>
      </c>
      <c r="AD33" s="152">
        <v>8939.9941799999997</v>
      </c>
      <c r="AE33" s="152">
        <v>5802.2356</v>
      </c>
      <c r="AF33" s="152">
        <v>5309.3406000000004</v>
      </c>
      <c r="AG33" s="152">
        <v>492.89499999999998</v>
      </c>
      <c r="AH33" s="152">
        <v>3136.5415670000002</v>
      </c>
      <c r="AI33" s="152">
        <v>1991.9397719999999</v>
      </c>
      <c r="AJ33" s="152">
        <v>1144.601795</v>
      </c>
      <c r="AK33" s="152">
        <v>1.2170129999999999</v>
      </c>
      <c r="AL33" s="152">
        <v>13.897776</v>
      </c>
      <c r="AM33" s="152">
        <v>0</v>
      </c>
      <c r="AN33" s="152">
        <v>13.897776</v>
      </c>
      <c r="AO33" s="152">
        <v>-84.953620000000001</v>
      </c>
      <c r="AP33" s="152">
        <v>36.783380000000001</v>
      </c>
      <c r="AQ33" s="152">
        <v>121.73699999999999</v>
      </c>
      <c r="AR33" s="152">
        <v>764.64337499999999</v>
      </c>
      <c r="AS33" s="152">
        <v>-9020.2819959999997</v>
      </c>
      <c r="AT33" s="152">
        <v>34.853731000000003</v>
      </c>
      <c r="AU33" s="152">
        <v>309.399</v>
      </c>
      <c r="AV33" s="152">
        <v>204.05</v>
      </c>
      <c r="AW33" s="152">
        <v>105.349</v>
      </c>
      <c r="AX33" s="152">
        <v>-274.54526900000002</v>
      </c>
      <c r="AY33" s="152">
        <v>9055.1357270000008</v>
      </c>
      <c r="AZ33" s="152">
        <v>7812.3161879999998</v>
      </c>
      <c r="BA33" s="152">
        <v>2502.9755879999998</v>
      </c>
      <c r="BB33" s="152">
        <v>5309.3406000000004</v>
      </c>
      <c r="BC33" s="152">
        <v>1242.8195390000001</v>
      </c>
      <c r="BD33" s="152">
        <v>3336.7396950000002</v>
      </c>
      <c r="BE33" s="152">
        <v>7562.6037390000001</v>
      </c>
      <c r="BF33" s="152">
        <v>-467.45438200000001</v>
      </c>
      <c r="BG33" s="152">
        <v>8030.058121</v>
      </c>
      <c r="BH33" s="152">
        <v>4225.8640439999999</v>
      </c>
      <c r="BI33" s="152">
        <v>-994.07782599999996</v>
      </c>
      <c r="BJ33" s="152">
        <v>5219.9418699999997</v>
      </c>
      <c r="BK33" s="152">
        <v>4.3513999999999997E-2</v>
      </c>
      <c r="BL33" s="152">
        <v>0.102172</v>
      </c>
      <c r="BM33" s="152">
        <v>0</v>
      </c>
      <c r="BN33" s="152">
        <v>0.102172</v>
      </c>
      <c r="BO33" s="152">
        <v>0</v>
      </c>
      <c r="BP33" s="152">
        <v>0</v>
      </c>
      <c r="BQ33" s="152">
        <v>0</v>
      </c>
      <c r="BR33" s="152">
        <v>3067.1</v>
      </c>
      <c r="BS33" s="152">
        <v>2.6504829999999999</v>
      </c>
      <c r="BT33" s="152">
        <v>2566.6434589999999</v>
      </c>
      <c r="BU33" s="152">
        <v>2824.9733649999998</v>
      </c>
      <c r="BV33" s="152">
        <v>258.32990599999999</v>
      </c>
      <c r="BW33" s="152">
        <v>-888.30305299999998</v>
      </c>
      <c r="BX33" s="152">
        <v>0.62292599999999998</v>
      </c>
      <c r="BY33" s="152">
        <v>-888.92597899999998</v>
      </c>
      <c r="BZ33" s="152">
        <v>-888.92619000000002</v>
      </c>
      <c r="CA33" s="152">
        <v>2.1100000000000001E-4</v>
      </c>
      <c r="CB33" s="152">
        <v>122.7</v>
      </c>
      <c r="CC33" s="152">
        <v>3878.8917339999998</v>
      </c>
      <c r="CD33" s="152">
        <v>3922.5121840000002</v>
      </c>
      <c r="CE33" s="152">
        <v>43.620449999999998</v>
      </c>
      <c r="CF33" s="152">
        <v>4960.4602320000004</v>
      </c>
      <c r="CG33" s="152">
        <v>-2963.97289</v>
      </c>
      <c r="CH33" s="152">
        <v>-1728.204997</v>
      </c>
      <c r="CI33" s="152">
        <v>5360.098</v>
      </c>
      <c r="CJ33" s="152">
        <v>-7007.9290000000001</v>
      </c>
      <c r="CK33" s="152">
        <v>-80.373997000000003</v>
      </c>
      <c r="CL33" s="152">
        <v>-1235.767893</v>
      </c>
      <c r="CM33" s="152">
        <v>-7180.676375</v>
      </c>
      <c r="CN33" s="152">
        <v>6033.7860280000004</v>
      </c>
      <c r="CO33" s="152">
        <v>-3114.2483590000002</v>
      </c>
      <c r="CP33" s="152">
        <v>69343.865000000005</v>
      </c>
      <c r="CQ33" s="152">
        <v>740.26199999999994</v>
      </c>
      <c r="CR33" s="152">
        <v>832.66406300000006</v>
      </c>
      <c r="CS33" s="152">
        <v>0</v>
      </c>
      <c r="CT33" s="152">
        <v>296.65041100000002</v>
      </c>
      <c r="CU33" s="152">
        <v>252.900015</v>
      </c>
      <c r="CV33" s="152">
        <v>71609.528000000006</v>
      </c>
      <c r="CW33" s="152">
        <v>122.43</v>
      </c>
      <c r="CX33" s="152">
        <v>382.92914400000001</v>
      </c>
      <c r="CY33" s="152">
        <v>2205.3326179999999</v>
      </c>
      <c r="CZ33" s="152">
        <v>84.716246999999996</v>
      </c>
      <c r="DA33" s="152">
        <v>14303.973051999999</v>
      </c>
      <c r="DB33" s="152">
        <v>13539.329677</v>
      </c>
      <c r="DC33" s="152">
        <v>0</v>
      </c>
      <c r="DD33" s="152">
        <v>87.599108000000001</v>
      </c>
      <c r="DE33" s="152">
        <v>73.404831000000001</v>
      </c>
      <c r="DF33" s="152">
        <v>14.194277</v>
      </c>
      <c r="DG33" s="152">
        <v>0</v>
      </c>
      <c r="DH33" s="152">
        <v>-555.05349000000001</v>
      </c>
      <c r="DI33" s="152">
        <v>-555.05349000000001</v>
      </c>
      <c r="DJ33" s="152">
        <v>0</v>
      </c>
      <c r="DK33" s="152">
        <v>0</v>
      </c>
      <c r="DL33" s="152">
        <v>1.8301529999999999</v>
      </c>
      <c r="DM33" s="152">
        <v>1.4194960000000001</v>
      </c>
      <c r="DN33" s="152">
        <v>0.41065800000000002</v>
      </c>
      <c r="DO33" s="152">
        <v>0</v>
      </c>
      <c r="DP33" s="152">
        <v>8028.2279680000001</v>
      </c>
      <c r="DQ33" s="152">
        <v>824.52796799999999</v>
      </c>
      <c r="DR33" s="152">
        <v>7203.7</v>
      </c>
      <c r="DS33" s="152">
        <v>0.102172</v>
      </c>
      <c r="DT33" s="152">
        <v>3713.7842430000001</v>
      </c>
      <c r="DU33" s="152">
        <v>320.39109000000002</v>
      </c>
      <c r="DV33" s="152">
        <v>0</v>
      </c>
      <c r="DW33" s="152">
        <v>320.39109000000002</v>
      </c>
      <c r="DX33" s="152">
        <v>320.39109000000002</v>
      </c>
      <c r="DY33" s="152">
        <v>3393.393153</v>
      </c>
      <c r="DZ33" s="152">
        <v>-1217.5</v>
      </c>
      <c r="EA33" s="152">
        <v>4610.893153</v>
      </c>
      <c r="EB33" s="152">
        <v>4610.893153</v>
      </c>
      <c r="EC33" s="152">
        <v>1506.011941</v>
      </c>
      <c r="ED33" s="152">
        <v>0.52127400000000002</v>
      </c>
      <c r="EE33" s="152">
        <v>500</v>
      </c>
      <c r="EF33" s="152">
        <v>-499.47872599999999</v>
      </c>
      <c r="EG33" s="152">
        <v>1505.490667</v>
      </c>
      <c r="EH33" s="152">
        <v>-1202</v>
      </c>
      <c r="EI33" s="152">
        <v>0</v>
      </c>
      <c r="EJ33" s="152">
        <v>-1202</v>
      </c>
      <c r="EK33" s="152">
        <v>-359.60933299999999</v>
      </c>
      <c r="EL33" s="152">
        <v>-22.2</v>
      </c>
      <c r="EM33" s="152">
        <v>-337.409333</v>
      </c>
      <c r="EN33" s="152">
        <v>-9.8339780000000001</v>
      </c>
      <c r="EO33" s="152">
        <v>3766.6067910000002</v>
      </c>
      <c r="EP33" s="152">
        <v>4730.5410549999997</v>
      </c>
      <c r="EQ33" s="152">
        <v>-963.93426399999998</v>
      </c>
      <c r="ER33" s="152">
        <v>0</v>
      </c>
      <c r="ES33" s="152">
        <v>-931.79944799999998</v>
      </c>
      <c r="ET33" s="152">
        <v>-10.133575</v>
      </c>
      <c r="EU33" s="152">
        <v>-921.66587300000003</v>
      </c>
      <c r="EV33" s="152">
        <v>0</v>
      </c>
      <c r="EW33" s="152">
        <v>-921.66587300000003</v>
      </c>
      <c r="EX33" s="152">
        <v>0</v>
      </c>
      <c r="EY33" s="152">
        <v>2055.8308489999999</v>
      </c>
      <c r="EZ33" s="152">
        <v>914.38075500000002</v>
      </c>
      <c r="FA33" s="152">
        <v>1643.0807560000001</v>
      </c>
      <c r="FB33" s="152">
        <v>1722.038098</v>
      </c>
      <c r="FC33" s="152">
        <v>-78.957342999999995</v>
      </c>
      <c r="FD33" s="152">
        <v>-728.7</v>
      </c>
      <c r="FE33" s="152">
        <v>-121.2</v>
      </c>
      <c r="FF33" s="152">
        <v>-607.5</v>
      </c>
      <c r="FG33" s="152">
        <v>70.400000000000006</v>
      </c>
      <c r="FH33" s="152">
        <v>0</v>
      </c>
      <c r="FI33" s="152">
        <v>70.400000000000006</v>
      </c>
      <c r="FJ33" s="152">
        <v>1071.0500939999999</v>
      </c>
      <c r="FK33" s="152">
        <v>7.4061000000000002E-2</v>
      </c>
      <c r="FL33" s="152">
        <v>0</v>
      </c>
      <c r="FM33" s="152">
        <v>7.4061000000000002E-2</v>
      </c>
      <c r="FN33" s="152">
        <v>1070.9760329999999</v>
      </c>
      <c r="FO33" s="152">
        <v>1589.7</v>
      </c>
      <c r="FP33" s="152">
        <v>-248.7</v>
      </c>
      <c r="FQ33" s="152">
        <v>1838.4</v>
      </c>
      <c r="FR33" s="152">
        <v>-641.42396699999995</v>
      </c>
      <c r="FS33" s="152">
        <v>98.754317</v>
      </c>
      <c r="FT33" s="152">
        <v>-740.17828399999996</v>
      </c>
      <c r="FU33" s="152">
        <v>-909.19789000000003</v>
      </c>
      <c r="FV33" s="152">
        <v>-909.19789000000003</v>
      </c>
      <c r="FW33" s="152">
        <v>-909.19789000000003</v>
      </c>
      <c r="FX33" s="152">
        <v>0</v>
      </c>
      <c r="FY33" s="152">
        <v>0</v>
      </c>
      <c r="FZ33" s="152">
        <v>0</v>
      </c>
      <c r="GA33" s="152">
        <v>0</v>
      </c>
      <c r="GB33" s="152">
        <v>0</v>
      </c>
      <c r="GC33" s="152">
        <v>0</v>
      </c>
      <c r="GD33" s="152">
        <v>0</v>
      </c>
      <c r="GE33" s="152">
        <v>0</v>
      </c>
      <c r="GF33" s="152">
        <v>0</v>
      </c>
      <c r="GG33" s="152">
        <v>0</v>
      </c>
      <c r="GH33" s="152">
        <v>0</v>
      </c>
      <c r="GI33" s="152">
        <v>0</v>
      </c>
      <c r="GJ33" s="152">
        <v>2511.827757</v>
      </c>
      <c r="GK33" s="152">
        <v>-1353.063713</v>
      </c>
      <c r="GL33" s="152">
        <v>932.02292599999998</v>
      </c>
      <c r="GM33" s="152">
        <v>-796.39301899999998</v>
      </c>
      <c r="GN33" s="152">
        <v>3189.8</v>
      </c>
      <c r="GO33" s="152">
        <v>2.6504829999999999</v>
      </c>
      <c r="GP33" s="152">
        <v>0</v>
      </c>
      <c r="GQ33" s="152">
        <v>33.49915</v>
      </c>
      <c r="GR33" s="152">
        <v>97.476556000000002</v>
      </c>
      <c r="GS33" s="152">
        <v>4.0910840000000004</v>
      </c>
      <c r="GT33" s="152">
        <v>47.315842000000004</v>
      </c>
      <c r="GU33" s="152">
        <v>186.702765</v>
      </c>
      <c r="GV33" s="152">
        <v>586.30214999999998</v>
      </c>
      <c r="GW33" s="152">
        <v>0</v>
      </c>
      <c r="GX33" s="152">
        <v>0</v>
      </c>
      <c r="GY33" s="152">
        <v>0</v>
      </c>
      <c r="GZ33" s="152">
        <v>46.538330000000002</v>
      </c>
      <c r="HA33" s="152">
        <v>51.272454000000003</v>
      </c>
      <c r="HB33" s="152">
        <v>89.484087000000002</v>
      </c>
      <c r="HC33" s="152">
        <v>38.572204999999997</v>
      </c>
      <c r="HD33" s="152">
        <v>630.11615900000004</v>
      </c>
      <c r="HE33" s="152">
        <v>237.05264500000001</v>
      </c>
      <c r="HF33" s="152">
        <v>270.42916400000001</v>
      </c>
      <c r="HG33" s="152">
        <v>566.77329499999996</v>
      </c>
      <c r="HH33" s="152">
        <v>307.592668</v>
      </c>
      <c r="HI33" s="152">
        <v>857.20838500000002</v>
      </c>
      <c r="HJ33" s="152">
        <v>0</v>
      </c>
      <c r="HK33" s="152">
        <v>0</v>
      </c>
      <c r="HL33" s="152">
        <v>198.57462000000001</v>
      </c>
      <c r="HM33" s="152">
        <v>93.505072999999996</v>
      </c>
      <c r="HN33" s="152">
        <v>104.96498200000001</v>
      </c>
    </row>
    <row r="34" spans="1:222" x14ac:dyDescent="0.3">
      <c r="A34" s="153">
        <v>39539</v>
      </c>
      <c r="B34" s="152">
        <v>-2039.5462439999999</v>
      </c>
      <c r="C34" s="152">
        <v>95469.311392000003</v>
      </c>
      <c r="D34" s="152">
        <v>79571.206434000007</v>
      </c>
      <c r="E34" s="152">
        <v>79402.868000000002</v>
      </c>
      <c r="F34" s="152">
        <v>168.33843400000001</v>
      </c>
      <c r="G34" s="152">
        <v>6141.8908190000002</v>
      </c>
      <c r="H34" s="152">
        <v>1137.423638</v>
      </c>
      <c r="I34" s="152">
        <v>3342.5473120000001</v>
      </c>
      <c r="J34" s="152">
        <v>551.40482099999997</v>
      </c>
      <c r="K34" s="152">
        <v>119.607879</v>
      </c>
      <c r="L34" s="152">
        <v>2515.9942070000002</v>
      </c>
      <c r="M34" s="152">
        <v>527.42399999999998</v>
      </c>
      <c r="N34" s="152">
        <v>273.78300000000002</v>
      </c>
      <c r="O34" s="152">
        <v>253.64099999999999</v>
      </c>
      <c r="P34" s="152">
        <v>1776.0974389999999</v>
      </c>
      <c r="Q34" s="152">
        <v>0</v>
      </c>
      <c r="R34" s="152">
        <v>7240.219932</v>
      </c>
      <c r="S34" s="152">
        <v>7122.0572220000004</v>
      </c>
      <c r="T34" s="152">
        <v>118.16271</v>
      </c>
      <c r="U34" s="152">
        <v>97508.857636000001</v>
      </c>
      <c r="V34" s="152">
        <v>80524.082884999996</v>
      </c>
      <c r="W34" s="152">
        <v>80267.894</v>
      </c>
      <c r="X34" s="152">
        <v>256.18888500000003</v>
      </c>
      <c r="Y34" s="152">
        <v>8680.5650740000001</v>
      </c>
      <c r="Z34" s="152">
        <v>3044.9485829999999</v>
      </c>
      <c r="AA34" s="152">
        <v>2139.7231149999998</v>
      </c>
      <c r="AB34" s="152">
        <v>870.64397899999994</v>
      </c>
      <c r="AC34" s="152">
        <v>660.93101300000001</v>
      </c>
      <c r="AD34" s="152">
        <v>8302.6557080000002</v>
      </c>
      <c r="AE34" s="152">
        <v>4968.9516549999998</v>
      </c>
      <c r="AF34" s="152">
        <v>3908.9356550000002</v>
      </c>
      <c r="AG34" s="152">
        <v>1060.0160000000001</v>
      </c>
      <c r="AH34" s="152">
        <v>3333.7040529999999</v>
      </c>
      <c r="AI34" s="152">
        <v>2194.0946819999999</v>
      </c>
      <c r="AJ34" s="152">
        <v>1139.609371</v>
      </c>
      <c r="AK34" s="152">
        <v>0</v>
      </c>
      <c r="AL34" s="152">
        <v>1.5539689999999999</v>
      </c>
      <c r="AM34" s="152">
        <v>0</v>
      </c>
      <c r="AN34" s="152">
        <v>1.5539689999999999</v>
      </c>
      <c r="AO34" s="152">
        <v>-93.131</v>
      </c>
      <c r="AP34" s="152">
        <v>6.7149999999999999</v>
      </c>
      <c r="AQ34" s="152">
        <v>99.846000000000004</v>
      </c>
      <c r="AR34" s="152">
        <v>-78.363697999999999</v>
      </c>
      <c r="AS34" s="152">
        <v>-7323.9044880000001</v>
      </c>
      <c r="AT34" s="152">
        <v>907.78559399999995</v>
      </c>
      <c r="AU34" s="152">
        <v>868.38070000000005</v>
      </c>
      <c r="AV34" s="152">
        <v>594.59770000000003</v>
      </c>
      <c r="AW34" s="152">
        <v>273.78300000000002</v>
      </c>
      <c r="AX34" s="152">
        <v>39.404893999999999</v>
      </c>
      <c r="AY34" s="152">
        <v>8231.6900819999992</v>
      </c>
      <c r="AZ34" s="152">
        <v>5825.3627829999996</v>
      </c>
      <c r="BA34" s="152">
        <v>1916.427128</v>
      </c>
      <c r="BB34" s="152">
        <v>3908.9356550000002</v>
      </c>
      <c r="BC34" s="152">
        <v>2406.327299</v>
      </c>
      <c r="BD34" s="152">
        <v>6653.3725700000005</v>
      </c>
      <c r="BE34" s="152">
        <v>12709.015361</v>
      </c>
      <c r="BF34" s="152">
        <v>1003.4633239999999</v>
      </c>
      <c r="BG34" s="152">
        <v>11705.552036999999</v>
      </c>
      <c r="BH34" s="152">
        <v>6055.6427910000002</v>
      </c>
      <c r="BI34" s="152">
        <v>2260.0000329999998</v>
      </c>
      <c r="BJ34" s="152">
        <v>3795.642758</v>
      </c>
      <c r="BK34" s="152">
        <v>-4.7550000000000002E-2</v>
      </c>
      <c r="BL34" s="152">
        <v>4.1510100000000003</v>
      </c>
      <c r="BM34" s="152">
        <v>6.9078970000000002</v>
      </c>
      <c r="BN34" s="152">
        <v>-2.7568869999999999</v>
      </c>
      <c r="BO34" s="152">
        <v>0</v>
      </c>
      <c r="BP34" s="152">
        <v>0</v>
      </c>
      <c r="BQ34" s="152">
        <v>0</v>
      </c>
      <c r="BR34" s="152">
        <v>3473.3</v>
      </c>
      <c r="BS34" s="152">
        <v>33.866022000000001</v>
      </c>
      <c r="BT34" s="152">
        <v>-2359.3105340000002</v>
      </c>
      <c r="BU34" s="152">
        <v>459.87015100000002</v>
      </c>
      <c r="BV34" s="152">
        <v>2819.1806849999998</v>
      </c>
      <c r="BW34" s="152">
        <v>930.35919000000001</v>
      </c>
      <c r="BX34" s="152">
        <v>-5.6820919999999999</v>
      </c>
      <c r="BY34" s="152">
        <v>936.04128200000002</v>
      </c>
      <c r="BZ34" s="152">
        <v>932.99422800000002</v>
      </c>
      <c r="CA34" s="152">
        <v>3.0470540000000002</v>
      </c>
      <c r="CB34" s="152">
        <v>786</v>
      </c>
      <c r="CC34" s="152">
        <v>2917.6127320000001</v>
      </c>
      <c r="CD34" s="152">
        <v>2911.778879</v>
      </c>
      <c r="CE34" s="152">
        <v>-5.8338530000000004</v>
      </c>
      <c r="CF34" s="152">
        <v>2054.3135459999999</v>
      </c>
      <c r="CG34" s="152">
        <v>-3491.550706</v>
      </c>
      <c r="CH34" s="152">
        <v>-952.87645099999997</v>
      </c>
      <c r="CI34" s="152">
        <v>6184.22</v>
      </c>
      <c r="CJ34" s="152">
        <v>-7049.2460000000001</v>
      </c>
      <c r="CK34" s="152">
        <v>-87.850451000000007</v>
      </c>
      <c r="CL34" s="152">
        <v>-2538.6742549999999</v>
      </c>
      <c r="CM34" s="152">
        <v>-5786.6615009999996</v>
      </c>
      <c r="CN34" s="152">
        <v>7238.6659630000004</v>
      </c>
      <c r="CO34" s="152">
        <v>-2995.9764300000002</v>
      </c>
      <c r="CP34" s="152">
        <v>78729.198999999993</v>
      </c>
      <c r="CQ34" s="152">
        <v>673.66899999999998</v>
      </c>
      <c r="CR34" s="152">
        <v>864.49200599999995</v>
      </c>
      <c r="CS34" s="152">
        <v>0</v>
      </c>
      <c r="CT34" s="152">
        <v>272.93163199999998</v>
      </c>
      <c r="CU34" s="152">
        <v>212.472768</v>
      </c>
      <c r="CV34" s="152">
        <v>80199.870999999999</v>
      </c>
      <c r="CW34" s="152">
        <v>68.022999999999996</v>
      </c>
      <c r="CX34" s="152">
        <v>408.01921099999998</v>
      </c>
      <c r="CY34" s="152">
        <v>2547.3842749999999</v>
      </c>
      <c r="CZ34" s="152">
        <v>89.545096999999998</v>
      </c>
      <c r="DA34" s="152">
        <v>17028.149860000001</v>
      </c>
      <c r="DB34" s="152">
        <v>17106.513557999999</v>
      </c>
      <c r="DC34" s="152">
        <v>0</v>
      </c>
      <c r="DD34" s="152">
        <v>64.117294000000001</v>
      </c>
      <c r="DE34" s="152">
        <v>87.941927000000007</v>
      </c>
      <c r="DF34" s="152">
        <v>-23.824632999999999</v>
      </c>
      <c r="DG34" s="152">
        <v>0</v>
      </c>
      <c r="DH34" s="152">
        <v>939.34603000000004</v>
      </c>
      <c r="DI34" s="152">
        <v>939.34603000000004</v>
      </c>
      <c r="DJ34" s="152">
        <v>0</v>
      </c>
      <c r="DK34" s="152">
        <v>0</v>
      </c>
      <c r="DL34" s="152">
        <v>502.04142200000001</v>
      </c>
      <c r="DM34" s="152">
        <v>501.67573099999998</v>
      </c>
      <c r="DN34" s="152">
        <v>0.36569099999999999</v>
      </c>
      <c r="DO34" s="152">
        <v>0</v>
      </c>
      <c r="DP34" s="152">
        <v>11203.510614999999</v>
      </c>
      <c r="DQ34" s="152">
        <v>764.01061500000003</v>
      </c>
      <c r="DR34" s="152">
        <v>10439.5</v>
      </c>
      <c r="DS34" s="152">
        <v>4.1510100000000003</v>
      </c>
      <c r="DT34" s="152">
        <v>581.19386299999996</v>
      </c>
      <c r="DU34" s="152">
        <v>486.70452899999998</v>
      </c>
      <c r="DV34" s="152">
        <v>0</v>
      </c>
      <c r="DW34" s="152">
        <v>486.70452899999998</v>
      </c>
      <c r="DX34" s="152">
        <v>486.70452899999998</v>
      </c>
      <c r="DY34" s="152">
        <v>94.489333999999999</v>
      </c>
      <c r="DZ34" s="152">
        <v>0</v>
      </c>
      <c r="EA34" s="152">
        <v>94.489333999999999</v>
      </c>
      <c r="EB34" s="152">
        <v>94.489333999999999</v>
      </c>
      <c r="EC34" s="152">
        <v>3210.3454350000002</v>
      </c>
      <c r="ED34" s="152">
        <v>0.704372</v>
      </c>
      <c r="EE34" s="152">
        <v>0</v>
      </c>
      <c r="EF34" s="152">
        <v>0.704372</v>
      </c>
      <c r="EG34" s="152">
        <v>3209.641063</v>
      </c>
      <c r="EH34" s="152">
        <v>-205.7</v>
      </c>
      <c r="EI34" s="152">
        <v>0</v>
      </c>
      <c r="EJ34" s="152">
        <v>-205.7</v>
      </c>
      <c r="EK34" s="152">
        <v>-57.958936999999999</v>
      </c>
      <c r="EL34" s="152">
        <v>-1</v>
      </c>
      <c r="EM34" s="152">
        <v>-56.958936999999999</v>
      </c>
      <c r="EN34" s="152">
        <v>-13.104013</v>
      </c>
      <c r="EO34" s="152">
        <v>-1301.360897</v>
      </c>
      <c r="EP34" s="152">
        <v>-937.73826699999995</v>
      </c>
      <c r="EQ34" s="152">
        <v>-363.62263000000002</v>
      </c>
      <c r="ER34" s="152">
        <v>0</v>
      </c>
      <c r="ES34" s="152">
        <v>1774.335061</v>
      </c>
      <c r="ET34" s="152">
        <v>0.22664699999999999</v>
      </c>
      <c r="EU34" s="152">
        <v>1774.108414</v>
      </c>
      <c r="EV34" s="152">
        <v>0</v>
      </c>
      <c r="EW34" s="152">
        <v>1774.108414</v>
      </c>
      <c r="EX34" s="152">
        <v>0</v>
      </c>
      <c r="EY34" s="152">
        <v>1805.8285410000001</v>
      </c>
      <c r="EZ34" s="152">
        <v>1507.926367</v>
      </c>
      <c r="FA34" s="152">
        <v>1792.1263670000001</v>
      </c>
      <c r="FB34" s="152">
        <v>1402.7932209999999</v>
      </c>
      <c r="FC34" s="152">
        <v>389.333146</v>
      </c>
      <c r="FD34" s="152">
        <v>-284.2</v>
      </c>
      <c r="FE34" s="152">
        <v>170.1</v>
      </c>
      <c r="FF34" s="152">
        <v>-454.3</v>
      </c>
      <c r="FG34" s="152">
        <v>83.9</v>
      </c>
      <c r="FH34" s="152">
        <v>0</v>
      </c>
      <c r="FI34" s="152">
        <v>83.9</v>
      </c>
      <c r="FJ34" s="152">
        <v>214.002174</v>
      </c>
      <c r="FK34" s="152">
        <v>-0.72729200000000005</v>
      </c>
      <c r="FL34" s="152">
        <v>0</v>
      </c>
      <c r="FM34" s="152">
        <v>-0.72729200000000005</v>
      </c>
      <c r="FN34" s="152">
        <v>214.729466</v>
      </c>
      <c r="FO34" s="152">
        <v>-1229.3</v>
      </c>
      <c r="FP34" s="152">
        <v>-650.1</v>
      </c>
      <c r="FQ34" s="152">
        <v>-579.20000000000005</v>
      </c>
      <c r="FR34" s="152">
        <v>658.02946599999996</v>
      </c>
      <c r="FS34" s="152">
        <v>141.065144</v>
      </c>
      <c r="FT34" s="152">
        <v>516.96432200000004</v>
      </c>
      <c r="FU34" s="152">
        <v>82.992953999999997</v>
      </c>
      <c r="FV34" s="152">
        <v>82.992953999999997</v>
      </c>
      <c r="FW34" s="152">
        <v>82.992953999999997</v>
      </c>
      <c r="FX34" s="152">
        <v>0</v>
      </c>
      <c r="FY34" s="152">
        <v>0</v>
      </c>
      <c r="FZ34" s="152">
        <v>0</v>
      </c>
      <c r="GA34" s="152">
        <v>0</v>
      </c>
      <c r="GB34" s="152">
        <v>0</v>
      </c>
      <c r="GC34" s="152">
        <v>0</v>
      </c>
      <c r="GD34" s="152">
        <v>0</v>
      </c>
      <c r="GE34" s="152">
        <v>0</v>
      </c>
      <c r="GF34" s="152">
        <v>0</v>
      </c>
      <c r="GG34" s="152">
        <v>0</v>
      </c>
      <c r="GH34" s="152">
        <v>0</v>
      </c>
      <c r="GI34" s="152">
        <v>0</v>
      </c>
      <c r="GJ34" s="152">
        <v>375.44631299999998</v>
      </c>
      <c r="GK34" s="152">
        <v>2206.8964780000001</v>
      </c>
      <c r="GL34" s="152">
        <v>-1435.2820919999999</v>
      </c>
      <c r="GM34" s="152">
        <v>3468.4627770000002</v>
      </c>
      <c r="GN34" s="152">
        <v>4259.3</v>
      </c>
      <c r="GO34" s="152">
        <v>33.866022000000001</v>
      </c>
      <c r="GP34" s="152">
        <v>0</v>
      </c>
      <c r="GQ34" s="152">
        <v>37.366798000000003</v>
      </c>
      <c r="GR34" s="152">
        <v>113.64765</v>
      </c>
      <c r="GS34" s="152">
        <v>5.960229</v>
      </c>
      <c r="GT34" s="152">
        <v>47.315842000000004</v>
      </c>
      <c r="GU34" s="152">
        <v>198.52645699999999</v>
      </c>
      <c r="GV34" s="152">
        <v>589.54055200000005</v>
      </c>
      <c r="GW34" s="152">
        <v>0</v>
      </c>
      <c r="GX34" s="152">
        <v>0</v>
      </c>
      <c r="GY34" s="152">
        <v>0</v>
      </c>
      <c r="GZ34" s="152">
        <v>51.645769999999999</v>
      </c>
      <c r="HA34" s="152">
        <v>66.511750000000006</v>
      </c>
      <c r="HB34" s="152">
        <v>94.829704000000007</v>
      </c>
      <c r="HC34" s="152">
        <v>39.918781000000003</v>
      </c>
      <c r="HD34" s="152">
        <v>830.72519799999998</v>
      </c>
      <c r="HE34" s="152">
        <v>293.13641000000001</v>
      </c>
      <c r="HF34" s="152">
        <v>367.794603</v>
      </c>
      <c r="HG34" s="152">
        <v>611.58066399999996</v>
      </c>
      <c r="HH34" s="152">
        <v>332.805632</v>
      </c>
      <c r="HI34" s="152">
        <v>710.92388700000004</v>
      </c>
      <c r="HJ34" s="152">
        <v>0</v>
      </c>
      <c r="HK34" s="152">
        <v>0</v>
      </c>
      <c r="HL34" s="152">
        <v>164.68742399999999</v>
      </c>
      <c r="HM34" s="152">
        <v>101.96006300000001</v>
      </c>
      <c r="HN34" s="152">
        <v>112.218434</v>
      </c>
    </row>
    <row r="35" spans="1:222" x14ac:dyDescent="0.3">
      <c r="A35" s="154">
        <v>39630</v>
      </c>
      <c r="B35" s="152">
        <v>-3655.8762999999999</v>
      </c>
      <c r="C35" s="152">
        <v>93689.797256000005</v>
      </c>
      <c r="D35" s="152">
        <v>78626.923670000004</v>
      </c>
      <c r="E35" s="152">
        <v>78466.803</v>
      </c>
      <c r="F35" s="152">
        <v>160.12066999999999</v>
      </c>
      <c r="G35" s="152">
        <v>5880.041733</v>
      </c>
      <c r="H35" s="152">
        <v>1202.148964</v>
      </c>
      <c r="I35" s="152">
        <v>2935.5772189999998</v>
      </c>
      <c r="J35" s="152">
        <v>557.279989</v>
      </c>
      <c r="K35" s="152">
        <v>125.79353999999999</v>
      </c>
      <c r="L35" s="152">
        <v>2376.9339759999998</v>
      </c>
      <c r="M35" s="152">
        <v>82.5</v>
      </c>
      <c r="N35" s="152">
        <v>0</v>
      </c>
      <c r="O35" s="152">
        <v>82.5</v>
      </c>
      <c r="P35" s="152">
        <v>2077.9868409999999</v>
      </c>
      <c r="Q35" s="152">
        <v>2.3532449999999998</v>
      </c>
      <c r="R35" s="152">
        <v>6805.8978770000003</v>
      </c>
      <c r="S35" s="152">
        <v>6685.5430829999996</v>
      </c>
      <c r="T35" s="152">
        <v>120.354794</v>
      </c>
      <c r="U35" s="152">
        <v>97345.673555999994</v>
      </c>
      <c r="V35" s="152">
        <v>85168.927582999997</v>
      </c>
      <c r="W35" s="152">
        <v>84894.176999999996</v>
      </c>
      <c r="X35" s="152">
        <v>274.75058300000001</v>
      </c>
      <c r="Y35" s="152">
        <v>8872.0559350000003</v>
      </c>
      <c r="Z35" s="152">
        <v>3325.6000739999999</v>
      </c>
      <c r="AA35" s="152">
        <v>2161.5032460000002</v>
      </c>
      <c r="AB35" s="152">
        <v>611.85033099999998</v>
      </c>
      <c r="AC35" s="152">
        <v>708.28964199999996</v>
      </c>
      <c r="AD35" s="152">
        <v>3289.5674349999999</v>
      </c>
      <c r="AE35" s="152">
        <v>417.186283</v>
      </c>
      <c r="AF35" s="152">
        <v>28.032283</v>
      </c>
      <c r="AG35" s="152">
        <v>389.154</v>
      </c>
      <c r="AH35" s="152">
        <v>2871.5613290000001</v>
      </c>
      <c r="AI35" s="152">
        <v>1588.434344</v>
      </c>
      <c r="AJ35" s="152">
        <v>1283.126986</v>
      </c>
      <c r="AK35" s="152">
        <v>0.81982299999999997</v>
      </c>
      <c r="AL35" s="152">
        <v>15.122603</v>
      </c>
      <c r="AM35" s="152">
        <v>0</v>
      </c>
      <c r="AN35" s="152">
        <v>15.122603</v>
      </c>
      <c r="AO35" s="152">
        <v>-81.645970000000005</v>
      </c>
      <c r="AP35" s="152">
        <v>47.014384999999997</v>
      </c>
      <c r="AQ35" s="152">
        <v>128.66035500000001</v>
      </c>
      <c r="AR35" s="152">
        <v>-9915.5942350000005</v>
      </c>
      <c r="AS35" s="152">
        <v>-5781.77718</v>
      </c>
      <c r="AT35" s="152">
        <v>-10.201333999999999</v>
      </c>
      <c r="AU35" s="152">
        <v>78.58</v>
      </c>
      <c r="AV35" s="152">
        <v>78.58</v>
      </c>
      <c r="AW35" s="152">
        <v>0</v>
      </c>
      <c r="AX35" s="152">
        <v>-88.781334000000001</v>
      </c>
      <c r="AY35" s="152">
        <v>5771.5758459999997</v>
      </c>
      <c r="AZ35" s="152">
        <v>4068.0077369999999</v>
      </c>
      <c r="BA35" s="152">
        <v>4039.9754539999999</v>
      </c>
      <c r="BB35" s="152">
        <v>28.032283</v>
      </c>
      <c r="BC35" s="152">
        <v>1703.568109</v>
      </c>
      <c r="BD35" s="152">
        <v>-15165.676785</v>
      </c>
      <c r="BE35" s="152">
        <v>-14603.122385000001</v>
      </c>
      <c r="BF35" s="152">
        <v>499.95232700000003</v>
      </c>
      <c r="BG35" s="152">
        <v>-15103.074712</v>
      </c>
      <c r="BH35" s="152">
        <v>562.55439999999999</v>
      </c>
      <c r="BI35" s="152">
        <v>-4150.4898700000003</v>
      </c>
      <c r="BJ35" s="152">
        <v>4713.0442700000003</v>
      </c>
      <c r="BK35" s="152">
        <v>0</v>
      </c>
      <c r="BL35" s="152">
        <v>1.331186</v>
      </c>
      <c r="BM35" s="152">
        <v>1.0721419999999999</v>
      </c>
      <c r="BN35" s="152">
        <v>0.259044</v>
      </c>
      <c r="BO35" s="152">
        <v>0</v>
      </c>
      <c r="BP35" s="152">
        <v>0</v>
      </c>
      <c r="BQ35" s="152">
        <v>0</v>
      </c>
      <c r="BR35" s="152">
        <v>1518.4</v>
      </c>
      <c r="BS35" s="152">
        <v>1450.3642359999999</v>
      </c>
      <c r="BT35" s="152">
        <v>4714.3491249999997</v>
      </c>
      <c r="BU35" s="152">
        <v>9438.1647819999998</v>
      </c>
      <c r="BV35" s="152">
        <v>4723.8156570000001</v>
      </c>
      <c r="BW35" s="152">
        <v>157.84246999999999</v>
      </c>
      <c r="BX35" s="152">
        <v>-15.312887999999999</v>
      </c>
      <c r="BY35" s="152">
        <v>173.15535800000001</v>
      </c>
      <c r="BZ35" s="152">
        <v>176.23675</v>
      </c>
      <c r="CA35" s="152">
        <v>-3.0813920000000001</v>
      </c>
      <c r="CB35" s="152">
        <v>1106.7</v>
      </c>
      <c r="CC35" s="152">
        <v>4867.146369</v>
      </c>
      <c r="CD35" s="152">
        <v>4817.9907430000003</v>
      </c>
      <c r="CE35" s="152">
        <v>-49.155625999999998</v>
      </c>
      <c r="CF35" s="152">
        <v>-6178.0719650000001</v>
      </c>
      <c r="CG35" s="152">
        <v>-9534.0181150000008</v>
      </c>
      <c r="CH35" s="152">
        <v>-6542.0039129999996</v>
      </c>
      <c r="CI35" s="152">
        <v>3442.37</v>
      </c>
      <c r="CJ35" s="152">
        <v>-9869.7440000000006</v>
      </c>
      <c r="CK35" s="152">
        <v>-114.629913</v>
      </c>
      <c r="CL35" s="152">
        <v>-2992.0142019999998</v>
      </c>
      <c r="CM35" s="152">
        <v>-912.63345900000002</v>
      </c>
      <c r="CN35" s="152">
        <v>6790.7752739999996</v>
      </c>
      <c r="CO35" s="152">
        <v>-14782.740604000001</v>
      </c>
      <c r="CP35" s="152">
        <v>77863.278999999995</v>
      </c>
      <c r="CQ35" s="152">
        <v>603.524</v>
      </c>
      <c r="CR35" s="152">
        <v>944.84070399999996</v>
      </c>
      <c r="CS35" s="152">
        <v>0</v>
      </c>
      <c r="CT35" s="152">
        <v>257.30826000000002</v>
      </c>
      <c r="CU35" s="152">
        <v>214.09388999999999</v>
      </c>
      <c r="CV35" s="152">
        <v>84816.345000000001</v>
      </c>
      <c r="CW35" s="152">
        <v>77.831999999999994</v>
      </c>
      <c r="CX35" s="152">
        <v>465.28246999999999</v>
      </c>
      <c r="CY35" s="152">
        <v>2767.0512629999998</v>
      </c>
      <c r="CZ35" s="152">
        <v>93.266340999999997</v>
      </c>
      <c r="DA35" s="152">
        <v>1142.351668</v>
      </c>
      <c r="DB35" s="152">
        <v>11057.945903</v>
      </c>
      <c r="DC35" s="152">
        <v>0</v>
      </c>
      <c r="DD35" s="152">
        <v>52.707298000000002</v>
      </c>
      <c r="DE35" s="152">
        <v>161.11579699999999</v>
      </c>
      <c r="DF35" s="152">
        <v>-108.40849900000001</v>
      </c>
      <c r="DG35" s="152">
        <v>0</v>
      </c>
      <c r="DH35" s="152">
        <v>447.24502899999999</v>
      </c>
      <c r="DI35" s="152">
        <v>447.24502899999999</v>
      </c>
      <c r="DJ35" s="152">
        <v>0</v>
      </c>
      <c r="DK35" s="152">
        <v>0</v>
      </c>
      <c r="DL35" s="152">
        <v>-686.65732200000002</v>
      </c>
      <c r="DM35" s="152">
        <v>-686.62258299999996</v>
      </c>
      <c r="DN35" s="152">
        <v>-3.4738999999999999E-2</v>
      </c>
      <c r="DO35" s="152">
        <v>0</v>
      </c>
      <c r="DP35" s="152">
        <v>-14416.417390000001</v>
      </c>
      <c r="DQ35" s="152">
        <v>-232.71738999999999</v>
      </c>
      <c r="DR35" s="152">
        <v>-14183.7</v>
      </c>
      <c r="DS35" s="152">
        <v>1.331186</v>
      </c>
      <c r="DT35" s="152">
        <v>4259.5217089999996</v>
      </c>
      <c r="DU35" s="152">
        <v>1096.0512209999999</v>
      </c>
      <c r="DV35" s="152">
        <v>0</v>
      </c>
      <c r="DW35" s="152">
        <v>1096.0512209999999</v>
      </c>
      <c r="DX35" s="152">
        <v>1096.0512209999999</v>
      </c>
      <c r="DY35" s="152">
        <v>3163.4704879999999</v>
      </c>
      <c r="DZ35" s="152">
        <v>-539.70000000000005</v>
      </c>
      <c r="EA35" s="152">
        <v>3703.1704880000002</v>
      </c>
      <c r="EB35" s="152">
        <v>3703.1704880000002</v>
      </c>
      <c r="EC35" s="152">
        <v>452.19137499999999</v>
      </c>
      <c r="ED35" s="152">
        <v>-1.34979</v>
      </c>
      <c r="EE35" s="152">
        <v>0</v>
      </c>
      <c r="EF35" s="152">
        <v>-1.34979</v>
      </c>
      <c r="EG35" s="152">
        <v>453.54116499999998</v>
      </c>
      <c r="EH35" s="152">
        <v>-648.5</v>
      </c>
      <c r="EI35" s="152">
        <v>0</v>
      </c>
      <c r="EJ35" s="152">
        <v>-648.5</v>
      </c>
      <c r="EK35" s="152">
        <v>-416.358835</v>
      </c>
      <c r="EL35" s="152">
        <v>20</v>
      </c>
      <c r="EM35" s="152">
        <v>-436.358835</v>
      </c>
      <c r="EN35" s="152">
        <v>25.357129</v>
      </c>
      <c r="EO35" s="152">
        <v>3564.106808</v>
      </c>
      <c r="EP35" s="152">
        <v>2787.7646049999998</v>
      </c>
      <c r="EQ35" s="152">
        <v>776.34220300000004</v>
      </c>
      <c r="ER35" s="152">
        <v>0</v>
      </c>
      <c r="ES35" s="152">
        <v>5848.7008450000003</v>
      </c>
      <c r="ET35" s="152">
        <v>7.7192780000000001</v>
      </c>
      <c r="EU35" s="152">
        <v>5840.9815669999998</v>
      </c>
      <c r="EV35" s="152">
        <v>0</v>
      </c>
      <c r="EW35" s="152">
        <v>5840.9815669999998</v>
      </c>
      <c r="EX35" s="152">
        <v>0</v>
      </c>
      <c r="EY35" s="152">
        <v>3888.3012960000001</v>
      </c>
      <c r="EZ35" s="152">
        <v>-1238.9700399999999</v>
      </c>
      <c r="FA35" s="152">
        <v>-1153.9700399999999</v>
      </c>
      <c r="FB35" s="152">
        <v>-1130.3359459999999</v>
      </c>
      <c r="FC35" s="152">
        <v>-23.634094000000001</v>
      </c>
      <c r="FD35" s="152">
        <v>-85</v>
      </c>
      <c r="FE35" s="152">
        <v>150.30000000000001</v>
      </c>
      <c r="FF35" s="152">
        <v>-235.3</v>
      </c>
      <c r="FG35" s="152">
        <v>294.8</v>
      </c>
      <c r="FH35" s="152">
        <v>0</v>
      </c>
      <c r="FI35" s="152">
        <v>294.8</v>
      </c>
      <c r="FJ35" s="152">
        <v>4832.4713359999996</v>
      </c>
      <c r="FK35" s="152">
        <v>5.5025999999999999E-2</v>
      </c>
      <c r="FL35" s="152">
        <v>0</v>
      </c>
      <c r="FM35" s="152">
        <v>5.5025999999999999E-2</v>
      </c>
      <c r="FN35" s="152">
        <v>4832.4163099999996</v>
      </c>
      <c r="FO35" s="152">
        <v>-233</v>
      </c>
      <c r="FP35" s="152">
        <v>-248.8</v>
      </c>
      <c r="FQ35" s="152">
        <v>15.8</v>
      </c>
      <c r="FR35" s="152">
        <v>3958.7163099999998</v>
      </c>
      <c r="FS35" s="152">
        <v>718.18498799999998</v>
      </c>
      <c r="FT35" s="152">
        <v>3240.5313219999998</v>
      </c>
      <c r="FU35" s="152">
        <v>677.67189099999996</v>
      </c>
      <c r="FV35" s="152">
        <v>677.67189099999996</v>
      </c>
      <c r="FW35" s="152">
        <v>677.67189099999996</v>
      </c>
      <c r="FX35" s="152">
        <v>0</v>
      </c>
      <c r="FY35" s="152">
        <v>0</v>
      </c>
      <c r="FZ35" s="152">
        <v>0</v>
      </c>
      <c r="GA35" s="152">
        <v>0</v>
      </c>
      <c r="GB35" s="152">
        <v>0</v>
      </c>
      <c r="GC35" s="152">
        <v>0</v>
      </c>
      <c r="GD35" s="152">
        <v>0</v>
      </c>
      <c r="GE35" s="152">
        <v>0</v>
      </c>
      <c r="GF35" s="152">
        <v>0</v>
      </c>
      <c r="GG35" s="152">
        <v>0</v>
      </c>
      <c r="GH35" s="152">
        <v>0</v>
      </c>
      <c r="GI35" s="152">
        <v>0</v>
      </c>
      <c r="GJ35" s="152">
        <v>3611.0217090000001</v>
      </c>
      <c r="GK35" s="152">
        <v>-4566.8673090000002</v>
      </c>
      <c r="GL35" s="152">
        <v>-38.512887999999997</v>
      </c>
      <c r="GM35" s="152">
        <v>3655.628545</v>
      </c>
      <c r="GN35" s="152">
        <v>2625.1</v>
      </c>
      <c r="GO35" s="152">
        <v>1450.3642359999999</v>
      </c>
      <c r="GP35" s="152">
        <v>0</v>
      </c>
      <c r="GQ35" s="152">
        <v>81.678166000000004</v>
      </c>
      <c r="GR35" s="152">
        <v>114.59559</v>
      </c>
      <c r="GS35" s="152">
        <v>11.197950000000001</v>
      </c>
      <c r="GT35" s="152">
        <v>47.315842000000004</v>
      </c>
      <c r="GU35" s="152">
        <v>206.47483099999999</v>
      </c>
      <c r="GV35" s="152">
        <v>593.35399800000005</v>
      </c>
      <c r="GW35" s="152">
        <v>0</v>
      </c>
      <c r="GX35" s="152">
        <v>0</v>
      </c>
      <c r="GY35" s="152">
        <v>0</v>
      </c>
      <c r="GZ35" s="152">
        <v>63.295425999999999</v>
      </c>
      <c r="HA35" s="152">
        <v>67.123757999999995</v>
      </c>
      <c r="HB35" s="152">
        <v>83.826705000000004</v>
      </c>
      <c r="HC35" s="152">
        <v>41.775621999999998</v>
      </c>
      <c r="HD35" s="152">
        <v>570.07470899999998</v>
      </c>
      <c r="HE35" s="152">
        <v>302.62680799999998</v>
      </c>
      <c r="HF35" s="152">
        <v>405.66283399999998</v>
      </c>
      <c r="HG35" s="152">
        <v>606.88126999999997</v>
      </c>
      <c r="HH35" s="152">
        <v>312.81858199999999</v>
      </c>
      <c r="HI35" s="152">
        <v>848.42376300000001</v>
      </c>
      <c r="HJ35" s="152">
        <v>0</v>
      </c>
      <c r="HK35" s="152">
        <v>0</v>
      </c>
      <c r="HL35" s="152">
        <v>196.53963899999999</v>
      </c>
      <c r="HM35" s="152">
        <v>101.96006300000001</v>
      </c>
      <c r="HN35" s="152">
        <v>110.902259</v>
      </c>
    </row>
    <row r="36" spans="1:222" x14ac:dyDescent="0.3">
      <c r="A36" s="155">
        <v>39722</v>
      </c>
      <c r="B36" s="152">
        <v>-6534.5482959999999</v>
      </c>
      <c r="C36" s="152">
        <v>78240.869590000002</v>
      </c>
      <c r="D36" s="152">
        <v>63469.933340000003</v>
      </c>
      <c r="E36" s="152">
        <v>63388.796999999999</v>
      </c>
      <c r="F36" s="152">
        <v>81.136340000000004</v>
      </c>
      <c r="G36" s="152">
        <v>5743.2653099999998</v>
      </c>
      <c r="H36" s="152">
        <v>990.95063900000002</v>
      </c>
      <c r="I36" s="152">
        <v>3107.8484239999998</v>
      </c>
      <c r="J36" s="152">
        <v>481.85581500000001</v>
      </c>
      <c r="K36" s="152">
        <v>116.819964</v>
      </c>
      <c r="L36" s="152">
        <v>2471.4357810000001</v>
      </c>
      <c r="M36" s="152">
        <v>723.59400000000005</v>
      </c>
      <c r="N36" s="152">
        <v>5.6609999999999996</v>
      </c>
      <c r="O36" s="152">
        <v>717.93299999999999</v>
      </c>
      <c r="P36" s="152">
        <v>1530.8044890000001</v>
      </c>
      <c r="Q36" s="152">
        <v>0</v>
      </c>
      <c r="R36" s="152">
        <v>6556.2351589999998</v>
      </c>
      <c r="S36" s="152">
        <v>6447.5089170000001</v>
      </c>
      <c r="T36" s="152">
        <v>108.726242</v>
      </c>
      <c r="U36" s="152">
        <v>84775.417885999996</v>
      </c>
      <c r="V36" s="152">
        <v>71861.835745999997</v>
      </c>
      <c r="W36" s="152">
        <v>71709.221999999994</v>
      </c>
      <c r="X36" s="152">
        <v>152.61374599999999</v>
      </c>
      <c r="Y36" s="152">
        <v>8231.3679599999996</v>
      </c>
      <c r="Z36" s="152">
        <v>2821.830512</v>
      </c>
      <c r="AA36" s="152">
        <v>2313.2690480000001</v>
      </c>
      <c r="AB36" s="152">
        <v>581.09393699999998</v>
      </c>
      <c r="AC36" s="152">
        <v>448.82171899999997</v>
      </c>
      <c r="AD36" s="152">
        <v>4584.5508129999998</v>
      </c>
      <c r="AE36" s="152">
        <v>1085.174491</v>
      </c>
      <c r="AF36" s="152">
        <v>82.580490999999995</v>
      </c>
      <c r="AG36" s="152">
        <v>1002.5940000000001</v>
      </c>
      <c r="AH36" s="152">
        <v>3499.059272</v>
      </c>
      <c r="AI36" s="152">
        <v>2074.7386809999998</v>
      </c>
      <c r="AJ36" s="152">
        <v>1424.32059</v>
      </c>
      <c r="AK36" s="152">
        <v>0.31705</v>
      </c>
      <c r="AL36" s="152">
        <v>97.663366999999994</v>
      </c>
      <c r="AM36" s="152">
        <v>0</v>
      </c>
      <c r="AN36" s="152">
        <v>97.663366999999994</v>
      </c>
      <c r="AO36" s="152">
        <v>-100.94978</v>
      </c>
      <c r="AP36" s="152">
        <v>6.4989999999999997</v>
      </c>
      <c r="AQ36" s="152">
        <v>107.44878</v>
      </c>
      <c r="AR36" s="152">
        <v>-14745.114754</v>
      </c>
      <c r="AS36" s="152">
        <v>-6939.9983830000001</v>
      </c>
      <c r="AT36" s="152">
        <v>-244.39367200000001</v>
      </c>
      <c r="AU36" s="152">
        <v>-337.62599999999998</v>
      </c>
      <c r="AV36" s="152">
        <v>-343.28699999999998</v>
      </c>
      <c r="AW36" s="152">
        <v>5.6609999999999996</v>
      </c>
      <c r="AX36" s="152">
        <v>93.232327999999995</v>
      </c>
      <c r="AY36" s="152">
        <v>6695.604711</v>
      </c>
      <c r="AZ36" s="152">
        <v>4678.0868570000002</v>
      </c>
      <c r="BA36" s="152">
        <v>4595.5063659999996</v>
      </c>
      <c r="BB36" s="152">
        <v>82.580490999999995</v>
      </c>
      <c r="BC36" s="152">
        <v>2017.5178539999999</v>
      </c>
      <c r="BD36" s="152">
        <v>-12210.488756999999</v>
      </c>
      <c r="BE36" s="152">
        <v>-17859.575914000001</v>
      </c>
      <c r="BF36" s="152">
        <v>-811.32396400000005</v>
      </c>
      <c r="BG36" s="152">
        <v>-17048.251950000002</v>
      </c>
      <c r="BH36" s="152">
        <v>-5649.0871569999999</v>
      </c>
      <c r="BI36" s="152">
        <v>-607.24841500000002</v>
      </c>
      <c r="BJ36" s="152">
        <v>-5041.8387419999999</v>
      </c>
      <c r="BK36" s="152">
        <v>0.111752</v>
      </c>
      <c r="BL36" s="152">
        <v>128.46332799999999</v>
      </c>
      <c r="BM36" s="152">
        <v>-7.9800389999999997</v>
      </c>
      <c r="BN36" s="152">
        <v>136.44336699999999</v>
      </c>
      <c r="BO36" s="152">
        <v>0</v>
      </c>
      <c r="BP36" s="152">
        <v>0</v>
      </c>
      <c r="BQ36" s="152">
        <v>0</v>
      </c>
      <c r="BR36" s="152">
        <v>1750.7</v>
      </c>
      <c r="BS36" s="152">
        <v>34.978416000000003</v>
      </c>
      <c r="BT36" s="152">
        <v>7935.7022939999997</v>
      </c>
      <c r="BU36" s="152">
        <v>4882.7517109999999</v>
      </c>
      <c r="BV36" s="152">
        <v>-3052.9505829999998</v>
      </c>
      <c r="BW36" s="152">
        <v>87.503776000000002</v>
      </c>
      <c r="BX36" s="152">
        <v>14.679843999999999</v>
      </c>
      <c r="BY36" s="152">
        <v>72.823931999999999</v>
      </c>
      <c r="BZ36" s="152">
        <v>72.810002999999995</v>
      </c>
      <c r="CA36" s="152">
        <v>1.3929E-2</v>
      </c>
      <c r="CB36" s="152">
        <v>1028.2</v>
      </c>
      <c r="CC36" s="152">
        <v>-3565.3083240000001</v>
      </c>
      <c r="CD36" s="152">
        <v>-3561.6673249999999</v>
      </c>
      <c r="CE36" s="152">
        <v>3.6409989999999999</v>
      </c>
      <c r="CF36" s="152">
        <v>-8109.6166780000003</v>
      </c>
      <c r="CG36" s="152">
        <v>-10880.005056</v>
      </c>
      <c r="CH36" s="152">
        <v>-8391.9024059999992</v>
      </c>
      <c r="CI36" s="152">
        <v>-8.2420000000000009</v>
      </c>
      <c r="CJ36" s="152">
        <v>-8312.1830000000009</v>
      </c>
      <c r="CK36" s="152">
        <v>-71.477406000000002</v>
      </c>
      <c r="CL36" s="152">
        <v>-2488.1026499999998</v>
      </c>
      <c r="CM36" s="152">
        <v>-2113.1150320000002</v>
      </c>
      <c r="CN36" s="152">
        <v>6458.5717919999997</v>
      </c>
      <c r="CO36" s="152">
        <v>-11179.806430000001</v>
      </c>
      <c r="CP36" s="152">
        <v>62732.807000000001</v>
      </c>
      <c r="CQ36" s="152">
        <v>655.99</v>
      </c>
      <c r="CR36" s="152">
        <v>780.98446000000001</v>
      </c>
      <c r="CS36" s="152">
        <v>0</v>
      </c>
      <c r="CT36" s="152">
        <v>209.96617900000001</v>
      </c>
      <c r="CU36" s="152">
        <v>217.03729200000001</v>
      </c>
      <c r="CV36" s="152">
        <v>71641.254000000001</v>
      </c>
      <c r="CW36" s="152">
        <v>67.968000000000004</v>
      </c>
      <c r="CX36" s="152">
        <v>421.61371600000001</v>
      </c>
      <c r="CY36" s="152">
        <v>2321.4653199999998</v>
      </c>
      <c r="CZ36" s="152">
        <v>78.751475999999997</v>
      </c>
      <c r="DA36" s="152">
        <v>-16751.547783000002</v>
      </c>
      <c r="DB36" s="152">
        <v>-2006.433029</v>
      </c>
      <c r="DC36" s="152">
        <v>0</v>
      </c>
      <c r="DD36" s="152">
        <v>-19.096997999999999</v>
      </c>
      <c r="DE36" s="152">
        <v>-46.400137000000001</v>
      </c>
      <c r="DF36" s="152">
        <v>27.303139000000002</v>
      </c>
      <c r="DG36" s="152">
        <v>0</v>
      </c>
      <c r="DH36" s="152">
        <v>-792.22696599999995</v>
      </c>
      <c r="DI36" s="152">
        <v>-792.22696599999995</v>
      </c>
      <c r="DJ36" s="152">
        <v>0</v>
      </c>
      <c r="DK36" s="152">
        <v>0</v>
      </c>
      <c r="DL36" s="152">
        <v>575.19805799999995</v>
      </c>
      <c r="DM36" s="152">
        <v>489.800072</v>
      </c>
      <c r="DN36" s="152">
        <v>85.397986000000003</v>
      </c>
      <c r="DO36" s="152">
        <v>0</v>
      </c>
      <c r="DP36" s="152">
        <v>-17623.450008</v>
      </c>
      <c r="DQ36" s="152">
        <v>-408.45000800000003</v>
      </c>
      <c r="DR36" s="152">
        <v>-17215</v>
      </c>
      <c r="DS36" s="152">
        <v>128.46332799999999</v>
      </c>
      <c r="DT36" s="152">
        <v>-4653.702104</v>
      </c>
      <c r="DU36" s="152">
        <v>-807.26311199999998</v>
      </c>
      <c r="DV36" s="152">
        <v>0</v>
      </c>
      <c r="DW36" s="152">
        <v>-807.26311199999998</v>
      </c>
      <c r="DX36" s="152">
        <v>-807.26311199999998</v>
      </c>
      <c r="DY36" s="152">
        <v>-3846.4389919999999</v>
      </c>
      <c r="DZ36" s="152">
        <v>-295.2</v>
      </c>
      <c r="EA36" s="152">
        <v>-3551.2389920000001</v>
      </c>
      <c r="EB36" s="152">
        <v>-3551.2389920000001</v>
      </c>
      <c r="EC36" s="152">
        <v>-516.71171800000002</v>
      </c>
      <c r="ED36" s="152">
        <v>-4.2513240000000003</v>
      </c>
      <c r="EE36" s="152">
        <v>0</v>
      </c>
      <c r="EF36" s="152">
        <v>-4.2513240000000003</v>
      </c>
      <c r="EG36" s="152">
        <v>-512.46039399999995</v>
      </c>
      <c r="EH36" s="152">
        <v>-587.70000000000005</v>
      </c>
      <c r="EI36" s="152">
        <v>0</v>
      </c>
      <c r="EJ36" s="152">
        <v>-587.70000000000005</v>
      </c>
      <c r="EK36" s="152">
        <v>-1675.460394</v>
      </c>
      <c r="EL36" s="152">
        <v>17.873000000000001</v>
      </c>
      <c r="EM36" s="152">
        <v>-1693.333394</v>
      </c>
      <c r="EN36" s="152">
        <v>88.943377999999996</v>
      </c>
      <c r="EO36" s="152">
        <v>2768.2293260000001</v>
      </c>
      <c r="EP36" s="152">
        <v>3116.7505609999998</v>
      </c>
      <c r="EQ36" s="152">
        <v>-348.52123499999999</v>
      </c>
      <c r="ER36" s="152">
        <v>0</v>
      </c>
      <c r="ES36" s="152">
        <v>2025.579007</v>
      </c>
      <c r="ET36" s="152">
        <v>-8.5548409999999997</v>
      </c>
      <c r="EU36" s="152">
        <v>2034.1338479999999</v>
      </c>
      <c r="EV36" s="152">
        <v>0</v>
      </c>
      <c r="EW36" s="152">
        <v>2034.1338479999999</v>
      </c>
      <c r="EX36" s="152">
        <v>0</v>
      </c>
      <c r="EY36" s="152">
        <v>-1970.0728260000001</v>
      </c>
      <c r="EZ36" s="152">
        <v>-2722.4803870000001</v>
      </c>
      <c r="FA36" s="152">
        <v>-3323.9803870000001</v>
      </c>
      <c r="FB36" s="152">
        <v>-3248.5451349999998</v>
      </c>
      <c r="FC36" s="152">
        <v>-75.435252000000006</v>
      </c>
      <c r="FD36" s="152">
        <v>601.5</v>
      </c>
      <c r="FE36" s="152">
        <v>145.80000000000001</v>
      </c>
      <c r="FF36" s="152">
        <v>455.7</v>
      </c>
      <c r="FG36" s="152">
        <v>1532.8</v>
      </c>
      <c r="FH36" s="152">
        <v>0</v>
      </c>
      <c r="FI36" s="152">
        <v>1532.8</v>
      </c>
      <c r="FJ36" s="152">
        <v>-780.39243899999997</v>
      </c>
      <c r="FK36" s="152">
        <v>-0.69647400000000004</v>
      </c>
      <c r="FL36" s="152">
        <v>0</v>
      </c>
      <c r="FM36" s="152">
        <v>-0.69647400000000004</v>
      </c>
      <c r="FN36" s="152">
        <v>-779.695965</v>
      </c>
      <c r="FO36" s="152">
        <v>-844.5</v>
      </c>
      <c r="FP36" s="152">
        <v>-765.6</v>
      </c>
      <c r="FQ36" s="152">
        <v>-78.900000000000006</v>
      </c>
      <c r="FR36" s="152">
        <v>-963.39596500000005</v>
      </c>
      <c r="FS36" s="152">
        <v>-117.152686</v>
      </c>
      <c r="FT36" s="152">
        <v>-846.24327900000003</v>
      </c>
      <c r="FU36" s="152">
        <v>-1170.381533</v>
      </c>
      <c r="FV36" s="152">
        <v>-1170.381533</v>
      </c>
      <c r="FW36" s="152">
        <v>-1170.381533</v>
      </c>
      <c r="FX36" s="152">
        <v>0</v>
      </c>
      <c r="FY36" s="152">
        <v>0</v>
      </c>
      <c r="FZ36" s="152">
        <v>0</v>
      </c>
      <c r="GA36" s="152">
        <v>0</v>
      </c>
      <c r="GB36" s="152">
        <v>0</v>
      </c>
      <c r="GC36" s="152">
        <v>0</v>
      </c>
      <c r="GD36" s="152">
        <v>0</v>
      </c>
      <c r="GE36" s="152">
        <v>0</v>
      </c>
      <c r="GF36" s="152">
        <v>0</v>
      </c>
      <c r="GG36" s="152">
        <v>0</v>
      </c>
      <c r="GH36" s="152">
        <v>0</v>
      </c>
      <c r="GI36" s="152">
        <v>0</v>
      </c>
      <c r="GJ36" s="152">
        <v>-5241.290352</v>
      </c>
      <c r="GK36" s="152">
        <v>-2158.4968050000002</v>
      </c>
      <c r="GL36" s="152">
        <v>1304.479844</v>
      </c>
      <c r="GM36" s="152">
        <v>-5385.6304270000001</v>
      </c>
      <c r="GN36" s="152">
        <v>2778.9</v>
      </c>
      <c r="GO36" s="152">
        <v>34.978416000000003</v>
      </c>
      <c r="GP36" s="152">
        <v>0</v>
      </c>
      <c r="GQ36" s="152">
        <v>54.640244000000003</v>
      </c>
      <c r="GR36" s="152">
        <v>107.04543700000001</v>
      </c>
      <c r="GS36" s="152">
        <v>9.7745270000000009</v>
      </c>
      <c r="GT36" s="152">
        <v>47.315842000000004</v>
      </c>
      <c r="GU36" s="152">
        <v>224.05143200000001</v>
      </c>
      <c r="GV36" s="152">
        <v>596.86478899999997</v>
      </c>
      <c r="GW36" s="152">
        <v>0</v>
      </c>
      <c r="GX36" s="152">
        <v>0</v>
      </c>
      <c r="GY36" s="152">
        <v>0</v>
      </c>
      <c r="GZ36" s="152">
        <v>70.241911000000002</v>
      </c>
      <c r="HA36" s="152">
        <v>52.676250000000003</v>
      </c>
      <c r="HB36" s="152">
        <v>92.761761000000007</v>
      </c>
      <c r="HC36" s="152">
        <v>38.788684000000003</v>
      </c>
      <c r="HD36" s="152">
        <v>542.30525299999999</v>
      </c>
      <c r="HE36" s="152">
        <v>205.57818700000001</v>
      </c>
      <c r="HF36" s="152">
        <v>243.24353199999999</v>
      </c>
      <c r="HG36" s="152">
        <v>608.69994199999996</v>
      </c>
      <c r="HH36" s="152">
        <v>328.58602400000001</v>
      </c>
      <c r="HI36" s="152">
        <v>847.67946400000005</v>
      </c>
      <c r="HJ36" s="152">
        <v>0</v>
      </c>
      <c r="HK36" s="152">
        <v>0</v>
      </c>
      <c r="HL36" s="152">
        <v>196.36722</v>
      </c>
      <c r="HM36" s="152">
        <v>23.461407999999999</v>
      </c>
      <c r="HN36" s="152">
        <v>165.16414499999999</v>
      </c>
    </row>
    <row r="37" spans="1:222" x14ac:dyDescent="0.3">
      <c r="A37" s="151">
        <v>39814</v>
      </c>
      <c r="B37" s="152">
        <v>-1486.7405120000001</v>
      </c>
      <c r="C37" s="152">
        <v>63016.888193999999</v>
      </c>
      <c r="D37" s="152">
        <v>49734.875120999997</v>
      </c>
      <c r="E37" s="152">
        <v>49664.85</v>
      </c>
      <c r="F37" s="152">
        <v>70.025120999999999</v>
      </c>
      <c r="G37" s="152">
        <v>6068.1918569999998</v>
      </c>
      <c r="H37" s="152">
        <v>1013.75159</v>
      </c>
      <c r="I37" s="152">
        <v>3662.227077</v>
      </c>
      <c r="J37" s="152">
        <v>356.49052999999998</v>
      </c>
      <c r="K37" s="152">
        <v>103.026898</v>
      </c>
      <c r="L37" s="152">
        <v>1385.0817050000001</v>
      </c>
      <c r="M37" s="152">
        <v>386.33184899999998</v>
      </c>
      <c r="N37" s="152">
        <v>21.565849</v>
      </c>
      <c r="O37" s="152">
        <v>364.76600000000002</v>
      </c>
      <c r="P37" s="152">
        <v>788.99331900000004</v>
      </c>
      <c r="Q37" s="152">
        <v>0.34797499999999998</v>
      </c>
      <c r="R37" s="152">
        <v>5828.7395109999998</v>
      </c>
      <c r="S37" s="152">
        <v>5728.0954959999999</v>
      </c>
      <c r="T37" s="152">
        <v>100.644015</v>
      </c>
      <c r="U37" s="152">
        <v>64503.628706000003</v>
      </c>
      <c r="V37" s="152">
        <v>52069.217403000002</v>
      </c>
      <c r="W37" s="152">
        <v>51956.862999999998</v>
      </c>
      <c r="X37" s="152">
        <v>112.354403</v>
      </c>
      <c r="Y37" s="152">
        <v>7454.3856089999999</v>
      </c>
      <c r="Z37" s="152">
        <v>2122.6049379999999</v>
      </c>
      <c r="AA37" s="152">
        <v>1651.2657240000001</v>
      </c>
      <c r="AB37" s="152">
        <v>1168.042363</v>
      </c>
      <c r="AC37" s="152">
        <v>581.02960800000005</v>
      </c>
      <c r="AD37" s="152">
        <v>4940.8208180000001</v>
      </c>
      <c r="AE37" s="152">
        <v>2166.8672270000002</v>
      </c>
      <c r="AF37" s="152">
        <v>1206.6132270000001</v>
      </c>
      <c r="AG37" s="152">
        <v>960.25400000000002</v>
      </c>
      <c r="AH37" s="152">
        <v>2773.0118980000002</v>
      </c>
      <c r="AI37" s="152">
        <v>1722.6021800000001</v>
      </c>
      <c r="AJ37" s="152">
        <v>1050.4097180000001</v>
      </c>
      <c r="AK37" s="152">
        <v>0.941693</v>
      </c>
      <c r="AL37" s="152">
        <v>39.204875999999999</v>
      </c>
      <c r="AM37" s="152">
        <v>0</v>
      </c>
      <c r="AN37" s="152">
        <v>39.204875999999999</v>
      </c>
      <c r="AO37" s="152">
        <v>-305.3288</v>
      </c>
      <c r="AP37" s="152">
        <v>26.620625</v>
      </c>
      <c r="AQ37" s="152">
        <v>331.94942500000002</v>
      </c>
      <c r="AR37" s="152">
        <v>333.04820000000001</v>
      </c>
      <c r="AS37" s="152">
        <v>-2075.4511170000001</v>
      </c>
      <c r="AT37" s="152">
        <v>5455.3058739999997</v>
      </c>
      <c r="AU37" s="152">
        <v>3747.7651070000002</v>
      </c>
      <c r="AV37" s="152">
        <v>3726.1992580000001</v>
      </c>
      <c r="AW37" s="152">
        <v>21.565849</v>
      </c>
      <c r="AX37" s="152">
        <v>1707.540767</v>
      </c>
      <c r="AY37" s="152">
        <v>7530.7569910000002</v>
      </c>
      <c r="AZ37" s="152">
        <v>4191.080207</v>
      </c>
      <c r="BA37" s="152">
        <v>2984.4669800000001</v>
      </c>
      <c r="BB37" s="152">
        <v>1206.6132270000001</v>
      </c>
      <c r="BC37" s="152">
        <v>3339.6767840000002</v>
      </c>
      <c r="BD37" s="152">
        <v>19575.390971000001</v>
      </c>
      <c r="BE37" s="152">
        <v>18522.630851999998</v>
      </c>
      <c r="BF37" s="152">
        <v>-256.73895499999998</v>
      </c>
      <c r="BG37" s="152">
        <v>18779.369806999999</v>
      </c>
      <c r="BH37" s="152">
        <v>-1052.7601199999999</v>
      </c>
      <c r="BI37" s="152">
        <v>1296.5630000000001</v>
      </c>
      <c r="BJ37" s="152">
        <v>-2349.32312</v>
      </c>
      <c r="BK37" s="152">
        <v>-0.107975</v>
      </c>
      <c r="BL37" s="152">
        <v>58.394461</v>
      </c>
      <c r="BM37" s="152">
        <v>4.9594849999999999</v>
      </c>
      <c r="BN37" s="152">
        <v>53.434975999999999</v>
      </c>
      <c r="BO37" s="152">
        <v>-400</v>
      </c>
      <c r="BP37" s="152">
        <v>0</v>
      </c>
      <c r="BQ37" s="152">
        <v>-400</v>
      </c>
      <c r="BR37" s="152">
        <v>0</v>
      </c>
      <c r="BS37" s="152">
        <v>896.12333899999999</v>
      </c>
      <c r="BT37" s="152">
        <v>-8418.2471800000003</v>
      </c>
      <c r="BU37" s="152">
        <v>-8849.7352489999994</v>
      </c>
      <c r="BV37" s="152">
        <v>-431.488068</v>
      </c>
      <c r="BW37" s="152">
        <v>-892.54803200000003</v>
      </c>
      <c r="BX37" s="152">
        <v>10.837571000000001</v>
      </c>
      <c r="BY37" s="152">
        <v>-903.38560299999995</v>
      </c>
      <c r="BZ37" s="152">
        <v>-905.10360000000003</v>
      </c>
      <c r="CA37" s="152">
        <v>1.717997</v>
      </c>
      <c r="CB37" s="152">
        <v>0</v>
      </c>
      <c r="CC37" s="152">
        <v>-9644.7678130000004</v>
      </c>
      <c r="CD37" s="152">
        <v>-9665.2697459999999</v>
      </c>
      <c r="CE37" s="152">
        <v>-20.501933000000001</v>
      </c>
      <c r="CF37" s="152">
        <v>2125.1175119999998</v>
      </c>
      <c r="CG37" s="152">
        <v>-3720.5360340000002</v>
      </c>
      <c r="CH37" s="152">
        <v>-2334.3422820000001</v>
      </c>
      <c r="CI37" s="152">
        <v>1694.98</v>
      </c>
      <c r="CJ37" s="152">
        <v>-3986.9929999999999</v>
      </c>
      <c r="CK37" s="152">
        <v>-42.329281999999999</v>
      </c>
      <c r="CL37" s="152">
        <v>-1386.1937519999999</v>
      </c>
      <c r="CM37" s="152">
        <v>-3555.7391130000001</v>
      </c>
      <c r="CN37" s="152">
        <v>5789.534635</v>
      </c>
      <c r="CO37" s="152">
        <v>9977.8160129999997</v>
      </c>
      <c r="CP37" s="152">
        <v>48821.303999999996</v>
      </c>
      <c r="CQ37" s="152">
        <v>843.54600000000005</v>
      </c>
      <c r="CR37" s="152">
        <v>747.55172700000003</v>
      </c>
      <c r="CS37" s="152">
        <v>0</v>
      </c>
      <c r="CT37" s="152">
        <v>266.19986299999999</v>
      </c>
      <c r="CU37" s="152">
        <v>209.40856199999999</v>
      </c>
      <c r="CV37" s="152">
        <v>51917.129000000001</v>
      </c>
      <c r="CW37" s="152">
        <v>39.734000000000002</v>
      </c>
      <c r="CX37" s="152">
        <v>338.26273500000002</v>
      </c>
      <c r="CY37" s="152">
        <v>1701.613323</v>
      </c>
      <c r="CZ37" s="152">
        <v>82.728880000000004</v>
      </c>
      <c r="DA37" s="152">
        <v>6379.5570029999999</v>
      </c>
      <c r="DB37" s="152">
        <v>6046.5088029999997</v>
      </c>
      <c r="DC37" s="152">
        <v>0</v>
      </c>
      <c r="DD37" s="152">
        <v>-34.085683000000003</v>
      </c>
      <c r="DE37" s="152">
        <v>-26.258187</v>
      </c>
      <c r="DF37" s="152">
        <v>-7.827496</v>
      </c>
      <c r="DG37" s="152">
        <v>0</v>
      </c>
      <c r="DH37" s="152">
        <v>-222.65327199999999</v>
      </c>
      <c r="DI37" s="152">
        <v>-222.65327199999999</v>
      </c>
      <c r="DJ37" s="152">
        <v>0</v>
      </c>
      <c r="DK37" s="152">
        <v>0</v>
      </c>
      <c r="DL37" s="152">
        <v>-675.85709399999996</v>
      </c>
      <c r="DM37" s="152">
        <v>-593.71799899999996</v>
      </c>
      <c r="DN37" s="152">
        <v>-82.139094999999998</v>
      </c>
      <c r="DO37" s="152">
        <v>0</v>
      </c>
      <c r="DP37" s="152">
        <v>19455.226901000002</v>
      </c>
      <c r="DQ37" s="152">
        <v>-27.773098999999998</v>
      </c>
      <c r="DR37" s="152">
        <v>19483</v>
      </c>
      <c r="DS37" s="152">
        <v>-341.60553900000002</v>
      </c>
      <c r="DT37" s="152">
        <v>-2248.1955870000002</v>
      </c>
      <c r="DU37" s="152">
        <v>-321.28100000000001</v>
      </c>
      <c r="DV37" s="152">
        <v>0</v>
      </c>
      <c r="DW37" s="152">
        <v>-321.28100000000001</v>
      </c>
      <c r="DX37" s="152">
        <v>-321.28100000000001</v>
      </c>
      <c r="DY37" s="152">
        <v>-1926.914587</v>
      </c>
      <c r="DZ37" s="152">
        <v>-1712</v>
      </c>
      <c r="EA37" s="152">
        <v>-214.91458700000001</v>
      </c>
      <c r="EB37" s="152">
        <v>-214.91458700000001</v>
      </c>
      <c r="EC37" s="152">
        <v>240.585981</v>
      </c>
      <c r="ED37" s="152">
        <v>-500.36933800000003</v>
      </c>
      <c r="EE37" s="152">
        <v>-500</v>
      </c>
      <c r="EF37" s="152">
        <v>-0.369338</v>
      </c>
      <c r="EG37" s="152">
        <v>740.95531900000003</v>
      </c>
      <c r="EH37" s="152">
        <v>1163.9000000000001</v>
      </c>
      <c r="EI37" s="152">
        <v>0</v>
      </c>
      <c r="EJ37" s="152">
        <v>1163.9000000000001</v>
      </c>
      <c r="EK37" s="152">
        <v>-422.944681</v>
      </c>
      <c r="EL37" s="152">
        <v>4.5</v>
      </c>
      <c r="EM37" s="152">
        <v>-427.444681</v>
      </c>
      <c r="EN37" s="152">
        <v>9.5139479999999992</v>
      </c>
      <c r="EO37" s="152">
        <v>-249.66116299999999</v>
      </c>
      <c r="EP37" s="152">
        <v>-297.49912599999999</v>
      </c>
      <c r="EQ37" s="152">
        <v>47.837963000000002</v>
      </c>
      <c r="ER37" s="152">
        <v>0</v>
      </c>
      <c r="ES37" s="152">
        <v>-8609.5880340000003</v>
      </c>
      <c r="ET37" s="152">
        <v>3.9863189999999999</v>
      </c>
      <c r="EU37" s="152">
        <v>-8613.574353</v>
      </c>
      <c r="EV37" s="152">
        <v>0</v>
      </c>
      <c r="EW37" s="152">
        <v>-8613.574353</v>
      </c>
      <c r="EX37" s="152">
        <v>0</v>
      </c>
      <c r="EY37" s="152">
        <v>743.68270399999994</v>
      </c>
      <c r="EZ37" s="152">
        <v>1526.232477</v>
      </c>
      <c r="FA37" s="152">
        <v>1019.732477</v>
      </c>
      <c r="FB37" s="152">
        <v>888.79505099999994</v>
      </c>
      <c r="FC37" s="152">
        <v>130.93742599999999</v>
      </c>
      <c r="FD37" s="152">
        <v>506.5</v>
      </c>
      <c r="FE37" s="152">
        <v>-276.5</v>
      </c>
      <c r="FF37" s="152">
        <v>783</v>
      </c>
      <c r="FG37" s="152">
        <v>145.30000000000001</v>
      </c>
      <c r="FH37" s="152">
        <v>0</v>
      </c>
      <c r="FI37" s="152">
        <v>145.30000000000001</v>
      </c>
      <c r="FJ37" s="152">
        <v>-927.84977300000003</v>
      </c>
      <c r="FK37" s="152">
        <v>2.7668000000000002E-2</v>
      </c>
      <c r="FL37" s="152">
        <v>0</v>
      </c>
      <c r="FM37" s="152">
        <v>2.7668000000000002E-2</v>
      </c>
      <c r="FN37" s="152">
        <v>-927.87744099999998</v>
      </c>
      <c r="FO37" s="152">
        <v>844.1</v>
      </c>
      <c r="FP37" s="152">
        <v>-94</v>
      </c>
      <c r="FQ37" s="152">
        <v>938.1</v>
      </c>
      <c r="FR37" s="152">
        <v>-1771.977441</v>
      </c>
      <c r="FS37" s="152">
        <v>-9.9870249999999992</v>
      </c>
      <c r="FT37" s="152">
        <v>-1761.9904160000001</v>
      </c>
      <c r="FU37" s="152">
        <v>-282.62274000000002</v>
      </c>
      <c r="FV37" s="152">
        <v>-282.62274000000002</v>
      </c>
      <c r="FW37" s="152">
        <v>-282.62274000000002</v>
      </c>
      <c r="FX37" s="152">
        <v>0</v>
      </c>
      <c r="FY37" s="152">
        <v>0</v>
      </c>
      <c r="FZ37" s="152">
        <v>0</v>
      </c>
      <c r="GA37" s="152">
        <v>0</v>
      </c>
      <c r="GB37" s="152">
        <v>0</v>
      </c>
      <c r="GC37" s="152">
        <v>0</v>
      </c>
      <c r="GD37" s="152">
        <v>0</v>
      </c>
      <c r="GE37" s="152">
        <v>0</v>
      </c>
      <c r="GF37" s="152">
        <v>0</v>
      </c>
      <c r="GG37" s="152">
        <v>0</v>
      </c>
      <c r="GH37" s="152">
        <v>0</v>
      </c>
      <c r="GI37" s="152">
        <v>0</v>
      </c>
      <c r="GJ37" s="152">
        <v>-1484.403562</v>
      </c>
      <c r="GK37" s="152">
        <v>431.64344199999999</v>
      </c>
      <c r="GL37" s="152">
        <v>1506.7375709999999</v>
      </c>
      <c r="GM37" s="152">
        <v>-1938.225639</v>
      </c>
      <c r="GN37" s="152">
        <v>0</v>
      </c>
      <c r="GO37" s="152">
        <v>896.12333899999999</v>
      </c>
      <c r="GP37" s="152">
        <v>0</v>
      </c>
      <c r="GQ37" s="152">
        <v>32.857232000000003</v>
      </c>
      <c r="GR37" s="152">
        <v>86.170393000000004</v>
      </c>
      <c r="GS37" s="152">
        <v>16.856504999999999</v>
      </c>
      <c r="GT37" s="152">
        <v>45.680553000000003</v>
      </c>
      <c r="GU37" s="152">
        <v>203.76962800000001</v>
      </c>
      <c r="GV37" s="152">
        <v>539.64202999999998</v>
      </c>
      <c r="GW37" s="152">
        <v>0</v>
      </c>
      <c r="GX37" s="152">
        <v>0</v>
      </c>
      <c r="GY37" s="152">
        <v>0</v>
      </c>
      <c r="GZ37" s="152">
        <v>53.310242000000002</v>
      </c>
      <c r="HA37" s="152">
        <v>57.436076999999997</v>
      </c>
      <c r="HB37" s="152">
        <v>110.533357</v>
      </c>
      <c r="HC37" s="152">
        <v>14.621263000000001</v>
      </c>
      <c r="HD37" s="152">
        <v>1153.4211</v>
      </c>
      <c r="HE37" s="152">
        <v>184.84884400000001</v>
      </c>
      <c r="HF37" s="152">
        <v>396.18076400000001</v>
      </c>
      <c r="HG37" s="152">
        <v>579.12452599999995</v>
      </c>
      <c r="HH37" s="152">
        <v>301.37139999999999</v>
      </c>
      <c r="HI37" s="152">
        <v>737.42694400000005</v>
      </c>
      <c r="HJ37" s="152">
        <v>0</v>
      </c>
      <c r="HK37" s="152">
        <v>0</v>
      </c>
      <c r="HL37" s="152">
        <v>481.21172999999999</v>
      </c>
      <c r="HM37" s="152">
        <v>84.240941000000007</v>
      </c>
      <c r="HN37" s="152">
        <v>118.745808</v>
      </c>
    </row>
    <row r="38" spans="1:222" x14ac:dyDescent="0.3">
      <c r="A38" s="153">
        <v>39904</v>
      </c>
      <c r="B38" s="152">
        <v>-258.530215</v>
      </c>
      <c r="C38" s="152">
        <v>66746.287280999997</v>
      </c>
      <c r="D38" s="152">
        <v>54072.572222000003</v>
      </c>
      <c r="E38" s="152">
        <v>54012.201000000001</v>
      </c>
      <c r="F38" s="152">
        <v>60.371222000000003</v>
      </c>
      <c r="G38" s="152">
        <v>4652.9377359999999</v>
      </c>
      <c r="H38" s="152">
        <v>757.56283699999994</v>
      </c>
      <c r="I38" s="152">
        <v>2471.5285720000002</v>
      </c>
      <c r="J38" s="152">
        <v>413.16013400000003</v>
      </c>
      <c r="K38" s="152">
        <v>110.63145900000001</v>
      </c>
      <c r="L38" s="152">
        <v>2058.0074639999998</v>
      </c>
      <c r="M38" s="152">
        <v>901.90132900000003</v>
      </c>
      <c r="N38" s="152">
        <v>111.349329</v>
      </c>
      <c r="O38" s="152">
        <v>790.55200000000002</v>
      </c>
      <c r="P38" s="152">
        <v>956.137246</v>
      </c>
      <c r="Q38" s="152">
        <v>0.34319499999999997</v>
      </c>
      <c r="R38" s="152">
        <v>5962.769859</v>
      </c>
      <c r="S38" s="152">
        <v>5861.1389239999999</v>
      </c>
      <c r="T38" s="152">
        <v>101.63093499999999</v>
      </c>
      <c r="U38" s="152">
        <v>67004.817496000003</v>
      </c>
      <c r="V38" s="152">
        <v>53676.199374000003</v>
      </c>
      <c r="W38" s="152">
        <v>53562.218999999997</v>
      </c>
      <c r="X38" s="152">
        <v>113.980374</v>
      </c>
      <c r="Y38" s="152">
        <v>6856.0824149999999</v>
      </c>
      <c r="Z38" s="152">
        <v>2075.7124060000001</v>
      </c>
      <c r="AA38" s="152">
        <v>1612.7742479999999</v>
      </c>
      <c r="AB38" s="152">
        <v>748.17328799999996</v>
      </c>
      <c r="AC38" s="152">
        <v>601.29035899999997</v>
      </c>
      <c r="AD38" s="152">
        <v>6465.1300170000004</v>
      </c>
      <c r="AE38" s="152">
        <v>3526.3467730000002</v>
      </c>
      <c r="AF38" s="152">
        <v>3116.9637729999999</v>
      </c>
      <c r="AG38" s="152">
        <v>409.38299999999998</v>
      </c>
      <c r="AH38" s="152">
        <v>2938.6906829999998</v>
      </c>
      <c r="AI38" s="152">
        <v>1647.273557</v>
      </c>
      <c r="AJ38" s="152">
        <v>1291.4171269999999</v>
      </c>
      <c r="AK38" s="152">
        <v>9.2561000000000004E-2</v>
      </c>
      <c r="AL38" s="152">
        <v>7.4056899999999999</v>
      </c>
      <c r="AM38" s="152">
        <v>0</v>
      </c>
      <c r="AN38" s="152">
        <v>7.4056899999999999</v>
      </c>
      <c r="AO38" s="152">
        <v>-321.41000000000003</v>
      </c>
      <c r="AP38" s="152">
        <v>4.9009999999999998</v>
      </c>
      <c r="AQ38" s="152">
        <v>326.31099999999998</v>
      </c>
      <c r="AR38" s="152">
        <v>-2153.2814330000001</v>
      </c>
      <c r="AS38" s="152">
        <v>-4778.4534809999996</v>
      </c>
      <c r="AT38" s="152">
        <v>1899.9656230000001</v>
      </c>
      <c r="AU38" s="152">
        <v>1278.5247609999999</v>
      </c>
      <c r="AV38" s="152">
        <v>1167.175432</v>
      </c>
      <c r="AW38" s="152">
        <v>111.349329</v>
      </c>
      <c r="AX38" s="152">
        <v>621.44086200000004</v>
      </c>
      <c r="AY38" s="152">
        <v>6678.4191039999996</v>
      </c>
      <c r="AZ38" s="152">
        <v>5371.3511589999998</v>
      </c>
      <c r="BA38" s="152">
        <v>2254.3873859999999</v>
      </c>
      <c r="BB38" s="152">
        <v>3116.9637729999999</v>
      </c>
      <c r="BC38" s="152">
        <v>1307.067945</v>
      </c>
      <c r="BD38" s="152">
        <v>529.89510399999995</v>
      </c>
      <c r="BE38" s="152">
        <v>1567.6674800000001</v>
      </c>
      <c r="BF38" s="152">
        <v>-125.140495</v>
      </c>
      <c r="BG38" s="152">
        <v>1692.8079749999999</v>
      </c>
      <c r="BH38" s="152">
        <v>1037.7723759999999</v>
      </c>
      <c r="BI38" s="152">
        <v>146.56299999999999</v>
      </c>
      <c r="BJ38" s="152">
        <v>891.20937600000002</v>
      </c>
      <c r="BK38" s="152">
        <v>0</v>
      </c>
      <c r="BL38" s="152">
        <v>179.32744400000001</v>
      </c>
      <c r="BM38" s="152">
        <v>-2.6086909999999999</v>
      </c>
      <c r="BN38" s="152">
        <v>181.93613500000001</v>
      </c>
      <c r="BO38" s="152">
        <v>0</v>
      </c>
      <c r="BP38" s="152">
        <v>0</v>
      </c>
      <c r="BQ38" s="152">
        <v>0</v>
      </c>
      <c r="BR38" s="152">
        <v>0</v>
      </c>
      <c r="BS38" s="152">
        <v>-770.73483899999997</v>
      </c>
      <c r="BT38" s="152">
        <v>7072.0786859999998</v>
      </c>
      <c r="BU38" s="152">
        <v>5847.8086030000004</v>
      </c>
      <c r="BV38" s="152">
        <v>-1224.2700830000001</v>
      </c>
      <c r="BW38" s="152">
        <v>3025.736234</v>
      </c>
      <c r="BX38" s="152">
        <v>3131.1942370000002</v>
      </c>
      <c r="BY38" s="152">
        <v>-105.45800300000001</v>
      </c>
      <c r="BZ38" s="152">
        <v>-104.56281300000001</v>
      </c>
      <c r="CA38" s="152">
        <v>-0.89519000000000004</v>
      </c>
      <c r="CB38" s="152">
        <v>0</v>
      </c>
      <c r="CC38" s="152">
        <v>-4206.0669029999999</v>
      </c>
      <c r="CD38" s="152">
        <v>-4160.1412840000003</v>
      </c>
      <c r="CE38" s="152">
        <v>45.925618999999998</v>
      </c>
      <c r="CF38" s="152">
        <v>-1573.341218</v>
      </c>
      <c r="CG38" s="152">
        <v>-1806.771831</v>
      </c>
      <c r="CH38" s="152">
        <v>396.37284799999998</v>
      </c>
      <c r="CI38" s="152">
        <v>2741.9540000000002</v>
      </c>
      <c r="CJ38" s="152">
        <v>-2291.9720000000002</v>
      </c>
      <c r="CK38" s="152">
        <v>-53.609152000000002</v>
      </c>
      <c r="CL38" s="152">
        <v>-2203.144679</v>
      </c>
      <c r="CM38" s="152">
        <v>-4407.1225530000002</v>
      </c>
      <c r="CN38" s="152">
        <v>5955.3641690000004</v>
      </c>
      <c r="CO38" s="152">
        <v>2052.7854699999998</v>
      </c>
      <c r="CP38" s="152">
        <v>53209.127999999997</v>
      </c>
      <c r="CQ38" s="152">
        <v>803.07299999999998</v>
      </c>
      <c r="CR38" s="152">
        <v>549.98459200000002</v>
      </c>
      <c r="CS38" s="152">
        <v>0</v>
      </c>
      <c r="CT38" s="152">
        <v>207.57824500000001</v>
      </c>
      <c r="CU38" s="152">
        <v>199.62569400000001</v>
      </c>
      <c r="CV38" s="152">
        <v>53530.718999999997</v>
      </c>
      <c r="CW38" s="152">
        <v>31.5</v>
      </c>
      <c r="CX38" s="152">
        <v>296.660933</v>
      </c>
      <c r="CY38" s="152">
        <v>1705.7447460000001</v>
      </c>
      <c r="CZ38" s="152">
        <v>73.306726999999995</v>
      </c>
      <c r="DA38" s="152">
        <v>4338.639964</v>
      </c>
      <c r="DB38" s="152">
        <v>6491.9213970000001</v>
      </c>
      <c r="DC38" s="152">
        <v>0</v>
      </c>
      <c r="DD38" s="152">
        <v>17.847873</v>
      </c>
      <c r="DE38" s="152">
        <v>37.246482999999998</v>
      </c>
      <c r="DF38" s="152">
        <v>-19.398610000000001</v>
      </c>
      <c r="DG38" s="152">
        <v>0</v>
      </c>
      <c r="DH38" s="152">
        <v>-142.98836800000001</v>
      </c>
      <c r="DI38" s="152">
        <v>-142.98836800000001</v>
      </c>
      <c r="DJ38" s="152">
        <v>0</v>
      </c>
      <c r="DK38" s="152">
        <v>0</v>
      </c>
      <c r="DL38" s="152">
        <v>495.02501699999999</v>
      </c>
      <c r="DM38" s="152">
        <v>495.020759</v>
      </c>
      <c r="DN38" s="152">
        <v>4.2579999999999996E-3</v>
      </c>
      <c r="DO38" s="152">
        <v>0</v>
      </c>
      <c r="DP38" s="152">
        <v>1197.782958</v>
      </c>
      <c r="DQ38" s="152">
        <v>-129.21704199999999</v>
      </c>
      <c r="DR38" s="152">
        <v>1327</v>
      </c>
      <c r="DS38" s="152">
        <v>179.32744400000001</v>
      </c>
      <c r="DT38" s="152">
        <v>-51.962000000000003</v>
      </c>
      <c r="DU38" s="152">
        <v>-304.64699999999999</v>
      </c>
      <c r="DV38" s="152">
        <v>0</v>
      </c>
      <c r="DW38" s="152">
        <v>-304.64699999999999</v>
      </c>
      <c r="DX38" s="152">
        <v>-304.64699999999999</v>
      </c>
      <c r="DY38" s="152">
        <v>252.685</v>
      </c>
      <c r="DZ38" s="152">
        <v>0</v>
      </c>
      <c r="EA38" s="152">
        <v>252.685</v>
      </c>
      <c r="EB38" s="152">
        <v>252.685</v>
      </c>
      <c r="EC38" s="152">
        <v>763.843932</v>
      </c>
      <c r="ED38" s="152">
        <v>1.1901660000000001</v>
      </c>
      <c r="EE38" s="152">
        <v>0</v>
      </c>
      <c r="EF38" s="152">
        <v>1.1901660000000001</v>
      </c>
      <c r="EG38" s="152">
        <v>762.65376600000002</v>
      </c>
      <c r="EH38" s="152">
        <v>553.20000000000005</v>
      </c>
      <c r="EI38" s="152">
        <v>0</v>
      </c>
      <c r="EJ38" s="152">
        <v>553.20000000000005</v>
      </c>
      <c r="EK38" s="152">
        <v>209.453766</v>
      </c>
      <c r="EL38" s="152">
        <v>0</v>
      </c>
      <c r="EM38" s="152">
        <v>209.453766</v>
      </c>
      <c r="EN38" s="152">
        <v>-29.620877</v>
      </c>
      <c r="EO38" s="152">
        <v>2540.0548180000001</v>
      </c>
      <c r="EP38" s="152">
        <v>2286.0506610000002</v>
      </c>
      <c r="EQ38" s="152">
        <v>254.00415699999999</v>
      </c>
      <c r="ER38" s="152">
        <v>0</v>
      </c>
      <c r="ES38" s="152">
        <v>3337.3746620000002</v>
      </c>
      <c r="ET38" s="152">
        <v>-4.8735799999999996</v>
      </c>
      <c r="EU38" s="152">
        <v>3342.2482420000001</v>
      </c>
      <c r="EV38" s="152">
        <v>0</v>
      </c>
      <c r="EW38" s="152">
        <v>3342.2482420000001</v>
      </c>
      <c r="EX38" s="152">
        <v>0</v>
      </c>
      <c r="EY38" s="152">
        <v>-4286.2221499999996</v>
      </c>
      <c r="EZ38" s="152">
        <v>-1968.1928829999999</v>
      </c>
      <c r="FA38" s="152">
        <v>-1626.6928829999999</v>
      </c>
      <c r="FB38" s="152">
        <v>-1327.145943</v>
      </c>
      <c r="FC38" s="152">
        <v>-299.54694000000001</v>
      </c>
      <c r="FD38" s="152">
        <v>-341.5</v>
      </c>
      <c r="FE38" s="152">
        <v>-362.3</v>
      </c>
      <c r="FF38" s="152">
        <v>20.8</v>
      </c>
      <c r="FG38" s="152">
        <v>249.3</v>
      </c>
      <c r="FH38" s="152">
        <v>0</v>
      </c>
      <c r="FI38" s="152">
        <v>249.3</v>
      </c>
      <c r="FJ38" s="152">
        <v>-2567.3292670000001</v>
      </c>
      <c r="FK38" s="152">
        <v>-0.66955600000000004</v>
      </c>
      <c r="FL38" s="152">
        <v>0</v>
      </c>
      <c r="FM38" s="152">
        <v>-0.66955600000000004</v>
      </c>
      <c r="FN38" s="152">
        <v>-2566.6597109999998</v>
      </c>
      <c r="FO38" s="152">
        <v>-620.29999999999995</v>
      </c>
      <c r="FP38" s="152">
        <v>-113.6</v>
      </c>
      <c r="FQ38" s="152">
        <v>-506.7</v>
      </c>
      <c r="FR38" s="152">
        <v>-1946.3597110000001</v>
      </c>
      <c r="FS38" s="152">
        <v>-1312.045948</v>
      </c>
      <c r="FT38" s="152">
        <v>-634.31376299999999</v>
      </c>
      <c r="FU38" s="152">
        <v>36.215833000000003</v>
      </c>
      <c r="FV38" s="152">
        <v>36.215833000000003</v>
      </c>
      <c r="FW38" s="152">
        <v>36.215833000000003</v>
      </c>
      <c r="FX38" s="152">
        <v>0</v>
      </c>
      <c r="FY38" s="152">
        <v>0</v>
      </c>
      <c r="FZ38" s="152">
        <v>0</v>
      </c>
      <c r="GA38" s="152">
        <v>0</v>
      </c>
      <c r="GB38" s="152">
        <v>0</v>
      </c>
      <c r="GC38" s="152">
        <v>0</v>
      </c>
      <c r="GD38" s="152">
        <v>0</v>
      </c>
      <c r="GE38" s="152">
        <v>0</v>
      </c>
      <c r="GF38" s="152">
        <v>0</v>
      </c>
      <c r="GG38" s="152">
        <v>0</v>
      </c>
      <c r="GH38" s="152">
        <v>0</v>
      </c>
      <c r="GI38" s="152">
        <v>0</v>
      </c>
      <c r="GJ38" s="152">
        <v>501.238</v>
      </c>
      <c r="GK38" s="152">
        <v>536.53437599999995</v>
      </c>
      <c r="GL38" s="152">
        <v>2418.6942370000002</v>
      </c>
      <c r="GM38" s="152">
        <v>-3642.96432</v>
      </c>
      <c r="GN38" s="152">
        <v>0</v>
      </c>
      <c r="GO38" s="152">
        <v>-770.73483899999997</v>
      </c>
      <c r="GP38" s="152">
        <v>0</v>
      </c>
      <c r="GQ38" s="152">
        <v>36.650767000000002</v>
      </c>
      <c r="GR38" s="152">
        <v>92.923910000000006</v>
      </c>
      <c r="GS38" s="152">
        <v>17.707549</v>
      </c>
      <c r="GT38" s="152">
        <v>45.680553000000003</v>
      </c>
      <c r="GU38" s="152">
        <v>166.39693299999999</v>
      </c>
      <c r="GV38" s="152">
        <v>542.62270799999999</v>
      </c>
      <c r="GW38" s="152">
        <v>0</v>
      </c>
      <c r="GX38" s="152">
        <v>0</v>
      </c>
      <c r="GY38" s="152">
        <v>0</v>
      </c>
      <c r="GZ38" s="152">
        <v>53.310242000000002</v>
      </c>
      <c r="HA38" s="152">
        <v>55.393531000000003</v>
      </c>
      <c r="HB38" s="152">
        <v>108.97185899999999</v>
      </c>
      <c r="HC38" s="152">
        <v>14.456116</v>
      </c>
      <c r="HD38" s="152">
        <v>733.71717200000001</v>
      </c>
      <c r="HE38" s="152">
        <v>268.65318500000001</v>
      </c>
      <c r="HF38" s="152">
        <v>332.63717400000002</v>
      </c>
      <c r="HG38" s="152">
        <v>595.13818300000003</v>
      </c>
      <c r="HH38" s="152">
        <v>299.29815300000001</v>
      </c>
      <c r="HI38" s="152">
        <v>604.12271099999998</v>
      </c>
      <c r="HJ38" s="152">
        <v>0</v>
      </c>
      <c r="HK38" s="152">
        <v>0</v>
      </c>
      <c r="HL38" s="152">
        <v>394.22336999999999</v>
      </c>
      <c r="HM38" s="152">
        <v>84.240941000000007</v>
      </c>
      <c r="HN38" s="152">
        <v>126.36026699999999</v>
      </c>
    </row>
    <row r="39" spans="1:222" x14ac:dyDescent="0.3">
      <c r="A39" s="154">
        <v>39995</v>
      </c>
      <c r="B39" s="152">
        <v>-4253.4661809999998</v>
      </c>
      <c r="C39" s="152">
        <v>70164.469867000007</v>
      </c>
      <c r="D39" s="152">
        <v>58584.396280000001</v>
      </c>
      <c r="E39" s="152">
        <v>58520.883000000002</v>
      </c>
      <c r="F39" s="152">
        <v>63.513280000000002</v>
      </c>
      <c r="G39" s="152">
        <v>4857.9947769999999</v>
      </c>
      <c r="H39" s="152">
        <v>915.96280999999999</v>
      </c>
      <c r="I39" s="152">
        <v>2464.8413449999998</v>
      </c>
      <c r="J39" s="152">
        <v>444.35752400000001</v>
      </c>
      <c r="K39" s="152">
        <v>92.684438999999998</v>
      </c>
      <c r="L39" s="152">
        <v>1026.9194990000001</v>
      </c>
      <c r="M39" s="152">
        <v>133.514949</v>
      </c>
      <c r="N39" s="152">
        <v>-5.0320510000000001</v>
      </c>
      <c r="O39" s="152">
        <v>138.547</v>
      </c>
      <c r="P39" s="152">
        <v>704.42991800000004</v>
      </c>
      <c r="Q39" s="152">
        <v>4.2000900000000003</v>
      </c>
      <c r="R39" s="152">
        <v>5695.1593110000003</v>
      </c>
      <c r="S39" s="152">
        <v>5591.7049960000004</v>
      </c>
      <c r="T39" s="152">
        <v>103.45431499999999</v>
      </c>
      <c r="U39" s="152">
        <v>74417.936048000003</v>
      </c>
      <c r="V39" s="152">
        <v>61452.884467999997</v>
      </c>
      <c r="W39" s="152">
        <v>61307.074000000001</v>
      </c>
      <c r="X39" s="152">
        <v>145.81046799999999</v>
      </c>
      <c r="Y39" s="152">
        <v>8264.5587799999994</v>
      </c>
      <c r="Z39" s="152">
        <v>2472.3462020000002</v>
      </c>
      <c r="AA39" s="152">
        <v>1834.9465709999999</v>
      </c>
      <c r="AB39" s="152">
        <v>663.51280499999996</v>
      </c>
      <c r="AC39" s="152">
        <v>683.31811300000004</v>
      </c>
      <c r="AD39" s="152">
        <v>4691.8163320000003</v>
      </c>
      <c r="AE39" s="152">
        <v>2182.361167</v>
      </c>
      <c r="AF39" s="152">
        <v>726.10516700000005</v>
      </c>
      <c r="AG39" s="152">
        <v>1456.2560000000001</v>
      </c>
      <c r="AH39" s="152">
        <v>2508.7435399999999</v>
      </c>
      <c r="AI39" s="152">
        <v>1148.1928969999999</v>
      </c>
      <c r="AJ39" s="152">
        <v>1360.5506439999999</v>
      </c>
      <c r="AK39" s="152">
        <v>0.71162499999999995</v>
      </c>
      <c r="AL39" s="152">
        <v>8.6764679999999998</v>
      </c>
      <c r="AM39" s="152">
        <v>0</v>
      </c>
      <c r="AN39" s="152">
        <v>8.6764679999999998</v>
      </c>
      <c r="AO39" s="152">
        <v>-361.653392</v>
      </c>
      <c r="AP39" s="152">
        <v>18.651479999999999</v>
      </c>
      <c r="AQ39" s="152">
        <v>380.30487199999999</v>
      </c>
      <c r="AR39" s="152">
        <v>-13762.558169</v>
      </c>
      <c r="AS39" s="152">
        <v>-425.92665699999998</v>
      </c>
      <c r="AT39" s="152">
        <v>1672.767863</v>
      </c>
      <c r="AU39" s="152">
        <v>730.02558899999997</v>
      </c>
      <c r="AV39" s="152">
        <v>735.05763999999999</v>
      </c>
      <c r="AW39" s="152">
        <v>-5.0320510000000001</v>
      </c>
      <c r="AX39" s="152">
        <v>942.74227399999995</v>
      </c>
      <c r="AY39" s="152">
        <v>2098.69452</v>
      </c>
      <c r="AZ39" s="152">
        <v>1782.117804</v>
      </c>
      <c r="BA39" s="152">
        <v>1056.012637</v>
      </c>
      <c r="BB39" s="152">
        <v>726.10516700000005</v>
      </c>
      <c r="BC39" s="152">
        <v>316.57671599999998</v>
      </c>
      <c r="BD39" s="152">
        <v>-7157.2319209999996</v>
      </c>
      <c r="BE39" s="152">
        <v>665.95544800000005</v>
      </c>
      <c r="BF39" s="152">
        <v>61.010733000000002</v>
      </c>
      <c r="BG39" s="152">
        <v>604.94471499999997</v>
      </c>
      <c r="BH39" s="152">
        <v>7823.1873679999999</v>
      </c>
      <c r="BI39" s="152">
        <v>2098.0808529999999</v>
      </c>
      <c r="BJ39" s="152">
        <v>5725.1065150000004</v>
      </c>
      <c r="BK39" s="152">
        <v>0</v>
      </c>
      <c r="BL39" s="152">
        <v>69.198510999999996</v>
      </c>
      <c r="BM39" s="152">
        <v>18.028272999999999</v>
      </c>
      <c r="BN39" s="152">
        <v>51.170237999999998</v>
      </c>
      <c r="BO39" s="152">
        <v>0</v>
      </c>
      <c r="BP39" s="152">
        <v>0</v>
      </c>
      <c r="BQ39" s="152">
        <v>0</v>
      </c>
      <c r="BR39" s="152">
        <v>0</v>
      </c>
      <c r="BS39" s="152">
        <v>587.89163799999994</v>
      </c>
      <c r="BT39" s="152">
        <v>-12989.42686</v>
      </c>
      <c r="BU39" s="152">
        <v>-6194.1471959999999</v>
      </c>
      <c r="BV39" s="152">
        <v>6795.2796639999997</v>
      </c>
      <c r="BW39" s="152">
        <v>-14.376761</v>
      </c>
      <c r="BX39" s="152">
        <v>101.98311200000001</v>
      </c>
      <c r="BY39" s="152">
        <v>-116.35987299999999</v>
      </c>
      <c r="BZ39" s="152">
        <v>-115.531403</v>
      </c>
      <c r="CA39" s="152">
        <v>-0.82847000000000004</v>
      </c>
      <c r="CB39" s="152">
        <v>0</v>
      </c>
      <c r="CC39" s="152">
        <v>6222.1356310000001</v>
      </c>
      <c r="CD39" s="152">
        <v>6330.2627739999998</v>
      </c>
      <c r="CE39" s="152">
        <v>108.127143</v>
      </c>
      <c r="CF39" s="152">
        <v>-9147.438596</v>
      </c>
      <c r="CG39" s="152">
        <v>-6275.0521909999998</v>
      </c>
      <c r="CH39" s="152">
        <v>-2868.4881879999998</v>
      </c>
      <c r="CI39" s="152">
        <v>2136.7240000000002</v>
      </c>
      <c r="CJ39" s="152">
        <v>-4922.915</v>
      </c>
      <c r="CK39" s="152">
        <v>-82.297188000000006</v>
      </c>
      <c r="CL39" s="152">
        <v>-3406.564003</v>
      </c>
      <c r="CM39" s="152">
        <v>-3664.8968329999998</v>
      </c>
      <c r="CN39" s="152">
        <v>5686.4828429999998</v>
      </c>
      <c r="CO39" s="152">
        <v>-19984.693800000001</v>
      </c>
      <c r="CP39" s="152">
        <v>57487.440999999999</v>
      </c>
      <c r="CQ39" s="152">
        <v>1033.442</v>
      </c>
      <c r="CR39" s="152">
        <v>733.34637999999995</v>
      </c>
      <c r="CS39" s="152">
        <v>0</v>
      </c>
      <c r="CT39" s="152">
        <v>182.61643000000001</v>
      </c>
      <c r="CU39" s="152">
        <v>184.774542</v>
      </c>
      <c r="CV39" s="152">
        <v>61265.366999999998</v>
      </c>
      <c r="CW39" s="152">
        <v>41.707000000000001</v>
      </c>
      <c r="CX39" s="152">
        <v>450.052548</v>
      </c>
      <c r="CY39" s="152">
        <v>1941.34853</v>
      </c>
      <c r="CZ39" s="152">
        <v>80.945124000000007</v>
      </c>
      <c r="DA39" s="152">
        <v>2954.603384</v>
      </c>
      <c r="DB39" s="152">
        <v>16717.161552000001</v>
      </c>
      <c r="DC39" s="152">
        <v>0</v>
      </c>
      <c r="DD39" s="152">
        <v>14.945848</v>
      </c>
      <c r="DE39" s="152">
        <v>24.455392</v>
      </c>
      <c r="DF39" s="152">
        <v>-9.509544</v>
      </c>
      <c r="DG39" s="152">
        <v>0</v>
      </c>
      <c r="DH39" s="152">
        <v>46.064884999999997</v>
      </c>
      <c r="DI39" s="152">
        <v>46.064884999999997</v>
      </c>
      <c r="DJ39" s="152">
        <v>0</v>
      </c>
      <c r="DK39" s="152">
        <v>0</v>
      </c>
      <c r="DL39" s="152">
        <v>-661.934214</v>
      </c>
      <c r="DM39" s="152">
        <v>-661.94516899999996</v>
      </c>
      <c r="DN39" s="152">
        <v>1.0954999999999999E-2</v>
      </c>
      <c r="DO39" s="152">
        <v>0</v>
      </c>
      <c r="DP39" s="152">
        <v>1266.878929</v>
      </c>
      <c r="DQ39" s="152">
        <v>-382.12107099999997</v>
      </c>
      <c r="DR39" s="152">
        <v>1649</v>
      </c>
      <c r="DS39" s="152">
        <v>69.198510999999996</v>
      </c>
      <c r="DT39" s="152">
        <v>4275.07</v>
      </c>
      <c r="DU39" s="152">
        <v>143.14599999999999</v>
      </c>
      <c r="DV39" s="152">
        <v>0</v>
      </c>
      <c r="DW39" s="152">
        <v>143.14599999999999</v>
      </c>
      <c r="DX39" s="152">
        <v>143.14599999999999</v>
      </c>
      <c r="DY39" s="152">
        <v>4131.924</v>
      </c>
      <c r="DZ39" s="152">
        <v>2037</v>
      </c>
      <c r="EA39" s="152">
        <v>2094.924</v>
      </c>
      <c r="EB39" s="152">
        <v>2094.924</v>
      </c>
      <c r="EC39" s="152">
        <v>1380.838004</v>
      </c>
      <c r="ED39" s="152">
        <v>-0.40857599999999999</v>
      </c>
      <c r="EE39" s="152">
        <v>0</v>
      </c>
      <c r="EF39" s="152">
        <v>-0.40857599999999999</v>
      </c>
      <c r="EG39" s="152">
        <v>1381.24658</v>
      </c>
      <c r="EH39" s="152">
        <v>1473</v>
      </c>
      <c r="EI39" s="152">
        <v>0</v>
      </c>
      <c r="EJ39" s="152">
        <v>1473</v>
      </c>
      <c r="EK39" s="152">
        <v>-91.753420000000006</v>
      </c>
      <c r="EL39" s="152">
        <v>-18.166665999999999</v>
      </c>
      <c r="EM39" s="152">
        <v>-73.586753999999999</v>
      </c>
      <c r="EN39" s="152">
        <v>9.7456990000000001</v>
      </c>
      <c r="EO39" s="152">
        <v>34.472774999999999</v>
      </c>
      <c r="EP39" s="152">
        <v>-165.96619799999999</v>
      </c>
      <c r="EQ39" s="152">
        <v>200.438973</v>
      </c>
      <c r="ER39" s="152">
        <v>0</v>
      </c>
      <c r="ES39" s="152">
        <v>-6238.3656700000001</v>
      </c>
      <c r="ET39" s="152">
        <v>1.251212</v>
      </c>
      <c r="EU39" s="152">
        <v>-6239.6168820000003</v>
      </c>
      <c r="EV39" s="152">
        <v>0</v>
      </c>
      <c r="EW39" s="152">
        <v>-6239.6168820000003</v>
      </c>
      <c r="EX39" s="152">
        <v>3999.8988979999999</v>
      </c>
      <c r="EY39" s="152">
        <v>2931.6499589999999</v>
      </c>
      <c r="EZ39" s="152">
        <v>1896.965751</v>
      </c>
      <c r="FA39" s="152">
        <v>1931.365751</v>
      </c>
      <c r="FB39" s="152">
        <v>2026.2597920000001</v>
      </c>
      <c r="FC39" s="152">
        <v>-94.894041000000001</v>
      </c>
      <c r="FD39" s="152">
        <v>-34.4</v>
      </c>
      <c r="FE39" s="152">
        <v>103.4</v>
      </c>
      <c r="FF39" s="152">
        <v>-137.80000000000001</v>
      </c>
      <c r="FG39" s="152">
        <v>474</v>
      </c>
      <c r="FH39" s="152">
        <v>0</v>
      </c>
      <c r="FI39" s="152">
        <v>474</v>
      </c>
      <c r="FJ39" s="152">
        <v>560.68420800000001</v>
      </c>
      <c r="FK39" s="152">
        <v>7.0809999999999996E-3</v>
      </c>
      <c r="FL39" s="152">
        <v>0</v>
      </c>
      <c r="FM39" s="152">
        <v>7.0809999999999996E-3</v>
      </c>
      <c r="FN39" s="152">
        <v>560.67712700000004</v>
      </c>
      <c r="FO39" s="152">
        <v>496.5</v>
      </c>
      <c r="FP39" s="152">
        <v>-107.1</v>
      </c>
      <c r="FQ39" s="152">
        <v>603.6</v>
      </c>
      <c r="FR39" s="152">
        <v>64.177126999999999</v>
      </c>
      <c r="FS39" s="152">
        <v>-853.37419599999998</v>
      </c>
      <c r="FT39" s="152">
        <v>917.55132300000002</v>
      </c>
      <c r="FU39" s="152">
        <v>-121.892432</v>
      </c>
      <c r="FV39" s="152">
        <v>-121.892432</v>
      </c>
      <c r="FW39" s="152">
        <v>-121.892432</v>
      </c>
      <c r="FX39" s="152">
        <v>0</v>
      </c>
      <c r="FY39" s="152">
        <v>0</v>
      </c>
      <c r="FZ39" s="152">
        <v>0</v>
      </c>
      <c r="GA39" s="152">
        <v>0</v>
      </c>
      <c r="GB39" s="152">
        <v>0</v>
      </c>
      <c r="GC39" s="152">
        <v>0</v>
      </c>
      <c r="GD39" s="152">
        <v>0</v>
      </c>
      <c r="GE39" s="152">
        <v>0</v>
      </c>
      <c r="GF39" s="152">
        <v>0</v>
      </c>
      <c r="GG39" s="152">
        <v>0</v>
      </c>
      <c r="GH39" s="152">
        <v>0</v>
      </c>
      <c r="GI39" s="152">
        <v>0</v>
      </c>
      <c r="GJ39" s="152">
        <v>5748.07</v>
      </c>
      <c r="GK39" s="152">
        <v>2075.1173680000002</v>
      </c>
      <c r="GL39" s="152">
        <v>5037.9820099999997</v>
      </c>
      <c r="GM39" s="152">
        <v>1757.297654</v>
      </c>
      <c r="GN39" s="152">
        <v>0</v>
      </c>
      <c r="GO39" s="152">
        <v>587.89163799999994</v>
      </c>
      <c r="GP39" s="152">
        <v>0</v>
      </c>
      <c r="GQ39" s="152">
        <v>80.113032000000004</v>
      </c>
      <c r="GR39" s="152">
        <v>84.158511000000004</v>
      </c>
      <c r="GS39" s="152">
        <v>8.5259280000000004</v>
      </c>
      <c r="GT39" s="152">
        <v>45.680553000000003</v>
      </c>
      <c r="GU39" s="152">
        <v>162.10332700000001</v>
      </c>
      <c r="GV39" s="152">
        <v>546.13266499999997</v>
      </c>
      <c r="GW39" s="152">
        <v>0</v>
      </c>
      <c r="GX39" s="152">
        <v>0</v>
      </c>
      <c r="GY39" s="152">
        <v>0</v>
      </c>
      <c r="GZ39" s="152">
        <v>53.310242000000002</v>
      </c>
      <c r="HA39" s="152">
        <v>52.808839999999996</v>
      </c>
      <c r="HB39" s="152">
        <v>46.655800999999997</v>
      </c>
      <c r="HC39" s="152">
        <v>14.887359999999999</v>
      </c>
      <c r="HD39" s="152">
        <v>648.62544500000001</v>
      </c>
      <c r="HE39" s="152">
        <v>206.25003100000001</v>
      </c>
      <c r="HF39" s="152">
        <v>477.068082</v>
      </c>
      <c r="HG39" s="152">
        <v>645.02757699999995</v>
      </c>
      <c r="HH39" s="152">
        <v>301.38504</v>
      </c>
      <c r="HI39" s="152">
        <v>1409.387645</v>
      </c>
      <c r="HJ39" s="152">
        <v>0</v>
      </c>
      <c r="HK39" s="152">
        <v>0</v>
      </c>
      <c r="HL39" s="152">
        <v>919.70312799999999</v>
      </c>
      <c r="HM39" s="152">
        <v>84.240941000000007</v>
      </c>
      <c r="HN39" s="152">
        <v>123.738085</v>
      </c>
    </row>
    <row r="40" spans="1:222" x14ac:dyDescent="0.3">
      <c r="A40" s="155">
        <v>40087</v>
      </c>
      <c r="B40" s="152">
        <v>-1085.8041909999999</v>
      </c>
      <c r="C40" s="152">
        <v>79302.933728000004</v>
      </c>
      <c r="D40" s="152">
        <v>67583.195814999999</v>
      </c>
      <c r="E40" s="152">
        <v>67505.615999999995</v>
      </c>
      <c r="F40" s="152">
        <v>77.579814999999996</v>
      </c>
      <c r="G40" s="152">
        <v>5264.0817800000004</v>
      </c>
      <c r="H40" s="152">
        <v>977.43896500000005</v>
      </c>
      <c r="I40" s="152">
        <v>2914.0749890000002</v>
      </c>
      <c r="J40" s="152">
        <v>379.85287699999998</v>
      </c>
      <c r="K40" s="152">
        <v>87.458157999999997</v>
      </c>
      <c r="L40" s="152">
        <v>1396.8679609999999</v>
      </c>
      <c r="M40" s="152">
        <v>604.79711599999996</v>
      </c>
      <c r="N40" s="152">
        <v>0.46211600000000003</v>
      </c>
      <c r="O40" s="152">
        <v>604.33500000000004</v>
      </c>
      <c r="P40" s="152">
        <v>616.47744299999999</v>
      </c>
      <c r="Q40" s="152">
        <v>0</v>
      </c>
      <c r="R40" s="152">
        <v>5058.7881719999996</v>
      </c>
      <c r="S40" s="152">
        <v>4942.7863639999996</v>
      </c>
      <c r="T40" s="152">
        <v>116.001808</v>
      </c>
      <c r="U40" s="152">
        <v>80388.737919000007</v>
      </c>
      <c r="V40" s="152">
        <v>67702.288346999994</v>
      </c>
      <c r="W40" s="152">
        <v>67558.816000000006</v>
      </c>
      <c r="X40" s="152">
        <v>143.47234700000001</v>
      </c>
      <c r="Y40" s="152">
        <v>8162.9469099999997</v>
      </c>
      <c r="Z40" s="152">
        <v>2632.5402469999999</v>
      </c>
      <c r="AA40" s="152">
        <v>2108.3282549999999</v>
      </c>
      <c r="AB40" s="152">
        <v>619.57170699999995</v>
      </c>
      <c r="AC40" s="152">
        <v>474.584858</v>
      </c>
      <c r="AD40" s="152">
        <v>4518.4138430000003</v>
      </c>
      <c r="AE40" s="152">
        <v>1343.7189499999999</v>
      </c>
      <c r="AF40" s="152">
        <v>315.53895</v>
      </c>
      <c r="AG40" s="152">
        <v>1028.18</v>
      </c>
      <c r="AH40" s="152">
        <v>3174.6948929999999</v>
      </c>
      <c r="AI40" s="152">
        <v>1675.9363229999999</v>
      </c>
      <c r="AJ40" s="152">
        <v>1498.75857</v>
      </c>
      <c r="AK40" s="152">
        <v>0</v>
      </c>
      <c r="AL40" s="152">
        <v>5.088819</v>
      </c>
      <c r="AM40" s="152">
        <v>0</v>
      </c>
      <c r="AN40" s="152">
        <v>5.088819</v>
      </c>
      <c r="AO40" s="152">
        <v>-375.3177</v>
      </c>
      <c r="AP40" s="152">
        <v>4.968</v>
      </c>
      <c r="AQ40" s="152">
        <v>380.28570000000002</v>
      </c>
      <c r="AR40" s="152">
        <v>2425.4270860000001</v>
      </c>
      <c r="AS40" s="152">
        <v>-709.23847699999999</v>
      </c>
      <c r="AT40" s="152">
        <v>2635.0493430000001</v>
      </c>
      <c r="AU40" s="152">
        <v>2988.522383</v>
      </c>
      <c r="AV40" s="152">
        <v>2988.0602669999998</v>
      </c>
      <c r="AW40" s="152">
        <v>0.46211600000000003</v>
      </c>
      <c r="AX40" s="152">
        <v>-353.47304000000003</v>
      </c>
      <c r="AY40" s="152">
        <v>3344.28782</v>
      </c>
      <c r="AZ40" s="152">
        <v>5029.620551</v>
      </c>
      <c r="BA40" s="152">
        <v>4714.0816009999999</v>
      </c>
      <c r="BB40" s="152">
        <v>315.53895</v>
      </c>
      <c r="BC40" s="152">
        <v>-1685.332731</v>
      </c>
      <c r="BD40" s="152">
        <v>3881.3388169999998</v>
      </c>
      <c r="BE40" s="152">
        <v>11886.098808000001</v>
      </c>
      <c r="BF40" s="152">
        <v>105.676237</v>
      </c>
      <c r="BG40" s="152">
        <v>11780.422570999999</v>
      </c>
      <c r="BH40" s="152">
        <v>8004.7599909999999</v>
      </c>
      <c r="BI40" s="152">
        <v>614.15246300000001</v>
      </c>
      <c r="BJ40" s="152">
        <v>7390.6075279999995</v>
      </c>
      <c r="BK40" s="152">
        <v>0</v>
      </c>
      <c r="BL40" s="152">
        <v>63.179954000000002</v>
      </c>
      <c r="BM40" s="152">
        <v>5.8223609999999999</v>
      </c>
      <c r="BN40" s="152">
        <v>57.357593000000001</v>
      </c>
      <c r="BO40" s="152">
        <v>0</v>
      </c>
      <c r="BP40" s="152">
        <v>0</v>
      </c>
      <c r="BQ40" s="152">
        <v>0</v>
      </c>
      <c r="BR40" s="152">
        <v>0</v>
      </c>
      <c r="BS40" s="152">
        <v>-4981.7243600000002</v>
      </c>
      <c r="BT40" s="152">
        <v>-7882.390069</v>
      </c>
      <c r="BU40" s="152">
        <v>-7038.3899950000005</v>
      </c>
      <c r="BV40" s="152">
        <v>844.00007500000004</v>
      </c>
      <c r="BW40" s="152">
        <v>801.89392099999998</v>
      </c>
      <c r="BX40" s="152">
        <v>-126.480701</v>
      </c>
      <c r="BY40" s="152">
        <v>928.37462200000004</v>
      </c>
      <c r="BZ40" s="152">
        <v>928.45829500000002</v>
      </c>
      <c r="CA40" s="152">
        <v>-8.3672999999999997E-2</v>
      </c>
      <c r="CB40" s="152">
        <v>0</v>
      </c>
      <c r="CC40" s="152">
        <v>12117.441175</v>
      </c>
      <c r="CD40" s="152">
        <v>12086.494339999999</v>
      </c>
      <c r="CE40" s="152">
        <v>-30.946835</v>
      </c>
      <c r="CF40" s="152">
        <v>3886.5489769999999</v>
      </c>
      <c r="CG40" s="152">
        <v>-3017.9576619999998</v>
      </c>
      <c r="CH40" s="152">
        <v>-119.09253200000001</v>
      </c>
      <c r="CI40" s="152">
        <v>3795.1379999999999</v>
      </c>
      <c r="CJ40" s="152">
        <v>-3848.3380000000002</v>
      </c>
      <c r="CK40" s="152">
        <v>-65.892532000000003</v>
      </c>
      <c r="CL40" s="152">
        <v>-2898.8651300000001</v>
      </c>
      <c r="CM40" s="152">
        <v>-3121.5458819999999</v>
      </c>
      <c r="CN40" s="152">
        <v>5053.699353</v>
      </c>
      <c r="CO40" s="152">
        <v>-9692.0140890000002</v>
      </c>
      <c r="CP40" s="152">
        <v>66181.447</v>
      </c>
      <c r="CQ40" s="152">
        <v>1324.1690000000001</v>
      </c>
      <c r="CR40" s="152">
        <v>788.35831499999995</v>
      </c>
      <c r="CS40" s="152">
        <v>0</v>
      </c>
      <c r="CT40" s="152">
        <v>189.08064999999999</v>
      </c>
      <c r="CU40" s="152">
        <v>175.593402</v>
      </c>
      <c r="CV40" s="152">
        <v>67519.024000000005</v>
      </c>
      <c r="CW40" s="152">
        <v>39.792000000000002</v>
      </c>
      <c r="CX40" s="152">
        <v>445.36822799999999</v>
      </c>
      <c r="CY40" s="152">
        <v>2103.7914919999998</v>
      </c>
      <c r="CZ40" s="152">
        <v>83.380527000000001</v>
      </c>
      <c r="DA40" s="152">
        <v>14618.474971</v>
      </c>
      <c r="DB40" s="152">
        <v>12193.047886</v>
      </c>
      <c r="DC40" s="152">
        <v>0</v>
      </c>
      <c r="DD40" s="152">
        <v>47.698821000000002</v>
      </c>
      <c r="DE40" s="152">
        <v>0.59207299999999996</v>
      </c>
      <c r="DF40" s="152">
        <v>47.106748000000003</v>
      </c>
      <c r="DG40" s="152">
        <v>0</v>
      </c>
      <c r="DH40" s="152">
        <v>57.977415999999998</v>
      </c>
      <c r="DI40" s="152">
        <v>57.977415999999998</v>
      </c>
      <c r="DJ40" s="152">
        <v>0</v>
      </c>
      <c r="DK40" s="152">
        <v>0</v>
      </c>
      <c r="DL40" s="152">
        <v>145.092603</v>
      </c>
      <c r="DM40" s="152">
        <v>145.10657499999999</v>
      </c>
      <c r="DN40" s="152">
        <v>-1.3972E-2</v>
      </c>
      <c r="DO40" s="152">
        <v>0</v>
      </c>
      <c r="DP40" s="152">
        <v>11635.329968</v>
      </c>
      <c r="DQ40" s="152">
        <v>140.32996800000001</v>
      </c>
      <c r="DR40" s="152">
        <v>11495</v>
      </c>
      <c r="DS40" s="152">
        <v>63.179954000000002</v>
      </c>
      <c r="DT40" s="152">
        <v>3441.246568</v>
      </c>
      <c r="DU40" s="152">
        <v>176.21296100000001</v>
      </c>
      <c r="DV40" s="152">
        <v>0</v>
      </c>
      <c r="DW40" s="152">
        <v>176.21296100000001</v>
      </c>
      <c r="DX40" s="152">
        <v>176.21296100000001</v>
      </c>
      <c r="DY40" s="152">
        <v>3265.0336069999998</v>
      </c>
      <c r="DZ40" s="152">
        <v>1612.5</v>
      </c>
      <c r="EA40" s="152">
        <v>1652.5336070000001</v>
      </c>
      <c r="EB40" s="152">
        <v>1652.5336070000001</v>
      </c>
      <c r="EC40" s="152">
        <v>3886.1810059999998</v>
      </c>
      <c r="ED40" s="152">
        <v>0.54847299999999999</v>
      </c>
      <c r="EE40" s="152">
        <v>0</v>
      </c>
      <c r="EF40" s="152">
        <v>0.54847299999999999</v>
      </c>
      <c r="EG40" s="152">
        <v>3885.632533</v>
      </c>
      <c r="EH40" s="152">
        <v>1108.0999999999999</v>
      </c>
      <c r="EI40" s="152">
        <v>0</v>
      </c>
      <c r="EJ40" s="152">
        <v>1108.0999999999999</v>
      </c>
      <c r="EK40" s="152">
        <v>2777.5325330000001</v>
      </c>
      <c r="EL40" s="152">
        <v>71.333333999999994</v>
      </c>
      <c r="EM40" s="152">
        <v>2706.1991990000001</v>
      </c>
      <c r="EN40" s="152">
        <v>-12.918353</v>
      </c>
      <c r="EO40" s="152">
        <v>-9300.7785660000009</v>
      </c>
      <c r="EP40" s="152">
        <v>-9663.5632119999991</v>
      </c>
      <c r="EQ40" s="152">
        <v>362.78464600000001</v>
      </c>
      <c r="ER40" s="152">
        <v>0</v>
      </c>
      <c r="ES40" s="152">
        <v>2275.306924</v>
      </c>
      <c r="ET40" s="152">
        <v>2.6648480000000001</v>
      </c>
      <c r="EU40" s="152">
        <v>2272.6420760000001</v>
      </c>
      <c r="EV40" s="152">
        <v>0</v>
      </c>
      <c r="EW40" s="152">
        <v>2272.6420760000001</v>
      </c>
      <c r="EX40" s="152">
        <v>0</v>
      </c>
      <c r="EY40" s="152">
        <v>199.226417</v>
      </c>
      <c r="EZ40" s="152">
        <v>-876.82664499999998</v>
      </c>
      <c r="FA40" s="152">
        <v>-1940.5266449999999</v>
      </c>
      <c r="FB40" s="152">
        <v>-2009.5751620000001</v>
      </c>
      <c r="FC40" s="152">
        <v>69.048516000000006</v>
      </c>
      <c r="FD40" s="152">
        <v>1063.7</v>
      </c>
      <c r="FE40" s="152">
        <v>1007.7</v>
      </c>
      <c r="FF40" s="152">
        <v>56</v>
      </c>
      <c r="FG40" s="152">
        <v>4484.6000000000004</v>
      </c>
      <c r="FH40" s="152">
        <v>0</v>
      </c>
      <c r="FI40" s="152">
        <v>4484.6000000000004</v>
      </c>
      <c r="FJ40" s="152">
        <v>-3408.546938</v>
      </c>
      <c r="FK40" s="152">
        <v>-0.64478800000000003</v>
      </c>
      <c r="FL40" s="152">
        <v>0</v>
      </c>
      <c r="FM40" s="152">
        <v>-0.64478800000000003</v>
      </c>
      <c r="FN40" s="152">
        <v>-3407.9021499999999</v>
      </c>
      <c r="FO40" s="152">
        <v>-2671.1</v>
      </c>
      <c r="FP40" s="152">
        <v>-395.5</v>
      </c>
      <c r="FQ40" s="152">
        <v>-2275.6</v>
      </c>
      <c r="FR40" s="152">
        <v>-736.80214999999998</v>
      </c>
      <c r="FS40" s="152">
        <v>761.55441099999996</v>
      </c>
      <c r="FT40" s="152">
        <v>-1498.3565610000001</v>
      </c>
      <c r="FU40" s="152">
        <v>-157.12026299999999</v>
      </c>
      <c r="FV40" s="152">
        <v>-157.12026299999999</v>
      </c>
      <c r="FW40" s="152">
        <v>-157.12026299999999</v>
      </c>
      <c r="FX40" s="152">
        <v>0</v>
      </c>
      <c r="FY40" s="152">
        <v>0</v>
      </c>
      <c r="FZ40" s="152">
        <v>0</v>
      </c>
      <c r="GA40" s="152">
        <v>0</v>
      </c>
      <c r="GB40" s="152">
        <v>0</v>
      </c>
      <c r="GC40" s="152">
        <v>0</v>
      </c>
      <c r="GD40" s="152">
        <v>0</v>
      </c>
      <c r="GE40" s="152">
        <v>0</v>
      </c>
      <c r="GF40" s="152">
        <v>0</v>
      </c>
      <c r="GG40" s="152">
        <v>0</v>
      </c>
      <c r="GH40" s="152">
        <v>0</v>
      </c>
      <c r="GI40" s="152">
        <v>0</v>
      </c>
      <c r="GJ40" s="152">
        <v>4549.3465679999999</v>
      </c>
      <c r="GK40" s="152">
        <v>3455.413423</v>
      </c>
      <c r="GL40" s="152">
        <v>2750.7192989999999</v>
      </c>
      <c r="GM40" s="152">
        <v>-1906.7192239999999</v>
      </c>
      <c r="GN40" s="152">
        <v>0</v>
      </c>
      <c r="GO40" s="152">
        <v>-4981.7243600000002</v>
      </c>
      <c r="GP40" s="152">
        <v>0</v>
      </c>
      <c r="GQ40" s="152">
        <v>53.593215999999998</v>
      </c>
      <c r="GR40" s="152">
        <v>78.512370000000004</v>
      </c>
      <c r="GS40" s="152">
        <v>8.9457880000000003</v>
      </c>
      <c r="GT40" s="152">
        <v>45.680553000000003</v>
      </c>
      <c r="GU40" s="152">
        <v>154.77447799999999</v>
      </c>
      <c r="GV40" s="152">
        <v>549.36405500000001</v>
      </c>
      <c r="GW40" s="152">
        <v>0</v>
      </c>
      <c r="GX40" s="152">
        <v>0</v>
      </c>
      <c r="GY40" s="152">
        <v>0</v>
      </c>
      <c r="GZ40" s="152">
        <v>53.310242000000002</v>
      </c>
      <c r="HA40" s="152">
        <v>48.534247000000001</v>
      </c>
      <c r="HB40" s="152">
        <v>109.6765</v>
      </c>
      <c r="HC40" s="152">
        <v>13.348940000000001</v>
      </c>
      <c r="HD40" s="152">
        <v>606.22276699999998</v>
      </c>
      <c r="HE40" s="152">
        <v>221.726831</v>
      </c>
      <c r="HF40" s="152">
        <v>252.85802699999999</v>
      </c>
      <c r="HG40" s="152">
        <v>692.24802799999998</v>
      </c>
      <c r="HH40" s="152">
        <v>314.88529799999998</v>
      </c>
      <c r="HI40" s="152">
        <v>941.04041800000005</v>
      </c>
      <c r="HJ40" s="152">
        <v>0</v>
      </c>
      <c r="HK40" s="152">
        <v>0</v>
      </c>
      <c r="HL40" s="152">
        <v>614.08074599999998</v>
      </c>
      <c r="HM40" s="152">
        <v>84.240941000000007</v>
      </c>
      <c r="HN40" s="152">
        <v>185.830658</v>
      </c>
    </row>
    <row r="41" spans="1:222" x14ac:dyDescent="0.3">
      <c r="A41" s="151">
        <v>40179</v>
      </c>
      <c r="B41" s="152">
        <v>473.391865</v>
      </c>
      <c r="C41" s="152">
        <v>80349.303291999997</v>
      </c>
      <c r="D41" s="152">
        <v>66701.642588999995</v>
      </c>
      <c r="E41" s="152">
        <v>66596.615999999995</v>
      </c>
      <c r="F41" s="152">
        <v>105.026589</v>
      </c>
      <c r="G41" s="152">
        <v>6528.4687370000001</v>
      </c>
      <c r="H41" s="152">
        <v>1501.942526</v>
      </c>
      <c r="I41" s="152">
        <v>3625.8027659999998</v>
      </c>
      <c r="J41" s="152">
        <v>390.036587</v>
      </c>
      <c r="K41" s="152">
        <v>96.923906000000002</v>
      </c>
      <c r="L41" s="152">
        <v>1959.8040980000001</v>
      </c>
      <c r="M41" s="152">
        <v>1178.6000289999999</v>
      </c>
      <c r="N41" s="152">
        <v>862.04702899999995</v>
      </c>
      <c r="O41" s="152">
        <v>316.553</v>
      </c>
      <c r="P41" s="152">
        <v>588.331728</v>
      </c>
      <c r="Q41" s="152">
        <v>2.9494660000000001</v>
      </c>
      <c r="R41" s="152">
        <v>5159.3878679999998</v>
      </c>
      <c r="S41" s="152">
        <v>5002.7507740000001</v>
      </c>
      <c r="T41" s="152">
        <v>156.63709399999999</v>
      </c>
      <c r="U41" s="152">
        <v>79875.911426999999</v>
      </c>
      <c r="V41" s="152">
        <v>66376.698665999997</v>
      </c>
      <c r="W41" s="152">
        <v>66224.754000000001</v>
      </c>
      <c r="X41" s="152">
        <v>151.94466600000001</v>
      </c>
      <c r="Y41" s="152">
        <v>7754.0654919999997</v>
      </c>
      <c r="Z41" s="152">
        <v>2391.2667000000001</v>
      </c>
      <c r="AA41" s="152">
        <v>1626.723358</v>
      </c>
      <c r="AB41" s="152">
        <v>713.73947299999998</v>
      </c>
      <c r="AC41" s="152">
        <v>821.05203600000004</v>
      </c>
      <c r="AD41" s="152">
        <v>5698.3797199999999</v>
      </c>
      <c r="AE41" s="152">
        <v>3436.4799290000001</v>
      </c>
      <c r="AF41" s="152">
        <v>2404.7619289999998</v>
      </c>
      <c r="AG41" s="152">
        <v>1031.7180000000001</v>
      </c>
      <c r="AH41" s="152">
        <v>2260.6887369999999</v>
      </c>
      <c r="AI41" s="152">
        <v>1363.094887</v>
      </c>
      <c r="AJ41" s="152">
        <v>897.59384999999997</v>
      </c>
      <c r="AK41" s="152">
        <v>1.2110540000000001</v>
      </c>
      <c r="AL41" s="152">
        <v>46.767549000000002</v>
      </c>
      <c r="AM41" s="152">
        <v>0</v>
      </c>
      <c r="AN41" s="152">
        <v>46.767549000000002</v>
      </c>
      <c r="AO41" s="152">
        <v>-48.440731999999997</v>
      </c>
      <c r="AP41" s="152">
        <v>11.315688</v>
      </c>
      <c r="AQ41" s="152">
        <v>59.756419999999999</v>
      </c>
      <c r="AR41" s="152">
        <v>-8880.2694580000007</v>
      </c>
      <c r="AS41" s="152">
        <v>-5523.4157720000003</v>
      </c>
      <c r="AT41" s="152">
        <v>3430.401249</v>
      </c>
      <c r="AU41" s="152">
        <v>4106.7593880000004</v>
      </c>
      <c r="AV41" s="152">
        <v>3244.7123590000001</v>
      </c>
      <c r="AW41" s="152">
        <v>862.04702899999995</v>
      </c>
      <c r="AX41" s="152">
        <v>-676.35813900000005</v>
      </c>
      <c r="AY41" s="152">
        <v>8953.8170210000008</v>
      </c>
      <c r="AZ41" s="152">
        <v>5352.8364929999998</v>
      </c>
      <c r="BA41" s="152">
        <v>2948.074564</v>
      </c>
      <c r="BB41" s="152">
        <v>2404.7619289999998</v>
      </c>
      <c r="BC41" s="152">
        <v>3600.980528</v>
      </c>
      <c r="BD41" s="152">
        <v>-9368.7919610000008</v>
      </c>
      <c r="BE41" s="152">
        <v>1168.8789420000001</v>
      </c>
      <c r="BF41" s="152">
        <v>640.08231799999999</v>
      </c>
      <c r="BG41" s="152">
        <v>528.79662399999995</v>
      </c>
      <c r="BH41" s="152">
        <v>10537.670903</v>
      </c>
      <c r="BI41" s="152">
        <v>-765.67287599999997</v>
      </c>
      <c r="BJ41" s="152">
        <v>11303.343779000001</v>
      </c>
      <c r="BK41" s="152">
        <v>0</v>
      </c>
      <c r="BL41" s="152">
        <v>44.286903000000002</v>
      </c>
      <c r="BM41" s="152">
        <v>40.795296</v>
      </c>
      <c r="BN41" s="152">
        <v>3.4916070000000001</v>
      </c>
      <c r="BO41" s="152">
        <v>0</v>
      </c>
      <c r="BP41" s="152">
        <v>0</v>
      </c>
      <c r="BQ41" s="152">
        <v>0</v>
      </c>
      <c r="BR41" s="152">
        <v>0</v>
      </c>
      <c r="BS41" s="152">
        <v>-34.712130999999999</v>
      </c>
      <c r="BT41" s="152">
        <v>4166.1620229999999</v>
      </c>
      <c r="BU41" s="152">
        <v>3116.3779720000002</v>
      </c>
      <c r="BV41" s="152">
        <v>-1049.7840510000001</v>
      </c>
      <c r="BW41" s="152">
        <v>-3743.997253</v>
      </c>
      <c r="BX41" s="152">
        <v>-3283.8141999999998</v>
      </c>
      <c r="BY41" s="152">
        <v>-460.18305299999997</v>
      </c>
      <c r="BZ41" s="152">
        <v>-460.16646400000002</v>
      </c>
      <c r="CA41" s="152">
        <v>-1.6589E-2</v>
      </c>
      <c r="CB41" s="152">
        <v>0</v>
      </c>
      <c r="CC41" s="152">
        <v>1880.4883830000001</v>
      </c>
      <c r="CD41" s="152">
        <v>1713.0921269999999</v>
      </c>
      <c r="CE41" s="152">
        <v>-167.39625599999999</v>
      </c>
      <c r="CF41" s="152">
        <v>-9305.2205909999993</v>
      </c>
      <c r="CG41" s="152">
        <v>-900.65283199999999</v>
      </c>
      <c r="CH41" s="152">
        <v>324.94392299999998</v>
      </c>
      <c r="CI41" s="152">
        <v>2673.2280000000001</v>
      </c>
      <c r="CJ41" s="152">
        <v>-2301.366</v>
      </c>
      <c r="CK41" s="152">
        <v>-46.918076999999997</v>
      </c>
      <c r="CL41" s="152">
        <v>-1225.596755</v>
      </c>
      <c r="CM41" s="152">
        <v>-3738.5756219999998</v>
      </c>
      <c r="CN41" s="152">
        <v>5112.6203189999997</v>
      </c>
      <c r="CO41" s="152">
        <v>-10760.757841000001</v>
      </c>
      <c r="CP41" s="152">
        <v>65418.07</v>
      </c>
      <c r="CQ41" s="152">
        <v>1178.546</v>
      </c>
      <c r="CR41" s="152">
        <v>1079.632703</v>
      </c>
      <c r="CS41" s="152">
        <v>0</v>
      </c>
      <c r="CT41" s="152">
        <v>422.30982299999999</v>
      </c>
      <c r="CU41" s="152">
        <v>189.922875</v>
      </c>
      <c r="CV41" s="152">
        <v>66188.376000000004</v>
      </c>
      <c r="CW41" s="152">
        <v>36.378</v>
      </c>
      <c r="CX41" s="152">
        <v>397.06384700000001</v>
      </c>
      <c r="CY41" s="152">
        <v>1913.5872019999999</v>
      </c>
      <c r="CZ41" s="152">
        <v>80.615651</v>
      </c>
      <c r="DA41" s="152">
        <v>9561.4344149999997</v>
      </c>
      <c r="DB41" s="152">
        <v>18441.703872999999</v>
      </c>
      <c r="DC41" s="152">
        <v>0</v>
      </c>
      <c r="DD41" s="152">
        <v>-53.461143999999997</v>
      </c>
      <c r="DE41" s="152">
        <v>-53.734532000000002</v>
      </c>
      <c r="DF41" s="152">
        <v>0.27338800000000002</v>
      </c>
      <c r="DG41" s="152">
        <v>0</v>
      </c>
      <c r="DH41" s="152">
        <v>693.54346199999998</v>
      </c>
      <c r="DI41" s="152">
        <v>693.54346199999998</v>
      </c>
      <c r="DJ41" s="152">
        <v>0</v>
      </c>
      <c r="DK41" s="152">
        <v>0</v>
      </c>
      <c r="DL41" s="152">
        <v>32.615183000000002</v>
      </c>
      <c r="DM41" s="152">
        <v>32.603391999999999</v>
      </c>
      <c r="DN41" s="152">
        <v>1.1790999999999999E-2</v>
      </c>
      <c r="DO41" s="152">
        <v>0</v>
      </c>
      <c r="DP41" s="152">
        <v>496.18144100000001</v>
      </c>
      <c r="DQ41" s="152">
        <v>94.181441000000007</v>
      </c>
      <c r="DR41" s="152">
        <v>402</v>
      </c>
      <c r="DS41" s="152">
        <v>44.286903000000002</v>
      </c>
      <c r="DT41" s="152">
        <v>5037.6854020000001</v>
      </c>
      <c r="DU41" s="152">
        <v>1980.0684120000001</v>
      </c>
      <c r="DV41" s="152">
        <v>0</v>
      </c>
      <c r="DW41" s="152">
        <v>1980.0684120000001</v>
      </c>
      <c r="DX41" s="152">
        <v>1980.0684120000001</v>
      </c>
      <c r="DY41" s="152">
        <v>3057.61699</v>
      </c>
      <c r="DZ41" s="152">
        <v>-359.9</v>
      </c>
      <c r="EA41" s="152">
        <v>3417.5169900000001</v>
      </c>
      <c r="EB41" s="152">
        <v>3417.5169900000001</v>
      </c>
      <c r="EC41" s="152">
        <v>6221.3714739999996</v>
      </c>
      <c r="ED41" s="152">
        <v>201.03373999999999</v>
      </c>
      <c r="EE41" s="152">
        <v>0</v>
      </c>
      <c r="EF41" s="152">
        <v>201.03373999999999</v>
      </c>
      <c r="EG41" s="152">
        <v>6020.3377339999997</v>
      </c>
      <c r="EH41" s="152">
        <v>1139.8</v>
      </c>
      <c r="EI41" s="152">
        <v>0</v>
      </c>
      <c r="EJ41" s="152">
        <v>1139.8</v>
      </c>
      <c r="EK41" s="152">
        <v>4880.5377339999995</v>
      </c>
      <c r="EL41" s="152">
        <v>-2.4684179999999998</v>
      </c>
      <c r="EM41" s="152">
        <v>4883.0061519999999</v>
      </c>
      <c r="EN41" s="152">
        <v>-23.310063</v>
      </c>
      <c r="EO41" s="152">
        <v>-988.54467999999997</v>
      </c>
      <c r="EP41" s="152">
        <v>549.90275699999995</v>
      </c>
      <c r="EQ41" s="152">
        <v>-1538.447437</v>
      </c>
      <c r="ER41" s="152">
        <v>0</v>
      </c>
      <c r="ES41" s="152">
        <v>4128.2327150000001</v>
      </c>
      <c r="ET41" s="152">
        <v>-6.1992789999999998</v>
      </c>
      <c r="EU41" s="152">
        <v>4134.4319939999996</v>
      </c>
      <c r="EV41" s="152">
        <v>0</v>
      </c>
      <c r="EW41" s="152">
        <v>4134.4319939999996</v>
      </c>
      <c r="EX41" s="152">
        <v>0</v>
      </c>
      <c r="EY41" s="152">
        <v>2169.5525539999999</v>
      </c>
      <c r="EZ41" s="152">
        <v>3123.5822330000001</v>
      </c>
      <c r="FA41" s="152">
        <v>3467.182233</v>
      </c>
      <c r="FB41" s="152">
        <v>3469.0435160000002</v>
      </c>
      <c r="FC41" s="152">
        <v>-1.861283</v>
      </c>
      <c r="FD41" s="152">
        <v>-343.6</v>
      </c>
      <c r="FE41" s="152">
        <v>-103.7</v>
      </c>
      <c r="FF41" s="152">
        <v>-239.9</v>
      </c>
      <c r="FG41" s="152">
        <v>272.10000000000002</v>
      </c>
      <c r="FH41" s="152">
        <v>0</v>
      </c>
      <c r="FI41" s="152">
        <v>272.10000000000002</v>
      </c>
      <c r="FJ41" s="152">
        <v>-1226.1296789999999</v>
      </c>
      <c r="FK41" s="152">
        <v>0</v>
      </c>
      <c r="FL41" s="152">
        <v>0</v>
      </c>
      <c r="FM41" s="152">
        <v>0</v>
      </c>
      <c r="FN41" s="152">
        <v>-1226.1296789999999</v>
      </c>
      <c r="FO41" s="152">
        <v>251</v>
      </c>
      <c r="FP41" s="152">
        <v>0</v>
      </c>
      <c r="FQ41" s="152">
        <v>251</v>
      </c>
      <c r="FR41" s="152">
        <v>-1477.1296789999999</v>
      </c>
      <c r="FS41" s="152">
        <v>-1598.885323</v>
      </c>
      <c r="FT41" s="152">
        <v>121.755644</v>
      </c>
      <c r="FU41" s="152">
        <v>524.66064800000004</v>
      </c>
      <c r="FV41" s="152">
        <v>297.760648</v>
      </c>
      <c r="FW41" s="152">
        <v>297.760648</v>
      </c>
      <c r="FX41" s="152">
        <v>0</v>
      </c>
      <c r="FY41" s="152">
        <v>226.9</v>
      </c>
      <c r="FZ41" s="152">
        <v>0</v>
      </c>
      <c r="GA41" s="152">
        <v>0</v>
      </c>
      <c r="GB41" s="152">
        <v>0</v>
      </c>
      <c r="GC41" s="152">
        <v>226.9</v>
      </c>
      <c r="GD41" s="152">
        <v>226.9</v>
      </c>
      <c r="GE41" s="152">
        <v>226.9</v>
      </c>
      <c r="GF41" s="152">
        <v>0</v>
      </c>
      <c r="GG41" s="152">
        <v>0</v>
      </c>
      <c r="GH41" s="152">
        <v>0</v>
      </c>
      <c r="GI41" s="152">
        <v>0</v>
      </c>
      <c r="GJ41" s="152">
        <v>6177.4854020000002</v>
      </c>
      <c r="GK41" s="152">
        <v>4360.1855009999999</v>
      </c>
      <c r="GL41" s="152">
        <v>-2877.4142000000002</v>
      </c>
      <c r="GM41" s="152">
        <v>1827.6301490000001</v>
      </c>
      <c r="GN41" s="152">
        <v>0</v>
      </c>
      <c r="GO41" s="152">
        <v>-34.712130999999999</v>
      </c>
      <c r="GP41" s="152">
        <v>0</v>
      </c>
      <c r="GQ41" s="152">
        <v>29.237113999999998</v>
      </c>
      <c r="GR41" s="152">
        <v>93.373434000000003</v>
      </c>
      <c r="GS41" s="152">
        <v>3.5504720000000001</v>
      </c>
      <c r="GT41" s="152">
        <v>56.728228999999999</v>
      </c>
      <c r="GU41" s="152">
        <v>150.26086900000001</v>
      </c>
      <c r="GV41" s="152">
        <v>568.82903899999997</v>
      </c>
      <c r="GW41" s="152">
        <v>54.527954000000001</v>
      </c>
      <c r="GX41" s="152">
        <v>492.42530399999998</v>
      </c>
      <c r="GY41" s="152">
        <v>21.875781</v>
      </c>
      <c r="GZ41" s="152">
        <v>63.646059999999999</v>
      </c>
      <c r="HA41" s="152">
        <v>45.061641000000002</v>
      </c>
      <c r="HB41" s="152">
        <v>79.765722999999994</v>
      </c>
      <c r="HC41" s="152">
        <v>27.425915</v>
      </c>
      <c r="HD41" s="152">
        <v>686.31355799999994</v>
      </c>
      <c r="HE41" s="152">
        <v>393.438805</v>
      </c>
      <c r="HF41" s="152">
        <v>427.61323099999998</v>
      </c>
      <c r="HG41" s="152">
        <v>684.02257899999995</v>
      </c>
      <c r="HH41" s="152">
        <v>348.41435200000001</v>
      </c>
      <c r="HI41" s="152">
        <v>878.95766700000001</v>
      </c>
      <c r="HJ41" s="152">
        <v>68.795479</v>
      </c>
      <c r="HK41" s="152">
        <v>53.944191000000004</v>
      </c>
      <c r="HL41" s="152">
        <v>756.21799699999997</v>
      </c>
      <c r="HM41" s="152">
        <v>86.795851999999996</v>
      </c>
      <c r="HN41" s="152">
        <v>123.327752</v>
      </c>
    </row>
    <row r="42" spans="1:222" x14ac:dyDescent="0.3">
      <c r="A42" s="153">
        <v>40269</v>
      </c>
      <c r="B42" s="152">
        <v>495.76546000000002</v>
      </c>
      <c r="C42" s="152">
        <v>89836.033727000002</v>
      </c>
      <c r="D42" s="152">
        <v>74730.436184999999</v>
      </c>
      <c r="E42" s="152">
        <v>74641.430999999997</v>
      </c>
      <c r="F42" s="152">
        <v>89.005184999999997</v>
      </c>
      <c r="G42" s="152">
        <v>5178.5530269999999</v>
      </c>
      <c r="H42" s="152">
        <v>881.97673399999996</v>
      </c>
      <c r="I42" s="152">
        <v>2839.7747420000001</v>
      </c>
      <c r="J42" s="152">
        <v>433.33240499999999</v>
      </c>
      <c r="K42" s="152">
        <v>108.71004499999999</v>
      </c>
      <c r="L42" s="152">
        <v>3732.6105750000002</v>
      </c>
      <c r="M42" s="152">
        <v>2939.567137</v>
      </c>
      <c r="N42" s="152">
        <v>2355.7911370000002</v>
      </c>
      <c r="O42" s="152">
        <v>583.77599999999995</v>
      </c>
      <c r="P42" s="152">
        <v>586.59777199999996</v>
      </c>
      <c r="Q42" s="152">
        <v>0.22078800000000001</v>
      </c>
      <c r="R42" s="152">
        <v>6194.4339399999999</v>
      </c>
      <c r="S42" s="152">
        <v>6023.0453180000004</v>
      </c>
      <c r="T42" s="152">
        <v>171.388622</v>
      </c>
      <c r="U42" s="152">
        <v>89340.268267000007</v>
      </c>
      <c r="V42" s="152">
        <v>74780.178889000003</v>
      </c>
      <c r="W42" s="152">
        <v>74724.850999999995</v>
      </c>
      <c r="X42" s="152">
        <v>55.327888999999999</v>
      </c>
      <c r="Y42" s="152">
        <v>7903.7234349999999</v>
      </c>
      <c r="Z42" s="152">
        <v>2625.0986950000001</v>
      </c>
      <c r="AA42" s="152">
        <v>1726.495944</v>
      </c>
      <c r="AB42" s="152">
        <v>850.10751300000004</v>
      </c>
      <c r="AC42" s="152">
        <v>431.66397599999999</v>
      </c>
      <c r="AD42" s="152">
        <v>6644.1434760000002</v>
      </c>
      <c r="AE42" s="152">
        <v>3307.005768</v>
      </c>
      <c r="AF42" s="152">
        <v>2185.6917680000001</v>
      </c>
      <c r="AG42" s="152">
        <v>1121.3140000000001</v>
      </c>
      <c r="AH42" s="152">
        <v>3337.1377080000002</v>
      </c>
      <c r="AI42" s="152">
        <v>2028.114253</v>
      </c>
      <c r="AJ42" s="152">
        <v>1309.023455</v>
      </c>
      <c r="AK42" s="152">
        <v>0</v>
      </c>
      <c r="AL42" s="152">
        <v>12.222467</v>
      </c>
      <c r="AM42" s="152">
        <v>0</v>
      </c>
      <c r="AN42" s="152">
        <v>12.222467</v>
      </c>
      <c r="AO42" s="152">
        <v>-42.412999999999997</v>
      </c>
      <c r="AP42" s="152">
        <v>0.26500000000000001</v>
      </c>
      <c r="AQ42" s="152">
        <v>42.677999999999997</v>
      </c>
      <c r="AR42" s="152">
        <v>-5783.38994</v>
      </c>
      <c r="AS42" s="152">
        <v>-1745.573862</v>
      </c>
      <c r="AT42" s="152">
        <v>8661.9735579999997</v>
      </c>
      <c r="AU42" s="152">
        <v>8085.016979</v>
      </c>
      <c r="AV42" s="152">
        <v>5729.2258419999998</v>
      </c>
      <c r="AW42" s="152">
        <v>2355.7911370000002</v>
      </c>
      <c r="AX42" s="152">
        <v>576.95657900000003</v>
      </c>
      <c r="AY42" s="152">
        <v>10407.547420000001</v>
      </c>
      <c r="AZ42" s="152">
        <v>8864.5824819999998</v>
      </c>
      <c r="BA42" s="152">
        <v>6678.8907140000001</v>
      </c>
      <c r="BB42" s="152">
        <v>2185.6917680000001</v>
      </c>
      <c r="BC42" s="152">
        <v>1542.9649380000001</v>
      </c>
      <c r="BD42" s="152">
        <v>-7291.7843489999996</v>
      </c>
      <c r="BE42" s="152">
        <v>-782.74745299999995</v>
      </c>
      <c r="BF42" s="152">
        <v>337.77331099999998</v>
      </c>
      <c r="BG42" s="152">
        <v>-1120.5207640000001</v>
      </c>
      <c r="BH42" s="152">
        <v>6509.0368959999996</v>
      </c>
      <c r="BI42" s="152">
        <v>1209.7747649999999</v>
      </c>
      <c r="BJ42" s="152">
        <v>5299.2621310000004</v>
      </c>
      <c r="BK42" s="152">
        <v>0</v>
      </c>
      <c r="BL42" s="152">
        <v>-35.593913999999998</v>
      </c>
      <c r="BM42" s="152">
        <v>-19.146073999999999</v>
      </c>
      <c r="BN42" s="152">
        <v>-16.447839999999999</v>
      </c>
      <c r="BO42" s="152">
        <v>0</v>
      </c>
      <c r="BP42" s="152">
        <v>0</v>
      </c>
      <c r="BQ42" s="152">
        <v>0</v>
      </c>
      <c r="BR42" s="152">
        <v>0</v>
      </c>
      <c r="BS42" s="152">
        <v>-257.87721199999999</v>
      </c>
      <c r="BT42" s="152">
        <v>-544.75372800000002</v>
      </c>
      <c r="BU42" s="152">
        <v>295.02918099999999</v>
      </c>
      <c r="BV42" s="152">
        <v>839.78290800000002</v>
      </c>
      <c r="BW42" s="152">
        <v>425.39071799999999</v>
      </c>
      <c r="BX42" s="152">
        <v>-8.8748339999999999</v>
      </c>
      <c r="BY42" s="152">
        <v>434.26555200000001</v>
      </c>
      <c r="BZ42" s="152">
        <v>434.33130699999998</v>
      </c>
      <c r="CA42" s="152">
        <v>-6.5754999999999994E-2</v>
      </c>
      <c r="CB42" s="152">
        <v>0</v>
      </c>
      <c r="CC42" s="152">
        <v>4056.5992110000002</v>
      </c>
      <c r="CD42" s="152">
        <v>3953.8046530000001</v>
      </c>
      <c r="CE42" s="152">
        <v>-102.79455799999999</v>
      </c>
      <c r="CF42" s="152">
        <v>-6236.7424000000001</v>
      </c>
      <c r="CG42" s="152">
        <v>-2774.9131120000002</v>
      </c>
      <c r="CH42" s="152">
        <v>-49.742704000000003</v>
      </c>
      <c r="CI42" s="152">
        <v>2208.8000000000002</v>
      </c>
      <c r="CJ42" s="152">
        <v>-2292.2199999999998</v>
      </c>
      <c r="CK42" s="152">
        <v>33.677295999999998</v>
      </c>
      <c r="CL42" s="152">
        <v>-2725.170408</v>
      </c>
      <c r="CM42" s="152">
        <v>-2911.532901</v>
      </c>
      <c r="CN42" s="152">
        <v>6182.2114730000003</v>
      </c>
      <c r="CO42" s="152">
        <v>-9839.9891509999998</v>
      </c>
      <c r="CP42" s="152">
        <v>73188.612999999998</v>
      </c>
      <c r="CQ42" s="152">
        <v>1452.818</v>
      </c>
      <c r="CR42" s="152">
        <v>451.47072700000001</v>
      </c>
      <c r="CS42" s="152">
        <v>0</v>
      </c>
      <c r="CT42" s="152">
        <v>430.50600700000001</v>
      </c>
      <c r="CU42" s="152">
        <v>206.22487799999999</v>
      </c>
      <c r="CV42" s="152">
        <v>74679.122000000003</v>
      </c>
      <c r="CW42" s="152">
        <v>45.728999999999999</v>
      </c>
      <c r="CX42" s="152">
        <v>412.69246900000002</v>
      </c>
      <c r="CY42" s="152">
        <v>2159.6002709999998</v>
      </c>
      <c r="CZ42" s="152">
        <v>52.805954999999997</v>
      </c>
      <c r="DA42" s="152">
        <v>11972.977285000001</v>
      </c>
      <c r="DB42" s="152">
        <v>17756.367224000001</v>
      </c>
      <c r="DC42" s="152">
        <v>0</v>
      </c>
      <c r="DD42" s="152">
        <v>-54.592309</v>
      </c>
      <c r="DE42" s="152">
        <v>-53.251413999999997</v>
      </c>
      <c r="DF42" s="152">
        <v>-1.3408949999999999</v>
      </c>
      <c r="DG42" s="152">
        <v>0</v>
      </c>
      <c r="DH42" s="152">
        <v>392.36561999999998</v>
      </c>
      <c r="DI42" s="152">
        <v>392.36561999999998</v>
      </c>
      <c r="DJ42" s="152">
        <v>0</v>
      </c>
      <c r="DK42" s="152">
        <v>0</v>
      </c>
      <c r="DL42" s="152">
        <v>196.915873</v>
      </c>
      <c r="DM42" s="152">
        <v>196.90275600000001</v>
      </c>
      <c r="DN42" s="152">
        <v>1.3117E-2</v>
      </c>
      <c r="DO42" s="152">
        <v>0</v>
      </c>
      <c r="DP42" s="152">
        <v>-1317.436637</v>
      </c>
      <c r="DQ42" s="152">
        <v>-271.43663700000002</v>
      </c>
      <c r="DR42" s="152">
        <v>-1046</v>
      </c>
      <c r="DS42" s="152">
        <v>-35.593913999999998</v>
      </c>
      <c r="DT42" s="152">
        <v>3140.801645</v>
      </c>
      <c r="DU42" s="152">
        <v>-1159.8556349999999</v>
      </c>
      <c r="DV42" s="152">
        <v>0</v>
      </c>
      <c r="DW42" s="152">
        <v>-1159.8556349999999</v>
      </c>
      <c r="DX42" s="152">
        <v>-1159.8556349999999</v>
      </c>
      <c r="DY42" s="152">
        <v>4300.6572800000004</v>
      </c>
      <c r="DZ42" s="152">
        <v>923.5</v>
      </c>
      <c r="EA42" s="152">
        <v>3377.1572799999999</v>
      </c>
      <c r="EB42" s="152">
        <v>3377.1572799999999</v>
      </c>
      <c r="EC42" s="152">
        <v>2194.0544</v>
      </c>
      <c r="ED42" s="152">
        <v>149.26561699999999</v>
      </c>
      <c r="EE42" s="152">
        <v>0</v>
      </c>
      <c r="EF42" s="152">
        <v>149.26561699999999</v>
      </c>
      <c r="EG42" s="152">
        <v>2044.788783</v>
      </c>
      <c r="EH42" s="152">
        <v>-2397.9</v>
      </c>
      <c r="EI42" s="152">
        <v>0</v>
      </c>
      <c r="EJ42" s="152">
        <v>-2397.9</v>
      </c>
      <c r="EK42" s="152">
        <v>4442.6887829999996</v>
      </c>
      <c r="EL42" s="152">
        <v>86.096000000000004</v>
      </c>
      <c r="EM42" s="152">
        <v>4356.5927830000001</v>
      </c>
      <c r="EN42" s="152">
        <v>15.970470000000001</v>
      </c>
      <c r="EO42" s="152">
        <v>358.09947</v>
      </c>
      <c r="EP42" s="152">
        <v>611.62069699999995</v>
      </c>
      <c r="EQ42" s="152">
        <v>-253.52122700000001</v>
      </c>
      <c r="ER42" s="152">
        <v>0</v>
      </c>
      <c r="ES42" s="152">
        <v>-79.040758999999994</v>
      </c>
      <c r="ET42" s="152">
        <v>4.2446570000000001</v>
      </c>
      <c r="EU42" s="152">
        <v>-83.285415999999998</v>
      </c>
      <c r="EV42" s="152">
        <v>0</v>
      </c>
      <c r="EW42" s="152">
        <v>-83.285415999999998</v>
      </c>
      <c r="EX42" s="152">
        <v>0</v>
      </c>
      <c r="EY42" s="152">
        <v>500.07644399999998</v>
      </c>
      <c r="EZ42" s="152">
        <v>-568.79660699999999</v>
      </c>
      <c r="FA42" s="152">
        <v>-553.69660699999997</v>
      </c>
      <c r="FB42" s="152">
        <v>-531.11870899999997</v>
      </c>
      <c r="FC42" s="152">
        <v>-22.577897</v>
      </c>
      <c r="FD42" s="152">
        <v>-15.1</v>
      </c>
      <c r="FE42" s="152">
        <v>66.599999999999994</v>
      </c>
      <c r="FF42" s="152">
        <v>-81.7</v>
      </c>
      <c r="FG42" s="152">
        <v>826.8</v>
      </c>
      <c r="FH42" s="152">
        <v>0</v>
      </c>
      <c r="FI42" s="152">
        <v>826.8</v>
      </c>
      <c r="FJ42" s="152">
        <v>242.07305099999999</v>
      </c>
      <c r="FK42" s="152">
        <v>0</v>
      </c>
      <c r="FL42" s="152">
        <v>0</v>
      </c>
      <c r="FM42" s="152">
        <v>0</v>
      </c>
      <c r="FN42" s="152">
        <v>242.07305099999999</v>
      </c>
      <c r="FO42" s="152">
        <v>730.9</v>
      </c>
      <c r="FP42" s="152">
        <v>0</v>
      </c>
      <c r="FQ42" s="152">
        <v>730.9</v>
      </c>
      <c r="FR42" s="152">
        <v>-488.82694900000001</v>
      </c>
      <c r="FS42" s="152">
        <v>403.373063</v>
      </c>
      <c r="FT42" s="152">
        <v>-892.20001200000002</v>
      </c>
      <c r="FU42" s="152">
        <v>-85.684253999999996</v>
      </c>
      <c r="FV42" s="152">
        <v>-23.684253999999999</v>
      </c>
      <c r="FW42" s="152">
        <v>-23.684253999999999</v>
      </c>
      <c r="FX42" s="152">
        <v>0</v>
      </c>
      <c r="FY42" s="152">
        <v>-62</v>
      </c>
      <c r="FZ42" s="152">
        <v>0</v>
      </c>
      <c r="GA42" s="152">
        <v>0</v>
      </c>
      <c r="GB42" s="152">
        <v>0</v>
      </c>
      <c r="GC42" s="152">
        <v>-62</v>
      </c>
      <c r="GD42" s="152">
        <v>-62</v>
      </c>
      <c r="GE42" s="152">
        <v>-62</v>
      </c>
      <c r="GF42" s="152">
        <v>0</v>
      </c>
      <c r="GG42" s="152">
        <v>0</v>
      </c>
      <c r="GH42" s="152">
        <v>0</v>
      </c>
      <c r="GI42" s="152">
        <v>0</v>
      </c>
      <c r="GJ42" s="152">
        <v>742.90164500000003</v>
      </c>
      <c r="GK42" s="152">
        <v>5766.1352509999997</v>
      </c>
      <c r="GL42" s="152">
        <v>1471.7251659999999</v>
      </c>
      <c r="GM42" s="152">
        <v>-631.94225800000004</v>
      </c>
      <c r="GN42" s="152">
        <v>0</v>
      </c>
      <c r="GO42" s="152">
        <v>-257.87721199999999</v>
      </c>
      <c r="GP42" s="152">
        <v>0</v>
      </c>
      <c r="GQ42" s="152">
        <v>32.612687999999999</v>
      </c>
      <c r="GR42" s="152">
        <v>106.535858</v>
      </c>
      <c r="GS42" s="152">
        <v>2.1741869999999999</v>
      </c>
      <c r="GT42" s="152">
        <v>57.041645000000003</v>
      </c>
      <c r="GU42" s="152">
        <v>143.412215</v>
      </c>
      <c r="GV42" s="152">
        <v>571.97092999999995</v>
      </c>
      <c r="GW42" s="152">
        <v>54.821589000000003</v>
      </c>
      <c r="GX42" s="152">
        <v>495.15610600000002</v>
      </c>
      <c r="GY42" s="152">
        <v>21.993234999999999</v>
      </c>
      <c r="GZ42" s="152">
        <v>63.646059999999999</v>
      </c>
      <c r="HA42" s="152">
        <v>46.075563000000002</v>
      </c>
      <c r="HB42" s="152">
        <v>127.843304</v>
      </c>
      <c r="HC42" s="152">
        <v>37.637613999999999</v>
      </c>
      <c r="HD42" s="152">
        <v>812.46989900000005</v>
      </c>
      <c r="HE42" s="152">
        <v>170.384738</v>
      </c>
      <c r="HF42" s="152">
        <v>261.27923800000002</v>
      </c>
      <c r="HG42" s="152">
        <v>744.90443900000002</v>
      </c>
      <c r="HH42" s="152">
        <v>313.45178399999998</v>
      </c>
      <c r="HI42" s="152">
        <v>867.61580700000002</v>
      </c>
      <c r="HJ42" s="152">
        <v>69.237112999999994</v>
      </c>
      <c r="HK42" s="152">
        <v>54.287636999999997</v>
      </c>
      <c r="HL42" s="152">
        <v>744.09105699999998</v>
      </c>
      <c r="HM42" s="152">
        <v>86.795851999999996</v>
      </c>
      <c r="HN42" s="152">
        <v>129.74612099999999</v>
      </c>
    </row>
    <row r="43" spans="1:222" x14ac:dyDescent="0.3">
      <c r="A43" s="154">
        <v>40360</v>
      </c>
      <c r="B43" s="152">
        <v>19.231128999999999</v>
      </c>
      <c r="C43" s="152">
        <v>89648.600745000003</v>
      </c>
      <c r="D43" s="152">
        <v>75676.389173000003</v>
      </c>
      <c r="E43" s="152">
        <v>75589.816999999995</v>
      </c>
      <c r="F43" s="152">
        <v>86.572173000000006</v>
      </c>
      <c r="G43" s="152">
        <v>5156.1907030000002</v>
      </c>
      <c r="H43" s="152">
        <v>871.93026799999996</v>
      </c>
      <c r="I43" s="152">
        <v>2581.0982909999998</v>
      </c>
      <c r="J43" s="152">
        <v>634.75234499999999</v>
      </c>
      <c r="K43" s="152">
        <v>105.898425</v>
      </c>
      <c r="L43" s="152">
        <v>2908.8171170000001</v>
      </c>
      <c r="M43" s="152">
        <v>2184.2454349999998</v>
      </c>
      <c r="N43" s="152">
        <v>726.564435</v>
      </c>
      <c r="O43" s="152">
        <v>1457.681</v>
      </c>
      <c r="P43" s="152">
        <v>533.78939200000002</v>
      </c>
      <c r="Q43" s="152">
        <v>1.3472420000000001</v>
      </c>
      <c r="R43" s="152">
        <v>5907.2037520000003</v>
      </c>
      <c r="S43" s="152">
        <v>5734.785202</v>
      </c>
      <c r="T43" s="152">
        <v>172.41855000000001</v>
      </c>
      <c r="U43" s="152">
        <v>89629.369615999996</v>
      </c>
      <c r="V43" s="152">
        <v>77898.518293000001</v>
      </c>
      <c r="W43" s="152">
        <v>77840.959000000003</v>
      </c>
      <c r="X43" s="152">
        <v>57.559292999999997</v>
      </c>
      <c r="Y43" s="152">
        <v>8641.8840199999995</v>
      </c>
      <c r="Z43" s="152">
        <v>2767.552909</v>
      </c>
      <c r="AA43" s="152">
        <v>1822.7222220000001</v>
      </c>
      <c r="AB43" s="152">
        <v>649.45122500000002</v>
      </c>
      <c r="AC43" s="152">
        <v>645.53447300000005</v>
      </c>
      <c r="AD43" s="152">
        <v>3073.9810000000002</v>
      </c>
      <c r="AE43" s="152">
        <v>353.83072099999998</v>
      </c>
      <c r="AF43" s="152">
        <v>75.766721000000004</v>
      </c>
      <c r="AG43" s="152">
        <v>278.06400000000002</v>
      </c>
      <c r="AH43" s="152">
        <v>2719.5785089999999</v>
      </c>
      <c r="AI43" s="152">
        <v>1317.2485449999999</v>
      </c>
      <c r="AJ43" s="152">
        <v>1402.329964</v>
      </c>
      <c r="AK43" s="152">
        <v>0.57177</v>
      </c>
      <c r="AL43" s="152">
        <v>14.986302999999999</v>
      </c>
      <c r="AM43" s="152">
        <v>0</v>
      </c>
      <c r="AN43" s="152">
        <v>14.986302999999999</v>
      </c>
      <c r="AO43" s="152">
        <v>-30.118368</v>
      </c>
      <c r="AP43" s="152">
        <v>36.35284</v>
      </c>
      <c r="AQ43" s="152">
        <v>66.471208000000004</v>
      </c>
      <c r="AR43" s="152">
        <v>-3005.082136</v>
      </c>
      <c r="AS43" s="152">
        <v>-690.66992400000004</v>
      </c>
      <c r="AT43" s="152">
        <v>2496.8035599999998</v>
      </c>
      <c r="AU43" s="152">
        <v>1489.6411519999999</v>
      </c>
      <c r="AV43" s="152">
        <v>763.07671700000003</v>
      </c>
      <c r="AW43" s="152">
        <v>726.564435</v>
      </c>
      <c r="AX43" s="152">
        <v>1007.162408</v>
      </c>
      <c r="AY43" s="152">
        <v>3187.4734840000001</v>
      </c>
      <c r="AZ43" s="152">
        <v>2335.9029959999998</v>
      </c>
      <c r="BA43" s="152">
        <v>2260.1362749999998</v>
      </c>
      <c r="BB43" s="152">
        <v>75.766721000000004</v>
      </c>
      <c r="BC43" s="152">
        <v>851.57048799999995</v>
      </c>
      <c r="BD43" s="152">
        <v>-13434.99857</v>
      </c>
      <c r="BE43" s="152">
        <v>-3286.1955520000001</v>
      </c>
      <c r="BF43" s="152">
        <v>485.716026</v>
      </c>
      <c r="BG43" s="152">
        <v>-3771.9115780000002</v>
      </c>
      <c r="BH43" s="152">
        <v>10148.803018000001</v>
      </c>
      <c r="BI43" s="152">
        <v>-52.530290000000001</v>
      </c>
      <c r="BJ43" s="152">
        <v>10201.333307999999</v>
      </c>
      <c r="BK43" s="152">
        <v>0</v>
      </c>
      <c r="BL43" s="152">
        <v>10.384484</v>
      </c>
      <c r="BM43" s="152">
        <v>14.665679000000001</v>
      </c>
      <c r="BN43" s="152">
        <v>-4.2811950000000003</v>
      </c>
      <c r="BO43" s="152">
        <v>0</v>
      </c>
      <c r="BP43" s="152">
        <v>0</v>
      </c>
      <c r="BQ43" s="152">
        <v>0</v>
      </c>
      <c r="BR43" s="152">
        <v>0</v>
      </c>
      <c r="BS43" s="152">
        <v>806.26833499999998</v>
      </c>
      <c r="BT43" s="152">
        <v>2467.324584</v>
      </c>
      <c r="BU43" s="152">
        <v>6584.362725</v>
      </c>
      <c r="BV43" s="152">
        <v>4117.0381399999997</v>
      </c>
      <c r="BW43" s="152">
        <v>2352.6954580000001</v>
      </c>
      <c r="BX43" s="152">
        <v>-20.717262000000002</v>
      </c>
      <c r="BY43" s="152">
        <v>2373.4127199999998</v>
      </c>
      <c r="BZ43" s="152">
        <v>2373.4145880000001</v>
      </c>
      <c r="CA43" s="152">
        <v>-1.8680000000000001E-3</v>
      </c>
      <c r="CB43" s="152">
        <v>0</v>
      </c>
      <c r="CC43" s="152">
        <v>7846.9934389999999</v>
      </c>
      <c r="CD43" s="152">
        <v>8127.6320139999998</v>
      </c>
      <c r="CE43" s="152">
        <v>280.638575</v>
      </c>
      <c r="CF43" s="152">
        <v>-2994.1948969999999</v>
      </c>
      <c r="CG43" s="152">
        <v>-5707.8224369999998</v>
      </c>
      <c r="CH43" s="152">
        <v>-2222.1291200000001</v>
      </c>
      <c r="CI43" s="152">
        <v>2532.9450000000002</v>
      </c>
      <c r="CJ43" s="152">
        <v>-4784.0870000000004</v>
      </c>
      <c r="CK43" s="152">
        <v>29.012879999999999</v>
      </c>
      <c r="CL43" s="152">
        <v>-3485.6933170000002</v>
      </c>
      <c r="CM43" s="152">
        <v>-165.163883</v>
      </c>
      <c r="CN43" s="152">
        <v>5892.2174489999998</v>
      </c>
      <c r="CO43" s="152">
        <v>-10852.075575000001</v>
      </c>
      <c r="CP43" s="152">
        <v>74149.539999999994</v>
      </c>
      <c r="CQ43" s="152">
        <v>1440.277</v>
      </c>
      <c r="CR43" s="152">
        <v>501.677865</v>
      </c>
      <c r="CS43" s="152">
        <v>0</v>
      </c>
      <c r="CT43" s="152">
        <v>370.25240300000002</v>
      </c>
      <c r="CU43" s="152">
        <v>189.43504799999999</v>
      </c>
      <c r="CV43" s="152">
        <v>77795.024000000005</v>
      </c>
      <c r="CW43" s="152">
        <v>45.935000000000002</v>
      </c>
      <c r="CX43" s="152">
        <v>486.01025199999998</v>
      </c>
      <c r="CY43" s="152">
        <v>2227.0330359999998</v>
      </c>
      <c r="CZ43" s="152">
        <v>54.509621000000003</v>
      </c>
      <c r="DA43" s="152">
        <v>14448.232507000001</v>
      </c>
      <c r="DB43" s="152">
        <v>17453.314642000001</v>
      </c>
      <c r="DC43" s="152">
        <v>0</v>
      </c>
      <c r="DD43" s="152">
        <v>-66.453574000000003</v>
      </c>
      <c r="DE43" s="152">
        <v>-63.803536000000001</v>
      </c>
      <c r="DF43" s="152">
        <v>-2.6500379999999999</v>
      </c>
      <c r="DG43" s="152">
        <v>0</v>
      </c>
      <c r="DH43" s="152">
        <v>552.16959999999995</v>
      </c>
      <c r="DI43" s="152">
        <v>552.16959999999995</v>
      </c>
      <c r="DJ43" s="152">
        <v>0</v>
      </c>
      <c r="DK43" s="152">
        <v>0</v>
      </c>
      <c r="DL43" s="152">
        <v>-158.10621599999999</v>
      </c>
      <c r="DM43" s="152">
        <v>-158.091611</v>
      </c>
      <c r="DN43" s="152">
        <v>-1.4605E-2</v>
      </c>
      <c r="DO43" s="152">
        <v>0</v>
      </c>
      <c r="DP43" s="152">
        <v>-3613.8053620000001</v>
      </c>
      <c r="DQ43" s="152">
        <v>-50.805362000000002</v>
      </c>
      <c r="DR43" s="152">
        <v>-3563</v>
      </c>
      <c r="DS43" s="152">
        <v>10.384484</v>
      </c>
      <c r="DT43" s="152">
        <v>5720.7595460000002</v>
      </c>
      <c r="DU43" s="152">
        <v>625.48486500000001</v>
      </c>
      <c r="DV43" s="152">
        <v>0</v>
      </c>
      <c r="DW43" s="152">
        <v>625.48486500000001</v>
      </c>
      <c r="DX43" s="152">
        <v>625.48486500000001</v>
      </c>
      <c r="DY43" s="152">
        <v>5095.2746809999999</v>
      </c>
      <c r="DZ43" s="152">
        <v>1107.8</v>
      </c>
      <c r="EA43" s="152">
        <v>3987.4746810000001</v>
      </c>
      <c r="EB43" s="152">
        <v>3987.4746810000001</v>
      </c>
      <c r="EC43" s="152">
        <v>4470.1892779999998</v>
      </c>
      <c r="ED43" s="152">
        <v>60.341920999999999</v>
      </c>
      <c r="EE43" s="152">
        <v>0</v>
      </c>
      <c r="EF43" s="152">
        <v>60.341920999999999</v>
      </c>
      <c r="EG43" s="152">
        <v>4409.8473569999996</v>
      </c>
      <c r="EH43" s="152">
        <v>3744.5</v>
      </c>
      <c r="EI43" s="152">
        <v>0</v>
      </c>
      <c r="EJ43" s="152">
        <v>3744.5</v>
      </c>
      <c r="EK43" s="152">
        <v>665.34735699999999</v>
      </c>
      <c r="EL43" s="152">
        <v>0.5</v>
      </c>
      <c r="EM43" s="152">
        <v>664.84735699999999</v>
      </c>
      <c r="EN43" s="152">
        <v>-7.4889910000000004</v>
      </c>
      <c r="EO43" s="152">
        <v>1984.457924</v>
      </c>
      <c r="EP43" s="152">
        <v>1888.625577</v>
      </c>
      <c r="EQ43" s="152">
        <v>95.832346999999999</v>
      </c>
      <c r="ER43" s="152">
        <v>0</v>
      </c>
      <c r="ES43" s="152">
        <v>4607.3937919999998</v>
      </c>
      <c r="ET43" s="152">
        <v>-1.5372440000000001</v>
      </c>
      <c r="EU43" s="152">
        <v>4608.9310359999999</v>
      </c>
      <c r="EV43" s="152">
        <v>0</v>
      </c>
      <c r="EW43" s="152">
        <v>4608.9310359999999</v>
      </c>
      <c r="EX43" s="152">
        <v>0</v>
      </c>
      <c r="EY43" s="152">
        <v>1175.5442989999999</v>
      </c>
      <c r="EZ43" s="152">
        <v>3073.7363789999999</v>
      </c>
      <c r="FA43" s="152">
        <v>3250.9363790000002</v>
      </c>
      <c r="FB43" s="152">
        <v>3179.940478</v>
      </c>
      <c r="FC43" s="152">
        <v>70.995901000000003</v>
      </c>
      <c r="FD43" s="152">
        <v>-177.2</v>
      </c>
      <c r="FE43" s="152">
        <v>-78.900000000000006</v>
      </c>
      <c r="FF43" s="152">
        <v>-98.3</v>
      </c>
      <c r="FG43" s="152">
        <v>-0.5</v>
      </c>
      <c r="FH43" s="152">
        <v>0</v>
      </c>
      <c r="FI43" s="152">
        <v>-0.5</v>
      </c>
      <c r="FJ43" s="152">
        <v>-1897.69208</v>
      </c>
      <c r="FK43" s="152">
        <v>0</v>
      </c>
      <c r="FL43" s="152">
        <v>0</v>
      </c>
      <c r="FM43" s="152">
        <v>0</v>
      </c>
      <c r="FN43" s="152">
        <v>-1897.69208</v>
      </c>
      <c r="FO43" s="152">
        <v>-1427.8</v>
      </c>
      <c r="FP43" s="152">
        <v>0</v>
      </c>
      <c r="FQ43" s="152">
        <v>-1427.8</v>
      </c>
      <c r="FR43" s="152">
        <v>-469.89208000000002</v>
      </c>
      <c r="FS43" s="152">
        <v>371.76555200000001</v>
      </c>
      <c r="FT43" s="152">
        <v>-841.65763200000004</v>
      </c>
      <c r="FU43" s="152">
        <v>588.79838299999994</v>
      </c>
      <c r="FV43" s="152">
        <v>677.39838299999997</v>
      </c>
      <c r="FW43" s="152">
        <v>677.39838299999997</v>
      </c>
      <c r="FX43" s="152">
        <v>0</v>
      </c>
      <c r="FY43" s="152">
        <v>-88.6</v>
      </c>
      <c r="FZ43" s="152">
        <v>0</v>
      </c>
      <c r="GA43" s="152">
        <v>0</v>
      </c>
      <c r="GB43" s="152">
        <v>0</v>
      </c>
      <c r="GC43" s="152">
        <v>-88.6</v>
      </c>
      <c r="GD43" s="152">
        <v>-88.6</v>
      </c>
      <c r="GE43" s="152">
        <v>-88.6</v>
      </c>
      <c r="GF43" s="152">
        <v>0</v>
      </c>
      <c r="GG43" s="152">
        <v>0</v>
      </c>
      <c r="GH43" s="152">
        <v>0</v>
      </c>
      <c r="GI43" s="152">
        <v>0</v>
      </c>
      <c r="GJ43" s="152">
        <v>9465.2595459999993</v>
      </c>
      <c r="GK43" s="152">
        <v>683.54347199999995</v>
      </c>
      <c r="GL43" s="152">
        <v>-1714.817262</v>
      </c>
      <c r="GM43" s="152">
        <v>5831.8554020000001</v>
      </c>
      <c r="GN43" s="152">
        <v>0</v>
      </c>
      <c r="GO43" s="152">
        <v>806.26833499999998</v>
      </c>
      <c r="GP43" s="152">
        <v>0</v>
      </c>
      <c r="GQ43" s="152">
        <v>71.286403000000007</v>
      </c>
      <c r="GR43" s="152">
        <v>102.650454</v>
      </c>
      <c r="GS43" s="152">
        <v>3.2479710000000002</v>
      </c>
      <c r="GT43" s="152">
        <v>57.433413999999999</v>
      </c>
      <c r="GU43" s="152">
        <v>151.998761</v>
      </c>
      <c r="GV43" s="152">
        <v>575.67072599999995</v>
      </c>
      <c r="GW43" s="152">
        <v>55.173949999999998</v>
      </c>
      <c r="GX43" s="152">
        <v>498.35672399999999</v>
      </c>
      <c r="GY43" s="152">
        <v>22.140052000000001</v>
      </c>
      <c r="GZ43" s="152">
        <v>63.646059999999999</v>
      </c>
      <c r="HA43" s="152">
        <v>42.476010000000002</v>
      </c>
      <c r="HB43" s="152">
        <v>123.087689</v>
      </c>
      <c r="HC43" s="152">
        <v>34.893303000000003</v>
      </c>
      <c r="HD43" s="152">
        <v>614.55792199999996</v>
      </c>
      <c r="HE43" s="152">
        <v>247.34007199999999</v>
      </c>
      <c r="HF43" s="152">
        <v>398.19440100000003</v>
      </c>
      <c r="HG43" s="152">
        <v>771.32079999999996</v>
      </c>
      <c r="HH43" s="152">
        <v>334.84917000000002</v>
      </c>
      <c r="HI43" s="152">
        <v>1318.262193</v>
      </c>
      <c r="HJ43" s="152">
        <v>98.332154000000003</v>
      </c>
      <c r="HK43" s="152">
        <v>77.104619</v>
      </c>
      <c r="HL43" s="152">
        <v>1142.8254199999999</v>
      </c>
      <c r="HM43" s="152">
        <v>86.795851999999996</v>
      </c>
      <c r="HN43" s="152">
        <v>122.30748699999999</v>
      </c>
    </row>
    <row r="44" spans="1:222" x14ac:dyDescent="0.3">
      <c r="A44" s="155">
        <v>40452</v>
      </c>
      <c r="B44" s="152">
        <v>-4742.326247</v>
      </c>
      <c r="C44" s="152">
        <v>93462.728562000004</v>
      </c>
      <c r="D44" s="152">
        <v>81751.355232999995</v>
      </c>
      <c r="E44" s="152">
        <v>81645.282000000007</v>
      </c>
      <c r="F44" s="152">
        <v>106.073233</v>
      </c>
      <c r="G44" s="152">
        <v>5256.9578019999999</v>
      </c>
      <c r="H44" s="152">
        <v>892.20388200000002</v>
      </c>
      <c r="I44" s="152">
        <v>2945.0428040000002</v>
      </c>
      <c r="J44" s="152">
        <v>372.81008600000001</v>
      </c>
      <c r="K44" s="152">
        <v>97.530195000000006</v>
      </c>
      <c r="L44" s="152">
        <v>1051.996249</v>
      </c>
      <c r="M44" s="152">
        <v>264.217264</v>
      </c>
      <c r="N44" s="152">
        <v>-25.963906000000001</v>
      </c>
      <c r="O44" s="152">
        <v>290.18117000000001</v>
      </c>
      <c r="P44" s="152">
        <v>596.98443299999997</v>
      </c>
      <c r="Q44" s="152">
        <v>0</v>
      </c>
      <c r="R44" s="152">
        <v>5402.4192780000003</v>
      </c>
      <c r="S44" s="152">
        <v>5230.7580610000005</v>
      </c>
      <c r="T44" s="152">
        <v>171.66121699999999</v>
      </c>
      <c r="U44" s="152">
        <v>98205.054808999994</v>
      </c>
      <c r="V44" s="152">
        <v>82747.286873000005</v>
      </c>
      <c r="W44" s="152">
        <v>82691.255000000005</v>
      </c>
      <c r="X44" s="152">
        <v>56.031872999999997</v>
      </c>
      <c r="Y44" s="152">
        <v>8501.2289180000007</v>
      </c>
      <c r="Z44" s="152">
        <v>2784.9622530000001</v>
      </c>
      <c r="AA44" s="152">
        <v>2078.9759180000001</v>
      </c>
      <c r="AB44" s="152">
        <v>412.350258</v>
      </c>
      <c r="AC44" s="152">
        <v>634.13207899999998</v>
      </c>
      <c r="AD44" s="152">
        <v>6944.6182200000003</v>
      </c>
      <c r="AE44" s="152">
        <v>2946.310747</v>
      </c>
      <c r="AF44" s="152">
        <v>639.59474699999998</v>
      </c>
      <c r="AG44" s="152">
        <v>2306.7159999999999</v>
      </c>
      <c r="AH44" s="152">
        <v>3998.3074729999998</v>
      </c>
      <c r="AI44" s="152">
        <v>2325.7565399999999</v>
      </c>
      <c r="AJ44" s="152">
        <v>1672.550933</v>
      </c>
      <c r="AK44" s="152">
        <v>0</v>
      </c>
      <c r="AL44" s="152">
        <v>11.920798</v>
      </c>
      <c r="AM44" s="152">
        <v>0</v>
      </c>
      <c r="AN44" s="152">
        <v>11.920798</v>
      </c>
      <c r="AO44" s="152">
        <v>-46.424999999999997</v>
      </c>
      <c r="AP44" s="152">
        <v>0.26800000000000002</v>
      </c>
      <c r="AQ44" s="152">
        <v>46.692999999999998</v>
      </c>
      <c r="AR44" s="152">
        <v>-10814.145667000001</v>
      </c>
      <c r="AS44" s="152">
        <v>-4670.3576080000003</v>
      </c>
      <c r="AT44" s="152">
        <v>3306.2346400000001</v>
      </c>
      <c r="AU44" s="152">
        <v>-710.53103699999997</v>
      </c>
      <c r="AV44" s="152">
        <v>-684.56713100000002</v>
      </c>
      <c r="AW44" s="152">
        <v>-25.963906000000001</v>
      </c>
      <c r="AX44" s="152">
        <v>4016.7656769999999</v>
      </c>
      <c r="AY44" s="152">
        <v>7976.5922479999999</v>
      </c>
      <c r="AZ44" s="152">
        <v>4389.4639049999996</v>
      </c>
      <c r="BA44" s="152">
        <v>3749.869158</v>
      </c>
      <c r="BB44" s="152">
        <v>639.59474699999998</v>
      </c>
      <c r="BC44" s="152">
        <v>3587.1283429999999</v>
      </c>
      <c r="BD44" s="152">
        <v>-618.62738100000001</v>
      </c>
      <c r="BE44" s="152">
        <v>10581.258164999999</v>
      </c>
      <c r="BF44" s="152">
        <v>417.173765</v>
      </c>
      <c r="BG44" s="152">
        <v>10164.0844</v>
      </c>
      <c r="BH44" s="152">
        <v>11199.885546</v>
      </c>
      <c r="BI44" s="152">
        <v>-18.483958000000001</v>
      </c>
      <c r="BJ44" s="152">
        <v>11218.369504</v>
      </c>
      <c r="BK44" s="152">
        <v>0</v>
      </c>
      <c r="BL44" s="152">
        <v>189.34315000000001</v>
      </c>
      <c r="BM44" s="152">
        <v>63.972875000000002</v>
      </c>
      <c r="BN44" s="152">
        <v>125.37027500000001</v>
      </c>
      <c r="BO44" s="152">
        <v>0</v>
      </c>
      <c r="BP44" s="152">
        <v>0</v>
      </c>
      <c r="BQ44" s="152">
        <v>0</v>
      </c>
      <c r="BR44" s="152">
        <v>0</v>
      </c>
      <c r="BS44" s="152">
        <v>182.76437300000001</v>
      </c>
      <c r="BT44" s="152">
        <v>-12635.488020999999</v>
      </c>
      <c r="BU44" s="152">
        <v>-347.83718199999998</v>
      </c>
      <c r="BV44" s="152">
        <v>12287.65084</v>
      </c>
      <c r="BW44" s="152">
        <v>554.82313399999998</v>
      </c>
      <c r="BX44" s="152">
        <v>-2.3680650000000001</v>
      </c>
      <c r="BY44" s="152">
        <v>557.19119899999998</v>
      </c>
      <c r="BZ44" s="152">
        <v>557.34208100000001</v>
      </c>
      <c r="CA44" s="152">
        <v>-0.15088199999999999</v>
      </c>
      <c r="CB44" s="152">
        <v>0</v>
      </c>
      <c r="CC44" s="152">
        <v>6927.56297</v>
      </c>
      <c r="CD44" s="152">
        <v>6899.978145</v>
      </c>
      <c r="CE44" s="152">
        <v>-27.584824999999999</v>
      </c>
      <c r="CF44" s="152">
        <v>-6025.3944199999996</v>
      </c>
      <c r="CG44" s="152">
        <v>-4240.2027559999997</v>
      </c>
      <c r="CH44" s="152">
        <v>-995.93164000000002</v>
      </c>
      <c r="CI44" s="152">
        <v>4067.154</v>
      </c>
      <c r="CJ44" s="152">
        <v>-5113.1270000000004</v>
      </c>
      <c r="CK44" s="152">
        <v>50.041359999999997</v>
      </c>
      <c r="CL44" s="152">
        <v>-3244.2711159999999</v>
      </c>
      <c r="CM44" s="152">
        <v>-5892.6219709999996</v>
      </c>
      <c r="CN44" s="152">
        <v>5390.4984800000002</v>
      </c>
      <c r="CO44" s="152">
        <v>-17741.708637</v>
      </c>
      <c r="CP44" s="152">
        <v>79963.623000000007</v>
      </c>
      <c r="CQ44" s="152">
        <v>1681.6590000000001</v>
      </c>
      <c r="CR44" s="152">
        <v>504.10657700000002</v>
      </c>
      <c r="CS44" s="152">
        <v>0</v>
      </c>
      <c r="CT44" s="152">
        <v>388.09730500000001</v>
      </c>
      <c r="CU44" s="152">
        <v>190.79455200000001</v>
      </c>
      <c r="CV44" s="152">
        <v>82645.53</v>
      </c>
      <c r="CW44" s="152">
        <v>45.725000000000001</v>
      </c>
      <c r="CX44" s="152">
        <v>449.96023500000001</v>
      </c>
      <c r="CY44" s="152">
        <v>2283.7149119999999</v>
      </c>
      <c r="CZ44" s="152">
        <v>51.287106000000001</v>
      </c>
      <c r="DA44" s="152">
        <v>20649.982966</v>
      </c>
      <c r="DB44" s="152">
        <v>31464.128634000001</v>
      </c>
      <c r="DC44" s="152">
        <v>0</v>
      </c>
      <c r="DD44" s="152">
        <v>83.373630000000006</v>
      </c>
      <c r="DE44" s="152">
        <v>75.517769999999999</v>
      </c>
      <c r="DF44" s="152">
        <v>7.8558599999999998</v>
      </c>
      <c r="DG44" s="152">
        <v>0</v>
      </c>
      <c r="DH44" s="152">
        <v>333.80013500000001</v>
      </c>
      <c r="DI44" s="152">
        <v>333.80013500000001</v>
      </c>
      <c r="DJ44" s="152">
        <v>0</v>
      </c>
      <c r="DK44" s="152">
        <v>0</v>
      </c>
      <c r="DL44" s="152">
        <v>1869.3465960000001</v>
      </c>
      <c r="DM44" s="152">
        <v>1877.1229989999999</v>
      </c>
      <c r="DN44" s="152">
        <v>-7.7764030000000002</v>
      </c>
      <c r="DO44" s="152">
        <v>0</v>
      </c>
      <c r="DP44" s="152">
        <v>8294.7378040000003</v>
      </c>
      <c r="DQ44" s="152">
        <v>57.737803999999997</v>
      </c>
      <c r="DR44" s="152">
        <v>8237</v>
      </c>
      <c r="DS44" s="152">
        <v>189.34315000000001</v>
      </c>
      <c r="DT44" s="152">
        <v>13759.637348</v>
      </c>
      <c r="DU44" s="152">
        <v>6106.258906</v>
      </c>
      <c r="DV44" s="152">
        <v>0</v>
      </c>
      <c r="DW44" s="152">
        <v>6106.258906</v>
      </c>
      <c r="DX44" s="152">
        <v>6106.258906</v>
      </c>
      <c r="DY44" s="152">
        <v>7653.3784420000002</v>
      </c>
      <c r="DZ44" s="152">
        <v>2861.5</v>
      </c>
      <c r="EA44" s="152">
        <v>4791.8784420000002</v>
      </c>
      <c r="EB44" s="152">
        <v>4791.8784420000002</v>
      </c>
      <c r="EC44" s="152">
        <v>-2730.6109940000001</v>
      </c>
      <c r="ED44" s="152">
        <v>87.494040999999996</v>
      </c>
      <c r="EE44" s="152">
        <v>0</v>
      </c>
      <c r="EF44" s="152">
        <v>87.494040999999996</v>
      </c>
      <c r="EG44" s="152">
        <v>-2818.105035</v>
      </c>
      <c r="EH44" s="152">
        <v>-2049.1999999999998</v>
      </c>
      <c r="EI44" s="152">
        <v>0</v>
      </c>
      <c r="EJ44" s="152">
        <v>-2049.1999999999998</v>
      </c>
      <c r="EK44" s="152">
        <v>-768.905035</v>
      </c>
      <c r="EL44" s="152">
        <v>-71</v>
      </c>
      <c r="EM44" s="152">
        <v>-697.905035</v>
      </c>
      <c r="EN44" s="152">
        <v>-8.0800929999999997</v>
      </c>
      <c r="EO44" s="152">
        <v>-558.23891800000001</v>
      </c>
      <c r="EP44" s="152">
        <v>-742.44315400000005</v>
      </c>
      <c r="EQ44" s="152">
        <v>184.20423600000001</v>
      </c>
      <c r="ER44" s="152">
        <v>0</v>
      </c>
      <c r="ES44" s="152">
        <v>218.481829</v>
      </c>
      <c r="ET44" s="152">
        <v>-0.654497</v>
      </c>
      <c r="EU44" s="152">
        <v>219.136326</v>
      </c>
      <c r="EV44" s="152">
        <v>0</v>
      </c>
      <c r="EW44" s="152">
        <v>219.136326</v>
      </c>
      <c r="EX44" s="152">
        <v>0</v>
      </c>
      <c r="EY44" s="152">
        <v>11837.954981000001</v>
      </c>
      <c r="EZ44" s="152">
        <v>3474.8790990000002</v>
      </c>
      <c r="FA44" s="152">
        <v>2290.9790990000001</v>
      </c>
      <c r="FB44" s="152">
        <v>2355.6149519999999</v>
      </c>
      <c r="FC44" s="152">
        <v>-64.635852999999997</v>
      </c>
      <c r="FD44" s="152">
        <v>1183.9000000000001</v>
      </c>
      <c r="FE44" s="152">
        <v>682.3</v>
      </c>
      <c r="FF44" s="152">
        <v>501.6</v>
      </c>
      <c r="FG44" s="152">
        <v>3169.8</v>
      </c>
      <c r="FH44" s="152">
        <v>0</v>
      </c>
      <c r="FI44" s="152">
        <v>3169.8</v>
      </c>
      <c r="FJ44" s="152">
        <v>5193.2758819999999</v>
      </c>
      <c r="FK44" s="152">
        <v>0</v>
      </c>
      <c r="FL44" s="152">
        <v>0</v>
      </c>
      <c r="FM44" s="152">
        <v>0</v>
      </c>
      <c r="FN44" s="152">
        <v>5193.2758819999999</v>
      </c>
      <c r="FO44" s="152">
        <v>4565.2</v>
      </c>
      <c r="FP44" s="152">
        <v>20</v>
      </c>
      <c r="FQ44" s="152">
        <v>4545.2</v>
      </c>
      <c r="FR44" s="152">
        <v>628.07588199999998</v>
      </c>
      <c r="FS44" s="152">
        <v>1151.824987</v>
      </c>
      <c r="FT44" s="152">
        <v>-523.74910499999999</v>
      </c>
      <c r="FU44" s="152">
        <v>-105.127275</v>
      </c>
      <c r="FV44" s="152">
        <v>-28.827275</v>
      </c>
      <c r="FW44" s="152">
        <v>-28.827275</v>
      </c>
      <c r="FX44" s="152">
        <v>0</v>
      </c>
      <c r="FY44" s="152">
        <v>-76.3</v>
      </c>
      <c r="FZ44" s="152">
        <v>0</v>
      </c>
      <c r="GA44" s="152">
        <v>0</v>
      </c>
      <c r="GB44" s="152">
        <v>0</v>
      </c>
      <c r="GC44" s="152">
        <v>-76.3</v>
      </c>
      <c r="GD44" s="152">
        <v>-76.3</v>
      </c>
      <c r="GE44" s="152">
        <v>-76.3</v>
      </c>
      <c r="GF44" s="152">
        <v>0</v>
      </c>
      <c r="GG44" s="152">
        <v>0</v>
      </c>
      <c r="GH44" s="152">
        <v>0</v>
      </c>
      <c r="GI44" s="152">
        <v>0</v>
      </c>
      <c r="GJ44" s="152">
        <v>11710.437347999999</v>
      </c>
      <c r="GK44" s="152">
        <v>-510.55180200000001</v>
      </c>
      <c r="GL44" s="152">
        <v>8840.2319349999998</v>
      </c>
      <c r="GM44" s="152">
        <v>3447.418905</v>
      </c>
      <c r="GN44" s="152">
        <v>0</v>
      </c>
      <c r="GO44" s="152">
        <v>182.76437300000001</v>
      </c>
      <c r="GP44" s="152">
        <v>0</v>
      </c>
      <c r="GQ44" s="152">
        <v>47.688465999999998</v>
      </c>
      <c r="GR44" s="152">
        <v>96.332582000000002</v>
      </c>
      <c r="GS44" s="152">
        <v>1.197613</v>
      </c>
      <c r="GT44" s="152">
        <v>57.772948</v>
      </c>
      <c r="GU44" s="152">
        <v>161.482561</v>
      </c>
      <c r="GV44" s="152">
        <v>579.07688800000005</v>
      </c>
      <c r="GW44" s="152">
        <v>55.496948000000003</v>
      </c>
      <c r="GX44" s="152">
        <v>501.32243399999999</v>
      </c>
      <c r="GY44" s="152">
        <v>22.257505999999999</v>
      </c>
      <c r="GZ44" s="152">
        <v>63.646059999999999</v>
      </c>
      <c r="HA44" s="152">
        <v>39.703912000000003</v>
      </c>
      <c r="HB44" s="152">
        <v>99.666353000000001</v>
      </c>
      <c r="HC44" s="152">
        <v>39.352513000000002</v>
      </c>
      <c r="HD44" s="152">
        <v>372.99774500000001</v>
      </c>
      <c r="HE44" s="152">
        <v>430.118225</v>
      </c>
      <c r="HF44" s="152">
        <v>204.01385400000001</v>
      </c>
      <c r="HG44" s="152">
        <v>814.99557800000002</v>
      </c>
      <c r="HH44" s="152">
        <v>379.76051899999999</v>
      </c>
      <c r="HI44" s="152">
        <v>1019.62752</v>
      </c>
      <c r="HJ44" s="152">
        <v>80.213998000000004</v>
      </c>
      <c r="HK44" s="152">
        <v>62.899765000000002</v>
      </c>
      <c r="HL44" s="152">
        <v>876.51375700000006</v>
      </c>
      <c r="HM44" s="152">
        <v>86.795851999999996</v>
      </c>
      <c r="HN44" s="152">
        <v>189.96258800000001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BPA</vt:lpstr>
      <vt:lpstr>BCA</vt:lpstr>
      <vt:lpstr>BPT</vt:lpstr>
      <vt:lpstr>XM Men</vt:lpstr>
      <vt:lpstr>XM Tri</vt:lpstr>
      <vt:lpstr>Pet A</vt:lpstr>
      <vt:lpstr>BCPet-M</vt:lpstr>
      <vt:lpstr>Prod Pet</vt:lpstr>
      <vt:lpstr>BCM1993-2010BM</vt:lpstr>
      <vt:lpstr>BPT1980-2001BM</vt:lpstr>
      <vt:lpstr>BPT1950-1979BM</vt:lpstr>
      <vt:lpstr>RID1996-2024BM</vt:lpstr>
      <vt:lpstr>BPT2002-2024BM</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dc:creator>
  <cp:lastModifiedBy>sergiomartin007@gmail.com</cp:lastModifiedBy>
  <dcterms:created xsi:type="dcterms:W3CDTF">2023-03-07T18:07:54Z</dcterms:created>
  <dcterms:modified xsi:type="dcterms:W3CDTF">2025-01-18T14:52:29Z</dcterms:modified>
</cp:coreProperties>
</file>