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8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9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 Gala\BDH\BDH SIGLO XX\"/>
    </mc:Choice>
  </mc:AlternateContent>
  <bookViews>
    <workbookView xWindow="0" yWindow="0" windowWidth="20496" windowHeight="7620" activeTab="6"/>
  </bookViews>
  <sheets>
    <sheet name="BPA" sheetId="1" r:id="rId1"/>
    <sheet name="BPT" sheetId="11" r:id="rId2"/>
    <sheet name="BCA" sheetId="2" r:id="rId3"/>
    <sheet name="BCM 1932-1953" sheetId="3" r:id="rId4"/>
    <sheet name="BCM 1993-2024" sheetId="19" r:id="rId5"/>
    <sheet name="Petróleo A-M" sheetId="15" r:id="rId6"/>
    <sheet name="Terminos de Int" sheetId="2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5">#REF!</definedName>
    <definedName name="\A" localSheetId="6">#REF!</definedName>
    <definedName name="\A">#REF!</definedName>
    <definedName name="\g" localSheetId="5">#REF!</definedName>
    <definedName name="\g" localSheetId="6">#REF!</definedName>
    <definedName name="\g">#REF!</definedName>
    <definedName name="\S" localSheetId="5">#REF!</definedName>
    <definedName name="\S" localSheetId="6">#REF!</definedName>
    <definedName name="\S">#REF!</definedName>
    <definedName name="__123Graph_A" localSheetId="5" hidden="1">#REF!</definedName>
    <definedName name="__123Graph_A" localSheetId="6" hidden="1">#REF!</definedName>
    <definedName name="__123Graph_A" hidden="1">#REF!</definedName>
    <definedName name="__123Graph_AIMPORTS" localSheetId="5" hidden="1">'[1]CA input'!#REF!</definedName>
    <definedName name="__123Graph_AIMPORTS" localSheetId="6" hidden="1">'[1]CA input'!#REF!</definedName>
    <definedName name="__123Graph_AIMPORTS" hidden="1">'[1]CA input'!#REF!</definedName>
    <definedName name="__123Graph_B" localSheetId="5" hidden="1">[2]TOC!#REF!</definedName>
    <definedName name="__123Graph_B" localSheetId="6" hidden="1">[14]TOC!#REF!</definedName>
    <definedName name="__123Graph_B" hidden="1">[2]TOC!#REF!</definedName>
    <definedName name="__123Graph_BIMPORTS" localSheetId="5" hidden="1">'[1]CA input'!#REF!</definedName>
    <definedName name="__123Graph_BIMPORTS" localSheetId="6" hidden="1">'[1]CA input'!#REF!</definedName>
    <definedName name="__123Graph_BIMPORTS" hidden="1">'[1]CA input'!#REF!</definedName>
    <definedName name="__123Graph_C" localSheetId="5" hidden="1">[2]TOC!#REF!</definedName>
    <definedName name="__123Graph_C" localSheetId="6" hidden="1">[14]TOC!#REF!</definedName>
    <definedName name="__123Graph_C" hidden="1">[2]TOC!#REF!</definedName>
    <definedName name="__123Graph_CIMPORTS" localSheetId="5" hidden="1">#REF!</definedName>
    <definedName name="__123Graph_CIMPORTS" localSheetId="6" hidden="1">#REF!</definedName>
    <definedName name="__123Graph_CIMPORTS" hidden="1">#REF!</definedName>
    <definedName name="__123Graph_D" localSheetId="5" hidden="1">[2]TOC!#REF!</definedName>
    <definedName name="__123Graph_D" localSheetId="6" hidden="1">[14]TOC!#REF!</definedName>
    <definedName name="__123Graph_D" hidden="1">[2]TOC!#REF!</definedName>
    <definedName name="__123Graph_E" localSheetId="5" hidden="1">[2]TOC!#REF!</definedName>
    <definedName name="__123Graph_E" localSheetId="6" hidden="1">[14]TOC!#REF!</definedName>
    <definedName name="__123Graph_E" hidden="1">[2]TOC!#REF!</definedName>
    <definedName name="__123Graph_F" localSheetId="5" hidden="1">[2]TOC!#REF!</definedName>
    <definedName name="__123Graph_F" localSheetId="6" hidden="1">[14]TOC!#REF!</definedName>
    <definedName name="__123Graph_F" hidden="1">[2]TOC!#REF!</definedName>
    <definedName name="__123Graph_X" localSheetId="5" hidden="1">#REF!</definedName>
    <definedName name="__123Graph_X" localSheetId="6" hidden="1">#REF!</definedName>
    <definedName name="__123Graph_X" hidden="1">#REF!</definedName>
    <definedName name="__123Graph_XIMPORTS" localSheetId="5" hidden="1">'[1]CA input'!#REF!</definedName>
    <definedName name="__123Graph_XIMPORTS" localSheetId="6" hidden="1">'[1]CA input'!#REF!</definedName>
    <definedName name="__123Graph_XIMPORTS" hidden="1">'[1]CA input'!#REF!</definedName>
    <definedName name="_1__123Graph_AFIG_D" localSheetId="5" hidden="1">#REF!</definedName>
    <definedName name="_1__123Graph_AFIG_D" localSheetId="6" hidden="1">#REF!</definedName>
    <definedName name="_1__123Graph_AFIG_D" hidden="1">#REF!</definedName>
    <definedName name="_124Graph_A" localSheetId="5" hidden="1">#REF!</definedName>
    <definedName name="_124Graph_A" localSheetId="6" hidden="1">#REF!</definedName>
    <definedName name="_124Graph_A" hidden="1">#REF!</definedName>
    <definedName name="_124Graph_H" localSheetId="5" hidden="1">[2]TOC!#REF!</definedName>
    <definedName name="_124Graph_H" localSheetId="6" hidden="1">[14]TOC!#REF!</definedName>
    <definedName name="_124Graph_H" hidden="1">[2]TOC!#REF!</definedName>
    <definedName name="_2__123Graph_AGROWTH_CPI" localSheetId="5" hidden="1">[3]Data!#REF!</definedName>
    <definedName name="_2__123Graph_AGROWTH_CPI" localSheetId="6" hidden="1">[15]Data!#REF!</definedName>
    <definedName name="_2__123Graph_AGROWTH_CPI" hidden="1">[3]Data!#REF!</definedName>
    <definedName name="_3__123Graph_ATERMS_OF_TRADE" localSheetId="5" hidden="1">#REF!</definedName>
    <definedName name="_3__123Graph_ATERMS_OF_TRADE" localSheetId="6" hidden="1">#REF!</definedName>
    <definedName name="_3__123Graph_ATERMS_OF_TRADE" hidden="1">#REF!</definedName>
    <definedName name="_345" localSheetId="5" hidden="1">[2]TOC!#REF!</definedName>
    <definedName name="_345" localSheetId="6" hidden="1">[14]TOC!#REF!</definedName>
    <definedName name="_345" hidden="1">[2]TOC!#REF!</definedName>
    <definedName name="_4__123Graph_BTERMS_OF_TRADE" localSheetId="5" hidden="1">#REF!</definedName>
    <definedName name="_4__123Graph_BTERMS_OF_TRADE" localSheetId="6" hidden="1">#REF!</definedName>
    <definedName name="_4__123Graph_BTERMS_OF_TRADE" hidden="1">#REF!</definedName>
    <definedName name="_5__123Graph_DGROWTH_CPI" localSheetId="5" hidden="1">[3]Data!#REF!</definedName>
    <definedName name="_5__123Graph_DGROWTH_CPI" localSheetId="6" hidden="1">[15]Data!#REF!</definedName>
    <definedName name="_5__123Graph_DGROWTH_CPI" hidden="1">[3]Data!#REF!</definedName>
    <definedName name="_6__123Graph_XFIG_D" localSheetId="5" hidden="1">#REF!</definedName>
    <definedName name="_6__123Graph_XFIG_D" localSheetId="6" hidden="1">#REF!</definedName>
    <definedName name="_6__123Graph_XFIG_D" hidden="1">#REF!</definedName>
    <definedName name="_7__123Graph_XTERMS_OF_TRADE" localSheetId="5" hidden="1">#REF!</definedName>
    <definedName name="_7__123Graph_XTERMS_OF_TRADE" localSheetId="6" hidden="1">#REF!</definedName>
    <definedName name="_7__123Graph_XTERMS_OF_TRADE" hidden="1">#REF!</definedName>
    <definedName name="_Fill" localSheetId="5" hidden="1">#REF!</definedName>
    <definedName name="_Fill" localSheetId="6" hidden="1">#REF!</definedName>
    <definedName name="_Fill" hidden="1">#REF!</definedName>
    <definedName name="_xlnm._FilterDatabase" localSheetId="6" hidden="1">[16]C!$P$428:$T$428</definedName>
    <definedName name="_xlnm._FilterDatabase" hidden="1">[4]C!$P$428:$T$428</definedName>
    <definedName name="_Order1" hidden="1">255</definedName>
    <definedName name="_Order2" hidden="1">0</definedName>
    <definedName name="_Parse_Out" localSheetId="5" hidden="1">#REF!</definedName>
    <definedName name="_Parse_Out" localSheetId="6" hidden="1">#REF!</definedName>
    <definedName name="_Parse_Out" hidden="1">#REF!</definedName>
    <definedName name="_Regression_Int" hidden="1">1</definedName>
    <definedName name="_Regression_Out" localSheetId="6" hidden="1">[16]C!$AK$18:$AK$18</definedName>
    <definedName name="_Regression_Out" hidden="1">[4]C!$AK$18:$AK$18</definedName>
    <definedName name="_Regression_X" localSheetId="5" hidden="1">#REF!</definedName>
    <definedName name="_Regression_X" localSheetId="6" hidden="1">#REF!</definedName>
    <definedName name="_Regression_X" hidden="1">#REF!</definedName>
    <definedName name="_Regression_Y" localSheetId="5" hidden="1">#REF!</definedName>
    <definedName name="_Regression_Y" localSheetId="6" hidden="1">#REF!</definedName>
    <definedName name="_Regression_Y" hidden="1">#REF!</definedName>
    <definedName name="ACTIVATE" localSheetId="5">#REF!</definedName>
    <definedName name="ACTIVATE" localSheetId="6">#REF!</definedName>
    <definedName name="ACTIVATE">#REF!</definedName>
    <definedName name="_xlnm.Print_Area" localSheetId="5">#REF!</definedName>
    <definedName name="_xlnm.Print_Area" localSheetId="6">#REF!</definedName>
    <definedName name="_xlnm.Print_Area">#REF!</definedName>
    <definedName name="ASSUMPT" localSheetId="5">#REF!</definedName>
    <definedName name="ASSUMPT" localSheetId="6">#REF!</definedName>
    <definedName name="ASSUMPT">#REF!</definedName>
    <definedName name="ASSUMPTIONS" localSheetId="5">#REF!</definedName>
    <definedName name="ASSUMPTIONS" localSheetId="6">#REF!</definedName>
    <definedName name="ASSUMPTIONS">#REF!</definedName>
    <definedName name="basicdata1" localSheetId="5">#REF!</definedName>
    <definedName name="basicdata1" localSheetId="6">#REF!</definedName>
    <definedName name="basicdata1">#REF!</definedName>
    <definedName name="basicdata2" localSheetId="5">#REF!</definedName>
    <definedName name="basicdata2" localSheetId="6">#REF!</definedName>
    <definedName name="basicdata2">#REF!</definedName>
    <definedName name="BCA_NGDP">[5]Q6!$E$10:$AH$10</definedName>
    <definedName name="BMG">[5]Q6!$E$27:$AH$27</definedName>
    <definedName name="BOP" localSheetId="5">#REF!</definedName>
    <definedName name="BOP" localSheetId="6">#REF!</definedName>
    <definedName name="BOP">#REF!</definedName>
    <definedName name="BXG">[5]Q6!$E$19:$AH$19</definedName>
    <definedName name="CAPITAL" localSheetId="5">#REF!</definedName>
    <definedName name="CAPITAL" localSheetId="6">#REF!</definedName>
    <definedName name="CAPITAL">#REF!</definedName>
    <definedName name="CARGO_BY_TYPE" localSheetId="5">'[6]Table No.18-Exports goods+servi'!#REF!</definedName>
    <definedName name="CARGO_BY_TYPE" localSheetId="6">'[6]Table No.18-Exports goods+servi'!#REF!</definedName>
    <definedName name="CARGO_BY_TYPE">'[6]Table No.18-Exports goods+servi'!#REF!</definedName>
    <definedName name="CCode">[7]Codes!$A$2</definedName>
    <definedName name="CENTRALG" localSheetId="5">#REF!</definedName>
    <definedName name="CENTRALG" localSheetId="6">#REF!</definedName>
    <definedName name="CENTRALG">#REF!</definedName>
    <definedName name="CFLOW" localSheetId="5">#REF!</definedName>
    <definedName name="CFLOW" localSheetId="6">#REF!</definedName>
    <definedName name="CFLOW">#REF!</definedName>
    <definedName name="chart1" localSheetId="5">#REF!</definedName>
    <definedName name="chart1" localSheetId="6">#REF!</definedName>
    <definedName name="chart1">#REF!</definedName>
    <definedName name="Chart11" localSheetId="5">#REF!</definedName>
    <definedName name="Chart11" localSheetId="6">#REF!</definedName>
    <definedName name="Chart11">#REF!</definedName>
    <definedName name="chart2" localSheetId="5">#REF!</definedName>
    <definedName name="chart2" localSheetId="6">#REF!</definedName>
    <definedName name="chart2">#REF!</definedName>
    <definedName name="Chart22" localSheetId="5">#REF!</definedName>
    <definedName name="Chart22" localSheetId="6">#REF!</definedName>
    <definedName name="Chart22">#REF!</definedName>
    <definedName name="COUNTER" localSheetId="5">#REF!</definedName>
    <definedName name="COUNTER" localSheetId="6">#REF!</definedName>
    <definedName name="COUNTER">#REF!</definedName>
    <definedName name="CurrVintage" localSheetId="6">[17]Current!$D$66</definedName>
    <definedName name="CurrVintage">[8]Current!$D$66</definedName>
    <definedName name="Date">[7]Current!$D$67</definedName>
    <definedName name="DEBT" localSheetId="5">#REF!</definedName>
    <definedName name="DEBT" localSheetId="6">#REF!</definedName>
    <definedName name="DEBT">#REF!</definedName>
    <definedName name="Discount_NC" localSheetId="5">[9]NPV_base!#REF!</definedName>
    <definedName name="Discount_NC" localSheetId="6">[9]NPV_base!#REF!</definedName>
    <definedName name="Discount_NC">[9]NPV_base!#REF!</definedName>
    <definedName name="DiscountRate" localSheetId="5">#REF!</definedName>
    <definedName name="DiscountRate" localSheetId="6">#REF!</definedName>
    <definedName name="DiscountRate">#REF!</definedName>
    <definedName name="empty" localSheetId="5">[1]Micro!#REF!</definedName>
    <definedName name="empty" localSheetId="6">[1]Micro!#REF!</definedName>
    <definedName name="empty">[1]Micro!#REF!</definedName>
    <definedName name="ergferger" localSheetId="5" hidden="1">{"Main Economic Indicators",#N/A,FALSE,"C"}</definedName>
    <definedName name="ergferger" localSheetId="6" hidden="1">{"Main Economic Indicators",#N/A,FALSE,"C"}</definedName>
    <definedName name="ergferger" hidden="1">{"Main Economic Indicators",#N/A,FALSE,"C"}</definedName>
    <definedName name="EX_IMP" localSheetId="5">#REF!</definedName>
    <definedName name="EX_IMP" localSheetId="6">#REF!</definedName>
    <definedName name="EX_IMP">#REF!</definedName>
    <definedName name="GCB_NGDP">[5]Q4!$E$19:$AH$19</definedName>
    <definedName name="GGB_NGDP">[5]Q4!$E$41:$AH$41</definedName>
    <definedName name="Grace_NC" localSheetId="5">[9]NPV_base!#REF!</definedName>
    <definedName name="Grace_NC" localSheetId="6">[9]NPV_base!#REF!</definedName>
    <definedName name="Grace_NC">[9]NPV_base!#REF!</definedName>
    <definedName name="IMPORT" localSheetId="5">#REF!</definedName>
    <definedName name="IMPORT" localSheetId="6">#REF!</definedName>
    <definedName name="IMPORT">#REF!</definedName>
    <definedName name="IN_OUT" localSheetId="5">#REF!</definedName>
    <definedName name="IN_OUT" localSheetId="6">#REF!</definedName>
    <definedName name="IN_OUT">#REF!</definedName>
    <definedName name="IN1_" localSheetId="5">#REF!</definedName>
    <definedName name="IN1_" localSheetId="6">#REF!</definedName>
    <definedName name="IN1_">#REF!</definedName>
    <definedName name="Interest_NC" localSheetId="5">[9]NPV_base!#REF!</definedName>
    <definedName name="Interest_NC" localSheetId="6">[9]NPV_base!#REF!</definedName>
    <definedName name="Interest_NC">[9]NPV_base!#REF!</definedName>
    <definedName name="InterestRate" localSheetId="5">#REF!</definedName>
    <definedName name="InterestRate" localSheetId="6">#REF!</definedName>
    <definedName name="InterestRate">#REF!</definedName>
    <definedName name="LUR">[5]Q3!$E$16:$AH$16</definedName>
    <definedName name="MACRO" localSheetId="5">#REF!</definedName>
    <definedName name="MACRO" localSheetId="6">#REF!</definedName>
    <definedName name="MACRO">#REF!</definedName>
    <definedName name="Maturity_NC" localSheetId="5">[9]NPV_base!#REF!</definedName>
    <definedName name="Maturity_NC" localSheetId="6">[9]NPV_base!#REF!</definedName>
    <definedName name="Maturity_NC">[9]NPV_base!#REF!</definedName>
    <definedName name="MCV" localSheetId="6">[18]Q2!$E$101:$AH$101</definedName>
    <definedName name="MCV">[10]Q2!$E$101:$AH$101</definedName>
    <definedName name="MIDDLE" localSheetId="5">#REF!</definedName>
    <definedName name="MIDDLE" localSheetId="6">#REF!</definedName>
    <definedName name="MIDDLE">#REF!</definedName>
    <definedName name="NGDP" localSheetId="6">[18]Q2!$E$54:$AH$54</definedName>
    <definedName name="NGDP">[10]Q2!$E$54:$AH$54</definedName>
    <definedName name="NGDP_RG">[5]Q1!$E$51:$AH$51</definedName>
    <definedName name="OnShow" localSheetId="5">'Petróleo A-M'!OnShow</definedName>
    <definedName name="OnShow" localSheetId="6">'Terminos de Int'!OnShow</definedName>
    <definedName name="OnShow">[11]!OnShow</definedName>
    <definedName name="PCPIG">[5]Q3!$E$26:$AH$26</definedName>
    <definedName name="PRICES" localSheetId="5">#REF!</definedName>
    <definedName name="PRICES" localSheetId="6">#REF!</definedName>
    <definedName name="PRICES">#REF!</definedName>
    <definedName name="Print_Area">#N/A</definedName>
    <definedName name="PSECTOR" localSheetId="5">#REF!</definedName>
    <definedName name="PSECTOR" localSheetId="6">#REF!</definedName>
    <definedName name="PSECTOR">#REF!</definedName>
    <definedName name="REDB1" localSheetId="5">#REF!</definedName>
    <definedName name="REDB1" localSheetId="6">#REF!</definedName>
    <definedName name="REDB1">#REF!</definedName>
    <definedName name="REDB2" localSheetId="5">#REF!</definedName>
    <definedName name="REDB2" localSheetId="6">#REF!</definedName>
    <definedName name="REDB2">#REF!</definedName>
    <definedName name="REDB3" localSheetId="5">#REF!</definedName>
    <definedName name="REDB3" localSheetId="6">#REF!</definedName>
    <definedName name="REDB3">#REF!</definedName>
    <definedName name="REDB4" localSheetId="5">#REF!</definedName>
    <definedName name="REDB4" localSheetId="6">#REF!</definedName>
    <definedName name="REDB4">#REF!</definedName>
    <definedName name="REDB5" localSheetId="5">#REF!</definedName>
    <definedName name="REDB5" localSheetId="6">#REF!</definedName>
    <definedName name="REDB5">#REF!</definedName>
    <definedName name="REDB6" localSheetId="5">#REF!</definedName>
    <definedName name="REDB6" localSheetId="6">#REF!</definedName>
    <definedName name="REDB6">#REF!</definedName>
    <definedName name="REDB7" localSheetId="5">#REF!</definedName>
    <definedName name="REDB7" localSheetId="6">#REF!</definedName>
    <definedName name="REDB7">#REF!</definedName>
    <definedName name="REDB8" localSheetId="5">#REF!</definedName>
    <definedName name="REDB8" localSheetId="6">#REF!</definedName>
    <definedName name="REDB8">#REF!</definedName>
    <definedName name="REDB9" localSheetId="5">#REF!</definedName>
    <definedName name="REDB9" localSheetId="6">#REF!</definedName>
    <definedName name="REDB9">#REF!</definedName>
    <definedName name="REDF1" localSheetId="5">#REF!</definedName>
    <definedName name="REDF1" localSheetId="6">#REF!</definedName>
    <definedName name="REDF1">#REF!</definedName>
    <definedName name="REDF2" localSheetId="5">#REF!</definedName>
    <definedName name="REDF2" localSheetId="6">#REF!</definedName>
    <definedName name="REDF2">#REF!</definedName>
    <definedName name="REDF3" localSheetId="5">#REF!</definedName>
    <definedName name="REDF3" localSheetId="6">#REF!</definedName>
    <definedName name="REDF3">#REF!</definedName>
    <definedName name="REDF4" localSheetId="5">#REF!</definedName>
    <definedName name="REDF4" localSheetId="6">#REF!</definedName>
    <definedName name="REDF4">#REF!</definedName>
    <definedName name="REDF5" localSheetId="5">#REF!</definedName>
    <definedName name="REDF5" localSheetId="6">#REF!</definedName>
    <definedName name="REDF5">#REF!</definedName>
    <definedName name="REDF6" localSheetId="5">#REF!</definedName>
    <definedName name="REDF6" localSheetId="6">#REF!</definedName>
    <definedName name="REDF6">#REF!</definedName>
    <definedName name="REDF7" localSheetId="5">#REF!</definedName>
    <definedName name="REDF7" localSheetId="6">#REF!</definedName>
    <definedName name="REDF7">#REF!</definedName>
    <definedName name="rtre" localSheetId="5" hidden="1">{"Main Economic Indicators",#N/A,FALSE,"C"}</definedName>
    <definedName name="rtre" localSheetId="6" hidden="1">{"Main Economic Indicators",#N/A,FALSE,"C"}</definedName>
    <definedName name="rtre" hidden="1">{"Main Economic Indicators",#N/A,FALSE,"C"}</definedName>
    <definedName name="SELECT" localSheetId="5">#REF!</definedName>
    <definedName name="SELECT" localSheetId="6">#REF!</definedName>
    <definedName name="SELECT">#REF!</definedName>
    <definedName name="SERV" localSheetId="5">#REF!</definedName>
    <definedName name="SERV" localSheetId="6">#REF!</definedName>
    <definedName name="SERV">#REF!</definedName>
    <definedName name="STOP" localSheetId="5">#REF!</definedName>
    <definedName name="STOP" localSheetId="6">#REF!</definedName>
    <definedName name="STOP">#REF!</definedName>
    <definedName name="Table1" localSheetId="5">#REF!</definedName>
    <definedName name="Table1" localSheetId="6">#REF!</definedName>
    <definedName name="Table1">#REF!</definedName>
    <definedName name="table19" localSheetId="5">#REF!</definedName>
    <definedName name="table19" localSheetId="6">#REF!</definedName>
    <definedName name="table19">#REF!</definedName>
    <definedName name="table2" localSheetId="5">#REF!</definedName>
    <definedName name="table2" localSheetId="6">#REF!</definedName>
    <definedName name="table2">#REF!</definedName>
    <definedName name="Table20" localSheetId="5">#REF!</definedName>
    <definedName name="Table20" localSheetId="6">#REF!</definedName>
    <definedName name="Table20">#REF!</definedName>
    <definedName name="Table21" localSheetId="5">#REF!</definedName>
    <definedName name="Table21" localSheetId="6">#REF!</definedName>
    <definedName name="Table21">#REF!</definedName>
    <definedName name="Table22" localSheetId="5">#REF!</definedName>
    <definedName name="Table22" localSheetId="6">#REF!</definedName>
    <definedName name="Table22">#REF!</definedName>
    <definedName name="Table222" localSheetId="5">#REF!</definedName>
    <definedName name="Table222" localSheetId="6">#REF!</definedName>
    <definedName name="Table222">#REF!</definedName>
    <definedName name="Table23a" localSheetId="5">#REF!</definedName>
    <definedName name="Table23a" localSheetId="6">#REF!</definedName>
    <definedName name="Table23a">#REF!</definedName>
    <definedName name="Table23b" localSheetId="5">#REF!</definedName>
    <definedName name="Table23b" localSheetId="6">#REF!</definedName>
    <definedName name="Table23b">#REF!</definedName>
    <definedName name="Table25" localSheetId="5">#REF!</definedName>
    <definedName name="Table25" localSheetId="6">#REF!</definedName>
    <definedName name="Table25">#REF!</definedName>
    <definedName name="Table25a" localSheetId="5">#REF!</definedName>
    <definedName name="Table25a" localSheetId="6">#REF!</definedName>
    <definedName name="Table25a">#REF!</definedName>
    <definedName name="Table25b" localSheetId="5">#REF!</definedName>
    <definedName name="Table25b" localSheetId="6">#REF!</definedName>
    <definedName name="Table25b">#REF!</definedName>
    <definedName name="Table26a" localSheetId="5">#REF!</definedName>
    <definedName name="Table26a" localSheetId="6">#REF!</definedName>
    <definedName name="Table26a">#REF!</definedName>
    <definedName name="Table26b" localSheetId="5">#REF!</definedName>
    <definedName name="Table26b" localSheetId="6">#REF!</definedName>
    <definedName name="Table26b">#REF!</definedName>
    <definedName name="table3" localSheetId="5">#REF!</definedName>
    <definedName name="table3" localSheetId="6">#REF!</definedName>
    <definedName name="table3">#REF!</definedName>
    <definedName name="table333" localSheetId="5">#REF!</definedName>
    <definedName name="table333" localSheetId="6">#REF!</definedName>
    <definedName name="table333">#REF!</definedName>
    <definedName name="table4" localSheetId="5">#REF!</definedName>
    <definedName name="table4" localSheetId="6">#REF!</definedName>
    <definedName name="table4">#REF!</definedName>
    <definedName name="table444" localSheetId="5">#REF!</definedName>
    <definedName name="table444" localSheetId="6">#REF!</definedName>
    <definedName name="table444">#REF!</definedName>
    <definedName name="table5" localSheetId="5">#REF!</definedName>
    <definedName name="table5" localSheetId="6">#REF!</definedName>
    <definedName name="table5">#REF!</definedName>
    <definedName name="table555" localSheetId="5">#REF!</definedName>
    <definedName name="table555" localSheetId="6">#REF!</definedName>
    <definedName name="table555">#REF!</definedName>
    <definedName name="_xlnm.Print_Titles" localSheetId="6">[19]Q5!$A$1:$C$65536,[19]Q5!$A$1:$IV$7</definedName>
    <definedName name="_xlnm.Print_Titles">[12]Q5!$A$1:$C$65536,[12]Q5!$A$1:$IV$7</definedName>
    <definedName name="TMG_RPCH">[5]Q5!$E$40:$AH$40</definedName>
    <definedName name="TRISM" localSheetId="5">#REF!</definedName>
    <definedName name="TRISM" localSheetId="6">#REF!</definedName>
    <definedName name="TRISM">#REF!</definedName>
    <definedName name="TXG_RPCH">[5]Q5!$E$32:$AH$32</definedName>
    <definedName name="wrn.Main._.Economic._.Indicators." localSheetId="5" hidden="1">{"Main Economic Indicators",#N/A,FALSE,"C"}</definedName>
    <definedName name="wrn.Main._.Economic._.Indicators." localSheetId="6" hidden="1">{"Main Economic Indicators",#N/A,FALSE,"C"}</definedName>
    <definedName name="wrn.Main._.Economic._.Indicators." hidden="1">{"Main Economic Indicators",#N/A,FALSE,"C"}</definedName>
    <definedName name="XGS" localSheetId="5">#REF!</definedName>
    <definedName name="XGS" localSheetId="6">#REF!</definedName>
    <definedName name="XGS">#REF!</definedName>
    <definedName name="xxWRS_1" localSheetId="5">#REF!</definedName>
    <definedName name="xxWRS_1" localSheetId="6">#REF!</definedName>
    <definedName name="xxWRS_1">#REF!</definedName>
    <definedName name="xxWRS_2" localSheetId="5">#REF!</definedName>
    <definedName name="xxWRS_2" localSheetId="6">#REF!</definedName>
    <definedName name="xxWRS_2">#REF!</definedName>
    <definedName name="xxWRS_3" localSheetId="5">#REF!</definedName>
    <definedName name="xxWRS_3" localSheetId="6">#REF!</definedName>
    <definedName name="xxWRS_3">#REF!</definedName>
    <definedName name="xxWRS_4" localSheetId="5">#REF!</definedName>
    <definedName name="xxWRS_4" localSheetId="6">#REF!</definedName>
    <definedName name="xxWRS_4">#REF!</definedName>
    <definedName name="xxWRS_5" localSheetId="5">#REF!</definedName>
    <definedName name="xxWRS_5" localSheetId="6">#REF!</definedName>
    <definedName name="xxWRS_5">#REF!</definedName>
    <definedName name="xxWRS_6" localSheetId="5">#REF!</definedName>
    <definedName name="xxWRS_6" localSheetId="6">#REF!</definedName>
    <definedName name="xxWRS_6">#REF!</definedName>
    <definedName name="xxWRS_7" localSheetId="5">#REF!</definedName>
    <definedName name="xxWRS_7" localSheetId="6">#REF!</definedName>
    <definedName name="xxWRS_7">#REF!</definedName>
    <definedName name="Year" localSheetId="5">#REF!</definedName>
    <definedName name="Year" localSheetId="6">#REF!</definedName>
    <definedName name="Year">#REF!</definedName>
    <definedName name="Z_1A8C061B_2301_11D3_BFD1_000039E37209_.wvu.Cols" localSheetId="5" hidden="1">#REF!,#REF!,#REF!</definedName>
    <definedName name="Z_1A8C061B_2301_11D3_BFD1_000039E37209_.wvu.Cols" localSheetId="6" hidden="1">#REF!,#REF!,#REF!</definedName>
    <definedName name="Z_1A8C061B_2301_11D3_BFD1_000039E37209_.wvu.Cols" hidden="1">#REF!,#REF!,#REF!</definedName>
    <definedName name="Z_1A8C061B_2301_11D3_BFD1_000039E37209_.wvu.Rows" localSheetId="5" hidden="1">#REF!,#REF!,#REF!</definedName>
    <definedName name="Z_1A8C061B_2301_11D3_BFD1_000039E37209_.wvu.Rows" localSheetId="6" hidden="1">#REF!,#REF!,#REF!</definedName>
    <definedName name="Z_1A8C061B_2301_11D3_BFD1_000039E37209_.wvu.Rows" hidden="1">#REF!,#REF!,#REF!</definedName>
    <definedName name="Z_1A8C061C_2301_11D3_BFD1_000039E37209_.wvu.Cols" localSheetId="5" hidden="1">#REF!,#REF!,#REF!</definedName>
    <definedName name="Z_1A8C061C_2301_11D3_BFD1_000039E37209_.wvu.Cols" localSheetId="6" hidden="1">#REF!,#REF!,#REF!</definedName>
    <definedName name="Z_1A8C061C_2301_11D3_BFD1_000039E37209_.wvu.Cols" hidden="1">#REF!,#REF!,#REF!</definedName>
    <definedName name="Z_1A8C061C_2301_11D3_BFD1_000039E37209_.wvu.Rows" localSheetId="5" hidden="1">#REF!,#REF!,#REF!</definedName>
    <definedName name="Z_1A8C061C_2301_11D3_BFD1_000039E37209_.wvu.Rows" localSheetId="6" hidden="1">#REF!,#REF!,#REF!</definedName>
    <definedName name="Z_1A8C061C_2301_11D3_BFD1_000039E37209_.wvu.Rows" hidden="1">#REF!,#REF!,#REF!</definedName>
    <definedName name="Z_1A8C061E_2301_11D3_BFD1_000039E37209_.wvu.Cols" localSheetId="5" hidden="1">#REF!,#REF!,#REF!</definedName>
    <definedName name="Z_1A8C061E_2301_11D3_BFD1_000039E37209_.wvu.Cols" localSheetId="6" hidden="1">#REF!,#REF!,#REF!</definedName>
    <definedName name="Z_1A8C061E_2301_11D3_BFD1_000039E37209_.wvu.Cols" hidden="1">#REF!,#REF!,#REF!</definedName>
    <definedName name="Z_1A8C061E_2301_11D3_BFD1_000039E37209_.wvu.Rows" localSheetId="5" hidden="1">#REF!,#REF!,#REF!</definedName>
    <definedName name="Z_1A8C061E_2301_11D3_BFD1_000039E37209_.wvu.Rows" localSheetId="6" hidden="1">#REF!,#REF!,#REF!</definedName>
    <definedName name="Z_1A8C061E_2301_11D3_BFD1_000039E37209_.wvu.Rows" hidden="1">#REF!,#REF!,#REF!</definedName>
    <definedName name="Z_1A8C061F_2301_11D3_BFD1_000039E37209_.wvu.Cols" localSheetId="5" hidden="1">#REF!,#REF!,#REF!</definedName>
    <definedName name="Z_1A8C061F_2301_11D3_BFD1_000039E37209_.wvu.Cols" localSheetId="6" hidden="1">#REF!,#REF!,#REF!</definedName>
    <definedName name="Z_1A8C061F_2301_11D3_BFD1_000039E37209_.wvu.Cols" hidden="1">#REF!,#REF!,#REF!</definedName>
    <definedName name="Z_1A8C061F_2301_11D3_BFD1_000039E37209_.wvu.Rows" localSheetId="5" hidden="1">#REF!,#REF!,#REF!</definedName>
    <definedName name="Z_1A8C061F_2301_11D3_BFD1_000039E37209_.wvu.Rows" localSheetId="6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20" l="1"/>
  <c r="U5" i="20"/>
  <c r="V5" i="20"/>
  <c r="W5" i="20"/>
  <c r="Z5" i="20"/>
  <c r="AB5" i="20"/>
  <c r="AC5" i="20"/>
  <c r="AF6" i="20" s="1"/>
  <c r="R6" i="20"/>
  <c r="U6" i="20"/>
  <c r="W6" i="20"/>
  <c r="Z6" i="20"/>
  <c r="AC6" i="20"/>
  <c r="R7" i="20"/>
  <c r="S7" i="20"/>
  <c r="U7" i="20" s="1"/>
  <c r="T7" i="20"/>
  <c r="V7" i="20"/>
  <c r="W7" i="20"/>
  <c r="AC7" i="20" s="1"/>
  <c r="Z7" i="20"/>
  <c r="AF7" i="20"/>
  <c r="R8" i="20"/>
  <c r="U8" i="20"/>
  <c r="W8" i="20"/>
  <c r="Z8" i="20"/>
  <c r="R9" i="20"/>
  <c r="S9" i="20"/>
  <c r="T9" i="20"/>
  <c r="V9" i="20"/>
  <c r="W9" i="20"/>
  <c r="X9" i="20"/>
  <c r="Z9" i="20"/>
  <c r="AB9" i="20"/>
  <c r="R10" i="20"/>
  <c r="U10" i="20"/>
  <c r="W10" i="20"/>
  <c r="Z10" i="20"/>
  <c r="AC10" i="20"/>
  <c r="R11" i="20"/>
  <c r="S11" i="20"/>
  <c r="U11" i="20" s="1"/>
  <c r="T11" i="20"/>
  <c r="V11" i="20"/>
  <c r="W11" i="20"/>
  <c r="X11" i="20"/>
  <c r="Z11" i="20"/>
  <c r="AB11" i="20"/>
  <c r="R12" i="20"/>
  <c r="U12" i="20"/>
  <c r="W12" i="20"/>
  <c r="Z12" i="20"/>
  <c r="AC12" i="20"/>
  <c r="R13" i="20"/>
  <c r="S13" i="20"/>
  <c r="U13" i="20" s="1"/>
  <c r="T13" i="20"/>
  <c r="W13" i="20"/>
  <c r="Z13" i="20"/>
  <c r="R14" i="20"/>
  <c r="U14" i="20"/>
  <c r="W14" i="20"/>
  <c r="AC14" i="20" s="1"/>
  <c r="Z14" i="20"/>
  <c r="R15" i="20"/>
  <c r="S15" i="20"/>
  <c r="T15" i="20"/>
  <c r="W15" i="20"/>
  <c r="Z15" i="20"/>
  <c r="R16" i="20"/>
  <c r="U16" i="20"/>
  <c r="W16" i="20"/>
  <c r="Z16" i="20"/>
  <c r="AC16" i="20"/>
  <c r="R17" i="20"/>
  <c r="U17" i="20"/>
  <c r="W17" i="20"/>
  <c r="Z17" i="20"/>
  <c r="AC17" i="20"/>
  <c r="R18" i="20"/>
  <c r="U18" i="20"/>
  <c r="V18" i="20"/>
  <c r="W18" i="20"/>
  <c r="Z18" i="20"/>
  <c r="AB18" i="20"/>
  <c r="AC18" i="20"/>
  <c r="AF19" i="20" s="1"/>
  <c r="R19" i="20"/>
  <c r="U19" i="20"/>
  <c r="W19" i="20"/>
  <c r="Z19" i="20"/>
  <c r="AC19" i="20"/>
  <c r="AF20" i="20" s="1"/>
  <c r="R20" i="20"/>
  <c r="U20" i="20"/>
  <c r="V20" i="20"/>
  <c r="AB20" i="20" s="1"/>
  <c r="W20" i="20"/>
  <c r="AC20" i="20" s="1"/>
  <c r="X20" i="20"/>
  <c r="AD20" i="20" s="1"/>
  <c r="Z20" i="20"/>
  <c r="U21" i="20"/>
  <c r="V21" i="20"/>
  <c r="W21" i="20"/>
  <c r="X21" i="20"/>
  <c r="Z21" i="20"/>
  <c r="AB21" i="20"/>
  <c r="AE21" i="20" s="1"/>
  <c r="AC21" i="20"/>
  <c r="AD21" i="20"/>
  <c r="AG21" i="20" s="1"/>
  <c r="AF21" i="20"/>
  <c r="U22" i="20"/>
  <c r="V22" i="20"/>
  <c r="W22" i="20"/>
  <c r="X22" i="20"/>
  <c r="Z22" i="20"/>
  <c r="AC22" i="20" s="1"/>
  <c r="AF22" i="20" s="1"/>
  <c r="AB22" i="20"/>
  <c r="AE22" i="20" s="1"/>
  <c r="U23" i="20"/>
  <c r="V23" i="20"/>
  <c r="AB23" i="20" s="1"/>
  <c r="AE23" i="20" s="1"/>
  <c r="W23" i="20"/>
  <c r="AC23" i="20" s="1"/>
  <c r="X23" i="20"/>
  <c r="AD23" i="20" s="1"/>
  <c r="Z23" i="20"/>
  <c r="U24" i="20"/>
  <c r="W24" i="20"/>
  <c r="Z24" i="20"/>
  <c r="AC24" i="20"/>
  <c r="U25" i="20"/>
  <c r="W25" i="20"/>
  <c r="Z25" i="20"/>
  <c r="U26" i="20"/>
  <c r="V26" i="20"/>
  <c r="W26" i="20"/>
  <c r="Z26" i="20"/>
  <c r="AB26" i="20"/>
  <c r="AC26" i="20"/>
  <c r="U27" i="20"/>
  <c r="V27" i="20"/>
  <c r="W27" i="20"/>
  <c r="X27" i="20"/>
  <c r="Z27" i="20"/>
  <c r="AC27" i="20"/>
  <c r="AD27" i="20"/>
  <c r="U28" i="20"/>
  <c r="V28" i="20"/>
  <c r="W28" i="20"/>
  <c r="X28" i="20"/>
  <c r="Z28" i="20"/>
  <c r="AB28" i="20"/>
  <c r="AC28" i="20"/>
  <c r="U29" i="20"/>
  <c r="V29" i="20"/>
  <c r="W29" i="20"/>
  <c r="X29" i="20"/>
  <c r="Z29" i="20"/>
  <c r="AB29" i="20"/>
  <c r="AC29" i="20"/>
  <c r="AF29" i="20" s="1"/>
  <c r="AD29" i="20"/>
  <c r="AE29" i="20"/>
  <c r="D30" i="20"/>
  <c r="E30" i="20"/>
  <c r="B30" i="20" s="1"/>
  <c r="F30" i="20"/>
  <c r="C30" i="20" s="1"/>
  <c r="G30" i="20"/>
  <c r="U30" i="20"/>
  <c r="W30" i="20"/>
  <c r="Z30" i="20"/>
  <c r="AC30" i="20"/>
  <c r="AL30" i="20"/>
  <c r="F31" i="20"/>
  <c r="C31" i="20" s="1"/>
  <c r="U31" i="20"/>
  <c r="V31" i="20"/>
  <c r="W31" i="20"/>
  <c r="AC31" i="20" s="1"/>
  <c r="Z31" i="20"/>
  <c r="AF31" i="20"/>
  <c r="AK31" i="20" s="1"/>
  <c r="U32" i="20"/>
  <c r="V32" i="20"/>
  <c r="AB32" i="20" s="1"/>
  <c r="W32" i="20"/>
  <c r="AC32" i="20" s="1"/>
  <c r="X32" i="20"/>
  <c r="AD32" i="20" s="1"/>
  <c r="Z32" i="20"/>
  <c r="U33" i="20"/>
  <c r="V33" i="20"/>
  <c r="W33" i="20"/>
  <c r="X33" i="20"/>
  <c r="Z33" i="20"/>
  <c r="AB33" i="20"/>
  <c r="AC33" i="20"/>
  <c r="AD33" i="20"/>
  <c r="U34" i="20"/>
  <c r="V34" i="20"/>
  <c r="W34" i="20"/>
  <c r="X34" i="20"/>
  <c r="Z34" i="20"/>
  <c r="AB34" i="20"/>
  <c r="AE34" i="20" s="1"/>
  <c r="U35" i="20"/>
  <c r="W35" i="20"/>
  <c r="Z35" i="20"/>
  <c r="AC35" i="20"/>
  <c r="AF36" i="20" s="1"/>
  <c r="U36" i="20"/>
  <c r="W36" i="20"/>
  <c r="Z36" i="20"/>
  <c r="AC36" i="20"/>
  <c r="AF37" i="20" s="1"/>
  <c r="U37" i="20"/>
  <c r="V37" i="20"/>
  <c r="W37" i="20"/>
  <c r="AC37" i="20" s="1"/>
  <c r="Z37" i="20"/>
  <c r="U38" i="20"/>
  <c r="V38" i="20"/>
  <c r="W38" i="20"/>
  <c r="X38" i="20"/>
  <c r="Z38" i="20"/>
  <c r="AB38" i="20"/>
  <c r="AE39" i="20" s="1"/>
  <c r="AC38" i="20"/>
  <c r="AF38" i="20" s="1"/>
  <c r="U39" i="20"/>
  <c r="V39" i="20"/>
  <c r="W39" i="20"/>
  <c r="X39" i="20"/>
  <c r="Z39" i="20"/>
  <c r="AB39" i="20"/>
  <c r="AC39" i="20"/>
  <c r="AF39" i="20" s="1"/>
  <c r="AD39" i="20"/>
  <c r="U40" i="20"/>
  <c r="V40" i="20"/>
  <c r="W40" i="20"/>
  <c r="X40" i="20"/>
  <c r="Z40" i="20"/>
  <c r="AB40" i="20"/>
  <c r="AC40" i="20"/>
  <c r="AF40" i="20" s="1"/>
  <c r="AD40" i="20"/>
  <c r="AG40" i="20" s="1"/>
  <c r="AE40" i="20"/>
  <c r="U41" i="20"/>
  <c r="V41" i="20"/>
  <c r="W41" i="20"/>
  <c r="Z41" i="20"/>
  <c r="U42" i="20"/>
  <c r="W42" i="20"/>
  <c r="Z42" i="20"/>
  <c r="AC42" i="20"/>
  <c r="AF43" i="20" s="1"/>
  <c r="U43" i="20"/>
  <c r="V43" i="20"/>
  <c r="W43" i="20"/>
  <c r="Z43" i="20"/>
  <c r="AC43" i="20"/>
  <c r="U44" i="20"/>
  <c r="V44" i="20"/>
  <c r="W44" i="20"/>
  <c r="Z44" i="20"/>
  <c r="U45" i="20"/>
  <c r="V45" i="20"/>
  <c r="W45" i="20"/>
  <c r="X45" i="20"/>
  <c r="Z45" i="20"/>
  <c r="AB45" i="20"/>
  <c r="AC45" i="20"/>
  <c r="AD45" i="20"/>
  <c r="U46" i="20"/>
  <c r="W46" i="20"/>
  <c r="Z46" i="20"/>
  <c r="AC46" i="20"/>
  <c r="AF46" i="20"/>
  <c r="U47" i="20"/>
  <c r="V47" i="20"/>
  <c r="W47" i="20"/>
  <c r="AC47" i="20" s="1"/>
  <c r="Z47" i="20"/>
  <c r="U48" i="20"/>
  <c r="W48" i="20"/>
  <c r="Z48" i="20"/>
  <c r="AC48" i="20"/>
  <c r="AF48" i="20" s="1"/>
  <c r="U49" i="20"/>
  <c r="V49" i="20"/>
  <c r="W49" i="20"/>
  <c r="Z49" i="20"/>
  <c r="AC49" i="20"/>
  <c r="AF49" i="20"/>
  <c r="U50" i="20"/>
  <c r="V50" i="20"/>
  <c r="W50" i="20"/>
  <c r="Z50" i="20"/>
  <c r="AC50" i="20" s="1"/>
  <c r="AE51" i="20"/>
  <c r="AF51" i="20"/>
  <c r="AG51" i="20"/>
  <c r="AE52" i="20"/>
  <c r="AF52" i="20"/>
  <c r="AG52" i="20"/>
  <c r="AE53" i="20"/>
  <c r="AF53" i="20"/>
  <c r="AG53" i="20"/>
  <c r="AE54" i="20"/>
  <c r="AF54" i="20"/>
  <c r="AG54" i="20"/>
  <c r="AE55" i="20"/>
  <c r="AF55" i="20"/>
  <c r="AG55" i="20"/>
  <c r="AE56" i="20"/>
  <c r="AF56" i="20"/>
  <c r="AG56" i="20"/>
  <c r="AE57" i="20"/>
  <c r="AF57" i="20"/>
  <c r="AG57" i="20"/>
  <c r="AE58" i="20"/>
  <c r="AF58" i="20"/>
  <c r="AG58" i="20"/>
  <c r="AE59" i="20"/>
  <c r="AF59" i="20"/>
  <c r="AG59" i="20"/>
  <c r="AE60" i="20"/>
  <c r="AF60" i="20"/>
  <c r="AG60" i="20"/>
  <c r="AE61" i="20"/>
  <c r="AF61" i="20"/>
  <c r="AG61" i="20"/>
  <c r="AE62" i="20"/>
  <c r="AF62" i="20"/>
  <c r="AG62" i="20"/>
  <c r="AE63" i="20"/>
  <c r="AF63" i="20"/>
  <c r="AG63" i="20"/>
  <c r="AE64" i="20"/>
  <c r="AF64" i="20"/>
  <c r="AG64" i="20"/>
  <c r="AE65" i="20"/>
  <c r="AF65" i="20"/>
  <c r="AG65" i="20"/>
  <c r="AE66" i="20"/>
  <c r="AF66" i="20"/>
  <c r="AG66" i="20"/>
  <c r="AE67" i="20"/>
  <c r="AF67" i="20"/>
  <c r="AG67" i="20"/>
  <c r="AE68" i="20"/>
  <c r="AF68" i="20"/>
  <c r="AG68" i="20"/>
  <c r="AE69" i="20"/>
  <c r="AF69" i="20"/>
  <c r="AG69" i="20"/>
  <c r="AE70" i="20"/>
  <c r="AF70" i="20"/>
  <c r="AG70" i="20"/>
  <c r="AE71" i="20"/>
  <c r="AF71" i="20"/>
  <c r="AG71" i="20"/>
  <c r="AE72" i="20"/>
  <c r="AF72" i="20"/>
  <c r="AG72" i="20"/>
  <c r="AE73" i="20"/>
  <c r="AF73" i="20"/>
  <c r="AG73" i="20"/>
  <c r="AE74" i="20"/>
  <c r="AF74" i="20"/>
  <c r="AG74" i="20"/>
  <c r="AE75" i="20"/>
  <c r="AF75" i="20"/>
  <c r="AG75" i="20"/>
  <c r="AE76" i="20"/>
  <c r="AF76" i="20"/>
  <c r="AG76" i="20"/>
  <c r="AE77" i="20"/>
  <c r="AF77" i="20"/>
  <c r="AG77" i="20"/>
  <c r="AE78" i="20"/>
  <c r="AF78" i="20"/>
  <c r="AG78" i="20"/>
  <c r="AE79" i="20"/>
  <c r="AF79" i="20"/>
  <c r="AG79" i="20"/>
  <c r="AE80" i="20"/>
  <c r="AF80" i="20"/>
  <c r="AG80" i="20"/>
  <c r="AE81" i="20"/>
  <c r="AF81" i="20"/>
  <c r="AG81" i="20"/>
  <c r="AE82" i="20"/>
  <c r="AF82" i="20"/>
  <c r="AG82" i="20"/>
  <c r="AE83" i="20"/>
  <c r="AF83" i="20"/>
  <c r="AG83" i="20"/>
  <c r="AE84" i="20"/>
  <c r="AF84" i="20"/>
  <c r="AG84" i="20"/>
  <c r="AE85" i="20"/>
  <c r="AF85" i="20"/>
  <c r="AG85" i="20"/>
  <c r="AE86" i="20"/>
  <c r="AF86" i="20"/>
  <c r="AG86" i="20"/>
  <c r="AE87" i="20"/>
  <c r="AF87" i="20"/>
  <c r="AG87" i="20"/>
  <c r="AE88" i="20"/>
  <c r="AF88" i="20"/>
  <c r="AG88" i="20"/>
  <c r="AE89" i="20"/>
  <c r="AF89" i="20"/>
  <c r="AG89" i="20"/>
  <c r="AE90" i="20"/>
  <c r="AF90" i="20"/>
  <c r="AG90" i="20"/>
  <c r="AE91" i="20"/>
  <c r="AF91" i="20"/>
  <c r="AG91" i="20"/>
  <c r="AE92" i="20"/>
  <c r="AF92" i="20"/>
  <c r="AG92" i="20"/>
  <c r="AE93" i="20"/>
  <c r="AF93" i="20"/>
  <c r="AG93" i="20"/>
  <c r="AE94" i="20"/>
  <c r="AF94" i="20"/>
  <c r="AG94" i="20"/>
  <c r="AE95" i="20"/>
  <c r="AF95" i="20"/>
  <c r="AG95" i="20"/>
  <c r="AE96" i="20"/>
  <c r="AF96" i="20"/>
  <c r="AG96" i="20"/>
  <c r="AE97" i="20"/>
  <c r="AF97" i="20"/>
  <c r="AG97" i="20"/>
  <c r="AE98" i="20"/>
  <c r="AF98" i="20"/>
  <c r="AG98" i="20"/>
  <c r="AE99" i="20"/>
  <c r="AF99" i="20"/>
  <c r="AG99" i="20"/>
  <c r="AE100" i="20"/>
  <c r="AF100" i="20"/>
  <c r="AG100" i="20"/>
  <c r="AE101" i="20"/>
  <c r="AF101" i="20"/>
  <c r="AG101" i="20"/>
  <c r="AE102" i="20"/>
  <c r="AF102" i="20"/>
  <c r="AG102" i="20"/>
  <c r="AE103" i="20"/>
  <c r="AF103" i="20"/>
  <c r="AG103" i="20"/>
  <c r="AE104" i="20"/>
  <c r="AF104" i="20"/>
  <c r="AG104" i="20"/>
  <c r="AE105" i="20"/>
  <c r="AF105" i="20"/>
  <c r="AG105" i="20"/>
  <c r="AF32" i="20" l="1"/>
  <c r="AK32" i="20" s="1"/>
  <c r="AF33" i="20"/>
  <c r="AE33" i="20"/>
  <c r="AG32" i="20"/>
  <c r="AG33" i="20"/>
  <c r="AD11" i="20"/>
  <c r="X44" i="20"/>
  <c r="AD44" i="20" s="1"/>
  <c r="AB44" i="20"/>
  <c r="X49" i="20"/>
  <c r="AD49" i="20" s="1"/>
  <c r="AB49" i="20"/>
  <c r="AB37" i="20"/>
  <c r="X37" i="20"/>
  <c r="AD37" i="20" s="1"/>
  <c r="AD34" i="20"/>
  <c r="AG34" i="20" s="1"/>
  <c r="AC34" i="20"/>
  <c r="AG23" i="20"/>
  <c r="AF23" i="20"/>
  <c r="AF24" i="20"/>
  <c r="AF27" i="20"/>
  <c r="AF28" i="20"/>
  <c r="X18" i="20"/>
  <c r="AD18" i="20" s="1"/>
  <c r="U15" i="20"/>
  <c r="V15" i="20"/>
  <c r="AB27" i="20"/>
  <c r="AC25" i="20"/>
  <c r="AF25" i="20" s="1"/>
  <c r="AB50" i="20"/>
  <c r="X50" i="20"/>
  <c r="AD50" i="20" s="1"/>
  <c r="AF18" i="20"/>
  <c r="AC11" i="20"/>
  <c r="AD22" i="20"/>
  <c r="AG22" i="20" s="1"/>
  <c r="AC8" i="20"/>
  <c r="AF8" i="20" s="1"/>
  <c r="X41" i="20"/>
  <c r="AD41" i="20" s="1"/>
  <c r="AG41" i="20" s="1"/>
  <c r="AB41" i="20"/>
  <c r="AE41" i="20" s="1"/>
  <c r="AF30" i="20"/>
  <c r="AK29" i="20" s="1"/>
  <c r="X7" i="20"/>
  <c r="AD7" i="20" s="1"/>
  <c r="AB7" i="20"/>
  <c r="AF47" i="20"/>
  <c r="AD28" i="20"/>
  <c r="AG28" i="20" s="1"/>
  <c r="AC15" i="20"/>
  <c r="X47" i="20"/>
  <c r="AD47" i="20" s="1"/>
  <c r="AB47" i="20"/>
  <c r="X31" i="20"/>
  <c r="AD31" i="20" s="1"/>
  <c r="AB31" i="20"/>
  <c r="AF50" i="20"/>
  <c r="AD38" i="20"/>
  <c r="AC41" i="20"/>
  <c r="AF26" i="20"/>
  <c r="X26" i="20"/>
  <c r="AD26" i="20" s="1"/>
  <c r="AG27" i="20" s="1"/>
  <c r="X5" i="20"/>
  <c r="AD5" i="20" s="1"/>
  <c r="AD9" i="20"/>
  <c r="AF17" i="20"/>
  <c r="X43" i="20"/>
  <c r="AD43" i="20" s="1"/>
  <c r="AB43" i="20"/>
  <c r="AC9" i="20"/>
  <c r="AF9" i="20" s="1"/>
  <c r="AC44" i="20"/>
  <c r="V17" i="20"/>
  <c r="V6" i="20"/>
  <c r="V8" i="20"/>
  <c r="U9" i="20"/>
  <c r="V10" i="20"/>
  <c r="V12" i="20"/>
  <c r="V14" i="20"/>
  <c r="V16" i="20"/>
  <c r="V25" i="20"/>
  <c r="V35" i="20"/>
  <c r="V46" i="20"/>
  <c r="V24" i="20"/>
  <c r="V13" i="20"/>
  <c r="V19" i="20"/>
  <c r="V36" i="20"/>
  <c r="V30" i="20"/>
  <c r="V48" i="20"/>
  <c r="V42" i="20"/>
  <c r="AC13" i="20"/>
  <c r="A59" i="1"/>
  <c r="B59" i="1"/>
  <c r="C59" i="1"/>
  <c r="D59" i="1"/>
  <c r="E59" i="1"/>
  <c r="A60" i="1"/>
  <c r="B60" i="1"/>
  <c r="C60" i="1"/>
  <c r="D60" i="1"/>
  <c r="E60" i="1"/>
  <c r="A61" i="1"/>
  <c r="B61" i="1"/>
  <c r="C61" i="1"/>
  <c r="D61" i="1"/>
  <c r="E61" i="1"/>
  <c r="A62" i="1"/>
  <c r="B62" i="1"/>
  <c r="C62" i="1"/>
  <c r="D62" i="1"/>
  <c r="E62" i="1"/>
  <c r="A63" i="1"/>
  <c r="B63" i="1"/>
  <c r="C63" i="1"/>
  <c r="D63" i="1"/>
  <c r="E63" i="1"/>
  <c r="A64" i="1"/>
  <c r="B64" i="1"/>
  <c r="C64" i="1"/>
  <c r="D64" i="1"/>
  <c r="E64" i="1"/>
  <c r="A65" i="1"/>
  <c r="B65" i="1"/>
  <c r="C65" i="1"/>
  <c r="D65" i="1"/>
  <c r="E65" i="1"/>
  <c r="A66" i="1"/>
  <c r="B66" i="1"/>
  <c r="C66" i="1"/>
  <c r="D66" i="1"/>
  <c r="E66" i="1"/>
  <c r="A67" i="1"/>
  <c r="B67" i="1"/>
  <c r="C67" i="1"/>
  <c r="D67" i="1"/>
  <c r="E67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C68" i="1"/>
  <c r="A68" i="1"/>
  <c r="H59" i="1"/>
  <c r="I59" i="1"/>
  <c r="J59" i="1"/>
  <c r="M59" i="1"/>
  <c r="N59" i="1"/>
  <c r="O59" i="1"/>
  <c r="P59" i="1"/>
  <c r="Q59" i="1"/>
  <c r="R59" i="1"/>
  <c r="S59" i="1"/>
  <c r="T59" i="1"/>
  <c r="U59" i="1"/>
  <c r="H60" i="1"/>
  <c r="I60" i="1"/>
  <c r="J60" i="1"/>
  <c r="M60" i="1"/>
  <c r="N60" i="1"/>
  <c r="O60" i="1"/>
  <c r="P60" i="1"/>
  <c r="Q60" i="1"/>
  <c r="R60" i="1"/>
  <c r="T60" i="1"/>
  <c r="U60" i="1"/>
  <c r="H61" i="1"/>
  <c r="I61" i="1"/>
  <c r="J61" i="1"/>
  <c r="M61" i="1"/>
  <c r="N61" i="1"/>
  <c r="O61" i="1"/>
  <c r="P61" i="1"/>
  <c r="Q61" i="1"/>
  <c r="R61" i="1"/>
  <c r="T61" i="1"/>
  <c r="U61" i="1"/>
  <c r="H62" i="1"/>
  <c r="I62" i="1"/>
  <c r="J62" i="1"/>
  <c r="M62" i="1"/>
  <c r="N62" i="1"/>
  <c r="O62" i="1"/>
  <c r="P62" i="1"/>
  <c r="Q62" i="1"/>
  <c r="R62" i="1"/>
  <c r="T62" i="1"/>
  <c r="U62" i="1"/>
  <c r="H63" i="1"/>
  <c r="I63" i="1"/>
  <c r="J63" i="1"/>
  <c r="M63" i="1"/>
  <c r="N63" i="1"/>
  <c r="O63" i="1"/>
  <c r="P63" i="1"/>
  <c r="Q63" i="1"/>
  <c r="R63" i="1"/>
  <c r="T63" i="1"/>
  <c r="U63" i="1"/>
  <c r="H64" i="1"/>
  <c r="I64" i="1"/>
  <c r="J64" i="1"/>
  <c r="M64" i="1"/>
  <c r="N64" i="1"/>
  <c r="O64" i="1"/>
  <c r="P64" i="1"/>
  <c r="Q64" i="1"/>
  <c r="R64" i="1"/>
  <c r="T64" i="1"/>
  <c r="U64" i="1"/>
  <c r="H65" i="1"/>
  <c r="I65" i="1"/>
  <c r="J65" i="1"/>
  <c r="M65" i="1"/>
  <c r="N65" i="1"/>
  <c r="O65" i="1"/>
  <c r="P65" i="1"/>
  <c r="Q65" i="1"/>
  <c r="R65" i="1"/>
  <c r="T65" i="1"/>
  <c r="U65" i="1"/>
  <c r="H66" i="1"/>
  <c r="I66" i="1"/>
  <c r="J66" i="1"/>
  <c r="M66" i="1"/>
  <c r="N66" i="1"/>
  <c r="O66" i="1"/>
  <c r="P66" i="1"/>
  <c r="Q66" i="1"/>
  <c r="R66" i="1"/>
  <c r="T66" i="1"/>
  <c r="U66" i="1"/>
  <c r="H67" i="1"/>
  <c r="I67" i="1"/>
  <c r="J67" i="1"/>
  <c r="M67" i="1"/>
  <c r="N67" i="1"/>
  <c r="O67" i="1"/>
  <c r="P67" i="1"/>
  <c r="Q67" i="1"/>
  <c r="R67" i="1"/>
  <c r="T67" i="1"/>
  <c r="U67" i="1"/>
  <c r="H68" i="1"/>
  <c r="I68" i="1"/>
  <c r="J68" i="1"/>
  <c r="M68" i="1"/>
  <c r="N68" i="1"/>
  <c r="O68" i="1"/>
  <c r="P68" i="1"/>
  <c r="Q68" i="1"/>
  <c r="R68" i="1"/>
  <c r="T68" i="1"/>
  <c r="U68" i="1"/>
  <c r="H69" i="1"/>
  <c r="I69" i="1"/>
  <c r="J69" i="1"/>
  <c r="M69" i="1"/>
  <c r="N69" i="1"/>
  <c r="O69" i="1"/>
  <c r="P69" i="1"/>
  <c r="Q69" i="1"/>
  <c r="R69" i="1"/>
  <c r="T69" i="1"/>
  <c r="U69" i="1"/>
  <c r="H70" i="1"/>
  <c r="I70" i="1"/>
  <c r="J70" i="1"/>
  <c r="M70" i="1"/>
  <c r="N70" i="1"/>
  <c r="O70" i="1"/>
  <c r="P70" i="1"/>
  <c r="Q70" i="1"/>
  <c r="R70" i="1"/>
  <c r="T70" i="1"/>
  <c r="U70" i="1"/>
  <c r="H71" i="1"/>
  <c r="I71" i="1"/>
  <c r="J71" i="1"/>
  <c r="M71" i="1"/>
  <c r="N71" i="1"/>
  <c r="O71" i="1"/>
  <c r="P71" i="1"/>
  <c r="Q71" i="1"/>
  <c r="R71" i="1"/>
  <c r="T71" i="1"/>
  <c r="U71" i="1"/>
  <c r="H72" i="1"/>
  <c r="I72" i="1"/>
  <c r="J72" i="1"/>
  <c r="M72" i="1"/>
  <c r="N72" i="1"/>
  <c r="O72" i="1"/>
  <c r="P72" i="1"/>
  <c r="Q72" i="1"/>
  <c r="R72" i="1"/>
  <c r="T72" i="1"/>
  <c r="U72" i="1"/>
  <c r="H73" i="1"/>
  <c r="I73" i="1"/>
  <c r="J73" i="1"/>
  <c r="M73" i="1"/>
  <c r="N73" i="1"/>
  <c r="O73" i="1"/>
  <c r="P73" i="1"/>
  <c r="Q73" i="1"/>
  <c r="R73" i="1"/>
  <c r="T73" i="1"/>
  <c r="U73" i="1"/>
  <c r="H74" i="1"/>
  <c r="I74" i="1"/>
  <c r="J74" i="1"/>
  <c r="M74" i="1"/>
  <c r="N74" i="1"/>
  <c r="O74" i="1"/>
  <c r="P74" i="1"/>
  <c r="Q74" i="1"/>
  <c r="R74" i="1"/>
  <c r="T74" i="1"/>
  <c r="U74" i="1"/>
  <c r="H75" i="1"/>
  <c r="I75" i="1"/>
  <c r="J75" i="1"/>
  <c r="M75" i="1"/>
  <c r="N75" i="1"/>
  <c r="O75" i="1"/>
  <c r="P75" i="1"/>
  <c r="Q75" i="1"/>
  <c r="R75" i="1"/>
  <c r="T75" i="1"/>
  <c r="U75" i="1"/>
  <c r="H76" i="1"/>
  <c r="I76" i="1"/>
  <c r="J76" i="1"/>
  <c r="M76" i="1"/>
  <c r="N76" i="1"/>
  <c r="O76" i="1"/>
  <c r="P76" i="1"/>
  <c r="Q76" i="1"/>
  <c r="R76" i="1"/>
  <c r="T76" i="1"/>
  <c r="U76" i="1"/>
  <c r="H77" i="1"/>
  <c r="I77" i="1"/>
  <c r="J77" i="1"/>
  <c r="M77" i="1"/>
  <c r="N77" i="1"/>
  <c r="O77" i="1"/>
  <c r="P77" i="1"/>
  <c r="Q77" i="1"/>
  <c r="R77" i="1"/>
  <c r="T77" i="1"/>
  <c r="U77" i="1"/>
  <c r="G70" i="1"/>
  <c r="G71" i="1"/>
  <c r="G72" i="1"/>
  <c r="G73" i="1"/>
  <c r="G74" i="1"/>
  <c r="G75" i="1"/>
  <c r="G76" i="1"/>
  <c r="G77" i="1"/>
  <c r="G69" i="1"/>
  <c r="G60" i="1"/>
  <c r="G61" i="1"/>
  <c r="G62" i="1"/>
  <c r="G63" i="1"/>
  <c r="G64" i="1"/>
  <c r="G65" i="1"/>
  <c r="G66" i="1"/>
  <c r="G67" i="1"/>
  <c r="G68" i="1"/>
  <c r="G59" i="1"/>
  <c r="CL110" i="1"/>
  <c r="CL111" i="1"/>
  <c r="CL112" i="1"/>
  <c r="CL113" i="1"/>
  <c r="CL114" i="1"/>
  <c r="CL115" i="1"/>
  <c r="CL116" i="1"/>
  <c r="CL117" i="1"/>
  <c r="CL118" i="1"/>
  <c r="CL119" i="1"/>
  <c r="CL120" i="1"/>
  <c r="CL121" i="1"/>
  <c r="CL122" i="1"/>
  <c r="CL123" i="1"/>
  <c r="CL124" i="1"/>
  <c r="CL125" i="1"/>
  <c r="CL126" i="1"/>
  <c r="CL127" i="1"/>
  <c r="CL128" i="1"/>
  <c r="CL129" i="1"/>
  <c r="CL130" i="1"/>
  <c r="CL109" i="1"/>
  <c r="CP109" i="1"/>
  <c r="CP110" i="1"/>
  <c r="CP111" i="1"/>
  <c r="CO110" i="1"/>
  <c r="CO111" i="1"/>
  <c r="CO109" i="1"/>
  <c r="X6" i="20" l="1"/>
  <c r="AD6" i="20" s="1"/>
  <c r="AG6" i="20" s="1"/>
  <c r="AB6" i="20"/>
  <c r="AE6" i="20" s="1"/>
  <c r="AB17" i="20"/>
  <c r="X17" i="20"/>
  <c r="AD17" i="20" s="1"/>
  <c r="AG17" i="20" s="1"/>
  <c r="AF44" i="20"/>
  <c r="AF45" i="20"/>
  <c r="AF15" i="20"/>
  <c r="AF16" i="20"/>
  <c r="AE7" i="20"/>
  <c r="AF34" i="20"/>
  <c r="AF35" i="20"/>
  <c r="AF13" i="20"/>
  <c r="AF14" i="20"/>
  <c r="AG37" i="20"/>
  <c r="X42" i="20"/>
  <c r="AD42" i="20" s="1"/>
  <c r="AG42" i="20" s="1"/>
  <c r="AB42" i="20"/>
  <c r="AE42" i="20" s="1"/>
  <c r="AE37" i="20"/>
  <c r="AE49" i="20"/>
  <c r="X30" i="20"/>
  <c r="AD30" i="20" s="1"/>
  <c r="AG30" i="20" s="1"/>
  <c r="AB30" i="20"/>
  <c r="AE30" i="20" s="1"/>
  <c r="AJ29" i="20" s="1"/>
  <c r="X36" i="20"/>
  <c r="AD36" i="20" s="1"/>
  <c r="AB36" i="20"/>
  <c r="AE44" i="20"/>
  <c r="AE45" i="20"/>
  <c r="AB19" i="20"/>
  <c r="X19" i="20"/>
  <c r="AD19" i="20" s="1"/>
  <c r="AG44" i="20"/>
  <c r="AG29" i="20"/>
  <c r="AF41" i="20"/>
  <c r="AF42" i="20"/>
  <c r="AG11" i="20"/>
  <c r="AG38" i="20"/>
  <c r="AG39" i="20"/>
  <c r="X35" i="20"/>
  <c r="AD35" i="20" s="1"/>
  <c r="AG35" i="20" s="1"/>
  <c r="AB35" i="20"/>
  <c r="AE35" i="20" s="1"/>
  <c r="AB25" i="20"/>
  <c r="X25" i="20"/>
  <c r="AD25" i="20" s="1"/>
  <c r="AG25" i="20" s="1"/>
  <c r="AE27" i="20"/>
  <c r="AE28" i="20"/>
  <c r="X14" i="20"/>
  <c r="AD14" i="20" s="1"/>
  <c r="AG14" i="20" s="1"/>
  <c r="AB14" i="20"/>
  <c r="AE14" i="20" s="1"/>
  <c r="X8" i="20"/>
  <c r="AD8" i="20" s="1"/>
  <c r="AG8" i="20" s="1"/>
  <c r="AB8" i="20"/>
  <c r="AG7" i="20"/>
  <c r="F29" i="20"/>
  <c r="C29" i="20" s="1"/>
  <c r="AK28" i="20"/>
  <c r="AB48" i="20"/>
  <c r="AE48" i="20" s="1"/>
  <c r="X48" i="20"/>
  <c r="AD48" i="20" s="1"/>
  <c r="AG48" i="20" s="1"/>
  <c r="AG9" i="20"/>
  <c r="AF12" i="20"/>
  <c r="AF11" i="20"/>
  <c r="AE38" i="20"/>
  <c r="AB13" i="20"/>
  <c r="AE13" i="20" s="1"/>
  <c r="X13" i="20"/>
  <c r="AD13" i="20" s="1"/>
  <c r="AG13" i="20" s="1"/>
  <c r="X24" i="20"/>
  <c r="AD24" i="20" s="1"/>
  <c r="AG24" i="20" s="1"/>
  <c r="AB24" i="20"/>
  <c r="AE24" i="20" s="1"/>
  <c r="AG50" i="20"/>
  <c r="AB46" i="20"/>
  <c r="AE46" i="20" s="1"/>
  <c r="X46" i="20"/>
  <c r="AD46" i="20" s="1"/>
  <c r="AG46" i="20" s="1"/>
  <c r="AE50" i="20"/>
  <c r="AF10" i="20"/>
  <c r="AG45" i="20"/>
  <c r="AB16" i="20"/>
  <c r="X16" i="20"/>
  <c r="AD16" i="20" s="1"/>
  <c r="AB15" i="20"/>
  <c r="X15" i="20"/>
  <c r="AD15" i="20" s="1"/>
  <c r="AE32" i="20"/>
  <c r="X12" i="20"/>
  <c r="AD12" i="20" s="1"/>
  <c r="AG12" i="20" s="1"/>
  <c r="AB12" i="20"/>
  <c r="AE12" i="20" s="1"/>
  <c r="X10" i="20"/>
  <c r="AD10" i="20" s="1"/>
  <c r="AG10" i="20" s="1"/>
  <c r="AB10" i="20"/>
  <c r="AG18" i="20"/>
  <c r="AK33" i="20"/>
  <c r="F32" i="20"/>
  <c r="C32" i="20" s="1"/>
  <c r="P5" i="2"/>
  <c r="Q5" i="2" s="1"/>
  <c r="H5" i="2" s="1"/>
  <c r="I5" i="2" s="1"/>
  <c r="D6" i="2"/>
  <c r="D7" i="2"/>
  <c r="D8" i="2"/>
  <c r="D9" i="2"/>
  <c r="D10" i="2"/>
  <c r="D11" i="2"/>
  <c r="D12" i="2"/>
  <c r="D13" i="2"/>
  <c r="D14" i="2"/>
  <c r="B5" i="2"/>
  <c r="B6" i="2"/>
  <c r="B7" i="2"/>
  <c r="B8" i="2"/>
  <c r="B9" i="2"/>
  <c r="B10" i="2"/>
  <c r="B11" i="2"/>
  <c r="B12" i="2"/>
  <c r="B13" i="2"/>
  <c r="E5" i="2"/>
  <c r="E10" i="2"/>
  <c r="G10" i="2" s="1"/>
  <c r="E11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15" i="2"/>
  <c r="P14" i="2"/>
  <c r="P6" i="2"/>
  <c r="Q6" i="2" s="1"/>
  <c r="H6" i="2" s="1"/>
  <c r="I6" i="2" s="1"/>
  <c r="P7" i="2"/>
  <c r="Q7" i="2" s="1"/>
  <c r="H7" i="2" s="1"/>
  <c r="I7" i="2" s="1"/>
  <c r="P8" i="2"/>
  <c r="Q8" i="2" s="1"/>
  <c r="H8" i="2" s="1"/>
  <c r="I8" i="2" s="1"/>
  <c r="P9" i="2"/>
  <c r="E9" i="2" s="1"/>
  <c r="P10" i="2"/>
  <c r="Q10" i="2" s="1"/>
  <c r="H10" i="2" s="1"/>
  <c r="I10" i="2" s="1"/>
  <c r="P11" i="2"/>
  <c r="Q11" i="2" s="1"/>
  <c r="H11" i="2" s="1"/>
  <c r="I11" i="2" s="1"/>
  <c r="P12" i="2"/>
  <c r="E12" i="2" s="1"/>
  <c r="P13" i="2"/>
  <c r="E13" i="2" s="1"/>
  <c r="E29" i="20" l="1"/>
  <c r="B29" i="20" s="1"/>
  <c r="AL29" i="20"/>
  <c r="G29" i="20" s="1"/>
  <c r="D29" i="20" s="1"/>
  <c r="AJ28" i="20"/>
  <c r="AE25" i="20"/>
  <c r="AE26" i="20"/>
  <c r="AE47" i="20"/>
  <c r="AG26" i="20"/>
  <c r="AE10" i="20"/>
  <c r="AE11" i="20"/>
  <c r="AG31" i="20"/>
  <c r="AG20" i="20"/>
  <c r="AG19" i="20"/>
  <c r="AE19" i="20"/>
  <c r="AE20" i="20"/>
  <c r="AG15" i="20"/>
  <c r="F28" i="20"/>
  <c r="C28" i="20" s="1"/>
  <c r="AK27" i="20"/>
  <c r="AE15" i="20"/>
  <c r="AE31" i="20"/>
  <c r="AJ31" i="20" s="1"/>
  <c r="AE17" i="20"/>
  <c r="AE18" i="20"/>
  <c r="AG16" i="20"/>
  <c r="AE8" i="20"/>
  <c r="AE9" i="20"/>
  <c r="AG36" i="20"/>
  <c r="AK34" i="20"/>
  <c r="F33" i="20"/>
  <c r="C33" i="20" s="1"/>
  <c r="AG47" i="20"/>
  <c r="AG43" i="20"/>
  <c r="AE43" i="20"/>
  <c r="AE36" i="20"/>
  <c r="AE16" i="20"/>
  <c r="AG49" i="20"/>
  <c r="G13" i="2"/>
  <c r="G11" i="2"/>
  <c r="G12" i="2"/>
  <c r="Q13" i="2"/>
  <c r="H13" i="2" s="1"/>
  <c r="I13" i="2" s="1"/>
  <c r="Q12" i="2"/>
  <c r="H12" i="2" s="1"/>
  <c r="I12" i="2" s="1"/>
  <c r="E8" i="2"/>
  <c r="E7" i="2"/>
  <c r="E6" i="2"/>
  <c r="G6" i="2" s="1"/>
  <c r="Q9" i="2"/>
  <c r="H9" i="2" s="1"/>
  <c r="I9" i="2" s="1"/>
  <c r="E15" i="2"/>
  <c r="E16" i="2"/>
  <c r="E17" i="2"/>
  <c r="E18" i="2"/>
  <c r="E19" i="2"/>
  <c r="E20" i="2"/>
  <c r="G20" i="2" s="1"/>
  <c r="E21" i="2"/>
  <c r="G21" i="2" s="1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14" i="2"/>
  <c r="G14" i="2" s="1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14" i="2"/>
  <c r="Q15" i="2"/>
  <c r="H15" i="2" s="1"/>
  <c r="I15" i="2" s="1"/>
  <c r="Q16" i="2"/>
  <c r="H16" i="2" s="1"/>
  <c r="I16" i="2" s="1"/>
  <c r="Q17" i="2"/>
  <c r="H17" i="2" s="1"/>
  <c r="I17" i="2" s="1"/>
  <c r="Q18" i="2"/>
  <c r="H18" i="2" s="1"/>
  <c r="I18" i="2" s="1"/>
  <c r="Q19" i="2"/>
  <c r="H19" i="2" s="1"/>
  <c r="I19" i="2" s="1"/>
  <c r="Q20" i="2"/>
  <c r="H20" i="2" s="1"/>
  <c r="I20" i="2" s="1"/>
  <c r="Q21" i="2"/>
  <c r="H21" i="2" s="1"/>
  <c r="I21" i="2" s="1"/>
  <c r="Q22" i="2"/>
  <c r="H22" i="2" s="1"/>
  <c r="I22" i="2" s="1"/>
  <c r="Q23" i="2"/>
  <c r="H23" i="2" s="1"/>
  <c r="I23" i="2" s="1"/>
  <c r="Q24" i="2"/>
  <c r="H24" i="2" s="1"/>
  <c r="I24" i="2" s="1"/>
  <c r="Q25" i="2"/>
  <c r="H25" i="2" s="1"/>
  <c r="Q26" i="2"/>
  <c r="H26" i="2" s="1"/>
  <c r="Q27" i="2"/>
  <c r="H27" i="2" s="1"/>
  <c r="Q28" i="2"/>
  <c r="H28" i="2" s="1"/>
  <c r="Q29" i="2"/>
  <c r="H29" i="2" s="1"/>
  <c r="Q30" i="2"/>
  <c r="H30" i="2" s="1"/>
  <c r="Q31" i="2"/>
  <c r="H31" i="2" s="1"/>
  <c r="Q32" i="2"/>
  <c r="H32" i="2" s="1"/>
  <c r="Q33" i="2"/>
  <c r="H33" i="2" s="1"/>
  <c r="Q34" i="2"/>
  <c r="H34" i="2" s="1"/>
  <c r="Q35" i="2"/>
  <c r="H35" i="2" s="1"/>
  <c r="Q36" i="2"/>
  <c r="Q37" i="2"/>
  <c r="H37" i="2" s="1"/>
  <c r="Q38" i="2"/>
  <c r="H38" i="2" s="1"/>
  <c r="Q39" i="2"/>
  <c r="H39" i="2" s="1"/>
  <c r="Q40" i="2"/>
  <c r="H40" i="2" s="1"/>
  <c r="Q41" i="2"/>
  <c r="H41" i="2" s="1"/>
  <c r="Q42" i="2"/>
  <c r="H42" i="2" s="1"/>
  <c r="Q43" i="2"/>
  <c r="H43" i="2" s="1"/>
  <c r="Q44" i="2"/>
  <c r="H44" i="2" s="1"/>
  <c r="Q45" i="2"/>
  <c r="H45" i="2" s="1"/>
  <c r="AK35" i="20" l="1"/>
  <c r="F34" i="20"/>
  <c r="C34" i="20" s="1"/>
  <c r="AJ32" i="20"/>
  <c r="AL31" i="20"/>
  <c r="G31" i="20" s="1"/>
  <c r="D31" i="20" s="1"/>
  <c r="E31" i="20"/>
  <c r="B31" i="20" s="1"/>
  <c r="F27" i="20"/>
  <c r="C27" i="20" s="1"/>
  <c r="AK26" i="20"/>
  <c r="AJ27" i="20"/>
  <c r="E28" i="20"/>
  <c r="B28" i="20" s="1"/>
  <c r="AL28" i="20"/>
  <c r="G28" i="20" s="1"/>
  <c r="D28" i="20" s="1"/>
  <c r="G18" i="2"/>
  <c r="G16" i="2"/>
  <c r="G19" i="2"/>
  <c r="G17" i="2"/>
  <c r="G15" i="2"/>
  <c r="G7" i="2"/>
  <c r="G8" i="2"/>
  <c r="G9" i="2"/>
  <c r="H36" i="2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F26" i="20" l="1"/>
  <c r="C26" i="20" s="1"/>
  <c r="AK25" i="20"/>
  <c r="AL27" i="20"/>
  <c r="G27" i="20" s="1"/>
  <c r="D27" i="20" s="1"/>
  <c r="AJ26" i="20"/>
  <c r="E27" i="20"/>
  <c r="B27" i="20" s="1"/>
  <c r="AJ33" i="20"/>
  <c r="E32" i="20"/>
  <c r="B32" i="20" s="1"/>
  <c r="AL32" i="20"/>
  <c r="G32" i="20" s="1"/>
  <c r="D32" i="20" s="1"/>
  <c r="F35" i="20"/>
  <c r="C35" i="20" s="1"/>
  <c r="AK36" i="20"/>
  <c r="X25" i="3"/>
  <c r="X26" i="3"/>
  <c r="X27" i="3"/>
  <c r="X18" i="3"/>
  <c r="X19" i="3"/>
  <c r="X20" i="3"/>
  <c r="X21" i="3"/>
  <c r="X22" i="3"/>
  <c r="X23" i="3"/>
  <c r="X24" i="3"/>
  <c r="X13" i="3"/>
  <c r="X14" i="3"/>
  <c r="X15" i="3"/>
  <c r="X16" i="3"/>
  <c r="X17" i="3"/>
  <c r="X8" i="3"/>
  <c r="X9" i="3"/>
  <c r="X10" i="3"/>
  <c r="X11" i="3"/>
  <c r="X12" i="3"/>
  <c r="X7" i="3"/>
  <c r="X6" i="3"/>
  <c r="S26" i="3"/>
  <c r="S27" i="3"/>
  <c r="S21" i="3"/>
  <c r="S22" i="3"/>
  <c r="S23" i="3"/>
  <c r="S24" i="3"/>
  <c r="S25" i="3"/>
  <c r="S16" i="3"/>
  <c r="S17" i="3"/>
  <c r="S18" i="3"/>
  <c r="S19" i="3"/>
  <c r="S20" i="3"/>
  <c r="S11" i="3"/>
  <c r="S12" i="3"/>
  <c r="S13" i="3"/>
  <c r="S14" i="3"/>
  <c r="S15" i="3"/>
  <c r="S10" i="3"/>
  <c r="S9" i="3"/>
  <c r="S8" i="3"/>
  <c r="S7" i="3"/>
  <c r="S6" i="3"/>
  <c r="S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T109" i="1"/>
  <c r="U109" i="1"/>
  <c r="V109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T110" i="1"/>
  <c r="U110" i="1"/>
  <c r="V110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T111" i="1"/>
  <c r="U111" i="1"/>
  <c r="V111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T112" i="1"/>
  <c r="U112" i="1"/>
  <c r="V112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T113" i="1"/>
  <c r="U113" i="1"/>
  <c r="V113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T114" i="1"/>
  <c r="U114" i="1"/>
  <c r="V114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T115" i="1"/>
  <c r="U115" i="1"/>
  <c r="V115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T116" i="1"/>
  <c r="U116" i="1"/>
  <c r="V116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T117" i="1"/>
  <c r="U117" i="1"/>
  <c r="V117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T118" i="1"/>
  <c r="U118" i="1"/>
  <c r="V118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T119" i="1"/>
  <c r="U119" i="1"/>
  <c r="V119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T120" i="1"/>
  <c r="U120" i="1"/>
  <c r="V120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T121" i="1"/>
  <c r="U121" i="1"/>
  <c r="V121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T122" i="1"/>
  <c r="U122" i="1"/>
  <c r="V122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T123" i="1"/>
  <c r="U123" i="1"/>
  <c r="V123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T124" i="1"/>
  <c r="U124" i="1"/>
  <c r="V124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T125" i="1"/>
  <c r="U125" i="1"/>
  <c r="V125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T126" i="1"/>
  <c r="U126" i="1"/>
  <c r="V126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T127" i="1"/>
  <c r="U127" i="1"/>
  <c r="V127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T128" i="1"/>
  <c r="U128" i="1"/>
  <c r="V128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T129" i="1"/>
  <c r="U129" i="1"/>
  <c r="V129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T130" i="1"/>
  <c r="U130" i="1"/>
  <c r="V130" i="1"/>
  <c r="F36" i="20" l="1"/>
  <c r="C36" i="20" s="1"/>
  <c r="AK37" i="20"/>
  <c r="E33" i="20"/>
  <c r="B33" i="20" s="1"/>
  <c r="AL33" i="20"/>
  <c r="G33" i="20" s="1"/>
  <c r="D33" i="20" s="1"/>
  <c r="AJ34" i="20"/>
  <c r="AK24" i="20"/>
  <c r="F25" i="20"/>
  <c r="C25" i="20" s="1"/>
  <c r="AL26" i="20"/>
  <c r="G26" i="20" s="1"/>
  <c r="D26" i="20" s="1"/>
  <c r="E26" i="20"/>
  <c r="B26" i="20" s="1"/>
  <c r="AJ25" i="20"/>
  <c r="A110" i="1"/>
  <c r="B128" i="1"/>
  <c r="C128" i="1"/>
  <c r="D125" i="1"/>
  <c r="E129" i="1"/>
  <c r="A124" i="1"/>
  <c r="E123" i="1"/>
  <c r="B122" i="1"/>
  <c r="D123" i="1"/>
  <c r="D127" i="1"/>
  <c r="A128" i="1"/>
  <c r="E122" i="1"/>
  <c r="A130" i="1"/>
  <c r="A121" i="1"/>
  <c r="A123" i="1"/>
  <c r="B123" i="1"/>
  <c r="A127" i="1"/>
  <c r="B121" i="1"/>
  <c r="C121" i="1"/>
  <c r="B130" i="1"/>
  <c r="C130" i="1"/>
  <c r="D128" i="1"/>
  <c r="D124" i="1"/>
  <c r="E128" i="1"/>
  <c r="B120" i="1"/>
  <c r="C120" i="1"/>
  <c r="E125" i="1"/>
  <c r="C124" i="1"/>
  <c r="B127" i="1"/>
  <c r="E126" i="1"/>
  <c r="D122" i="1"/>
  <c r="A126" i="1"/>
  <c r="E120" i="1"/>
  <c r="E127" i="1"/>
  <c r="D129" i="1"/>
  <c r="D126" i="1"/>
  <c r="B125" i="1"/>
  <c r="C125" i="1"/>
  <c r="C122" i="1"/>
  <c r="A129" i="1"/>
  <c r="C127" i="1"/>
  <c r="E130" i="1"/>
  <c r="A125" i="1"/>
  <c r="D121" i="1"/>
  <c r="B124" i="1"/>
  <c r="A122" i="1"/>
  <c r="D120" i="1"/>
  <c r="A120" i="1"/>
  <c r="E124" i="1"/>
  <c r="E121" i="1"/>
  <c r="C123" i="1"/>
  <c r="B129" i="1"/>
  <c r="C129" i="1"/>
  <c r="D130" i="1"/>
  <c r="B126" i="1"/>
  <c r="C126" i="1"/>
  <c r="N78" i="1"/>
  <c r="AF59" i="1"/>
  <c r="AF60" i="1"/>
  <c r="AF61" i="1"/>
  <c r="AF62" i="1"/>
  <c r="AF63" i="1"/>
  <c r="AF64" i="1"/>
  <c r="AF65" i="1"/>
  <c r="AF66" i="1"/>
  <c r="AF67" i="1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AL34" i="20" l="1"/>
  <c r="G34" i="20" s="1"/>
  <c r="D34" i="20" s="1"/>
  <c r="AJ35" i="20"/>
  <c r="E34" i="20"/>
  <c r="B34" i="20" s="1"/>
  <c r="F37" i="20"/>
  <c r="C37" i="20" s="1"/>
  <c r="AK38" i="20"/>
  <c r="AJ24" i="20"/>
  <c r="E25" i="20"/>
  <c r="B25" i="20" s="1"/>
  <c r="AL25" i="20"/>
  <c r="G25" i="20" s="1"/>
  <c r="D25" i="20" s="1"/>
  <c r="AK23" i="20"/>
  <c r="F24" i="20"/>
  <c r="C24" i="20" s="1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51" i="2"/>
  <c r="D50" i="2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AL24" i="20" l="1"/>
  <c r="G24" i="20" s="1"/>
  <c r="D24" i="20" s="1"/>
  <c r="E24" i="20"/>
  <c r="B24" i="20" s="1"/>
  <c r="AJ23" i="20"/>
  <c r="AK39" i="20"/>
  <c r="F38" i="20"/>
  <c r="C38" i="20" s="1"/>
  <c r="E35" i="20"/>
  <c r="B35" i="20" s="1"/>
  <c r="AJ36" i="20"/>
  <c r="AL35" i="20"/>
  <c r="G35" i="20" s="1"/>
  <c r="D35" i="20" s="1"/>
  <c r="F23" i="20"/>
  <c r="C23" i="20" s="1"/>
  <c r="AK22" i="20"/>
  <c r="D20" i="2"/>
  <c r="D22" i="2"/>
  <c r="D17" i="2"/>
  <c r="G22" i="2"/>
  <c r="D19" i="2"/>
  <c r="F47" i="2"/>
  <c r="G47" i="2"/>
  <c r="F45" i="2"/>
  <c r="G45" i="2"/>
  <c r="F43" i="2"/>
  <c r="G43" i="2"/>
  <c r="F41" i="2"/>
  <c r="G41" i="2"/>
  <c r="F39" i="2"/>
  <c r="G39" i="2"/>
  <c r="F37" i="2"/>
  <c r="G37" i="2"/>
  <c r="F35" i="2"/>
  <c r="G35" i="2"/>
  <c r="F33" i="2"/>
  <c r="G33" i="2"/>
  <c r="F31" i="2"/>
  <c r="G31" i="2"/>
  <c r="F29" i="2"/>
  <c r="G29" i="2"/>
  <c r="F27" i="2"/>
  <c r="G27" i="2"/>
  <c r="F25" i="2"/>
  <c r="G25" i="2"/>
  <c r="G23" i="2"/>
  <c r="C48" i="2"/>
  <c r="D49" i="2"/>
  <c r="D48" i="2"/>
  <c r="C46" i="2"/>
  <c r="D46" i="2"/>
  <c r="C44" i="2"/>
  <c r="D44" i="2"/>
  <c r="C42" i="2"/>
  <c r="D42" i="2"/>
  <c r="C40" i="2"/>
  <c r="D40" i="2"/>
  <c r="C38" i="2"/>
  <c r="D38" i="2"/>
  <c r="C36" i="2"/>
  <c r="D36" i="2"/>
  <c r="C34" i="2"/>
  <c r="D34" i="2"/>
  <c r="C32" i="2"/>
  <c r="D32" i="2"/>
  <c r="C30" i="2"/>
  <c r="D30" i="2"/>
  <c r="C28" i="2"/>
  <c r="D28" i="2"/>
  <c r="C26" i="2"/>
  <c r="D26" i="2"/>
  <c r="C24" i="2"/>
  <c r="D24" i="2"/>
  <c r="D15" i="2"/>
  <c r="F48" i="2"/>
  <c r="G49" i="2"/>
  <c r="G48" i="2"/>
  <c r="F46" i="2"/>
  <c r="G46" i="2"/>
  <c r="F44" i="2"/>
  <c r="G44" i="2"/>
  <c r="F42" i="2"/>
  <c r="G42" i="2"/>
  <c r="F40" i="2"/>
  <c r="G40" i="2"/>
  <c r="F38" i="2"/>
  <c r="G38" i="2"/>
  <c r="F36" i="2"/>
  <c r="G36" i="2"/>
  <c r="F34" i="2"/>
  <c r="G34" i="2"/>
  <c r="F32" i="2"/>
  <c r="G32" i="2"/>
  <c r="F30" i="2"/>
  <c r="G30" i="2"/>
  <c r="F28" i="2"/>
  <c r="G28" i="2"/>
  <c r="F26" i="2"/>
  <c r="G26" i="2"/>
  <c r="F24" i="2"/>
  <c r="G24" i="2"/>
  <c r="C47" i="2"/>
  <c r="D47" i="2"/>
  <c r="C45" i="2"/>
  <c r="D45" i="2"/>
  <c r="C43" i="2"/>
  <c r="D43" i="2"/>
  <c r="C41" i="2"/>
  <c r="D41" i="2"/>
  <c r="C39" i="2"/>
  <c r="D39" i="2"/>
  <c r="C37" i="2"/>
  <c r="D37" i="2"/>
  <c r="C35" i="2"/>
  <c r="D35" i="2"/>
  <c r="C33" i="2"/>
  <c r="D33" i="2"/>
  <c r="C31" i="2"/>
  <c r="D31" i="2"/>
  <c r="C29" i="2"/>
  <c r="D29" i="2"/>
  <c r="C27" i="2"/>
  <c r="D27" i="2"/>
  <c r="C25" i="2"/>
  <c r="D25" i="2"/>
  <c r="D23" i="2"/>
  <c r="D21" i="2"/>
  <c r="D18" i="2"/>
  <c r="D16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Q14" i="2"/>
  <c r="E36" i="20" l="1"/>
  <c r="B36" i="20" s="1"/>
  <c r="AJ37" i="20"/>
  <c r="AL36" i="20"/>
  <c r="G36" i="20" s="1"/>
  <c r="D36" i="20" s="1"/>
  <c r="AK21" i="20"/>
  <c r="F22" i="20"/>
  <c r="C22" i="20" s="1"/>
  <c r="F39" i="20"/>
  <c r="C39" i="20" s="1"/>
  <c r="AK40" i="20"/>
  <c r="E23" i="20"/>
  <c r="B23" i="20" s="1"/>
  <c r="AJ22" i="20"/>
  <c r="AL23" i="20"/>
  <c r="G23" i="20" s="1"/>
  <c r="D23" i="20" s="1"/>
  <c r="H50" i="2"/>
  <c r="H53" i="2"/>
  <c r="H55" i="2"/>
  <c r="H57" i="2"/>
  <c r="H54" i="2"/>
  <c r="H48" i="2"/>
  <c r="I48" i="2" s="1"/>
  <c r="H52" i="2"/>
  <c r="H46" i="2"/>
  <c r="I46" i="2" s="1"/>
  <c r="H49" i="2"/>
  <c r="H51" i="2"/>
  <c r="H56" i="2"/>
  <c r="H58" i="2"/>
  <c r="H14" i="2"/>
  <c r="I14" i="2" s="1"/>
  <c r="H47" i="2"/>
  <c r="I47" i="2"/>
  <c r="AA59" i="1"/>
  <c r="AA60" i="1"/>
  <c r="AA61" i="1"/>
  <c r="AA62" i="1"/>
  <c r="AA63" i="1"/>
  <c r="AA64" i="1"/>
  <c r="AA65" i="1"/>
  <c r="AA66" i="1"/>
  <c r="AA67" i="1"/>
  <c r="AJ21" i="20" l="1"/>
  <c r="E22" i="20"/>
  <c r="B22" i="20" s="1"/>
  <c r="AL22" i="20"/>
  <c r="G22" i="20" s="1"/>
  <c r="D22" i="20" s="1"/>
  <c r="AJ38" i="20"/>
  <c r="E37" i="20"/>
  <c r="B37" i="20" s="1"/>
  <c r="AL37" i="20"/>
  <c r="G37" i="20" s="1"/>
  <c r="D37" i="20" s="1"/>
  <c r="AK41" i="20"/>
  <c r="F40" i="20"/>
  <c r="C40" i="20" s="1"/>
  <c r="AK20" i="20"/>
  <c r="F21" i="20"/>
  <c r="C21" i="20" s="1"/>
  <c r="I269" i="3"/>
  <c r="B269" i="3"/>
  <c r="I268" i="3"/>
  <c r="B268" i="3"/>
  <c r="I267" i="3"/>
  <c r="B267" i="3"/>
  <c r="I266" i="3"/>
  <c r="B266" i="3"/>
  <c r="I265" i="3"/>
  <c r="B265" i="3"/>
  <c r="I264" i="3"/>
  <c r="B264" i="3"/>
  <c r="I263" i="3"/>
  <c r="B263" i="3"/>
  <c r="I262" i="3"/>
  <c r="B262" i="3"/>
  <c r="I261" i="3"/>
  <c r="B261" i="3"/>
  <c r="I260" i="3"/>
  <c r="B260" i="3"/>
  <c r="I259" i="3"/>
  <c r="B259" i="3"/>
  <c r="I258" i="3"/>
  <c r="B258" i="3"/>
  <c r="I257" i="3"/>
  <c r="B257" i="3"/>
  <c r="I256" i="3"/>
  <c r="B256" i="3"/>
  <c r="I255" i="3"/>
  <c r="B255" i="3"/>
  <c r="I254" i="3"/>
  <c r="B254" i="3"/>
  <c r="I253" i="3"/>
  <c r="B253" i="3"/>
  <c r="I252" i="3"/>
  <c r="B252" i="3"/>
  <c r="I251" i="3"/>
  <c r="B251" i="3"/>
  <c r="I250" i="3"/>
  <c r="B250" i="3"/>
  <c r="I249" i="3"/>
  <c r="B249" i="3"/>
  <c r="I248" i="3"/>
  <c r="B248" i="3"/>
  <c r="I247" i="3"/>
  <c r="B247" i="3"/>
  <c r="I246" i="3"/>
  <c r="B246" i="3"/>
  <c r="I245" i="3"/>
  <c r="B245" i="3"/>
  <c r="I244" i="3"/>
  <c r="B244" i="3"/>
  <c r="I243" i="3"/>
  <c r="B243" i="3"/>
  <c r="I242" i="3"/>
  <c r="B242" i="3"/>
  <c r="I241" i="3"/>
  <c r="B241" i="3"/>
  <c r="I240" i="3"/>
  <c r="B240" i="3"/>
  <c r="I239" i="3"/>
  <c r="B239" i="3"/>
  <c r="I238" i="3"/>
  <c r="B238" i="3"/>
  <c r="I237" i="3"/>
  <c r="B237" i="3"/>
  <c r="I236" i="3"/>
  <c r="B236" i="3"/>
  <c r="I235" i="3"/>
  <c r="B235" i="3"/>
  <c r="I234" i="3"/>
  <c r="B234" i="3"/>
  <c r="K233" i="3"/>
  <c r="D233" i="3"/>
  <c r="K232" i="3"/>
  <c r="L232" i="3" s="1"/>
  <c r="D232" i="3"/>
  <c r="K231" i="3"/>
  <c r="D231" i="3"/>
  <c r="K230" i="3"/>
  <c r="D230" i="3"/>
  <c r="K229" i="3"/>
  <c r="D229" i="3"/>
  <c r="K228" i="3"/>
  <c r="D228" i="3"/>
  <c r="K227" i="3"/>
  <c r="D227" i="3"/>
  <c r="K226" i="3"/>
  <c r="D226" i="3"/>
  <c r="K225" i="3"/>
  <c r="D225" i="3"/>
  <c r="K224" i="3"/>
  <c r="D224" i="3"/>
  <c r="K223" i="3"/>
  <c r="V24" i="3" s="1"/>
  <c r="Y24" i="3" s="1"/>
  <c r="D223" i="3"/>
  <c r="Q24" i="3" s="1"/>
  <c r="T24" i="3" s="1"/>
  <c r="K222" i="3"/>
  <c r="D222" i="3"/>
  <c r="I221" i="3"/>
  <c r="B221" i="3"/>
  <c r="I220" i="3"/>
  <c r="B220" i="3"/>
  <c r="I219" i="3"/>
  <c r="B219" i="3"/>
  <c r="I218" i="3"/>
  <c r="B218" i="3"/>
  <c r="I217" i="3"/>
  <c r="B217" i="3"/>
  <c r="I216" i="3"/>
  <c r="B216" i="3"/>
  <c r="I215" i="3"/>
  <c r="B215" i="3"/>
  <c r="I214" i="3"/>
  <c r="B214" i="3"/>
  <c r="I213" i="3"/>
  <c r="B213" i="3"/>
  <c r="I212" i="3"/>
  <c r="B212" i="3"/>
  <c r="I211" i="3"/>
  <c r="B211" i="3"/>
  <c r="I210" i="3"/>
  <c r="B210" i="3"/>
  <c r="I209" i="3"/>
  <c r="B209" i="3"/>
  <c r="I208" i="3"/>
  <c r="B208" i="3"/>
  <c r="I207" i="3"/>
  <c r="B207" i="3"/>
  <c r="I206" i="3"/>
  <c r="B206" i="3"/>
  <c r="I205" i="3"/>
  <c r="B205" i="3"/>
  <c r="I204" i="3"/>
  <c r="B204" i="3"/>
  <c r="I203" i="3"/>
  <c r="B203" i="3"/>
  <c r="I202" i="3"/>
  <c r="B202" i="3"/>
  <c r="I201" i="3"/>
  <c r="B201" i="3"/>
  <c r="I200" i="3"/>
  <c r="B200" i="3"/>
  <c r="I199" i="3"/>
  <c r="B199" i="3"/>
  <c r="I198" i="3"/>
  <c r="B198" i="3"/>
  <c r="I197" i="3"/>
  <c r="D197" i="3"/>
  <c r="I196" i="3"/>
  <c r="D196" i="3"/>
  <c r="I195" i="3"/>
  <c r="D195" i="3"/>
  <c r="I194" i="3"/>
  <c r="D194" i="3"/>
  <c r="Q21" i="3" s="1"/>
  <c r="T21" i="3" s="1"/>
  <c r="I193" i="3"/>
  <c r="D193" i="3"/>
  <c r="I192" i="3"/>
  <c r="D192" i="3"/>
  <c r="I191" i="3"/>
  <c r="D191" i="3"/>
  <c r="I190" i="3"/>
  <c r="D190" i="3"/>
  <c r="I189" i="3"/>
  <c r="D189" i="3"/>
  <c r="I188" i="3"/>
  <c r="D188" i="3"/>
  <c r="I187" i="3"/>
  <c r="D187" i="3"/>
  <c r="I186" i="3"/>
  <c r="D186" i="3"/>
  <c r="J185" i="3"/>
  <c r="I185" i="3"/>
  <c r="D185" i="3"/>
  <c r="J184" i="3"/>
  <c r="I184" i="3" s="1"/>
  <c r="D184" i="3"/>
  <c r="J183" i="3"/>
  <c r="I183" i="3"/>
  <c r="D183" i="3"/>
  <c r="J182" i="3"/>
  <c r="I182" i="3" s="1"/>
  <c r="D182" i="3"/>
  <c r="J181" i="3"/>
  <c r="I181" i="3" s="1"/>
  <c r="D181" i="3"/>
  <c r="J180" i="3"/>
  <c r="I180" i="3"/>
  <c r="D180" i="3"/>
  <c r="J179" i="3"/>
  <c r="I179" i="3" s="1"/>
  <c r="D179" i="3"/>
  <c r="J178" i="3"/>
  <c r="I178" i="3"/>
  <c r="D178" i="3"/>
  <c r="J177" i="3"/>
  <c r="I177" i="3" s="1"/>
  <c r="D177" i="3"/>
  <c r="J176" i="3"/>
  <c r="I176" i="3"/>
  <c r="D176" i="3"/>
  <c r="J175" i="3"/>
  <c r="I175" i="3" s="1"/>
  <c r="D175" i="3"/>
  <c r="J174" i="3"/>
  <c r="I174" i="3"/>
  <c r="D174" i="3"/>
  <c r="J173" i="3"/>
  <c r="I173" i="3" s="1"/>
  <c r="B173" i="3"/>
  <c r="J172" i="3"/>
  <c r="I172" i="3" s="1"/>
  <c r="B172" i="3"/>
  <c r="J171" i="3"/>
  <c r="I171" i="3" s="1"/>
  <c r="B171" i="3"/>
  <c r="J170" i="3"/>
  <c r="I170" i="3"/>
  <c r="B170" i="3"/>
  <c r="J169" i="3"/>
  <c r="I169" i="3" s="1"/>
  <c r="B169" i="3"/>
  <c r="J168" i="3"/>
  <c r="I168" i="3"/>
  <c r="B168" i="3"/>
  <c r="J167" i="3"/>
  <c r="I167" i="3" s="1"/>
  <c r="B167" i="3"/>
  <c r="J166" i="3"/>
  <c r="I166" i="3"/>
  <c r="B166" i="3"/>
  <c r="J165" i="3"/>
  <c r="I165" i="3" s="1"/>
  <c r="B165" i="3"/>
  <c r="J164" i="3"/>
  <c r="I164" i="3"/>
  <c r="B164" i="3"/>
  <c r="J163" i="3"/>
  <c r="I163" i="3" s="1"/>
  <c r="B163" i="3"/>
  <c r="J162" i="3"/>
  <c r="I162" i="3"/>
  <c r="B162" i="3"/>
  <c r="J161" i="3"/>
  <c r="I161" i="3" s="1"/>
  <c r="B161" i="3"/>
  <c r="J160" i="3"/>
  <c r="I160" i="3"/>
  <c r="B160" i="3"/>
  <c r="J159" i="3"/>
  <c r="I159" i="3" s="1"/>
  <c r="B159" i="3"/>
  <c r="J158" i="3"/>
  <c r="I158" i="3"/>
  <c r="B158" i="3"/>
  <c r="J157" i="3"/>
  <c r="I157" i="3" s="1"/>
  <c r="B157" i="3"/>
  <c r="J156" i="3"/>
  <c r="I156" i="3"/>
  <c r="B156" i="3"/>
  <c r="J155" i="3"/>
  <c r="I155" i="3" s="1"/>
  <c r="B155" i="3"/>
  <c r="J154" i="3"/>
  <c r="I154" i="3"/>
  <c r="B154" i="3"/>
  <c r="J153" i="3"/>
  <c r="I153" i="3" s="1"/>
  <c r="B153" i="3"/>
  <c r="J152" i="3"/>
  <c r="I152" i="3"/>
  <c r="B152" i="3"/>
  <c r="J151" i="3"/>
  <c r="I151" i="3" s="1"/>
  <c r="B151" i="3"/>
  <c r="J150" i="3"/>
  <c r="I150" i="3"/>
  <c r="B150" i="3"/>
  <c r="J149" i="3"/>
  <c r="I149" i="3" s="1"/>
  <c r="B149" i="3"/>
  <c r="J148" i="3"/>
  <c r="I148" i="3"/>
  <c r="B148" i="3"/>
  <c r="J147" i="3"/>
  <c r="I147" i="3" s="1"/>
  <c r="B147" i="3"/>
  <c r="J146" i="3"/>
  <c r="I146" i="3" s="1"/>
  <c r="B146" i="3"/>
  <c r="J145" i="3"/>
  <c r="I145" i="3" s="1"/>
  <c r="B145" i="3"/>
  <c r="J144" i="3"/>
  <c r="I144" i="3"/>
  <c r="B144" i="3"/>
  <c r="J143" i="3"/>
  <c r="I143" i="3" s="1"/>
  <c r="B143" i="3"/>
  <c r="J142" i="3"/>
  <c r="I142" i="3"/>
  <c r="B142" i="3"/>
  <c r="J141" i="3"/>
  <c r="I141" i="3" s="1"/>
  <c r="B141" i="3"/>
  <c r="J140" i="3"/>
  <c r="I140" i="3"/>
  <c r="B140" i="3"/>
  <c r="J139" i="3"/>
  <c r="I139" i="3" s="1"/>
  <c r="B139" i="3"/>
  <c r="J138" i="3"/>
  <c r="I138" i="3"/>
  <c r="B138" i="3"/>
  <c r="J137" i="3"/>
  <c r="I137" i="3" s="1"/>
  <c r="B137" i="3"/>
  <c r="J136" i="3"/>
  <c r="I136" i="3"/>
  <c r="B136" i="3"/>
  <c r="J135" i="3"/>
  <c r="I135" i="3" s="1"/>
  <c r="B135" i="3"/>
  <c r="J134" i="3"/>
  <c r="I134" i="3"/>
  <c r="B134" i="3"/>
  <c r="J133" i="3"/>
  <c r="I133" i="3" s="1"/>
  <c r="E133" i="3"/>
  <c r="B133" i="3"/>
  <c r="J132" i="3"/>
  <c r="I132" i="3" s="1"/>
  <c r="B132" i="3"/>
  <c r="J131" i="3"/>
  <c r="I131" i="3" s="1"/>
  <c r="B131" i="3"/>
  <c r="J130" i="3"/>
  <c r="I130" i="3"/>
  <c r="B130" i="3"/>
  <c r="J129" i="3"/>
  <c r="I129" i="3" s="1"/>
  <c r="B129" i="3"/>
  <c r="J128" i="3"/>
  <c r="I128" i="3"/>
  <c r="B128" i="3"/>
  <c r="J127" i="3"/>
  <c r="I127" i="3" s="1"/>
  <c r="B127" i="3"/>
  <c r="J126" i="3"/>
  <c r="I126" i="3"/>
  <c r="B126" i="3"/>
  <c r="J125" i="3"/>
  <c r="I125" i="3" s="1"/>
  <c r="E125" i="3"/>
  <c r="B125" i="3"/>
  <c r="J124" i="3"/>
  <c r="I124" i="3" s="1"/>
  <c r="B124" i="3"/>
  <c r="J123" i="3"/>
  <c r="I123" i="3" s="1"/>
  <c r="E123" i="3"/>
  <c r="B123" i="3"/>
  <c r="J122" i="3"/>
  <c r="I122" i="3" s="1"/>
  <c r="E122" i="3"/>
  <c r="B122" i="3"/>
  <c r="J121" i="3"/>
  <c r="I121" i="3"/>
  <c r="B121" i="3"/>
  <c r="J120" i="3"/>
  <c r="I120" i="3"/>
  <c r="B120" i="3"/>
  <c r="J119" i="3"/>
  <c r="I119" i="3"/>
  <c r="B119" i="3"/>
  <c r="J118" i="3"/>
  <c r="I118" i="3" s="1"/>
  <c r="B118" i="3"/>
  <c r="J117" i="3"/>
  <c r="I117" i="3" s="1"/>
  <c r="B117" i="3"/>
  <c r="J116" i="3"/>
  <c r="I116" i="3"/>
  <c r="E116" i="3"/>
  <c r="B116" i="3"/>
  <c r="J115" i="3"/>
  <c r="I115" i="3"/>
  <c r="B115" i="3"/>
  <c r="J114" i="3"/>
  <c r="I114" i="3"/>
  <c r="E114" i="3"/>
  <c r="B114" i="3"/>
  <c r="J113" i="3"/>
  <c r="K113" i="3" s="1"/>
  <c r="J112" i="3"/>
  <c r="K112" i="3" s="1"/>
  <c r="J111" i="3"/>
  <c r="K111" i="3" s="1"/>
  <c r="J110" i="3"/>
  <c r="K110" i="3" s="1"/>
  <c r="J109" i="3"/>
  <c r="K109" i="3" s="1"/>
  <c r="J108" i="3"/>
  <c r="K108" i="3" s="1"/>
  <c r="K107" i="3"/>
  <c r="J107" i="3"/>
  <c r="K106" i="3"/>
  <c r="J106" i="3"/>
  <c r="J105" i="3"/>
  <c r="K105" i="3" s="1"/>
  <c r="J104" i="3"/>
  <c r="K104" i="3" s="1"/>
  <c r="J103" i="3"/>
  <c r="K103" i="3" s="1"/>
  <c r="V14" i="3" s="1"/>
  <c r="K102" i="3"/>
  <c r="J102" i="3"/>
  <c r="J101" i="3"/>
  <c r="K101" i="3" s="1"/>
  <c r="J100" i="3"/>
  <c r="K100" i="3" s="1"/>
  <c r="J99" i="3"/>
  <c r="K99" i="3" s="1"/>
  <c r="K98" i="3"/>
  <c r="J98" i="3"/>
  <c r="J97" i="3"/>
  <c r="K97" i="3" s="1"/>
  <c r="J96" i="3"/>
  <c r="K96" i="3" s="1"/>
  <c r="J95" i="3"/>
  <c r="K95" i="3" s="1"/>
  <c r="J94" i="3"/>
  <c r="K94" i="3" s="1"/>
  <c r="J93" i="3"/>
  <c r="K93" i="3" s="1"/>
  <c r="J92" i="3"/>
  <c r="K92" i="3" s="1"/>
  <c r="K91" i="3"/>
  <c r="J91" i="3"/>
  <c r="J90" i="3"/>
  <c r="K90" i="3" s="1"/>
  <c r="J89" i="3"/>
  <c r="I89" i="3"/>
  <c r="J88" i="3"/>
  <c r="I88" i="3" s="1"/>
  <c r="J87" i="3"/>
  <c r="I87" i="3"/>
  <c r="J86" i="3"/>
  <c r="I86" i="3" s="1"/>
  <c r="J85" i="3"/>
  <c r="I85" i="3"/>
  <c r="J84" i="3"/>
  <c r="I84" i="3"/>
  <c r="J83" i="3"/>
  <c r="I83" i="3" s="1"/>
  <c r="J82" i="3"/>
  <c r="I82" i="3" s="1"/>
  <c r="J81" i="3"/>
  <c r="I81" i="3" s="1"/>
  <c r="J80" i="3"/>
  <c r="I80" i="3"/>
  <c r="J79" i="3"/>
  <c r="I79" i="3" s="1"/>
  <c r="E79" i="3"/>
  <c r="J78" i="3"/>
  <c r="I78" i="3" s="1"/>
  <c r="J77" i="3"/>
  <c r="I77" i="3"/>
  <c r="J76" i="3"/>
  <c r="I76" i="3"/>
  <c r="J75" i="3"/>
  <c r="I75" i="3" s="1"/>
  <c r="J74" i="3"/>
  <c r="I74" i="3" s="1"/>
  <c r="L73" i="3"/>
  <c r="J73" i="3"/>
  <c r="I73" i="3"/>
  <c r="J72" i="3"/>
  <c r="I72" i="3"/>
  <c r="J71" i="3"/>
  <c r="I71" i="3" s="1"/>
  <c r="J70" i="3"/>
  <c r="I70" i="3" s="1"/>
  <c r="J69" i="3"/>
  <c r="I69" i="3" s="1"/>
  <c r="J68" i="3"/>
  <c r="I68" i="3" s="1"/>
  <c r="J67" i="3"/>
  <c r="I67" i="3" s="1"/>
  <c r="J66" i="3"/>
  <c r="I66" i="3" s="1"/>
  <c r="J65" i="3"/>
  <c r="I65" i="3"/>
  <c r="J64" i="3"/>
  <c r="I64" i="3" s="1"/>
  <c r="J63" i="3"/>
  <c r="I63" i="3" s="1"/>
  <c r="J62" i="3"/>
  <c r="I62" i="3" s="1"/>
  <c r="J61" i="3"/>
  <c r="I61" i="3"/>
  <c r="J60" i="3"/>
  <c r="I60" i="3"/>
  <c r="J59" i="3"/>
  <c r="I59" i="3" s="1"/>
  <c r="J58" i="3"/>
  <c r="I58" i="3" s="1"/>
  <c r="J57" i="3"/>
  <c r="I57" i="3" s="1"/>
  <c r="J56" i="3"/>
  <c r="I56" i="3" s="1"/>
  <c r="J55" i="3"/>
  <c r="I55" i="3"/>
  <c r="J54" i="3"/>
  <c r="I54" i="3" s="1"/>
  <c r="J53" i="3"/>
  <c r="K53" i="3" s="1"/>
  <c r="J52" i="3"/>
  <c r="K52" i="3" s="1"/>
  <c r="J51" i="3"/>
  <c r="K51" i="3" s="1"/>
  <c r="K50" i="3"/>
  <c r="J50" i="3"/>
  <c r="J49" i="3"/>
  <c r="K49" i="3" s="1"/>
  <c r="J48" i="3"/>
  <c r="K48" i="3" s="1"/>
  <c r="J47" i="3"/>
  <c r="K47" i="3" s="1"/>
  <c r="J46" i="3"/>
  <c r="K46" i="3" s="1"/>
  <c r="K45" i="3"/>
  <c r="J45" i="3"/>
  <c r="J44" i="3"/>
  <c r="K44" i="3" s="1"/>
  <c r="J43" i="3"/>
  <c r="K43" i="3" s="1"/>
  <c r="J42" i="3"/>
  <c r="K42" i="3" s="1"/>
  <c r="J41" i="3"/>
  <c r="K41" i="3" s="1"/>
  <c r="J40" i="3"/>
  <c r="K40" i="3" s="1"/>
  <c r="J39" i="3"/>
  <c r="K39" i="3" s="1"/>
  <c r="J38" i="3"/>
  <c r="K38" i="3" s="1"/>
  <c r="J37" i="3"/>
  <c r="K37" i="3" s="1"/>
  <c r="J36" i="3"/>
  <c r="K36" i="3" s="1"/>
  <c r="J35" i="3"/>
  <c r="K35" i="3" s="1"/>
  <c r="J34" i="3"/>
  <c r="K34" i="3" s="1"/>
  <c r="J33" i="3"/>
  <c r="K33" i="3" s="1"/>
  <c r="J32" i="3"/>
  <c r="K32" i="3" s="1"/>
  <c r="J31" i="3"/>
  <c r="K31" i="3" s="1"/>
  <c r="J30" i="3"/>
  <c r="K30" i="3" s="1"/>
  <c r="J29" i="3"/>
  <c r="K29" i="3" s="1"/>
  <c r="J28" i="3"/>
  <c r="K28" i="3" s="1"/>
  <c r="V27" i="3"/>
  <c r="T27" i="3"/>
  <c r="Q27" i="3"/>
  <c r="J27" i="3"/>
  <c r="K27" i="3" s="1"/>
  <c r="V26" i="3"/>
  <c r="Y26" i="3" s="1"/>
  <c r="T26" i="3"/>
  <c r="Q26" i="3"/>
  <c r="J26" i="3"/>
  <c r="K26" i="3" s="1"/>
  <c r="V25" i="3"/>
  <c r="L235" i="3" s="1"/>
  <c r="Q25" i="3"/>
  <c r="T25" i="3" s="1"/>
  <c r="J25" i="3"/>
  <c r="K25" i="3" s="1"/>
  <c r="J24" i="3"/>
  <c r="K24" i="3" s="1"/>
  <c r="Y23" i="3"/>
  <c r="V23" i="3"/>
  <c r="Q23" i="3"/>
  <c r="J23" i="3"/>
  <c r="K23" i="3" s="1"/>
  <c r="V22" i="3"/>
  <c r="Y22" i="3" s="1"/>
  <c r="Q22" i="3"/>
  <c r="T22" i="3" s="1"/>
  <c r="J22" i="3"/>
  <c r="K22" i="3" s="1"/>
  <c r="V21" i="3"/>
  <c r="L192" i="3" s="1"/>
  <c r="K21" i="3"/>
  <c r="J21" i="3"/>
  <c r="V20" i="3"/>
  <c r="Y20" i="3" s="1"/>
  <c r="J20" i="3"/>
  <c r="K20" i="3" s="1"/>
  <c r="V19" i="3"/>
  <c r="Y19" i="3" s="1"/>
  <c r="Q19" i="3"/>
  <c r="J19" i="3"/>
  <c r="K19" i="3" s="1"/>
  <c r="V18" i="3"/>
  <c r="Y18" i="3" s="1"/>
  <c r="Q18" i="3"/>
  <c r="E155" i="3" s="1"/>
  <c r="K18" i="3"/>
  <c r="J18" i="3"/>
  <c r="D18" i="3"/>
  <c r="Q7" i="3" s="1"/>
  <c r="V17" i="3"/>
  <c r="Y17" i="3" s="1"/>
  <c r="Q17" i="3"/>
  <c r="K17" i="3"/>
  <c r="D17" i="3"/>
  <c r="V16" i="3"/>
  <c r="Y16" i="3" s="1"/>
  <c r="Q16" i="3"/>
  <c r="T16" i="3" s="1"/>
  <c r="K16" i="3"/>
  <c r="D16" i="3"/>
  <c r="V15" i="3"/>
  <c r="L115" i="3" s="1"/>
  <c r="T15" i="3"/>
  <c r="Q15" i="3"/>
  <c r="E118" i="3" s="1"/>
  <c r="K15" i="3"/>
  <c r="D15" i="3"/>
  <c r="T14" i="3"/>
  <c r="Q14" i="3"/>
  <c r="K14" i="3"/>
  <c r="D14" i="3"/>
  <c r="Q13" i="3"/>
  <c r="T13" i="3" s="1"/>
  <c r="K13" i="3"/>
  <c r="D13" i="3"/>
  <c r="V12" i="3"/>
  <c r="Y12" i="3" s="1"/>
  <c r="Q12" i="3"/>
  <c r="E82" i="3" s="1"/>
  <c r="K12" i="3"/>
  <c r="D12" i="3"/>
  <c r="Y11" i="3"/>
  <c r="V11" i="3"/>
  <c r="L77" i="3" s="1"/>
  <c r="Q11" i="3"/>
  <c r="E70" i="3" s="1"/>
  <c r="K11" i="3"/>
  <c r="D11" i="3"/>
  <c r="V10" i="3"/>
  <c r="Q10" i="3"/>
  <c r="T10" i="3" s="1"/>
  <c r="K10" i="3"/>
  <c r="D10" i="3"/>
  <c r="Q9" i="3"/>
  <c r="T9" i="3" s="1"/>
  <c r="K9" i="3"/>
  <c r="D9" i="3"/>
  <c r="Q8" i="3"/>
  <c r="E41" i="3" s="1"/>
  <c r="K8" i="3"/>
  <c r="D8" i="3"/>
  <c r="K7" i="3"/>
  <c r="D7" i="3"/>
  <c r="K6" i="3"/>
  <c r="D6" i="3"/>
  <c r="Q6" i="3" s="1"/>
  <c r="E6" i="3" s="1"/>
  <c r="AJ39" i="20" l="1"/>
  <c r="AL38" i="20"/>
  <c r="G38" i="20" s="1"/>
  <c r="D38" i="20" s="1"/>
  <c r="E38" i="20"/>
  <c r="B38" i="20" s="1"/>
  <c r="AK19" i="20"/>
  <c r="F20" i="20"/>
  <c r="C20" i="20" s="1"/>
  <c r="F41" i="20"/>
  <c r="C41" i="20" s="1"/>
  <c r="AK42" i="20"/>
  <c r="AL21" i="20"/>
  <c r="G21" i="20" s="1"/>
  <c r="D21" i="20" s="1"/>
  <c r="AJ20" i="20"/>
  <c r="E21" i="20"/>
  <c r="B21" i="20" s="1"/>
  <c r="M232" i="3"/>
  <c r="N232" i="3" s="1"/>
  <c r="F125" i="3"/>
  <c r="G125" i="3" s="1"/>
  <c r="E29" i="3"/>
  <c r="T7" i="3"/>
  <c r="F25" i="3" s="1"/>
  <c r="G25" i="3" s="1"/>
  <c r="E25" i="3"/>
  <c r="E21" i="3"/>
  <c r="E22" i="3"/>
  <c r="E26" i="3"/>
  <c r="L82" i="3"/>
  <c r="E34" i="3"/>
  <c r="T8" i="3"/>
  <c r="F31" i="3" s="1"/>
  <c r="G31" i="3" s="1"/>
  <c r="Y25" i="3"/>
  <c r="M235" i="3" s="1"/>
  <c r="N235" i="3" s="1"/>
  <c r="Y21" i="3"/>
  <c r="M192" i="3" s="1"/>
  <c r="N192" i="3" s="1"/>
  <c r="E35" i="3"/>
  <c r="E18" i="3"/>
  <c r="F18" i="3" s="1"/>
  <c r="G18" i="3" s="1"/>
  <c r="E64" i="3"/>
  <c r="F64" i="3" s="1"/>
  <c r="G64" i="3" s="1"/>
  <c r="E75" i="3"/>
  <c r="L119" i="3"/>
  <c r="M119" i="3" s="1"/>
  <c r="N119" i="3" s="1"/>
  <c r="L85" i="3"/>
  <c r="M85" i="3" s="1"/>
  <c r="N85" i="3" s="1"/>
  <c r="T18" i="3"/>
  <c r="F155" i="3" s="1"/>
  <c r="G155" i="3" s="1"/>
  <c r="E67" i="3"/>
  <c r="F118" i="3"/>
  <c r="G118" i="3" s="1"/>
  <c r="E39" i="3"/>
  <c r="L86" i="3"/>
  <c r="L67" i="3"/>
  <c r="M67" i="3" s="1"/>
  <c r="N67" i="3" s="1"/>
  <c r="E78" i="3"/>
  <c r="L121" i="3"/>
  <c r="L89" i="3"/>
  <c r="M89" i="3" s="1"/>
  <c r="N89" i="3" s="1"/>
  <c r="L191" i="3"/>
  <c r="E38" i="3"/>
  <c r="E30" i="3"/>
  <c r="E131" i="3"/>
  <c r="E71" i="3"/>
  <c r="Y15" i="3"/>
  <c r="M115" i="3" s="1"/>
  <c r="N115" i="3" s="1"/>
  <c r="E31" i="3"/>
  <c r="E68" i="3"/>
  <c r="T11" i="3"/>
  <c r="F70" i="3" s="1"/>
  <c r="G70" i="3" s="1"/>
  <c r="T12" i="3"/>
  <c r="F79" i="3" s="1"/>
  <c r="G79" i="3" s="1"/>
  <c r="L71" i="3"/>
  <c r="M71" i="3" s="1"/>
  <c r="N71" i="3" s="1"/>
  <c r="L9" i="3"/>
  <c r="E7" i="3"/>
  <c r="E8" i="3"/>
  <c r="E9" i="3"/>
  <c r="E13" i="3"/>
  <c r="E148" i="3"/>
  <c r="E146" i="3"/>
  <c r="E144" i="3"/>
  <c r="E142" i="3"/>
  <c r="E140" i="3"/>
  <c r="E138" i="3"/>
  <c r="E145" i="3"/>
  <c r="E149" i="3"/>
  <c r="E141" i="3"/>
  <c r="E143" i="3"/>
  <c r="V7" i="3"/>
  <c r="L23" i="3" s="1"/>
  <c r="E172" i="3"/>
  <c r="F172" i="3" s="1"/>
  <c r="G172" i="3" s="1"/>
  <c r="E170" i="3"/>
  <c r="E168" i="3"/>
  <c r="E166" i="3"/>
  <c r="E164" i="3"/>
  <c r="F164" i="3" s="1"/>
  <c r="G164" i="3" s="1"/>
  <c r="E162" i="3"/>
  <c r="F162" i="3" s="1"/>
  <c r="G162" i="3" s="1"/>
  <c r="E169" i="3"/>
  <c r="E173" i="3"/>
  <c r="E165" i="3"/>
  <c r="F165" i="3" s="1"/>
  <c r="G165" i="3" s="1"/>
  <c r="E167" i="3"/>
  <c r="F29" i="3"/>
  <c r="G29" i="3" s="1"/>
  <c r="E46" i="3"/>
  <c r="F46" i="3" s="1"/>
  <c r="G46" i="3" s="1"/>
  <c r="E171" i="3"/>
  <c r="L64" i="3"/>
  <c r="L65" i="3"/>
  <c r="L61" i="3"/>
  <c r="L60" i="3"/>
  <c r="L56" i="3"/>
  <c r="L58" i="3"/>
  <c r="L62" i="3"/>
  <c r="L59" i="3"/>
  <c r="L55" i="3"/>
  <c r="L63" i="3"/>
  <c r="L54" i="3"/>
  <c r="E14" i="3"/>
  <c r="T20" i="3"/>
  <c r="E221" i="3"/>
  <c r="E217" i="3"/>
  <c r="E213" i="3"/>
  <c r="E216" i="3"/>
  <c r="E211" i="3"/>
  <c r="E210" i="3"/>
  <c r="E212" i="3"/>
  <c r="E215" i="3"/>
  <c r="E219" i="3"/>
  <c r="E214" i="3"/>
  <c r="E220" i="3"/>
  <c r="L35" i="3"/>
  <c r="M73" i="3"/>
  <c r="N73" i="3" s="1"/>
  <c r="L105" i="3"/>
  <c r="L113" i="3"/>
  <c r="F133" i="3"/>
  <c r="G133" i="3" s="1"/>
  <c r="T6" i="3"/>
  <c r="F6" i="3" s="1"/>
  <c r="G6" i="3" s="1"/>
  <c r="E65" i="3"/>
  <c r="F65" i="3" s="1"/>
  <c r="G65" i="3" s="1"/>
  <c r="E61" i="3"/>
  <c r="F61" i="3" s="1"/>
  <c r="G61" i="3" s="1"/>
  <c r="E57" i="3"/>
  <c r="F57" i="3" s="1"/>
  <c r="G57" i="3" s="1"/>
  <c r="E63" i="3"/>
  <c r="F63" i="3" s="1"/>
  <c r="G63" i="3" s="1"/>
  <c r="E55" i="3"/>
  <c r="F55" i="3" s="1"/>
  <c r="G55" i="3" s="1"/>
  <c r="E62" i="3"/>
  <c r="F62" i="3" s="1"/>
  <c r="G62" i="3" s="1"/>
  <c r="E60" i="3"/>
  <c r="F60" i="3" s="1"/>
  <c r="G60" i="3" s="1"/>
  <c r="E56" i="3"/>
  <c r="F56" i="3" s="1"/>
  <c r="G56" i="3" s="1"/>
  <c r="E59" i="3"/>
  <c r="F59" i="3" s="1"/>
  <c r="G59" i="3" s="1"/>
  <c r="E11" i="3"/>
  <c r="E113" i="3"/>
  <c r="F113" i="3" s="1"/>
  <c r="G113" i="3" s="1"/>
  <c r="E109" i="3"/>
  <c r="F109" i="3" s="1"/>
  <c r="G109" i="3" s="1"/>
  <c r="E105" i="3"/>
  <c r="F105" i="3" s="1"/>
  <c r="G105" i="3" s="1"/>
  <c r="E112" i="3"/>
  <c r="F112" i="3" s="1"/>
  <c r="G112" i="3" s="1"/>
  <c r="E108" i="3"/>
  <c r="F108" i="3" s="1"/>
  <c r="G108" i="3" s="1"/>
  <c r="E104" i="3"/>
  <c r="F104" i="3" s="1"/>
  <c r="G104" i="3" s="1"/>
  <c r="E110" i="3"/>
  <c r="F110" i="3" s="1"/>
  <c r="G110" i="3" s="1"/>
  <c r="E106" i="3"/>
  <c r="F106" i="3" s="1"/>
  <c r="G106" i="3" s="1"/>
  <c r="E102" i="3"/>
  <c r="F102" i="3" s="1"/>
  <c r="G102" i="3" s="1"/>
  <c r="E107" i="3"/>
  <c r="F107" i="3" s="1"/>
  <c r="G107" i="3" s="1"/>
  <c r="E103" i="3"/>
  <c r="F103" i="3" s="1"/>
  <c r="G103" i="3" s="1"/>
  <c r="E111" i="3"/>
  <c r="F111" i="3" s="1"/>
  <c r="G111" i="3" s="1"/>
  <c r="E15" i="3"/>
  <c r="T17" i="3"/>
  <c r="L160" i="3"/>
  <c r="M160" i="3" s="1"/>
  <c r="N160" i="3" s="1"/>
  <c r="L158" i="3"/>
  <c r="M158" i="3" s="1"/>
  <c r="N158" i="3" s="1"/>
  <c r="L156" i="3"/>
  <c r="M156" i="3" s="1"/>
  <c r="N156" i="3" s="1"/>
  <c r="L154" i="3"/>
  <c r="M154" i="3" s="1"/>
  <c r="N154" i="3" s="1"/>
  <c r="L152" i="3"/>
  <c r="M152" i="3" s="1"/>
  <c r="N152" i="3" s="1"/>
  <c r="L150" i="3"/>
  <c r="M150" i="3" s="1"/>
  <c r="N150" i="3" s="1"/>
  <c r="L161" i="3"/>
  <c r="M161" i="3" s="1"/>
  <c r="N161" i="3" s="1"/>
  <c r="L159" i="3"/>
  <c r="M159" i="3" s="1"/>
  <c r="N159" i="3" s="1"/>
  <c r="L157" i="3"/>
  <c r="M157" i="3" s="1"/>
  <c r="N157" i="3" s="1"/>
  <c r="L155" i="3"/>
  <c r="M155" i="3" s="1"/>
  <c r="N155" i="3" s="1"/>
  <c r="L153" i="3"/>
  <c r="M153" i="3" s="1"/>
  <c r="N153" i="3" s="1"/>
  <c r="L151" i="3"/>
  <c r="M151" i="3" s="1"/>
  <c r="N151" i="3" s="1"/>
  <c r="T19" i="3"/>
  <c r="T23" i="3"/>
  <c r="L27" i="3"/>
  <c r="Y27" i="3"/>
  <c r="E54" i="3"/>
  <c r="F54" i="3" s="1"/>
  <c r="G54" i="3" s="1"/>
  <c r="L57" i="3"/>
  <c r="F123" i="3"/>
  <c r="G123" i="3" s="1"/>
  <c r="E53" i="3"/>
  <c r="F53" i="3" s="1"/>
  <c r="G53" i="3" s="1"/>
  <c r="E49" i="3"/>
  <c r="F49" i="3" s="1"/>
  <c r="G49" i="3" s="1"/>
  <c r="E45" i="3"/>
  <c r="F45" i="3" s="1"/>
  <c r="G45" i="3" s="1"/>
  <c r="E43" i="3"/>
  <c r="F43" i="3" s="1"/>
  <c r="G43" i="3" s="1"/>
  <c r="E52" i="3"/>
  <c r="F52" i="3" s="1"/>
  <c r="G52" i="3" s="1"/>
  <c r="E48" i="3"/>
  <c r="F48" i="3" s="1"/>
  <c r="G48" i="3" s="1"/>
  <c r="E44" i="3"/>
  <c r="F44" i="3" s="1"/>
  <c r="G44" i="3" s="1"/>
  <c r="E51" i="3"/>
  <c r="F51" i="3" s="1"/>
  <c r="G51" i="3" s="1"/>
  <c r="E47" i="3"/>
  <c r="F47" i="3" s="1"/>
  <c r="G47" i="3" s="1"/>
  <c r="E101" i="3"/>
  <c r="F101" i="3" s="1"/>
  <c r="G101" i="3" s="1"/>
  <c r="E97" i="3"/>
  <c r="F97" i="3" s="1"/>
  <c r="G97" i="3" s="1"/>
  <c r="E93" i="3"/>
  <c r="F93" i="3" s="1"/>
  <c r="G93" i="3" s="1"/>
  <c r="E100" i="3"/>
  <c r="F100" i="3" s="1"/>
  <c r="G100" i="3" s="1"/>
  <c r="E96" i="3"/>
  <c r="F96" i="3" s="1"/>
  <c r="G96" i="3" s="1"/>
  <c r="E92" i="3"/>
  <c r="F92" i="3" s="1"/>
  <c r="G92" i="3" s="1"/>
  <c r="E98" i="3"/>
  <c r="F98" i="3" s="1"/>
  <c r="G98" i="3" s="1"/>
  <c r="E94" i="3"/>
  <c r="F94" i="3" s="1"/>
  <c r="G94" i="3" s="1"/>
  <c r="E90" i="3"/>
  <c r="F90" i="3" s="1"/>
  <c r="G90" i="3" s="1"/>
  <c r="E99" i="3"/>
  <c r="F99" i="3" s="1"/>
  <c r="G99" i="3" s="1"/>
  <c r="E95" i="3"/>
  <c r="F95" i="3" s="1"/>
  <c r="G95" i="3" s="1"/>
  <c r="E91" i="3"/>
  <c r="F91" i="3" s="1"/>
  <c r="G91" i="3" s="1"/>
  <c r="E17" i="3"/>
  <c r="E209" i="3"/>
  <c r="F209" i="3" s="1"/>
  <c r="G209" i="3" s="1"/>
  <c r="E205" i="3"/>
  <c r="F205" i="3" s="1"/>
  <c r="G205" i="3" s="1"/>
  <c r="E201" i="3"/>
  <c r="F201" i="3" s="1"/>
  <c r="G201" i="3" s="1"/>
  <c r="E200" i="3"/>
  <c r="F200" i="3" s="1"/>
  <c r="G200" i="3" s="1"/>
  <c r="E207" i="3"/>
  <c r="F207" i="3" s="1"/>
  <c r="G207" i="3" s="1"/>
  <c r="E206" i="3"/>
  <c r="F206" i="3" s="1"/>
  <c r="G206" i="3" s="1"/>
  <c r="E204" i="3"/>
  <c r="F204" i="3" s="1"/>
  <c r="G204" i="3" s="1"/>
  <c r="E198" i="3"/>
  <c r="F198" i="3" s="1"/>
  <c r="G198" i="3" s="1"/>
  <c r="E203" i="3"/>
  <c r="F203" i="3" s="1"/>
  <c r="G203" i="3" s="1"/>
  <c r="E202" i="3"/>
  <c r="F202" i="3" s="1"/>
  <c r="G202" i="3" s="1"/>
  <c r="E199" i="3"/>
  <c r="F199" i="3" s="1"/>
  <c r="G199" i="3" s="1"/>
  <c r="E208" i="3"/>
  <c r="F208" i="3" s="1"/>
  <c r="G208" i="3" s="1"/>
  <c r="E139" i="3"/>
  <c r="E147" i="3"/>
  <c r="E163" i="3"/>
  <c r="E10" i="3"/>
  <c r="L110" i="3"/>
  <c r="L106" i="3"/>
  <c r="L102" i="3"/>
  <c r="L267" i="3"/>
  <c r="L263" i="3"/>
  <c r="L259" i="3"/>
  <c r="L266" i="3"/>
  <c r="L262" i="3"/>
  <c r="L258" i="3"/>
  <c r="L269" i="3"/>
  <c r="L265" i="3"/>
  <c r="L261" i="3"/>
  <c r="L264" i="3"/>
  <c r="L260" i="3"/>
  <c r="L268" i="3"/>
  <c r="V8" i="3"/>
  <c r="Y8" i="3" s="1"/>
  <c r="L40" i="3"/>
  <c r="E50" i="3"/>
  <c r="F50" i="3" s="1"/>
  <c r="G50" i="3" s="1"/>
  <c r="V6" i="3"/>
  <c r="L11" i="3" s="1"/>
  <c r="L7" i="3"/>
  <c r="V9" i="3"/>
  <c r="L46" i="3" s="1"/>
  <c r="Y10" i="3"/>
  <c r="M77" i="3"/>
  <c r="N77" i="3" s="1"/>
  <c r="E12" i="3"/>
  <c r="V13" i="3"/>
  <c r="L97" i="3" s="1"/>
  <c r="Y14" i="3"/>
  <c r="E16" i="3"/>
  <c r="L148" i="3"/>
  <c r="M148" i="3" s="1"/>
  <c r="N148" i="3" s="1"/>
  <c r="L146" i="3"/>
  <c r="M146" i="3" s="1"/>
  <c r="N146" i="3" s="1"/>
  <c r="L144" i="3"/>
  <c r="M144" i="3" s="1"/>
  <c r="N144" i="3" s="1"/>
  <c r="L142" i="3"/>
  <c r="M142" i="3" s="1"/>
  <c r="N142" i="3" s="1"/>
  <c r="L140" i="3"/>
  <c r="M140" i="3" s="1"/>
  <c r="N140" i="3" s="1"/>
  <c r="L138" i="3"/>
  <c r="M138" i="3" s="1"/>
  <c r="N138" i="3" s="1"/>
  <c r="L149" i="3"/>
  <c r="M149" i="3" s="1"/>
  <c r="N149" i="3" s="1"/>
  <c r="L147" i="3"/>
  <c r="M147" i="3" s="1"/>
  <c r="N147" i="3" s="1"/>
  <c r="L145" i="3"/>
  <c r="M145" i="3" s="1"/>
  <c r="N145" i="3" s="1"/>
  <c r="L143" i="3"/>
  <c r="M143" i="3" s="1"/>
  <c r="N143" i="3" s="1"/>
  <c r="L141" i="3"/>
  <c r="M141" i="3" s="1"/>
  <c r="N141" i="3" s="1"/>
  <c r="L139" i="3"/>
  <c r="M139" i="3" s="1"/>
  <c r="N139" i="3" s="1"/>
  <c r="E160" i="3"/>
  <c r="E158" i="3"/>
  <c r="E156" i="3"/>
  <c r="E154" i="3"/>
  <c r="E152" i="3"/>
  <c r="E150" i="3"/>
  <c r="E161" i="3"/>
  <c r="E153" i="3"/>
  <c r="E159" i="3"/>
  <c r="E151" i="3"/>
  <c r="E157" i="3"/>
  <c r="L172" i="3"/>
  <c r="M172" i="3" s="1"/>
  <c r="N172" i="3" s="1"/>
  <c r="L170" i="3"/>
  <c r="M170" i="3" s="1"/>
  <c r="N170" i="3" s="1"/>
  <c r="L168" i="3"/>
  <c r="M168" i="3" s="1"/>
  <c r="N168" i="3" s="1"/>
  <c r="L166" i="3"/>
  <c r="M166" i="3" s="1"/>
  <c r="N166" i="3" s="1"/>
  <c r="L164" i="3"/>
  <c r="M164" i="3" s="1"/>
  <c r="N164" i="3" s="1"/>
  <c r="L162" i="3"/>
  <c r="M162" i="3" s="1"/>
  <c r="N162" i="3" s="1"/>
  <c r="L173" i="3"/>
  <c r="M173" i="3" s="1"/>
  <c r="N173" i="3" s="1"/>
  <c r="L171" i="3"/>
  <c r="M171" i="3" s="1"/>
  <c r="N171" i="3" s="1"/>
  <c r="L169" i="3"/>
  <c r="M169" i="3" s="1"/>
  <c r="N169" i="3" s="1"/>
  <c r="L167" i="3"/>
  <c r="M167" i="3" s="1"/>
  <c r="N167" i="3" s="1"/>
  <c r="L165" i="3"/>
  <c r="M165" i="3" s="1"/>
  <c r="N165" i="3" s="1"/>
  <c r="L163" i="3"/>
  <c r="M163" i="3" s="1"/>
  <c r="N163" i="3" s="1"/>
  <c r="L209" i="3"/>
  <c r="M209" i="3" s="1"/>
  <c r="N209" i="3" s="1"/>
  <c r="L205" i="3"/>
  <c r="M205" i="3" s="1"/>
  <c r="N205" i="3" s="1"/>
  <c r="L201" i="3"/>
  <c r="M201" i="3" s="1"/>
  <c r="N201" i="3" s="1"/>
  <c r="L204" i="3"/>
  <c r="M204" i="3" s="1"/>
  <c r="N204" i="3" s="1"/>
  <c r="L199" i="3"/>
  <c r="M199" i="3" s="1"/>
  <c r="N199" i="3" s="1"/>
  <c r="L206" i="3"/>
  <c r="M206" i="3" s="1"/>
  <c r="N206" i="3" s="1"/>
  <c r="L200" i="3"/>
  <c r="M200" i="3" s="1"/>
  <c r="N200" i="3" s="1"/>
  <c r="L208" i="3"/>
  <c r="M208" i="3" s="1"/>
  <c r="N208" i="3" s="1"/>
  <c r="L207" i="3"/>
  <c r="M207" i="3" s="1"/>
  <c r="N207" i="3" s="1"/>
  <c r="L198" i="3"/>
  <c r="M198" i="3" s="1"/>
  <c r="N198" i="3" s="1"/>
  <c r="L202" i="3"/>
  <c r="M202" i="3" s="1"/>
  <c r="N202" i="3" s="1"/>
  <c r="L203" i="3"/>
  <c r="M203" i="3" s="1"/>
  <c r="N203" i="3" s="1"/>
  <c r="L221" i="3"/>
  <c r="M221" i="3" s="1"/>
  <c r="N221" i="3" s="1"/>
  <c r="L217" i="3"/>
  <c r="M217" i="3" s="1"/>
  <c r="N217" i="3" s="1"/>
  <c r="L213" i="3"/>
  <c r="M213" i="3" s="1"/>
  <c r="N213" i="3" s="1"/>
  <c r="L220" i="3"/>
  <c r="M220" i="3" s="1"/>
  <c r="N220" i="3" s="1"/>
  <c r="L215" i="3"/>
  <c r="M215" i="3" s="1"/>
  <c r="N215" i="3" s="1"/>
  <c r="L210" i="3"/>
  <c r="M210" i="3" s="1"/>
  <c r="N210" i="3" s="1"/>
  <c r="L216" i="3"/>
  <c r="M216" i="3" s="1"/>
  <c r="N216" i="3" s="1"/>
  <c r="L211" i="3"/>
  <c r="M211" i="3" s="1"/>
  <c r="N211" i="3" s="1"/>
  <c r="L219" i="3"/>
  <c r="M219" i="3" s="1"/>
  <c r="N219" i="3" s="1"/>
  <c r="L218" i="3"/>
  <c r="M218" i="3" s="1"/>
  <c r="N218" i="3" s="1"/>
  <c r="L212" i="3"/>
  <c r="M212" i="3" s="1"/>
  <c r="N212" i="3" s="1"/>
  <c r="L214" i="3"/>
  <c r="M214" i="3" s="1"/>
  <c r="N214" i="3" s="1"/>
  <c r="L26" i="3"/>
  <c r="E267" i="3"/>
  <c r="F267" i="3" s="1"/>
  <c r="G267" i="3" s="1"/>
  <c r="E263" i="3"/>
  <c r="F263" i="3" s="1"/>
  <c r="G263" i="3" s="1"/>
  <c r="E259" i="3"/>
  <c r="F259" i="3" s="1"/>
  <c r="G259" i="3" s="1"/>
  <c r="E266" i="3"/>
  <c r="F266" i="3" s="1"/>
  <c r="G266" i="3" s="1"/>
  <c r="E262" i="3"/>
  <c r="F262" i="3" s="1"/>
  <c r="G262" i="3" s="1"/>
  <c r="E258" i="3"/>
  <c r="F258" i="3" s="1"/>
  <c r="G258" i="3" s="1"/>
  <c r="E269" i="3"/>
  <c r="F269" i="3" s="1"/>
  <c r="G269" i="3" s="1"/>
  <c r="E265" i="3"/>
  <c r="F265" i="3" s="1"/>
  <c r="G265" i="3" s="1"/>
  <c r="E261" i="3"/>
  <c r="F261" i="3" s="1"/>
  <c r="G261" i="3" s="1"/>
  <c r="E264" i="3"/>
  <c r="F264" i="3" s="1"/>
  <c r="G264" i="3" s="1"/>
  <c r="E268" i="3"/>
  <c r="F268" i="3" s="1"/>
  <c r="G268" i="3" s="1"/>
  <c r="E260" i="3"/>
  <c r="F260" i="3" s="1"/>
  <c r="G260" i="3" s="1"/>
  <c r="L32" i="3"/>
  <c r="L38" i="3"/>
  <c r="E42" i="3"/>
  <c r="F42" i="3" s="1"/>
  <c r="G42" i="3" s="1"/>
  <c r="E58" i="3"/>
  <c r="F58" i="3" s="1"/>
  <c r="G58" i="3" s="1"/>
  <c r="M82" i="3"/>
  <c r="N82" i="3" s="1"/>
  <c r="L93" i="3"/>
  <c r="L109" i="3"/>
  <c r="F114" i="3"/>
  <c r="G114" i="3" s="1"/>
  <c r="F122" i="3"/>
  <c r="G122" i="3" s="1"/>
  <c r="F131" i="3"/>
  <c r="G131" i="3" s="1"/>
  <c r="E218" i="3"/>
  <c r="L255" i="3"/>
  <c r="M255" i="3" s="1"/>
  <c r="N255" i="3" s="1"/>
  <c r="L251" i="3"/>
  <c r="M251" i="3" s="1"/>
  <c r="N251" i="3" s="1"/>
  <c r="L247" i="3"/>
  <c r="M247" i="3" s="1"/>
  <c r="N247" i="3" s="1"/>
  <c r="L254" i="3"/>
  <c r="M254" i="3" s="1"/>
  <c r="N254" i="3" s="1"/>
  <c r="L250" i="3"/>
  <c r="M250" i="3" s="1"/>
  <c r="N250" i="3" s="1"/>
  <c r="L246" i="3"/>
  <c r="M246" i="3" s="1"/>
  <c r="N246" i="3" s="1"/>
  <c r="L257" i="3"/>
  <c r="M257" i="3" s="1"/>
  <c r="N257" i="3" s="1"/>
  <c r="L253" i="3"/>
  <c r="M253" i="3" s="1"/>
  <c r="N253" i="3" s="1"/>
  <c r="L249" i="3"/>
  <c r="M249" i="3" s="1"/>
  <c r="N249" i="3" s="1"/>
  <c r="L256" i="3"/>
  <c r="M256" i="3" s="1"/>
  <c r="N256" i="3" s="1"/>
  <c r="L252" i="3"/>
  <c r="M252" i="3" s="1"/>
  <c r="N252" i="3" s="1"/>
  <c r="L248" i="3"/>
  <c r="M248" i="3" s="1"/>
  <c r="N248" i="3" s="1"/>
  <c r="M86" i="3"/>
  <c r="N86" i="3" s="1"/>
  <c r="E89" i="3"/>
  <c r="F89" i="3" s="1"/>
  <c r="G89" i="3" s="1"/>
  <c r="E85" i="3"/>
  <c r="E81" i="3"/>
  <c r="E88" i="3"/>
  <c r="E84" i="3"/>
  <c r="E80" i="3"/>
  <c r="L88" i="3"/>
  <c r="M88" i="3" s="1"/>
  <c r="N88" i="3" s="1"/>
  <c r="L84" i="3"/>
  <c r="M84" i="3" s="1"/>
  <c r="N84" i="3" s="1"/>
  <c r="L80" i="3"/>
  <c r="M80" i="3" s="1"/>
  <c r="N80" i="3" s="1"/>
  <c r="L87" i="3"/>
  <c r="M87" i="3" s="1"/>
  <c r="N87" i="3" s="1"/>
  <c r="L83" i="3"/>
  <c r="M83" i="3" s="1"/>
  <c r="N83" i="3" s="1"/>
  <c r="L79" i="3"/>
  <c r="M79" i="3" s="1"/>
  <c r="N79" i="3" s="1"/>
  <c r="E136" i="3"/>
  <c r="F136" i="3" s="1"/>
  <c r="G136" i="3" s="1"/>
  <c r="E134" i="3"/>
  <c r="F134" i="3" s="1"/>
  <c r="G134" i="3" s="1"/>
  <c r="E132" i="3"/>
  <c r="F132" i="3" s="1"/>
  <c r="G132" i="3" s="1"/>
  <c r="E130" i="3"/>
  <c r="F130" i="3" s="1"/>
  <c r="G130" i="3" s="1"/>
  <c r="E128" i="3"/>
  <c r="F128" i="3" s="1"/>
  <c r="G128" i="3" s="1"/>
  <c r="E126" i="3"/>
  <c r="F126" i="3" s="1"/>
  <c r="G126" i="3" s="1"/>
  <c r="L136" i="3"/>
  <c r="M136" i="3" s="1"/>
  <c r="N136" i="3" s="1"/>
  <c r="L134" i="3"/>
  <c r="M134" i="3" s="1"/>
  <c r="N134" i="3" s="1"/>
  <c r="L132" i="3"/>
  <c r="M132" i="3" s="1"/>
  <c r="N132" i="3" s="1"/>
  <c r="L130" i="3"/>
  <c r="M130" i="3" s="1"/>
  <c r="N130" i="3" s="1"/>
  <c r="L128" i="3"/>
  <c r="M128" i="3" s="1"/>
  <c r="N128" i="3" s="1"/>
  <c r="L126" i="3"/>
  <c r="M126" i="3" s="1"/>
  <c r="N126" i="3" s="1"/>
  <c r="L137" i="3"/>
  <c r="M137" i="3" s="1"/>
  <c r="N137" i="3" s="1"/>
  <c r="L135" i="3"/>
  <c r="M135" i="3" s="1"/>
  <c r="N135" i="3" s="1"/>
  <c r="L133" i="3"/>
  <c r="M133" i="3" s="1"/>
  <c r="N133" i="3" s="1"/>
  <c r="L131" i="3"/>
  <c r="M131" i="3" s="1"/>
  <c r="N131" i="3" s="1"/>
  <c r="L129" i="3"/>
  <c r="M129" i="3" s="1"/>
  <c r="N129" i="3" s="1"/>
  <c r="L127" i="3"/>
  <c r="M127" i="3" s="1"/>
  <c r="N127" i="3" s="1"/>
  <c r="E20" i="3"/>
  <c r="E195" i="3"/>
  <c r="F195" i="3" s="1"/>
  <c r="G195" i="3" s="1"/>
  <c r="E194" i="3"/>
  <c r="F194" i="3" s="1"/>
  <c r="G194" i="3" s="1"/>
  <c r="E190" i="3"/>
  <c r="F190" i="3" s="1"/>
  <c r="G190" i="3" s="1"/>
  <c r="E186" i="3"/>
  <c r="F186" i="3" s="1"/>
  <c r="G186" i="3" s="1"/>
  <c r="E187" i="3"/>
  <c r="F187" i="3" s="1"/>
  <c r="G187" i="3" s="1"/>
  <c r="E191" i="3"/>
  <c r="F191" i="3" s="1"/>
  <c r="G191" i="3" s="1"/>
  <c r="L197" i="3"/>
  <c r="L194" i="3"/>
  <c r="L190" i="3"/>
  <c r="L186" i="3"/>
  <c r="L195" i="3"/>
  <c r="L193" i="3"/>
  <c r="L189" i="3"/>
  <c r="L185" i="3"/>
  <c r="M185" i="3" s="1"/>
  <c r="N185" i="3" s="1"/>
  <c r="L188" i="3"/>
  <c r="L187" i="3"/>
  <c r="L196" i="3"/>
  <c r="E24" i="3"/>
  <c r="E242" i="3"/>
  <c r="F242" i="3" s="1"/>
  <c r="G242" i="3" s="1"/>
  <c r="E238" i="3"/>
  <c r="F238" i="3" s="1"/>
  <c r="G238" i="3" s="1"/>
  <c r="E234" i="3"/>
  <c r="F234" i="3" s="1"/>
  <c r="G234" i="3" s="1"/>
  <c r="E245" i="3"/>
  <c r="F245" i="3" s="1"/>
  <c r="G245" i="3" s="1"/>
  <c r="E241" i="3"/>
  <c r="F241" i="3" s="1"/>
  <c r="G241" i="3" s="1"/>
  <c r="E237" i="3"/>
  <c r="F237" i="3" s="1"/>
  <c r="G237" i="3" s="1"/>
  <c r="E243" i="3"/>
  <c r="F243" i="3" s="1"/>
  <c r="G243" i="3" s="1"/>
  <c r="E240" i="3"/>
  <c r="F240" i="3" s="1"/>
  <c r="G240" i="3" s="1"/>
  <c r="E235" i="3"/>
  <c r="F235" i="3" s="1"/>
  <c r="G235" i="3" s="1"/>
  <c r="E244" i="3"/>
  <c r="F244" i="3" s="1"/>
  <c r="G244" i="3" s="1"/>
  <c r="E239" i="3"/>
  <c r="F239" i="3" s="1"/>
  <c r="G239" i="3" s="1"/>
  <c r="E236" i="3"/>
  <c r="F236" i="3" s="1"/>
  <c r="G236" i="3" s="1"/>
  <c r="L243" i="3"/>
  <c r="L242" i="3"/>
  <c r="L238" i="3"/>
  <c r="L234" i="3"/>
  <c r="L245" i="3"/>
  <c r="L241" i="3"/>
  <c r="M241" i="3" s="1"/>
  <c r="N241" i="3" s="1"/>
  <c r="L237" i="3"/>
  <c r="L236" i="3"/>
  <c r="L240" i="3"/>
  <c r="L239" i="3"/>
  <c r="L244" i="3"/>
  <c r="E28" i="3"/>
  <c r="E32" i="3"/>
  <c r="E36" i="3"/>
  <c r="E40" i="3"/>
  <c r="E66" i="3"/>
  <c r="L66" i="3"/>
  <c r="M66" i="3" s="1"/>
  <c r="N66" i="3" s="1"/>
  <c r="L70" i="3"/>
  <c r="M70" i="3" s="1"/>
  <c r="N70" i="3" s="1"/>
  <c r="L74" i="3"/>
  <c r="M74" i="3" s="1"/>
  <c r="N74" i="3" s="1"/>
  <c r="E83" i="3"/>
  <c r="E86" i="3"/>
  <c r="E127" i="3"/>
  <c r="F127" i="3" s="1"/>
  <c r="G127" i="3" s="1"/>
  <c r="E135" i="3"/>
  <c r="F135" i="3" s="1"/>
  <c r="G135" i="3" s="1"/>
  <c r="E222" i="3"/>
  <c r="F222" i="3" s="1"/>
  <c r="G222" i="3" s="1"/>
  <c r="E255" i="3"/>
  <c r="F255" i="3" s="1"/>
  <c r="G255" i="3" s="1"/>
  <c r="E251" i="3"/>
  <c r="F251" i="3" s="1"/>
  <c r="G251" i="3" s="1"/>
  <c r="O251" i="3" s="1"/>
  <c r="E247" i="3"/>
  <c r="F247" i="3" s="1"/>
  <c r="G247" i="3" s="1"/>
  <c r="O247" i="3" s="1"/>
  <c r="E254" i="3"/>
  <c r="F254" i="3" s="1"/>
  <c r="G254" i="3" s="1"/>
  <c r="E250" i="3"/>
  <c r="F250" i="3" s="1"/>
  <c r="G250" i="3" s="1"/>
  <c r="O250" i="3" s="1"/>
  <c r="E246" i="3"/>
  <c r="F246" i="3" s="1"/>
  <c r="G246" i="3" s="1"/>
  <c r="E257" i="3"/>
  <c r="F257" i="3" s="1"/>
  <c r="G257" i="3" s="1"/>
  <c r="O257" i="3" s="1"/>
  <c r="E253" i="3"/>
  <c r="F253" i="3" s="1"/>
  <c r="G253" i="3" s="1"/>
  <c r="E249" i="3"/>
  <c r="F249" i="3" s="1"/>
  <c r="G249" i="3" s="1"/>
  <c r="E248" i="3"/>
  <c r="F248" i="3" s="1"/>
  <c r="G248" i="3" s="1"/>
  <c r="E256" i="3"/>
  <c r="F256" i="3" s="1"/>
  <c r="G256" i="3" s="1"/>
  <c r="E252" i="3"/>
  <c r="F252" i="3" s="1"/>
  <c r="G252" i="3" s="1"/>
  <c r="F116" i="3"/>
  <c r="G116" i="3" s="1"/>
  <c r="E77" i="3"/>
  <c r="E73" i="3"/>
  <c r="E69" i="3"/>
  <c r="E76" i="3"/>
  <c r="E72" i="3"/>
  <c r="L76" i="3"/>
  <c r="M76" i="3" s="1"/>
  <c r="N76" i="3" s="1"/>
  <c r="L72" i="3"/>
  <c r="M72" i="3" s="1"/>
  <c r="N72" i="3" s="1"/>
  <c r="L68" i="3"/>
  <c r="M68" i="3" s="1"/>
  <c r="N68" i="3" s="1"/>
  <c r="L75" i="3"/>
  <c r="M75" i="3" s="1"/>
  <c r="N75" i="3" s="1"/>
  <c r="E124" i="3"/>
  <c r="F124" i="3" s="1"/>
  <c r="G124" i="3" s="1"/>
  <c r="E121" i="3"/>
  <c r="F121" i="3" s="1"/>
  <c r="G121" i="3" s="1"/>
  <c r="E119" i="3"/>
  <c r="F119" i="3" s="1"/>
  <c r="G119" i="3" s="1"/>
  <c r="E117" i="3"/>
  <c r="F117" i="3" s="1"/>
  <c r="G117" i="3" s="1"/>
  <c r="E115" i="3"/>
  <c r="F115" i="3" s="1"/>
  <c r="G115" i="3" s="1"/>
  <c r="L124" i="3"/>
  <c r="L122" i="3"/>
  <c r="L125" i="3"/>
  <c r="L123" i="3"/>
  <c r="L120" i="3"/>
  <c r="L118" i="3"/>
  <c r="L116" i="3"/>
  <c r="L114" i="3"/>
  <c r="E19" i="3"/>
  <c r="F19" i="3" s="1"/>
  <c r="G19" i="3" s="1"/>
  <c r="Q20" i="3"/>
  <c r="E174" i="3" s="1"/>
  <c r="L183" i="3"/>
  <c r="M183" i="3" s="1"/>
  <c r="N183" i="3" s="1"/>
  <c r="L184" i="3"/>
  <c r="M184" i="3" s="1"/>
  <c r="N184" i="3" s="1"/>
  <c r="L182" i="3"/>
  <c r="M182" i="3" s="1"/>
  <c r="N182" i="3" s="1"/>
  <c r="L180" i="3"/>
  <c r="M180" i="3" s="1"/>
  <c r="N180" i="3" s="1"/>
  <c r="L178" i="3"/>
  <c r="M178" i="3" s="1"/>
  <c r="N178" i="3" s="1"/>
  <c r="L176" i="3"/>
  <c r="M176" i="3" s="1"/>
  <c r="N176" i="3" s="1"/>
  <c r="L174" i="3"/>
  <c r="M174" i="3" s="1"/>
  <c r="N174" i="3" s="1"/>
  <c r="L181" i="3"/>
  <c r="M181" i="3" s="1"/>
  <c r="N181" i="3" s="1"/>
  <c r="L179" i="3"/>
  <c r="M179" i="3" s="1"/>
  <c r="N179" i="3" s="1"/>
  <c r="L177" i="3"/>
  <c r="M177" i="3" s="1"/>
  <c r="N177" i="3" s="1"/>
  <c r="L175" i="3"/>
  <c r="M175" i="3" s="1"/>
  <c r="N175" i="3" s="1"/>
  <c r="E23" i="3"/>
  <c r="F23" i="3" s="1"/>
  <c r="G23" i="3" s="1"/>
  <c r="E227" i="3"/>
  <c r="F227" i="3" s="1"/>
  <c r="G227" i="3" s="1"/>
  <c r="E231" i="3"/>
  <c r="F231" i="3" s="1"/>
  <c r="G231" i="3" s="1"/>
  <c r="E223" i="3"/>
  <c r="F223" i="3" s="1"/>
  <c r="G223" i="3" s="1"/>
  <c r="L227" i="3"/>
  <c r="M227" i="3" s="1"/>
  <c r="N227" i="3" s="1"/>
  <c r="L224" i="3"/>
  <c r="M224" i="3" s="1"/>
  <c r="N224" i="3" s="1"/>
  <c r="L223" i="3"/>
  <c r="M223" i="3" s="1"/>
  <c r="N223" i="3" s="1"/>
  <c r="L231" i="3"/>
  <c r="M231" i="3" s="1"/>
  <c r="N231" i="3" s="1"/>
  <c r="E27" i="3"/>
  <c r="F27" i="3" s="1"/>
  <c r="G27" i="3" s="1"/>
  <c r="E33" i="3"/>
  <c r="E37" i="3"/>
  <c r="L69" i="3"/>
  <c r="M69" i="3" s="1"/>
  <c r="N69" i="3" s="1"/>
  <c r="E74" i="3"/>
  <c r="L78" i="3"/>
  <c r="M78" i="3" s="1"/>
  <c r="N78" i="3" s="1"/>
  <c r="L81" i="3"/>
  <c r="M81" i="3" s="1"/>
  <c r="N81" i="3" s="1"/>
  <c r="E87" i="3"/>
  <c r="L91" i="3"/>
  <c r="L92" i="3"/>
  <c r="L99" i="3"/>
  <c r="L103" i="3"/>
  <c r="L104" i="3"/>
  <c r="L107" i="3"/>
  <c r="L108" i="3"/>
  <c r="M108" i="3" s="1"/>
  <c r="N108" i="3" s="1"/>
  <c r="L111" i="3"/>
  <c r="L112" i="3"/>
  <c r="L117" i="3"/>
  <c r="E120" i="3"/>
  <c r="F120" i="3" s="1"/>
  <c r="G120" i="3" s="1"/>
  <c r="E129" i="3"/>
  <c r="F129" i="3" s="1"/>
  <c r="G129" i="3" s="1"/>
  <c r="E137" i="3"/>
  <c r="F137" i="3" s="1"/>
  <c r="G137" i="3" s="1"/>
  <c r="E189" i="3"/>
  <c r="F189" i="3" s="1"/>
  <c r="G189" i="3" s="1"/>
  <c r="E230" i="3"/>
  <c r="F230" i="3" s="1"/>
  <c r="G230" i="3" s="1"/>
  <c r="L233" i="3"/>
  <c r="M233" i="3" s="1"/>
  <c r="N233" i="3" s="1"/>
  <c r="E188" i="3"/>
  <c r="F188" i="3" s="1"/>
  <c r="G188" i="3" s="1"/>
  <c r="E197" i="3"/>
  <c r="F197" i="3" s="1"/>
  <c r="G197" i="3" s="1"/>
  <c r="E229" i="3"/>
  <c r="F229" i="3" s="1"/>
  <c r="G229" i="3" s="1"/>
  <c r="E196" i="3"/>
  <c r="F196" i="3" s="1"/>
  <c r="G196" i="3" s="1"/>
  <c r="L225" i="3"/>
  <c r="M225" i="3" s="1"/>
  <c r="N225" i="3" s="1"/>
  <c r="E185" i="3"/>
  <c r="E192" i="3"/>
  <c r="F192" i="3" s="1"/>
  <c r="G192" i="3" s="1"/>
  <c r="E193" i="3"/>
  <c r="F193" i="3" s="1"/>
  <c r="G193" i="3" s="1"/>
  <c r="E228" i="3"/>
  <c r="F228" i="3" s="1"/>
  <c r="G228" i="3" s="1"/>
  <c r="L222" i="3"/>
  <c r="M222" i="3" s="1"/>
  <c r="N222" i="3" s="1"/>
  <c r="E224" i="3"/>
  <c r="F224" i="3" s="1"/>
  <c r="G224" i="3" s="1"/>
  <c r="E226" i="3"/>
  <c r="F226" i="3" s="1"/>
  <c r="G226" i="3" s="1"/>
  <c r="L228" i="3"/>
  <c r="M228" i="3" s="1"/>
  <c r="N228" i="3" s="1"/>
  <c r="L230" i="3"/>
  <c r="M230" i="3" s="1"/>
  <c r="N230" i="3" s="1"/>
  <c r="E232" i="3"/>
  <c r="F232" i="3" s="1"/>
  <c r="G232" i="3" s="1"/>
  <c r="E225" i="3"/>
  <c r="F225" i="3" s="1"/>
  <c r="G225" i="3" s="1"/>
  <c r="L226" i="3"/>
  <c r="M226" i="3" s="1"/>
  <c r="N226" i="3" s="1"/>
  <c r="L229" i="3"/>
  <c r="M229" i="3" s="1"/>
  <c r="N229" i="3" s="1"/>
  <c r="E233" i="3"/>
  <c r="F233" i="3" s="1"/>
  <c r="G233" i="3" s="1"/>
  <c r="AL20" i="20" l="1"/>
  <c r="G20" i="20" s="1"/>
  <c r="D20" i="20" s="1"/>
  <c r="AJ19" i="20"/>
  <c r="E20" i="20"/>
  <c r="B20" i="20" s="1"/>
  <c r="F42" i="20"/>
  <c r="C42" i="20" s="1"/>
  <c r="AK43" i="20"/>
  <c r="F19" i="20"/>
  <c r="C19" i="20" s="1"/>
  <c r="AK18" i="20"/>
  <c r="AJ40" i="20"/>
  <c r="AL39" i="20"/>
  <c r="G39" i="20" s="1"/>
  <c r="D39" i="20" s="1"/>
  <c r="E39" i="20"/>
  <c r="B39" i="20" s="1"/>
  <c r="M245" i="3"/>
  <c r="N245" i="3" s="1"/>
  <c r="F20" i="3"/>
  <c r="G20" i="3" s="1"/>
  <c r="F28" i="3"/>
  <c r="G28" i="3" s="1"/>
  <c r="F21" i="3"/>
  <c r="G21" i="3" s="1"/>
  <c r="F26" i="3"/>
  <c r="G26" i="3" s="1"/>
  <c r="O155" i="3"/>
  <c r="F87" i="3"/>
  <c r="G87" i="3" s="1"/>
  <c r="O87" i="3" s="1"/>
  <c r="F86" i="3"/>
  <c r="G86" i="3" s="1"/>
  <c r="F24" i="3"/>
  <c r="G24" i="3" s="1"/>
  <c r="F84" i="3"/>
  <c r="G84" i="3" s="1"/>
  <c r="O84" i="3" s="1"/>
  <c r="O245" i="3"/>
  <c r="O256" i="3"/>
  <c r="O249" i="3"/>
  <c r="O165" i="3"/>
  <c r="M191" i="3"/>
  <c r="N191" i="3" s="1"/>
  <c r="O191" i="3" s="1"/>
  <c r="O232" i="3"/>
  <c r="O223" i="3"/>
  <c r="M123" i="3"/>
  <c r="N123" i="3" s="1"/>
  <c r="O123" i="3" s="1"/>
  <c r="M117" i="3"/>
  <c r="N117" i="3" s="1"/>
  <c r="O117" i="3" s="1"/>
  <c r="M109" i="3"/>
  <c r="N109" i="3" s="1"/>
  <c r="O109" i="3" s="1"/>
  <c r="O79" i="3"/>
  <c r="F218" i="3"/>
  <c r="G218" i="3" s="1"/>
  <c r="O218" i="3" s="1"/>
  <c r="F152" i="3"/>
  <c r="G152" i="3" s="1"/>
  <c r="O152" i="3" s="1"/>
  <c r="F67" i="3"/>
  <c r="G67" i="3" s="1"/>
  <c r="O67" i="3" s="1"/>
  <c r="F75" i="3"/>
  <c r="G75" i="3" s="1"/>
  <c r="O75" i="3" s="1"/>
  <c r="F68" i="3"/>
  <c r="G68" i="3" s="1"/>
  <c r="O68" i="3" s="1"/>
  <c r="F72" i="3"/>
  <c r="G72" i="3" s="1"/>
  <c r="O72" i="3" s="1"/>
  <c r="F74" i="3"/>
  <c r="G74" i="3" s="1"/>
  <c r="O74" i="3" s="1"/>
  <c r="F76" i="3"/>
  <c r="G76" i="3" s="1"/>
  <c r="O76" i="3" s="1"/>
  <c r="F69" i="3"/>
  <c r="G69" i="3" s="1"/>
  <c r="F71" i="3"/>
  <c r="G71" i="3" s="1"/>
  <c r="O71" i="3" s="1"/>
  <c r="F73" i="3"/>
  <c r="G73" i="3" s="1"/>
  <c r="O73" i="3" s="1"/>
  <c r="F80" i="3"/>
  <c r="G80" i="3" s="1"/>
  <c r="O80" i="3" s="1"/>
  <c r="F78" i="3"/>
  <c r="G78" i="3" s="1"/>
  <c r="O78" i="3" s="1"/>
  <c r="F30" i="3"/>
  <c r="G30" i="3" s="1"/>
  <c r="F32" i="3"/>
  <c r="G32" i="3" s="1"/>
  <c r="F36" i="3"/>
  <c r="G36" i="3" s="1"/>
  <c r="M125" i="3"/>
  <c r="N125" i="3" s="1"/>
  <c r="O125" i="3" s="1"/>
  <c r="O192" i="3"/>
  <c r="M122" i="3"/>
  <c r="N122" i="3" s="1"/>
  <c r="O122" i="3" s="1"/>
  <c r="F157" i="3"/>
  <c r="G157" i="3" s="1"/>
  <c r="O157" i="3" s="1"/>
  <c r="O203" i="3"/>
  <c r="L25" i="3"/>
  <c r="M121" i="3"/>
  <c r="N121" i="3" s="1"/>
  <c r="O121" i="3" s="1"/>
  <c r="O227" i="3"/>
  <c r="M124" i="3"/>
  <c r="N124" i="3" s="1"/>
  <c r="O124" i="3" s="1"/>
  <c r="M244" i="3"/>
  <c r="N244" i="3" s="1"/>
  <c r="O244" i="3" s="1"/>
  <c r="F151" i="3"/>
  <c r="G151" i="3" s="1"/>
  <c r="O151" i="3" s="1"/>
  <c r="M269" i="3"/>
  <c r="N269" i="3" s="1"/>
  <c r="O269" i="3" s="1"/>
  <c r="L18" i="3"/>
  <c r="O115" i="3"/>
  <c r="M239" i="3"/>
  <c r="N239" i="3" s="1"/>
  <c r="O239" i="3" s="1"/>
  <c r="F159" i="3"/>
  <c r="G159" i="3" s="1"/>
  <c r="O159" i="3" s="1"/>
  <c r="M240" i="3"/>
  <c r="N240" i="3" s="1"/>
  <c r="O240" i="3" s="1"/>
  <c r="M196" i="3"/>
  <c r="N196" i="3" s="1"/>
  <c r="F88" i="3"/>
  <c r="G88" i="3" s="1"/>
  <c r="O88" i="3" s="1"/>
  <c r="F153" i="3"/>
  <c r="G153" i="3" s="1"/>
  <c r="O153" i="3" s="1"/>
  <c r="O119" i="3"/>
  <c r="M236" i="3"/>
  <c r="N236" i="3" s="1"/>
  <c r="O236" i="3" s="1"/>
  <c r="M187" i="3"/>
  <c r="N187" i="3" s="1"/>
  <c r="O187" i="3" s="1"/>
  <c r="F81" i="3"/>
  <c r="G81" i="3" s="1"/>
  <c r="O81" i="3" s="1"/>
  <c r="F161" i="3"/>
  <c r="G161" i="3" s="1"/>
  <c r="O161" i="3" s="1"/>
  <c r="L19" i="3"/>
  <c r="F82" i="3"/>
  <c r="G82" i="3" s="1"/>
  <c r="O82" i="3" s="1"/>
  <c r="M63" i="3"/>
  <c r="N63" i="3" s="1"/>
  <c r="O63" i="3" s="1"/>
  <c r="L100" i="3"/>
  <c r="M237" i="3"/>
  <c r="N237" i="3" s="1"/>
  <c r="M188" i="3"/>
  <c r="N188" i="3" s="1"/>
  <c r="O188" i="3" s="1"/>
  <c r="W16" i="3"/>
  <c r="F85" i="3"/>
  <c r="G85" i="3" s="1"/>
  <c r="O85" i="3" s="1"/>
  <c r="F150" i="3"/>
  <c r="G150" i="3" s="1"/>
  <c r="O150" i="3" s="1"/>
  <c r="M259" i="3"/>
  <c r="N259" i="3" s="1"/>
  <c r="O259" i="3" s="1"/>
  <c r="O200" i="3"/>
  <c r="F170" i="3"/>
  <c r="G170" i="3" s="1"/>
  <c r="O170" i="3" s="1"/>
  <c r="F35" i="3"/>
  <c r="G35" i="3" s="1"/>
  <c r="M58" i="3"/>
  <c r="N58" i="3" s="1"/>
  <c r="O58" i="3" s="1"/>
  <c r="M195" i="3"/>
  <c r="N195" i="3" s="1"/>
  <c r="O195" i="3" s="1"/>
  <c r="L48" i="3"/>
  <c r="F158" i="3"/>
  <c r="G158" i="3" s="1"/>
  <c r="O158" i="3" s="1"/>
  <c r="L21" i="3"/>
  <c r="F11" i="3"/>
  <c r="G11" i="3" s="1"/>
  <c r="F34" i="3"/>
  <c r="G34" i="3" s="1"/>
  <c r="M242" i="3"/>
  <c r="N242" i="3" s="1"/>
  <c r="O242" i="3" s="1"/>
  <c r="M186" i="3"/>
  <c r="N186" i="3" s="1"/>
  <c r="O186" i="3" s="1"/>
  <c r="L43" i="3"/>
  <c r="F160" i="3"/>
  <c r="G160" i="3" s="1"/>
  <c r="O160" i="3" s="1"/>
  <c r="F220" i="3"/>
  <c r="G220" i="3" s="1"/>
  <c r="O220" i="3" s="1"/>
  <c r="F41" i="3"/>
  <c r="G41" i="3" s="1"/>
  <c r="M238" i="3"/>
  <c r="N238" i="3" s="1"/>
  <c r="O238" i="3" s="1"/>
  <c r="O225" i="3"/>
  <c r="W12" i="3"/>
  <c r="O135" i="3"/>
  <c r="M243" i="3"/>
  <c r="N243" i="3" s="1"/>
  <c r="O243" i="3" s="1"/>
  <c r="M190" i="3"/>
  <c r="N190" i="3" s="1"/>
  <c r="O190" i="3" s="1"/>
  <c r="F38" i="3"/>
  <c r="G38" i="3" s="1"/>
  <c r="M65" i="3"/>
  <c r="N65" i="3" s="1"/>
  <c r="O65" i="3" s="1"/>
  <c r="O130" i="3"/>
  <c r="M189" i="3"/>
  <c r="N189" i="3" s="1"/>
  <c r="O189" i="3" s="1"/>
  <c r="M234" i="3"/>
  <c r="N234" i="3" s="1"/>
  <c r="O234" i="3" s="1"/>
  <c r="L50" i="3"/>
  <c r="O86" i="3"/>
  <c r="F215" i="3"/>
  <c r="G215" i="3" s="1"/>
  <c r="O215" i="3" s="1"/>
  <c r="E178" i="3"/>
  <c r="F178" i="3" s="1"/>
  <c r="G178" i="3" s="1"/>
  <c r="O178" i="3" s="1"/>
  <c r="O137" i="3"/>
  <c r="L30" i="3"/>
  <c r="M30" i="3" s="1"/>
  <c r="N30" i="3" s="1"/>
  <c r="O30" i="3" s="1"/>
  <c r="L47" i="3"/>
  <c r="L44" i="3"/>
  <c r="F216" i="3"/>
  <c r="G216" i="3" s="1"/>
  <c r="O216" i="3" s="1"/>
  <c r="M197" i="3"/>
  <c r="N197" i="3" s="1"/>
  <c r="O197" i="3" s="1"/>
  <c r="F37" i="3"/>
  <c r="G37" i="3" s="1"/>
  <c r="F83" i="3"/>
  <c r="G83" i="3" s="1"/>
  <c r="O83" i="3" s="1"/>
  <c r="O129" i="3"/>
  <c r="L39" i="3"/>
  <c r="F213" i="3"/>
  <c r="G213" i="3" s="1"/>
  <c r="O213" i="3" s="1"/>
  <c r="L24" i="3"/>
  <c r="F39" i="3"/>
  <c r="G39" i="3" s="1"/>
  <c r="F22" i="3"/>
  <c r="G22" i="3" s="1"/>
  <c r="F154" i="3"/>
  <c r="G154" i="3" s="1"/>
  <c r="O154" i="3" s="1"/>
  <c r="M193" i="3"/>
  <c r="N193" i="3" s="1"/>
  <c r="F156" i="3"/>
  <c r="G156" i="3" s="1"/>
  <c r="O156" i="3" s="1"/>
  <c r="L20" i="3"/>
  <c r="O255" i="3"/>
  <c r="O127" i="3"/>
  <c r="M194" i="3"/>
  <c r="N194" i="3" s="1"/>
  <c r="O194" i="3" s="1"/>
  <c r="L51" i="3"/>
  <c r="F174" i="3"/>
  <c r="G174" i="3" s="1"/>
  <c r="O174" i="3" s="1"/>
  <c r="O132" i="3"/>
  <c r="L42" i="3"/>
  <c r="F163" i="3"/>
  <c r="G163" i="3" s="1"/>
  <c r="O163" i="3" s="1"/>
  <c r="F212" i="3"/>
  <c r="G212" i="3" s="1"/>
  <c r="O212" i="3" s="1"/>
  <c r="F33" i="3"/>
  <c r="G33" i="3" s="1"/>
  <c r="F77" i="3"/>
  <c r="G77" i="3" s="1"/>
  <c r="O77" i="3" s="1"/>
  <c r="O235" i="3"/>
  <c r="M114" i="3"/>
  <c r="N114" i="3" s="1"/>
  <c r="O114" i="3" s="1"/>
  <c r="O70" i="3"/>
  <c r="M116" i="3"/>
  <c r="N116" i="3" s="1"/>
  <c r="O116" i="3" s="1"/>
  <c r="M118" i="3"/>
  <c r="N118" i="3" s="1"/>
  <c r="O118" i="3" s="1"/>
  <c r="F66" i="3"/>
  <c r="G66" i="3" s="1"/>
  <c r="O66" i="3" s="1"/>
  <c r="L31" i="3"/>
  <c r="M120" i="3"/>
  <c r="N120" i="3" s="1"/>
  <c r="F40" i="3"/>
  <c r="G40" i="3" s="1"/>
  <c r="M260" i="3"/>
  <c r="N260" i="3" s="1"/>
  <c r="O260" i="3" s="1"/>
  <c r="L28" i="3"/>
  <c r="Y7" i="3"/>
  <c r="M27" i="3" s="1"/>
  <c r="N27" i="3" s="1"/>
  <c r="O27" i="3" s="1"/>
  <c r="F167" i="3"/>
  <c r="G167" i="3" s="1"/>
  <c r="O167" i="3" s="1"/>
  <c r="O228" i="3"/>
  <c r="O224" i="3"/>
  <c r="O231" i="3"/>
  <c r="M11" i="3"/>
  <c r="N11" i="3" s="1"/>
  <c r="M38" i="3"/>
  <c r="N38" i="3" s="1"/>
  <c r="M32" i="3"/>
  <c r="N32" i="3" s="1"/>
  <c r="M106" i="3"/>
  <c r="N106" i="3" s="1"/>
  <c r="O106" i="3" s="1"/>
  <c r="O209" i="3"/>
  <c r="O162" i="3"/>
  <c r="F143" i="3"/>
  <c r="G143" i="3" s="1"/>
  <c r="O143" i="3" s="1"/>
  <c r="F146" i="3"/>
  <c r="G146" i="3" s="1"/>
  <c r="O146" i="3" s="1"/>
  <c r="O246" i="3"/>
  <c r="R26" i="3"/>
  <c r="E176" i="3"/>
  <c r="F176" i="3" s="1"/>
  <c r="G176" i="3" s="1"/>
  <c r="O176" i="3" s="1"/>
  <c r="O131" i="3"/>
  <c r="M264" i="3"/>
  <c r="N264" i="3" s="1"/>
  <c r="O264" i="3" s="1"/>
  <c r="M263" i="3"/>
  <c r="N263" i="3" s="1"/>
  <c r="O263" i="3" s="1"/>
  <c r="L16" i="3"/>
  <c r="Y6" i="3"/>
  <c r="M7" i="3" s="1"/>
  <c r="N7" i="3" s="1"/>
  <c r="O208" i="3"/>
  <c r="O198" i="3"/>
  <c r="R22" i="3"/>
  <c r="E180" i="3"/>
  <c r="F180" i="3" s="1"/>
  <c r="G180" i="3" s="1"/>
  <c r="O180" i="3" s="1"/>
  <c r="L17" i="3"/>
  <c r="M17" i="3" s="1"/>
  <c r="N17" i="3" s="1"/>
  <c r="M35" i="3"/>
  <c r="N35" i="3" s="1"/>
  <c r="M56" i="3"/>
  <c r="N56" i="3" s="1"/>
  <c r="O56" i="3" s="1"/>
  <c r="W24" i="3"/>
  <c r="O69" i="3"/>
  <c r="E182" i="3"/>
  <c r="F182" i="3" s="1"/>
  <c r="G182" i="3" s="1"/>
  <c r="O182" i="3" s="1"/>
  <c r="W11" i="3"/>
  <c r="O241" i="3"/>
  <c r="O126" i="3"/>
  <c r="R16" i="3"/>
  <c r="O134" i="3"/>
  <c r="W26" i="3"/>
  <c r="L101" i="3"/>
  <c r="F16" i="3"/>
  <c r="G16" i="3" s="1"/>
  <c r="L45" i="3"/>
  <c r="L53" i="3"/>
  <c r="L49" i="3"/>
  <c r="Y9" i="3"/>
  <c r="M51" i="3" s="1"/>
  <c r="N51" i="3" s="1"/>
  <c r="O51" i="3" s="1"/>
  <c r="M261" i="3"/>
  <c r="N261" i="3" s="1"/>
  <c r="O261" i="3" s="1"/>
  <c r="M262" i="3"/>
  <c r="N262" i="3" s="1"/>
  <c r="O262" i="3" s="1"/>
  <c r="M267" i="3"/>
  <c r="N267" i="3" s="1"/>
  <c r="O267" i="3" s="1"/>
  <c r="L15" i="3"/>
  <c r="L12" i="3"/>
  <c r="F139" i="3"/>
  <c r="G139" i="3" s="1"/>
  <c r="O139" i="3" s="1"/>
  <c r="O199" i="3"/>
  <c r="O204" i="3"/>
  <c r="O201" i="3"/>
  <c r="F17" i="3"/>
  <c r="G17" i="3" s="1"/>
  <c r="R13" i="3"/>
  <c r="M57" i="3"/>
  <c r="N57" i="3" s="1"/>
  <c r="O57" i="3" s="1"/>
  <c r="W18" i="3"/>
  <c r="F15" i="3"/>
  <c r="G15" i="3" s="1"/>
  <c r="R14" i="3"/>
  <c r="O108" i="3"/>
  <c r="L8" i="3"/>
  <c r="F214" i="3"/>
  <c r="G214" i="3" s="1"/>
  <c r="O214" i="3" s="1"/>
  <c r="F210" i="3"/>
  <c r="G210" i="3" s="1"/>
  <c r="F217" i="3"/>
  <c r="G217" i="3" s="1"/>
  <c r="O217" i="3" s="1"/>
  <c r="M59" i="3"/>
  <c r="N59" i="3" s="1"/>
  <c r="O59" i="3" s="1"/>
  <c r="M60" i="3"/>
  <c r="N60" i="3" s="1"/>
  <c r="O60" i="3" s="1"/>
  <c r="L52" i="3"/>
  <c r="F173" i="3"/>
  <c r="G173" i="3" s="1"/>
  <c r="O173" i="3" s="1"/>
  <c r="F166" i="3"/>
  <c r="G166" i="3" s="1"/>
  <c r="O166" i="3" s="1"/>
  <c r="F149" i="3"/>
  <c r="G149" i="3" s="1"/>
  <c r="O149" i="3" s="1"/>
  <c r="F142" i="3"/>
  <c r="G142" i="3" s="1"/>
  <c r="O142" i="3" s="1"/>
  <c r="F7" i="3"/>
  <c r="G7" i="3" s="1"/>
  <c r="R25" i="3"/>
  <c r="W19" i="3"/>
  <c r="M40" i="3"/>
  <c r="N40" i="3" s="1"/>
  <c r="M31" i="3"/>
  <c r="N31" i="3" s="1"/>
  <c r="O31" i="3" s="1"/>
  <c r="O207" i="3"/>
  <c r="F14" i="3"/>
  <c r="G14" i="3" s="1"/>
  <c r="F138" i="3"/>
  <c r="G138" i="3" s="1"/>
  <c r="F9" i="3"/>
  <c r="G9" i="3" s="1"/>
  <c r="F185" i="3"/>
  <c r="G185" i="3" s="1"/>
  <c r="O185" i="3" s="1"/>
  <c r="M107" i="3"/>
  <c r="N107" i="3" s="1"/>
  <c r="O107" i="3" s="1"/>
  <c r="E184" i="3"/>
  <c r="F184" i="3" s="1"/>
  <c r="G184" i="3" s="1"/>
  <c r="O184" i="3" s="1"/>
  <c r="E177" i="3"/>
  <c r="F177" i="3" s="1"/>
  <c r="G177" i="3" s="1"/>
  <c r="O177" i="3" s="1"/>
  <c r="E175" i="3"/>
  <c r="F175" i="3" s="1"/>
  <c r="G175" i="3" s="1"/>
  <c r="O175" i="3" s="1"/>
  <c r="E181" i="3"/>
  <c r="F181" i="3" s="1"/>
  <c r="G181" i="3" s="1"/>
  <c r="O181" i="3" s="1"/>
  <c r="E179" i="3"/>
  <c r="F179" i="3" s="1"/>
  <c r="G179" i="3" s="1"/>
  <c r="O179" i="3" s="1"/>
  <c r="O248" i="3"/>
  <c r="R21" i="3"/>
  <c r="R27" i="3"/>
  <c r="L98" i="3"/>
  <c r="L94" i="3"/>
  <c r="L90" i="3"/>
  <c r="Y13" i="3"/>
  <c r="M92" i="3" s="1"/>
  <c r="N92" i="3" s="1"/>
  <c r="O92" i="3" s="1"/>
  <c r="L6" i="3"/>
  <c r="L14" i="3"/>
  <c r="L10" i="3"/>
  <c r="M258" i="3"/>
  <c r="N258" i="3" s="1"/>
  <c r="M110" i="3"/>
  <c r="N110" i="3" s="1"/>
  <c r="O110" i="3" s="1"/>
  <c r="F147" i="3"/>
  <c r="G147" i="3" s="1"/>
  <c r="O147" i="3" s="1"/>
  <c r="M39" i="3"/>
  <c r="N39" i="3" s="1"/>
  <c r="M113" i="3"/>
  <c r="N113" i="3" s="1"/>
  <c r="O113" i="3" s="1"/>
  <c r="M55" i="3"/>
  <c r="N55" i="3" s="1"/>
  <c r="O55" i="3" s="1"/>
  <c r="M64" i="3"/>
  <c r="N64" i="3" s="1"/>
  <c r="O64" i="3" s="1"/>
  <c r="O164" i="3"/>
  <c r="O172" i="3"/>
  <c r="F141" i="3"/>
  <c r="G141" i="3" s="1"/>
  <c r="O141" i="3" s="1"/>
  <c r="F140" i="3"/>
  <c r="G140" i="3" s="1"/>
  <c r="O140" i="3" s="1"/>
  <c r="F148" i="3"/>
  <c r="G148" i="3" s="1"/>
  <c r="O148" i="3" s="1"/>
  <c r="F8" i="3"/>
  <c r="G8" i="3" s="1"/>
  <c r="O233" i="3"/>
  <c r="O229" i="3"/>
  <c r="O230" i="3"/>
  <c r="M112" i="3"/>
  <c r="N112" i="3" s="1"/>
  <c r="O112" i="3" s="1"/>
  <c r="M104" i="3"/>
  <c r="N104" i="3" s="1"/>
  <c r="O104" i="3" s="1"/>
  <c r="L96" i="3"/>
  <c r="W20" i="3"/>
  <c r="O226" i="3"/>
  <c r="O193" i="3"/>
  <c r="E183" i="3"/>
  <c r="F183" i="3" s="1"/>
  <c r="G183" i="3" s="1"/>
  <c r="O183" i="3" s="1"/>
  <c r="M111" i="3"/>
  <c r="N111" i="3" s="1"/>
  <c r="O111" i="3" s="1"/>
  <c r="M103" i="3"/>
  <c r="N103" i="3" s="1"/>
  <c r="O103" i="3" s="1"/>
  <c r="L95" i="3"/>
  <c r="O252" i="3"/>
  <c r="O253" i="3"/>
  <c r="O254" i="3"/>
  <c r="O222" i="3"/>
  <c r="R24" i="3"/>
  <c r="O128" i="3"/>
  <c r="O136" i="3"/>
  <c r="O89" i="3"/>
  <c r="R15" i="3"/>
  <c r="R9" i="3"/>
  <c r="W23" i="3"/>
  <c r="W22" i="3"/>
  <c r="W17" i="3"/>
  <c r="F12" i="3"/>
  <c r="G12" i="3" s="1"/>
  <c r="L33" i="3"/>
  <c r="M33" i="3" s="1"/>
  <c r="N33" i="3" s="1"/>
  <c r="L41" i="3"/>
  <c r="M41" i="3" s="1"/>
  <c r="N41" i="3" s="1"/>
  <c r="L37" i="3"/>
  <c r="M37" i="3" s="1"/>
  <c r="N37" i="3" s="1"/>
  <c r="M268" i="3"/>
  <c r="N268" i="3" s="1"/>
  <c r="O268" i="3" s="1"/>
  <c r="M265" i="3"/>
  <c r="N265" i="3" s="1"/>
  <c r="O265" i="3" s="1"/>
  <c r="M266" i="3"/>
  <c r="N266" i="3" s="1"/>
  <c r="O266" i="3" s="1"/>
  <c r="M102" i="3"/>
  <c r="N102" i="3" s="1"/>
  <c r="F10" i="3"/>
  <c r="G10" i="3" s="1"/>
  <c r="L36" i="3"/>
  <c r="M36" i="3" s="1"/>
  <c r="N36" i="3" s="1"/>
  <c r="O202" i="3"/>
  <c r="O206" i="3"/>
  <c r="O205" i="3"/>
  <c r="R10" i="3"/>
  <c r="L34" i="3"/>
  <c r="M34" i="3" s="1"/>
  <c r="N34" i="3" s="1"/>
  <c r="L13" i="3"/>
  <c r="O133" i="3"/>
  <c r="M105" i="3"/>
  <c r="N105" i="3" s="1"/>
  <c r="O105" i="3" s="1"/>
  <c r="F219" i="3"/>
  <c r="G219" i="3" s="1"/>
  <c r="O219" i="3" s="1"/>
  <c r="F211" i="3"/>
  <c r="G211" i="3" s="1"/>
  <c r="O211" i="3" s="1"/>
  <c r="F221" i="3"/>
  <c r="G221" i="3" s="1"/>
  <c r="O221" i="3" s="1"/>
  <c r="M54" i="3"/>
  <c r="N54" i="3" s="1"/>
  <c r="M62" i="3"/>
  <c r="N62" i="3" s="1"/>
  <c r="O62" i="3" s="1"/>
  <c r="M61" i="3"/>
  <c r="N61" i="3" s="1"/>
  <c r="O61" i="3" s="1"/>
  <c r="F171" i="3"/>
  <c r="G171" i="3" s="1"/>
  <c r="O171" i="3" s="1"/>
  <c r="F169" i="3"/>
  <c r="G169" i="3" s="1"/>
  <c r="O169" i="3" s="1"/>
  <c r="F168" i="3"/>
  <c r="G168" i="3" s="1"/>
  <c r="O168" i="3" s="1"/>
  <c r="F145" i="3"/>
  <c r="G145" i="3" s="1"/>
  <c r="O145" i="3" s="1"/>
  <c r="F144" i="3"/>
  <c r="G144" i="3" s="1"/>
  <c r="O144" i="3" s="1"/>
  <c r="F13" i="3"/>
  <c r="G13" i="3" s="1"/>
  <c r="L22" i="3"/>
  <c r="L29" i="3"/>
  <c r="AJ18" i="20" l="1"/>
  <c r="AL19" i="20"/>
  <c r="G19" i="20" s="1"/>
  <c r="E19" i="20"/>
  <c r="B19" i="20" s="1"/>
  <c r="AJ41" i="20"/>
  <c r="E40" i="20"/>
  <c r="B40" i="20" s="1"/>
  <c r="AL40" i="20"/>
  <c r="G40" i="20" s="1"/>
  <c r="D40" i="20" s="1"/>
  <c r="F18" i="20"/>
  <c r="C18" i="20" s="1"/>
  <c r="AK17" i="20"/>
  <c r="AK44" i="20"/>
  <c r="F43" i="20"/>
  <c r="C43" i="20" s="1"/>
  <c r="R7" i="3"/>
  <c r="M97" i="3"/>
  <c r="N97" i="3" s="1"/>
  <c r="O97" i="3" s="1"/>
  <c r="O32" i="3"/>
  <c r="M8" i="3"/>
  <c r="N8" i="3" s="1"/>
  <c r="O39" i="3"/>
  <c r="W15" i="3"/>
  <c r="O17" i="3"/>
  <c r="M10" i="3"/>
  <c r="N10" i="3" s="1"/>
  <c r="O10" i="3" s="1"/>
  <c r="W21" i="3"/>
  <c r="M14" i="3"/>
  <c r="N14" i="3" s="1"/>
  <c r="O14" i="3" s="1"/>
  <c r="M13" i="3"/>
  <c r="N13" i="3" s="1"/>
  <c r="M6" i="3"/>
  <c r="N6" i="3" s="1"/>
  <c r="M99" i="3"/>
  <c r="N99" i="3" s="1"/>
  <c r="O99" i="3" s="1"/>
  <c r="R11" i="3"/>
  <c r="M9" i="3"/>
  <c r="N9" i="3" s="1"/>
  <c r="O9" i="3" s="1"/>
  <c r="O36" i="3"/>
  <c r="M12" i="3"/>
  <c r="N12" i="3" s="1"/>
  <c r="O12" i="3" s="1"/>
  <c r="W25" i="3"/>
  <c r="O120" i="3"/>
  <c r="Z15" i="3" s="1"/>
  <c r="M98" i="3"/>
  <c r="N98" i="3" s="1"/>
  <c r="O98" i="3" s="1"/>
  <c r="M93" i="3"/>
  <c r="N93" i="3" s="1"/>
  <c r="O93" i="3" s="1"/>
  <c r="M42" i="3"/>
  <c r="N42" i="3" s="1"/>
  <c r="O42" i="3" s="1"/>
  <c r="M46" i="3"/>
  <c r="N46" i="3" s="1"/>
  <c r="O46" i="3" s="1"/>
  <c r="M25" i="3"/>
  <c r="N25" i="3" s="1"/>
  <c r="O25" i="3" s="1"/>
  <c r="M19" i="3"/>
  <c r="N19" i="3" s="1"/>
  <c r="O19" i="3" s="1"/>
  <c r="M29" i="3"/>
  <c r="N29" i="3" s="1"/>
  <c r="O29" i="3" s="1"/>
  <c r="M23" i="3"/>
  <c r="N23" i="3" s="1"/>
  <c r="O23" i="3" s="1"/>
  <c r="M26" i="3"/>
  <c r="N26" i="3" s="1"/>
  <c r="O26" i="3" s="1"/>
  <c r="M18" i="3"/>
  <c r="N18" i="3" s="1"/>
  <c r="M28" i="3"/>
  <c r="N28" i="3" s="1"/>
  <c r="O28" i="3" s="1"/>
  <c r="M20" i="3"/>
  <c r="N20" i="3" s="1"/>
  <c r="O20" i="3" s="1"/>
  <c r="M22" i="3"/>
  <c r="N22" i="3" s="1"/>
  <c r="M24" i="3"/>
  <c r="N24" i="3" s="1"/>
  <c r="O24" i="3" s="1"/>
  <c r="R8" i="3"/>
  <c r="O22" i="3"/>
  <c r="O11" i="3"/>
  <c r="O196" i="3"/>
  <c r="Z21" i="3" s="1"/>
  <c r="M50" i="3"/>
  <c r="N50" i="3" s="1"/>
  <c r="O50" i="3" s="1"/>
  <c r="O40" i="3"/>
  <c r="O237" i="3"/>
  <c r="Z25" i="3" s="1"/>
  <c r="M45" i="3"/>
  <c r="N45" i="3" s="1"/>
  <c r="O45" i="3" s="1"/>
  <c r="O35" i="3"/>
  <c r="O37" i="3"/>
  <c r="R12" i="3"/>
  <c r="R18" i="3"/>
  <c r="M21" i="3"/>
  <c r="N21" i="3" s="1"/>
  <c r="O21" i="3" s="1"/>
  <c r="O41" i="3"/>
  <c r="O33" i="3"/>
  <c r="Z18" i="3"/>
  <c r="M52" i="3"/>
  <c r="N52" i="3" s="1"/>
  <c r="O52" i="3" s="1"/>
  <c r="O34" i="3"/>
  <c r="M15" i="3"/>
  <c r="N15" i="3" s="1"/>
  <c r="O15" i="3" s="1"/>
  <c r="M16" i="3"/>
  <c r="N16" i="3" s="1"/>
  <c r="O16" i="3" s="1"/>
  <c r="O38" i="3"/>
  <c r="R19" i="3"/>
  <c r="O6" i="3"/>
  <c r="W10" i="3"/>
  <c r="O54" i="3"/>
  <c r="Z10" i="3" s="1"/>
  <c r="Z16" i="3"/>
  <c r="R20" i="3"/>
  <c r="Z12" i="3"/>
  <c r="Z11" i="3"/>
  <c r="Z24" i="3"/>
  <c r="O8" i="3"/>
  <c r="M47" i="3"/>
  <c r="N47" i="3" s="1"/>
  <c r="O47" i="3" s="1"/>
  <c r="M90" i="3"/>
  <c r="N90" i="3" s="1"/>
  <c r="O138" i="3"/>
  <c r="Z17" i="3" s="1"/>
  <c r="R17" i="3"/>
  <c r="M100" i="3"/>
  <c r="N100" i="3" s="1"/>
  <c r="O100" i="3" s="1"/>
  <c r="O210" i="3"/>
  <c r="Z23" i="3" s="1"/>
  <c r="R23" i="3"/>
  <c r="M49" i="3"/>
  <c r="N49" i="3" s="1"/>
  <c r="O49" i="3" s="1"/>
  <c r="M101" i="3"/>
  <c r="N101" i="3" s="1"/>
  <c r="O101" i="3" s="1"/>
  <c r="M48" i="3"/>
  <c r="N48" i="3" s="1"/>
  <c r="O48" i="3" s="1"/>
  <c r="M44" i="3"/>
  <c r="N44" i="3" s="1"/>
  <c r="O44" i="3" s="1"/>
  <c r="Z20" i="3"/>
  <c r="O18" i="3"/>
  <c r="W27" i="3"/>
  <c r="M91" i="3"/>
  <c r="N91" i="3" s="1"/>
  <c r="O91" i="3" s="1"/>
  <c r="M43" i="3"/>
  <c r="N43" i="3" s="1"/>
  <c r="O43" i="3" s="1"/>
  <c r="Z22" i="3"/>
  <c r="Z26" i="3"/>
  <c r="Z19" i="3"/>
  <c r="W14" i="3"/>
  <c r="O13" i="3"/>
  <c r="M95" i="3"/>
  <c r="N95" i="3" s="1"/>
  <c r="O95" i="3" s="1"/>
  <c r="M96" i="3"/>
  <c r="N96" i="3" s="1"/>
  <c r="O96" i="3" s="1"/>
  <c r="M94" i="3"/>
  <c r="N94" i="3" s="1"/>
  <c r="O94" i="3" s="1"/>
  <c r="O258" i="3"/>
  <c r="Z27" i="3" s="1"/>
  <c r="O7" i="3"/>
  <c r="O102" i="3"/>
  <c r="Z14" i="3" s="1"/>
  <c r="M53" i="3"/>
  <c r="N53" i="3" s="1"/>
  <c r="O53" i="3" s="1"/>
  <c r="W8" i="3"/>
  <c r="R6" i="3"/>
  <c r="AK16" i="20" l="1"/>
  <c r="F17" i="20"/>
  <c r="C17" i="20" s="1"/>
  <c r="AK45" i="20"/>
  <c r="F44" i="20"/>
  <c r="C44" i="20" s="1"/>
  <c r="AL41" i="20"/>
  <c r="G41" i="20" s="1"/>
  <c r="D41" i="20" s="1"/>
  <c r="E41" i="20"/>
  <c r="B41" i="20" s="1"/>
  <c r="AJ42" i="20"/>
  <c r="E18" i="20"/>
  <c r="B18" i="20" s="1"/>
  <c r="AJ17" i="20"/>
  <c r="AL18" i="20"/>
  <c r="G18" i="20" s="1"/>
  <c r="Z8" i="3"/>
  <c r="W6" i="3"/>
  <c r="Z7" i="3"/>
  <c r="W7" i="3"/>
  <c r="Z6" i="3"/>
  <c r="Z9" i="3"/>
  <c r="W9" i="3"/>
  <c r="W13" i="3"/>
  <c r="O90" i="3"/>
  <c r="Z13" i="3" s="1"/>
  <c r="AJ16" i="20" l="1"/>
  <c r="AL17" i="20"/>
  <c r="G17" i="20" s="1"/>
  <c r="D17" i="20" s="1"/>
  <c r="E17" i="20"/>
  <c r="B17" i="20" s="1"/>
  <c r="AJ43" i="20"/>
  <c r="E42" i="20"/>
  <c r="B42" i="20" s="1"/>
  <c r="AL42" i="20"/>
  <c r="G42" i="20" s="1"/>
  <c r="D42" i="20" s="1"/>
  <c r="AK46" i="20"/>
  <c r="F45" i="20"/>
  <c r="C45" i="20" s="1"/>
  <c r="F16" i="20"/>
  <c r="C16" i="20" s="1"/>
  <c r="AK15" i="20"/>
  <c r="H119" i="2"/>
  <c r="H115" i="2"/>
  <c r="H114" i="2"/>
  <c r="H111" i="2"/>
  <c r="H103" i="2"/>
  <c r="H102" i="2"/>
  <c r="H99" i="2"/>
  <c r="H91" i="2"/>
  <c r="H87" i="2"/>
  <c r="H86" i="2"/>
  <c r="H70" i="2"/>
  <c r="H67" i="2"/>
  <c r="H66" i="2"/>
  <c r="H65" i="2"/>
  <c r="H64" i="2"/>
  <c r="H63" i="2"/>
  <c r="H62" i="2"/>
  <c r="H61" i="2"/>
  <c r="H60" i="2"/>
  <c r="H59" i="2"/>
  <c r="AK14" i="20" l="1"/>
  <c r="F15" i="20"/>
  <c r="C15" i="20" s="1"/>
  <c r="F46" i="20"/>
  <c r="C46" i="20" s="1"/>
  <c r="AK47" i="20"/>
  <c r="E43" i="20"/>
  <c r="B43" i="20" s="1"/>
  <c r="AJ44" i="20"/>
  <c r="AL43" i="20"/>
  <c r="G43" i="20" s="1"/>
  <c r="D43" i="20" s="1"/>
  <c r="AL16" i="20"/>
  <c r="G16" i="20" s="1"/>
  <c r="D16" i="20" s="1"/>
  <c r="E16" i="20"/>
  <c r="B16" i="20" s="1"/>
  <c r="AJ15" i="20"/>
  <c r="I52" i="2"/>
  <c r="I56" i="2"/>
  <c r="I60" i="2"/>
  <c r="I64" i="2"/>
  <c r="I70" i="2"/>
  <c r="I99" i="2"/>
  <c r="I114" i="2"/>
  <c r="I49" i="2"/>
  <c r="I53" i="2"/>
  <c r="I57" i="2"/>
  <c r="I61" i="2"/>
  <c r="I65" i="2"/>
  <c r="I86" i="2"/>
  <c r="I102" i="2"/>
  <c r="I115" i="2"/>
  <c r="I50" i="2"/>
  <c r="I54" i="2"/>
  <c r="I58" i="2"/>
  <c r="I62" i="2"/>
  <c r="I66" i="2"/>
  <c r="I87" i="2"/>
  <c r="I103" i="2"/>
  <c r="I119" i="2"/>
  <c r="I51" i="2"/>
  <c r="I55" i="2"/>
  <c r="I59" i="2"/>
  <c r="I63" i="2"/>
  <c r="I67" i="2"/>
  <c r="I91" i="2"/>
  <c r="I111" i="2"/>
  <c r="H81" i="2"/>
  <c r="H77" i="2"/>
  <c r="H97" i="2"/>
  <c r="H118" i="2"/>
  <c r="H74" i="2"/>
  <c r="H105" i="2"/>
  <c r="H109" i="2"/>
  <c r="H71" i="2"/>
  <c r="H75" i="2"/>
  <c r="H83" i="2"/>
  <c r="H90" i="2"/>
  <c r="H69" i="2"/>
  <c r="H85" i="2"/>
  <c r="H101" i="2"/>
  <c r="H113" i="2"/>
  <c r="H73" i="2"/>
  <c r="H78" i="2"/>
  <c r="H89" i="2"/>
  <c r="H94" i="2"/>
  <c r="H106" i="2"/>
  <c r="H117" i="2"/>
  <c r="H79" i="2"/>
  <c r="H82" i="2"/>
  <c r="H93" i="2"/>
  <c r="H95" i="2"/>
  <c r="H98" i="2"/>
  <c r="H107" i="2"/>
  <c r="H110" i="2"/>
  <c r="H72" i="2"/>
  <c r="H76" i="2"/>
  <c r="H80" i="2"/>
  <c r="H84" i="2"/>
  <c r="H88" i="2"/>
  <c r="H92" i="2"/>
  <c r="H96" i="2"/>
  <c r="H100" i="2"/>
  <c r="H104" i="2"/>
  <c r="H108" i="2"/>
  <c r="H112" i="2"/>
  <c r="H116" i="2"/>
  <c r="H68" i="2"/>
  <c r="B119" i="1"/>
  <c r="E118" i="1"/>
  <c r="C114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AH78" i="1"/>
  <c r="P78" i="1" s="1"/>
  <c r="U78" i="1"/>
  <c r="T78" i="1"/>
  <c r="R78" i="1"/>
  <c r="O78" i="1"/>
  <c r="M78" i="1"/>
  <c r="L78" i="1"/>
  <c r="K78" i="1"/>
  <c r="J78" i="1"/>
  <c r="I78" i="1"/>
  <c r="H78" i="1"/>
  <c r="G78" i="1"/>
  <c r="AH77" i="1"/>
  <c r="AH76" i="1"/>
  <c r="AH75" i="1"/>
  <c r="AH74" i="1"/>
  <c r="AH73" i="1"/>
  <c r="AH72" i="1"/>
  <c r="AH71" i="1"/>
  <c r="AH70" i="1"/>
  <c r="A70" i="1"/>
  <c r="AH69" i="1"/>
  <c r="AH68" i="1"/>
  <c r="F47" i="20" l="1"/>
  <c r="AK48" i="20"/>
  <c r="AJ14" i="20"/>
  <c r="AL15" i="20"/>
  <c r="G15" i="20" s="1"/>
  <c r="D15" i="20" s="1"/>
  <c r="E15" i="20"/>
  <c r="B15" i="20" s="1"/>
  <c r="E44" i="20"/>
  <c r="B44" i="20" s="1"/>
  <c r="AJ45" i="20"/>
  <c r="AL44" i="20"/>
  <c r="G44" i="20" s="1"/>
  <c r="D44" i="20" s="1"/>
  <c r="AK13" i="20"/>
  <c r="F14" i="20"/>
  <c r="C14" i="20" s="1"/>
  <c r="B77" i="1"/>
  <c r="A100" i="1"/>
  <c r="B93" i="1"/>
  <c r="D113" i="1"/>
  <c r="B80" i="1"/>
  <c r="C92" i="1"/>
  <c r="B92" i="1"/>
  <c r="D118" i="1"/>
  <c r="C108" i="1"/>
  <c r="B88" i="1"/>
  <c r="C100" i="1"/>
  <c r="B76" i="1"/>
  <c r="A74" i="1"/>
  <c r="E76" i="1"/>
  <c r="B116" i="1"/>
  <c r="C78" i="1"/>
  <c r="D117" i="1"/>
  <c r="B115" i="1"/>
  <c r="D75" i="1"/>
  <c r="C104" i="1"/>
  <c r="E70" i="1"/>
  <c r="C88" i="1"/>
  <c r="C84" i="1"/>
  <c r="B73" i="1"/>
  <c r="C96" i="1"/>
  <c r="C69" i="1"/>
  <c r="B72" i="1"/>
  <c r="D74" i="1"/>
  <c r="B81" i="1"/>
  <c r="B74" i="1"/>
  <c r="A78" i="1"/>
  <c r="C80" i="1"/>
  <c r="D80" i="1"/>
  <c r="D92" i="1"/>
  <c r="D96" i="1"/>
  <c r="D100" i="1"/>
  <c r="D104" i="1"/>
  <c r="D108" i="1"/>
  <c r="E114" i="1"/>
  <c r="B117" i="1"/>
  <c r="B112" i="1"/>
  <c r="C116" i="1"/>
  <c r="A116" i="1"/>
  <c r="B69" i="1"/>
  <c r="A72" i="1"/>
  <c r="E72" i="1"/>
  <c r="E74" i="1"/>
  <c r="C75" i="1"/>
  <c r="B75" i="1"/>
  <c r="C110" i="1"/>
  <c r="B111" i="1"/>
  <c r="D84" i="1"/>
  <c r="D88" i="1"/>
  <c r="B68" i="1"/>
  <c r="C71" i="1"/>
  <c r="B71" i="1"/>
  <c r="C74" i="1"/>
  <c r="C76" i="1"/>
  <c r="D76" i="1"/>
  <c r="A76" i="1"/>
  <c r="A77" i="1"/>
  <c r="C77" i="1"/>
  <c r="D77" i="1"/>
  <c r="E78" i="1"/>
  <c r="C79" i="1"/>
  <c r="B79" i="1"/>
  <c r="D79" i="1"/>
  <c r="C83" i="1"/>
  <c r="D83" i="1"/>
  <c r="C87" i="1"/>
  <c r="D87" i="1"/>
  <c r="C91" i="1"/>
  <c r="B91" i="1"/>
  <c r="D91" i="1"/>
  <c r="C95" i="1"/>
  <c r="D95" i="1"/>
  <c r="C99" i="1"/>
  <c r="D99" i="1"/>
  <c r="C103" i="1"/>
  <c r="D103" i="1"/>
  <c r="C107" i="1"/>
  <c r="B107" i="1"/>
  <c r="D107" i="1"/>
  <c r="E116" i="1"/>
  <c r="D116" i="1"/>
  <c r="C117" i="1"/>
  <c r="E117" i="1"/>
  <c r="B118" i="1"/>
  <c r="E119" i="1"/>
  <c r="C119" i="1"/>
  <c r="D119" i="1"/>
  <c r="E68" i="1"/>
  <c r="A69" i="1"/>
  <c r="D69" i="1"/>
  <c r="C72" i="1"/>
  <c r="D72" i="1"/>
  <c r="A73" i="1"/>
  <c r="D73" i="1"/>
  <c r="B78" i="1"/>
  <c r="D78" i="1"/>
  <c r="C82" i="1"/>
  <c r="D82" i="1"/>
  <c r="C86" i="1"/>
  <c r="D86" i="1"/>
  <c r="C90" i="1"/>
  <c r="B90" i="1"/>
  <c r="D90" i="1"/>
  <c r="C94" i="1"/>
  <c r="B94" i="1"/>
  <c r="D94" i="1"/>
  <c r="C98" i="1"/>
  <c r="D98" i="1"/>
  <c r="C102" i="1"/>
  <c r="D102" i="1"/>
  <c r="C106" i="1"/>
  <c r="D106" i="1"/>
  <c r="B109" i="1"/>
  <c r="D111" i="1"/>
  <c r="C112" i="1"/>
  <c r="B113" i="1"/>
  <c r="A114" i="1"/>
  <c r="D115" i="1"/>
  <c r="B70" i="1"/>
  <c r="C81" i="1"/>
  <c r="D81" i="1"/>
  <c r="C85" i="1"/>
  <c r="D85" i="1"/>
  <c r="C89" i="1"/>
  <c r="D89" i="1"/>
  <c r="C93" i="1"/>
  <c r="D93" i="1"/>
  <c r="C97" i="1"/>
  <c r="D97" i="1"/>
  <c r="C101" i="1"/>
  <c r="D101" i="1"/>
  <c r="C105" i="1"/>
  <c r="D105" i="1"/>
  <c r="B108" i="1"/>
  <c r="C109" i="1"/>
  <c r="D109" i="1"/>
  <c r="B110" i="1"/>
  <c r="D110" i="1"/>
  <c r="C111" i="1"/>
  <c r="D112" i="1"/>
  <c r="E112" i="1"/>
  <c r="C113" i="1"/>
  <c r="E113" i="1"/>
  <c r="B114" i="1"/>
  <c r="D114" i="1"/>
  <c r="E115" i="1"/>
  <c r="C115" i="1"/>
  <c r="C118" i="1"/>
  <c r="I108" i="2"/>
  <c r="I92" i="2"/>
  <c r="I76" i="2"/>
  <c r="I98" i="2"/>
  <c r="I79" i="2"/>
  <c r="I89" i="2"/>
  <c r="I101" i="2"/>
  <c r="I83" i="2"/>
  <c r="I105" i="2"/>
  <c r="I77" i="2"/>
  <c r="I68" i="2"/>
  <c r="I104" i="2"/>
  <c r="I88" i="2"/>
  <c r="I72" i="2"/>
  <c r="I95" i="2"/>
  <c r="I117" i="2"/>
  <c r="I78" i="2"/>
  <c r="I85" i="2"/>
  <c r="I75" i="2"/>
  <c r="I74" i="2"/>
  <c r="I81" i="2"/>
  <c r="I116" i="2"/>
  <c r="I100" i="2"/>
  <c r="I84" i="2"/>
  <c r="I110" i="2"/>
  <c r="I93" i="2"/>
  <c r="I106" i="2"/>
  <c r="I73" i="2"/>
  <c r="I69" i="2"/>
  <c r="I71" i="2"/>
  <c r="I118" i="2"/>
  <c r="I112" i="2"/>
  <c r="I96" i="2"/>
  <c r="I80" i="2"/>
  <c r="I107" i="2"/>
  <c r="I82" i="2"/>
  <c r="I94" i="2"/>
  <c r="I113" i="2"/>
  <c r="I90" i="2"/>
  <c r="I109" i="2"/>
  <c r="I97" i="2"/>
  <c r="C70" i="1"/>
  <c r="D71" i="1"/>
  <c r="E73" i="1"/>
  <c r="E77" i="1"/>
  <c r="B82" i="1"/>
  <c r="B83" i="1"/>
  <c r="B84" i="1"/>
  <c r="B85" i="1"/>
  <c r="B86" i="1"/>
  <c r="B87" i="1"/>
  <c r="B89" i="1"/>
  <c r="B95" i="1"/>
  <c r="B96" i="1"/>
  <c r="B97" i="1"/>
  <c r="B98" i="1"/>
  <c r="B99" i="1"/>
  <c r="B100" i="1"/>
  <c r="B101" i="1"/>
  <c r="B102" i="1"/>
  <c r="B103" i="1"/>
  <c r="B104" i="1"/>
  <c r="B105" i="1"/>
  <c r="B106" i="1"/>
  <c r="D70" i="1"/>
  <c r="E71" i="1"/>
  <c r="E82" i="1"/>
  <c r="A82" i="1"/>
  <c r="E83" i="1"/>
  <c r="A83" i="1"/>
  <c r="E84" i="1"/>
  <c r="A84" i="1"/>
  <c r="E85" i="1"/>
  <c r="A85" i="1"/>
  <c r="E86" i="1"/>
  <c r="A86" i="1"/>
  <c r="E87" i="1"/>
  <c r="A87" i="1"/>
  <c r="E88" i="1"/>
  <c r="A88" i="1"/>
  <c r="E89" i="1"/>
  <c r="A89" i="1"/>
  <c r="E90" i="1"/>
  <c r="A90" i="1"/>
  <c r="E91" i="1"/>
  <c r="A91" i="1"/>
  <c r="E92" i="1"/>
  <c r="A92" i="1"/>
  <c r="E93" i="1"/>
  <c r="A93" i="1"/>
  <c r="E94" i="1"/>
  <c r="A94" i="1"/>
  <c r="E95" i="1"/>
  <c r="A95" i="1"/>
  <c r="E96" i="1"/>
  <c r="A96" i="1"/>
  <c r="E97" i="1"/>
  <c r="A97" i="1"/>
  <c r="E98" i="1"/>
  <c r="A98" i="1"/>
  <c r="E99" i="1"/>
  <c r="A99" i="1"/>
  <c r="E100" i="1"/>
  <c r="E101" i="1"/>
  <c r="A101" i="1"/>
  <c r="E102" i="1"/>
  <c r="A102" i="1"/>
  <c r="E103" i="1"/>
  <c r="A103" i="1"/>
  <c r="E104" i="1"/>
  <c r="A104" i="1"/>
  <c r="E105" i="1"/>
  <c r="A105" i="1"/>
  <c r="E106" i="1"/>
  <c r="A106" i="1"/>
  <c r="E107" i="1"/>
  <c r="A107" i="1"/>
  <c r="E108" i="1"/>
  <c r="A108" i="1"/>
  <c r="E109" i="1"/>
  <c r="A109" i="1"/>
  <c r="E111" i="1"/>
  <c r="A111" i="1"/>
  <c r="E69" i="1"/>
  <c r="A71" i="1"/>
  <c r="E79" i="1"/>
  <c r="A79" i="1"/>
  <c r="E80" i="1"/>
  <c r="A80" i="1"/>
  <c r="E81" i="1"/>
  <c r="A81" i="1"/>
  <c r="D68" i="1"/>
  <c r="C73" i="1"/>
  <c r="E75" i="1"/>
  <c r="A75" i="1"/>
  <c r="E110" i="1"/>
  <c r="A112" i="1"/>
  <c r="A113" i="1"/>
  <c r="A117" i="1"/>
  <c r="A118" i="1"/>
  <c r="A115" i="1"/>
  <c r="A119" i="1"/>
  <c r="F48" i="20" l="1"/>
  <c r="C48" i="20" s="1"/>
  <c r="AK49" i="20"/>
  <c r="AK12" i="20"/>
  <c r="F13" i="20"/>
  <c r="C13" i="20" s="1"/>
  <c r="AL45" i="20"/>
  <c r="G45" i="20" s="1"/>
  <c r="D45" i="20" s="1"/>
  <c r="E45" i="20"/>
  <c r="B45" i="20" s="1"/>
  <c r="AJ46" i="20"/>
  <c r="AL14" i="20"/>
  <c r="G14" i="20" s="1"/>
  <c r="D14" i="20" s="1"/>
  <c r="AJ13" i="20"/>
  <c r="E14" i="20"/>
  <c r="B14" i="20" s="1"/>
  <c r="C47" i="20"/>
  <c r="F110" i="20"/>
  <c r="F12" i="20" l="1"/>
  <c r="AK11" i="20"/>
  <c r="AK50" i="20"/>
  <c r="F49" i="20"/>
  <c r="C49" i="20" s="1"/>
  <c r="AL13" i="20"/>
  <c r="G13" i="20" s="1"/>
  <c r="D13" i="20" s="1"/>
  <c r="E13" i="20"/>
  <c r="B13" i="20" s="1"/>
  <c r="AJ12" i="20"/>
  <c r="E46" i="20"/>
  <c r="B46" i="20" s="1"/>
  <c r="AL46" i="20"/>
  <c r="G46" i="20" s="1"/>
  <c r="D46" i="20" s="1"/>
  <c r="AJ47" i="20"/>
  <c r="E47" i="20" l="1"/>
  <c r="AJ48" i="20"/>
  <c r="AL47" i="20"/>
  <c r="G47" i="20" s="1"/>
  <c r="F11" i="20"/>
  <c r="C11" i="20" s="1"/>
  <c r="AK10" i="20"/>
  <c r="E12" i="20"/>
  <c r="AL12" i="20"/>
  <c r="G12" i="20" s="1"/>
  <c r="AJ11" i="20"/>
  <c r="AK51" i="20"/>
  <c r="F50" i="20"/>
  <c r="C50" i="20" s="1"/>
  <c r="C12" i="20"/>
  <c r="F109" i="20"/>
  <c r="E11" i="20" l="1"/>
  <c r="B11" i="20" s="1"/>
  <c r="AJ10" i="20"/>
  <c r="AL11" i="20"/>
  <c r="G11" i="20" s="1"/>
  <c r="D11" i="20" s="1"/>
  <c r="B12" i="20"/>
  <c r="E109" i="20"/>
  <c r="AK9" i="20"/>
  <c r="F10" i="20"/>
  <c r="C10" i="20" s="1"/>
  <c r="D47" i="20"/>
  <c r="G110" i="20"/>
  <c r="AL48" i="20"/>
  <c r="G48" i="20" s="1"/>
  <c r="D48" i="20" s="1"/>
  <c r="E48" i="20"/>
  <c r="B48" i="20" s="1"/>
  <c r="AJ49" i="20"/>
  <c r="F51" i="20"/>
  <c r="C51" i="20" s="1"/>
  <c r="AK52" i="20"/>
  <c r="D12" i="20"/>
  <c r="G109" i="20"/>
  <c r="B47" i="20"/>
  <c r="E110" i="20"/>
  <c r="F52" i="20" l="1"/>
  <c r="C52" i="20" s="1"/>
  <c r="AK53" i="20"/>
  <c r="AJ50" i="20"/>
  <c r="E49" i="20"/>
  <c r="B49" i="20" s="1"/>
  <c r="AL49" i="20"/>
  <c r="G49" i="20" s="1"/>
  <c r="D49" i="20" s="1"/>
  <c r="AJ9" i="20"/>
  <c r="AL10" i="20"/>
  <c r="G10" i="20" s="1"/>
  <c r="D10" i="20" s="1"/>
  <c r="E10" i="20"/>
  <c r="B10" i="20" s="1"/>
  <c r="AK8" i="20"/>
  <c r="F9" i="20"/>
  <c r="C9" i="20" s="1"/>
  <c r="F8" i="20" l="1"/>
  <c r="C8" i="20" s="1"/>
  <c r="AK7" i="20"/>
  <c r="AJ51" i="20"/>
  <c r="E50" i="20"/>
  <c r="B50" i="20" s="1"/>
  <c r="AL50" i="20"/>
  <c r="G50" i="20" s="1"/>
  <c r="D50" i="20" s="1"/>
  <c r="AJ8" i="20"/>
  <c r="AL9" i="20"/>
  <c r="G9" i="20" s="1"/>
  <c r="D9" i="20" s="1"/>
  <c r="E9" i="20"/>
  <c r="B9" i="20" s="1"/>
  <c r="F53" i="20"/>
  <c r="C53" i="20" s="1"/>
  <c r="AK54" i="20"/>
  <c r="F54" i="20" l="1"/>
  <c r="C54" i="20" s="1"/>
  <c r="AK55" i="20"/>
  <c r="AK6" i="20"/>
  <c r="F7" i="20"/>
  <c r="C7" i="20" s="1"/>
  <c r="E8" i="20"/>
  <c r="B8" i="20" s="1"/>
  <c r="AL8" i="20"/>
  <c r="G8" i="20" s="1"/>
  <c r="D8" i="20" s="1"/>
  <c r="AJ7" i="20"/>
  <c r="AL51" i="20"/>
  <c r="G51" i="20" s="1"/>
  <c r="D51" i="20" s="1"/>
  <c r="E51" i="20"/>
  <c r="B51" i="20" s="1"/>
  <c r="AJ52" i="20"/>
  <c r="E52" i="20" l="1"/>
  <c r="B52" i="20" s="1"/>
  <c r="AJ53" i="20"/>
  <c r="AL52" i="20"/>
  <c r="G52" i="20" s="1"/>
  <c r="D52" i="20" s="1"/>
  <c r="AL7" i="20"/>
  <c r="G7" i="20" s="1"/>
  <c r="D7" i="20" s="1"/>
  <c r="AJ6" i="20"/>
  <c r="E7" i="20"/>
  <c r="B7" i="20" s="1"/>
  <c r="AK5" i="20"/>
  <c r="F5" i="20" s="1"/>
  <c r="F6" i="20"/>
  <c r="C6" i="20" s="1"/>
  <c r="AK56" i="20"/>
  <c r="F55" i="20"/>
  <c r="C55" i="20" s="1"/>
  <c r="F56" i="20" l="1"/>
  <c r="C56" i="20" s="1"/>
  <c r="AK57" i="20"/>
  <c r="C5" i="20"/>
  <c r="F108" i="20"/>
  <c r="AL6" i="20"/>
  <c r="G6" i="20" s="1"/>
  <c r="D6" i="20" s="1"/>
  <c r="AJ5" i="20"/>
  <c r="E6" i="20"/>
  <c r="B6" i="20" s="1"/>
  <c r="AL53" i="20"/>
  <c r="G53" i="20" s="1"/>
  <c r="D53" i="20" s="1"/>
  <c r="E53" i="20"/>
  <c r="AJ54" i="20"/>
  <c r="E111" i="20" l="1"/>
  <c r="B53" i="20"/>
  <c r="E54" i="20"/>
  <c r="B54" i="20" s="1"/>
  <c r="AJ55" i="20"/>
  <c r="AL54" i="20"/>
  <c r="G54" i="20" s="1"/>
  <c r="D54" i="20" s="1"/>
  <c r="E5" i="20"/>
  <c r="AL5" i="20"/>
  <c r="G5" i="20" s="1"/>
  <c r="F57" i="20"/>
  <c r="C57" i="20" s="1"/>
  <c r="AK58" i="20"/>
  <c r="F58" i="20" l="1"/>
  <c r="C58" i="20" s="1"/>
  <c r="AK59" i="20"/>
  <c r="B5" i="20"/>
  <c r="E108" i="20"/>
  <c r="D5" i="20"/>
  <c r="G108" i="20"/>
  <c r="AJ56" i="20"/>
  <c r="AL55" i="20"/>
  <c r="G55" i="20" s="1"/>
  <c r="D55" i="20" s="1"/>
  <c r="E55" i="20"/>
  <c r="B55" i="20" s="1"/>
  <c r="E56" i="20" l="1"/>
  <c r="B56" i="20" s="1"/>
  <c r="AL56" i="20"/>
  <c r="G56" i="20" s="1"/>
  <c r="D56" i="20" s="1"/>
  <c r="AJ57" i="20"/>
  <c r="F59" i="20"/>
  <c r="C59" i="20" s="1"/>
  <c r="AK60" i="20"/>
  <c r="AL57" i="20" l="1"/>
  <c r="G57" i="20" s="1"/>
  <c r="D57" i="20" s="1"/>
  <c r="AJ58" i="20"/>
  <c r="E57" i="20"/>
  <c r="B57" i="20" s="1"/>
  <c r="F60" i="20"/>
  <c r="C60" i="20" s="1"/>
  <c r="AK61" i="20"/>
  <c r="AK62" i="20" l="1"/>
  <c r="F61" i="20"/>
  <c r="AJ59" i="20"/>
  <c r="E58" i="20"/>
  <c r="B58" i="20" s="1"/>
  <c r="AL58" i="20"/>
  <c r="G58" i="20" s="1"/>
  <c r="D58" i="20" s="1"/>
  <c r="E59" i="20" l="1"/>
  <c r="B59" i="20" s="1"/>
  <c r="AJ60" i="20"/>
  <c r="AL59" i="20"/>
  <c r="G59" i="20" s="1"/>
  <c r="D59" i="20" s="1"/>
  <c r="F111" i="20"/>
  <c r="F112" i="20"/>
  <c r="C61" i="20"/>
  <c r="F62" i="20"/>
  <c r="C62" i="20" s="1"/>
  <c r="AK63" i="20"/>
  <c r="AK64" i="20" l="1"/>
  <c r="F63" i="20"/>
  <c r="C63" i="20" s="1"/>
  <c r="E60" i="20"/>
  <c r="B60" i="20" s="1"/>
  <c r="AJ61" i="20"/>
  <c r="AL60" i="20"/>
  <c r="G60" i="20" s="1"/>
  <c r="D60" i="20" s="1"/>
  <c r="E61" i="20" l="1"/>
  <c r="AL61" i="20"/>
  <c r="G61" i="20" s="1"/>
  <c r="AJ62" i="20"/>
  <c r="F64" i="20"/>
  <c r="C64" i="20" s="1"/>
  <c r="AK65" i="20"/>
  <c r="F65" i="20" l="1"/>
  <c r="C65" i="20" s="1"/>
  <c r="AK66" i="20"/>
  <c r="E62" i="20"/>
  <c r="B62" i="20" s="1"/>
  <c r="AJ63" i="20"/>
  <c r="AL62" i="20"/>
  <c r="G62" i="20" s="1"/>
  <c r="D62" i="20" s="1"/>
  <c r="G111" i="20"/>
  <c r="G112" i="20"/>
  <c r="D61" i="20"/>
  <c r="B61" i="20"/>
  <c r="E112" i="20"/>
  <c r="AL63" i="20" l="1"/>
  <c r="G63" i="20" s="1"/>
  <c r="D63" i="20" s="1"/>
  <c r="AJ64" i="20"/>
  <c r="E63" i="20"/>
  <c r="B63" i="20" s="1"/>
  <c r="F66" i="20"/>
  <c r="C66" i="20" s="1"/>
  <c r="AK67" i="20"/>
  <c r="AK68" i="20" l="1"/>
  <c r="F67" i="20"/>
  <c r="C67" i="20" s="1"/>
  <c r="E64" i="20"/>
  <c r="B64" i="20" s="1"/>
  <c r="AJ65" i="20"/>
  <c r="AL64" i="20"/>
  <c r="G64" i="20" s="1"/>
  <c r="D64" i="20" s="1"/>
  <c r="E65" i="20" l="1"/>
  <c r="B65" i="20" s="1"/>
  <c r="AL65" i="20"/>
  <c r="G65" i="20" s="1"/>
  <c r="D65" i="20" s="1"/>
  <c r="AJ66" i="20"/>
  <c r="F68" i="20"/>
  <c r="C68" i="20" s="1"/>
  <c r="AK69" i="20"/>
  <c r="AK70" i="20" l="1"/>
  <c r="F69" i="20"/>
  <c r="C69" i="20" s="1"/>
  <c r="E66" i="20"/>
  <c r="B66" i="20" s="1"/>
  <c r="AJ67" i="20"/>
  <c r="AL66" i="20"/>
  <c r="G66" i="20" s="1"/>
  <c r="D66" i="20" s="1"/>
  <c r="AL67" i="20" l="1"/>
  <c r="G67" i="20" s="1"/>
  <c r="D67" i="20" s="1"/>
  <c r="AJ68" i="20"/>
  <c r="E67" i="20"/>
  <c r="B67" i="20" s="1"/>
  <c r="AK71" i="20"/>
  <c r="F70" i="20"/>
  <c r="C70" i="20" s="1"/>
  <c r="F71" i="20" l="1"/>
  <c r="C71" i="20" s="1"/>
  <c r="AK72" i="20"/>
  <c r="AL68" i="20"/>
  <c r="G68" i="20" s="1"/>
  <c r="D68" i="20" s="1"/>
  <c r="E68" i="20"/>
  <c r="B68" i="20" s="1"/>
  <c r="AJ69" i="20"/>
  <c r="AJ70" i="20" l="1"/>
  <c r="AL69" i="20"/>
  <c r="G69" i="20" s="1"/>
  <c r="D69" i="20" s="1"/>
  <c r="E69" i="20"/>
  <c r="B69" i="20" s="1"/>
  <c r="AK73" i="20"/>
  <c r="F72" i="20"/>
  <c r="C72" i="20" s="1"/>
  <c r="F73" i="20" l="1"/>
  <c r="C73" i="20" s="1"/>
  <c r="AK74" i="20"/>
  <c r="E70" i="20"/>
  <c r="B70" i="20" s="1"/>
  <c r="AL70" i="20"/>
  <c r="G70" i="20" s="1"/>
  <c r="D70" i="20" s="1"/>
  <c r="AJ71" i="20"/>
  <c r="AK75" i="20" l="1"/>
  <c r="F74" i="20"/>
  <c r="C74" i="20" s="1"/>
  <c r="AL71" i="20"/>
  <c r="G71" i="20" s="1"/>
  <c r="D71" i="20" s="1"/>
  <c r="E71" i="20"/>
  <c r="B71" i="20" s="1"/>
  <c r="AJ72" i="20"/>
  <c r="E72" i="20" l="1"/>
  <c r="B72" i="20" s="1"/>
  <c r="AJ73" i="20"/>
  <c r="AL72" i="20"/>
  <c r="G72" i="20" s="1"/>
  <c r="D72" i="20" s="1"/>
  <c r="AK76" i="20"/>
  <c r="F75" i="20"/>
  <c r="C75" i="20" s="1"/>
  <c r="AK77" i="20" l="1"/>
  <c r="F76" i="20"/>
  <c r="C76" i="20" s="1"/>
  <c r="AL73" i="20"/>
  <c r="G73" i="20" s="1"/>
  <c r="D73" i="20" s="1"/>
  <c r="E73" i="20"/>
  <c r="B73" i="20" s="1"/>
  <c r="AJ74" i="20"/>
  <c r="AJ75" i="20" l="1"/>
  <c r="E74" i="20"/>
  <c r="B74" i="20" s="1"/>
  <c r="AL74" i="20"/>
  <c r="G74" i="20" s="1"/>
  <c r="D74" i="20" s="1"/>
  <c r="F77" i="20"/>
  <c r="C77" i="20" s="1"/>
  <c r="AK78" i="20"/>
  <c r="AK79" i="20" l="1"/>
  <c r="F78" i="20"/>
  <c r="C78" i="20" s="1"/>
  <c r="AL75" i="20"/>
  <c r="G75" i="20" s="1"/>
  <c r="D75" i="20" s="1"/>
  <c r="AJ76" i="20"/>
  <c r="E75" i="20"/>
  <c r="B75" i="20" s="1"/>
  <c r="E76" i="20" l="1"/>
  <c r="B76" i="20" s="1"/>
  <c r="AJ77" i="20"/>
  <c r="AL76" i="20"/>
  <c r="G76" i="20" s="1"/>
  <c r="D76" i="20" s="1"/>
  <c r="F79" i="20"/>
  <c r="C79" i="20" s="1"/>
  <c r="AK80" i="20"/>
  <c r="AK81" i="20" l="1"/>
  <c r="F80" i="20"/>
  <c r="AL77" i="20"/>
  <c r="G77" i="20" s="1"/>
  <c r="D77" i="20" s="1"/>
  <c r="E77" i="20"/>
  <c r="B77" i="20" s="1"/>
  <c r="AJ78" i="20"/>
  <c r="AJ79" i="20" l="1"/>
  <c r="E78" i="20"/>
  <c r="B78" i="20" s="1"/>
  <c r="AL78" i="20"/>
  <c r="G78" i="20" s="1"/>
  <c r="D78" i="20" s="1"/>
  <c r="C80" i="20"/>
  <c r="F107" i="20"/>
  <c r="AK82" i="20"/>
  <c r="F81" i="20"/>
  <c r="C81" i="20" s="1"/>
  <c r="AK83" i="20" l="1"/>
  <c r="F82" i="20"/>
  <c r="C82" i="20" s="1"/>
  <c r="AL79" i="20"/>
  <c r="G79" i="20" s="1"/>
  <c r="D79" i="20" s="1"/>
  <c r="AJ80" i="20"/>
  <c r="E79" i="20"/>
  <c r="B79" i="20" s="1"/>
  <c r="AJ81" i="20" l="1"/>
  <c r="E80" i="20"/>
  <c r="AL80" i="20"/>
  <c r="G80" i="20" s="1"/>
  <c r="AK84" i="20"/>
  <c r="F83" i="20"/>
  <c r="C83" i="20" s="1"/>
  <c r="AK85" i="20" l="1"/>
  <c r="F84" i="20"/>
  <c r="C84" i="20" s="1"/>
  <c r="G107" i="20"/>
  <c r="D80" i="20"/>
  <c r="B80" i="20"/>
  <c r="E107" i="20"/>
  <c r="AL81" i="20"/>
  <c r="G81" i="20" s="1"/>
  <c r="D81" i="20" s="1"/>
  <c r="AJ82" i="20"/>
  <c r="E81" i="20"/>
  <c r="B81" i="20" s="1"/>
  <c r="AJ83" i="20" l="1"/>
  <c r="AL82" i="20"/>
  <c r="G82" i="20" s="1"/>
  <c r="D82" i="20" s="1"/>
  <c r="E82" i="20"/>
  <c r="B82" i="20" s="1"/>
  <c r="F85" i="20"/>
  <c r="C85" i="20" s="1"/>
  <c r="AK86" i="20"/>
  <c r="AK87" i="20" l="1"/>
  <c r="F86" i="20"/>
  <c r="C86" i="20" s="1"/>
  <c r="AL83" i="20"/>
  <c r="G83" i="20" s="1"/>
  <c r="D83" i="20" s="1"/>
  <c r="E83" i="20"/>
  <c r="B83" i="20" s="1"/>
  <c r="AJ84" i="20"/>
  <c r="AJ85" i="20" l="1"/>
  <c r="E84" i="20"/>
  <c r="B84" i="20" s="1"/>
  <c r="AL84" i="20"/>
  <c r="G84" i="20" s="1"/>
  <c r="D84" i="20" s="1"/>
  <c r="AK88" i="20"/>
  <c r="F87" i="20"/>
  <c r="C87" i="20" s="1"/>
  <c r="AK89" i="20" l="1"/>
  <c r="F88" i="20"/>
  <c r="C88" i="20" s="1"/>
  <c r="AL85" i="20"/>
  <c r="G85" i="20" s="1"/>
  <c r="D85" i="20" s="1"/>
  <c r="E85" i="20"/>
  <c r="B85" i="20" s="1"/>
  <c r="AJ86" i="20"/>
  <c r="AJ87" i="20" l="1"/>
  <c r="E86" i="20"/>
  <c r="B86" i="20" s="1"/>
  <c r="AL86" i="20"/>
  <c r="G86" i="20" s="1"/>
  <c r="D86" i="20" s="1"/>
  <c r="AK90" i="20"/>
  <c r="F89" i="20"/>
  <c r="C89" i="20" s="1"/>
  <c r="F90" i="20" l="1"/>
  <c r="C90" i="20" s="1"/>
  <c r="AK91" i="20"/>
  <c r="E87" i="20"/>
  <c r="B87" i="20" s="1"/>
  <c r="AL87" i="20"/>
  <c r="G87" i="20" s="1"/>
  <c r="D87" i="20" s="1"/>
  <c r="AJ88" i="20"/>
  <c r="AJ89" i="20" l="1"/>
  <c r="AL88" i="20"/>
  <c r="G88" i="20" s="1"/>
  <c r="D88" i="20" s="1"/>
  <c r="E88" i="20"/>
  <c r="B88" i="20" s="1"/>
  <c r="F91" i="20"/>
  <c r="C91" i="20" s="1"/>
  <c r="AK92" i="20"/>
  <c r="AK93" i="20" l="1"/>
  <c r="F92" i="20"/>
  <c r="C92" i="20" s="1"/>
  <c r="AL89" i="20"/>
  <c r="G89" i="20" s="1"/>
  <c r="D89" i="20" s="1"/>
  <c r="AJ90" i="20"/>
  <c r="E89" i="20"/>
  <c r="B89" i="20" s="1"/>
  <c r="AL90" i="20" l="1"/>
  <c r="G90" i="20" s="1"/>
  <c r="D90" i="20" s="1"/>
  <c r="AJ91" i="20"/>
  <c r="E90" i="20"/>
  <c r="B90" i="20" s="1"/>
  <c r="AK94" i="20"/>
  <c r="F93" i="20"/>
  <c r="C93" i="20" s="1"/>
  <c r="AJ92" i="20" l="1"/>
  <c r="AL91" i="20"/>
  <c r="G91" i="20" s="1"/>
  <c r="D91" i="20" s="1"/>
  <c r="E91" i="20"/>
  <c r="B91" i="20" s="1"/>
  <c r="AK95" i="20"/>
  <c r="F94" i="20"/>
  <c r="C94" i="20" s="1"/>
  <c r="AJ93" i="20" l="1"/>
  <c r="E92" i="20"/>
  <c r="B92" i="20" s="1"/>
  <c r="AL92" i="20"/>
  <c r="G92" i="20" s="1"/>
  <c r="D92" i="20" s="1"/>
  <c r="AK96" i="20"/>
  <c r="F95" i="20"/>
  <c r="C95" i="20" s="1"/>
  <c r="AL93" i="20" l="1"/>
  <c r="G93" i="20" s="1"/>
  <c r="D93" i="20" s="1"/>
  <c r="AJ94" i="20"/>
  <c r="E93" i="20"/>
  <c r="B93" i="20" s="1"/>
  <c r="F96" i="20"/>
  <c r="C96" i="20" s="1"/>
  <c r="AK97" i="20"/>
  <c r="AJ95" i="20" l="1"/>
  <c r="E94" i="20"/>
  <c r="B94" i="20" s="1"/>
  <c r="AL94" i="20"/>
  <c r="G94" i="20" s="1"/>
  <c r="D94" i="20" s="1"/>
  <c r="AK98" i="20"/>
  <c r="F97" i="20"/>
  <c r="C97" i="20" s="1"/>
  <c r="AL95" i="20" l="1"/>
  <c r="G95" i="20" s="1"/>
  <c r="D95" i="20" s="1"/>
  <c r="AJ96" i="20"/>
  <c r="E95" i="20"/>
  <c r="B95" i="20" s="1"/>
  <c r="F98" i="20"/>
  <c r="C98" i="20" s="1"/>
  <c r="AK99" i="20"/>
  <c r="AJ97" i="20" l="1"/>
  <c r="E96" i="20"/>
  <c r="B96" i="20" s="1"/>
  <c r="AL96" i="20"/>
  <c r="G96" i="20" s="1"/>
  <c r="D96" i="20" s="1"/>
  <c r="F99" i="20"/>
  <c r="C99" i="20" s="1"/>
  <c r="AK100" i="20"/>
  <c r="F100" i="20" l="1"/>
  <c r="C100" i="20" s="1"/>
  <c r="AK101" i="20"/>
  <c r="AL97" i="20"/>
  <c r="G97" i="20" s="1"/>
  <c r="D97" i="20" s="1"/>
  <c r="E97" i="20"/>
  <c r="B97" i="20" s="1"/>
  <c r="AJ98" i="20"/>
  <c r="E98" i="20" l="1"/>
  <c r="B98" i="20" s="1"/>
  <c r="AJ99" i="20"/>
  <c r="AL98" i="20"/>
  <c r="G98" i="20" s="1"/>
  <c r="D98" i="20" s="1"/>
  <c r="F101" i="20"/>
  <c r="C101" i="20" s="1"/>
  <c r="AK102" i="20"/>
  <c r="F102" i="20" l="1"/>
  <c r="C102" i="20" s="1"/>
  <c r="AK103" i="20"/>
  <c r="AL99" i="20"/>
  <c r="G99" i="20" s="1"/>
  <c r="D99" i="20" s="1"/>
  <c r="E99" i="20"/>
  <c r="B99" i="20" s="1"/>
  <c r="AJ100" i="20"/>
  <c r="E100" i="20" l="1"/>
  <c r="B100" i="20" s="1"/>
  <c r="AJ101" i="20"/>
  <c r="AL100" i="20"/>
  <c r="G100" i="20" s="1"/>
  <c r="D100" i="20" s="1"/>
  <c r="AK104" i="20"/>
  <c r="F103" i="20"/>
  <c r="C103" i="20" s="1"/>
  <c r="F104" i="20" l="1"/>
  <c r="C104" i="20" s="1"/>
  <c r="AK105" i="20"/>
  <c r="F105" i="20" s="1"/>
  <c r="AL101" i="20"/>
  <c r="G101" i="20" s="1"/>
  <c r="D101" i="20" s="1"/>
  <c r="AJ102" i="20"/>
  <c r="E101" i="20"/>
  <c r="B101" i="20" s="1"/>
  <c r="AJ103" i="20" l="1"/>
  <c r="E102" i="20"/>
  <c r="B102" i="20" s="1"/>
  <c r="AL102" i="20"/>
  <c r="G102" i="20" s="1"/>
  <c r="D102" i="20" s="1"/>
  <c r="C105" i="20"/>
  <c r="F106" i="20"/>
  <c r="AJ104" i="20" l="1"/>
  <c r="AL103" i="20"/>
  <c r="G103" i="20" s="1"/>
  <c r="D103" i="20" s="1"/>
  <c r="E103" i="20"/>
  <c r="B103" i="20" s="1"/>
  <c r="E104" i="20" l="1"/>
  <c r="B104" i="20" s="1"/>
  <c r="AL104" i="20"/>
  <c r="G104" i="20" s="1"/>
  <c r="D104" i="20" s="1"/>
  <c r="AJ105" i="20"/>
  <c r="E105" i="20" l="1"/>
  <c r="AL105" i="20"/>
  <c r="G105" i="20" s="1"/>
  <c r="G106" i="20" l="1"/>
  <c r="D105" i="20"/>
  <c r="B105" i="20"/>
  <c r="I140" i="20" s="1"/>
  <c r="E106" i="20"/>
</calcChain>
</file>

<file path=xl/comments1.xml><?xml version="1.0" encoding="utf-8"?>
<comments xmlns="http://schemas.openxmlformats.org/spreadsheetml/2006/main">
  <authors>
    <author>sergiomartin007@gmail.com</author>
    <author>Sergio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sergiomartin007@gmail.com:</t>
        </r>
        <r>
          <rPr>
            <sz val="9"/>
            <color indexed="81"/>
            <rFont val="Tahoma"/>
            <family val="2"/>
          </rPr>
          <t xml:space="preserve">
Véase Kuntz (2007) para datos 1876-1929. Son exportaciones FOB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>sergiomartin007@gmail.com: Véase Kuntz (2007) Datos 1876-1929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59" authorId="0" shapeId="0">
      <text>
        <r>
          <rPr>
            <b/>
            <sz val="9"/>
            <color indexed="81"/>
            <rFont val="Tahoma"/>
            <family val="2"/>
          </rPr>
          <t>sergiomartin007@gmail.com:</t>
        </r>
        <r>
          <rPr>
            <sz val="9"/>
            <color indexed="81"/>
            <rFont val="Tahoma"/>
            <family val="2"/>
          </rPr>
          <t xml:space="preserve">
Cifras de NAFINSA (1974), 1930-1938</t>
        </r>
      </text>
    </comment>
    <comment ref="AF59" authorId="0" shapeId="0">
      <text>
        <r>
          <rPr>
            <b/>
            <sz val="9"/>
            <color indexed="81"/>
            <rFont val="Tahoma"/>
            <family val="2"/>
          </rPr>
          <t>sergiomartin007@gmail.com:</t>
        </r>
        <r>
          <rPr>
            <sz val="9"/>
            <color indexed="81"/>
            <rFont val="Tahoma"/>
            <family val="2"/>
          </rPr>
          <t xml:space="preserve">
Cifras de NAFINSA(1974), 1930-1938
</t>
        </r>
      </text>
    </comment>
    <comment ref="BD105" authorId="1" shapeId="0">
      <text>
        <r>
          <rPr>
            <b/>
            <sz val="9"/>
            <color rgb="FF000000"/>
            <rFont val="Tahoma"/>
            <family val="2"/>
          </rPr>
          <t>Sergio:</t>
        </r>
        <r>
          <rPr>
            <sz val="9"/>
            <color rgb="FF000000"/>
            <rFont val="Tahoma"/>
            <family val="2"/>
          </rPr>
          <t xml:space="preserve">
Se corrige para ajustar la variación de reservas int. De -1003.8 a -320.9 para que cuadre la acumulación de reservas</t>
        </r>
      </text>
    </comment>
    <comment ref="BE105" authorId="1" shapeId="0">
      <text>
        <r>
          <rPr>
            <b/>
            <sz val="9"/>
            <color rgb="FF000000"/>
            <rFont val="Tahoma"/>
            <family val="2"/>
          </rPr>
          <t>Sergio:</t>
        </r>
        <r>
          <rPr>
            <sz val="9"/>
            <color rgb="FF000000"/>
            <rFont val="Tahoma"/>
            <family val="2"/>
          </rPr>
          <t xml:space="preserve">
Se corrigió de -1003.8 a -320.9 para que cuadre la variación de reservas con el saldo.</t>
        </r>
      </text>
    </comment>
  </commentList>
</comments>
</file>

<file path=xl/comments2.xml><?xml version="1.0" encoding="utf-8"?>
<comments xmlns="http://schemas.openxmlformats.org/spreadsheetml/2006/main">
  <authors>
    <author>Sergio</author>
    <author>Sergio Martin</author>
  </authors>
  <commentList>
    <comment ref="P43" authorId="0" shapeId="0">
      <text>
        <r>
          <rPr>
            <b/>
            <sz val="9"/>
            <color indexed="81"/>
            <rFont val="Tahoma"/>
            <family val="2"/>
          </rPr>
          <t>Sergio:</t>
        </r>
        <r>
          <rPr>
            <sz val="9"/>
            <color indexed="81"/>
            <rFont val="Tahoma"/>
            <family val="2"/>
          </rPr>
          <t xml:space="preserve">
Octubre-diciembre
</t>
        </r>
      </text>
    </comment>
    <comment ref="B68" authorId="1" shapeId="0">
      <text>
        <r>
          <rPr>
            <b/>
            <sz val="9"/>
            <color rgb="FF000000"/>
            <rFont val="Tahoma"/>
            <family val="2"/>
          </rPr>
          <t>Sergio Martin:</t>
        </r>
        <r>
          <rPr>
            <sz val="9"/>
            <color rgb="FF000000"/>
            <rFont val="Tahoma"/>
            <family val="2"/>
          </rPr>
          <t xml:space="preserve">
Incluyen exportaciones de oro y plata
</t>
        </r>
      </text>
    </comment>
  </commentList>
</comments>
</file>

<file path=xl/comments3.xml><?xml version="1.0" encoding="utf-8"?>
<comments xmlns="http://schemas.openxmlformats.org/spreadsheetml/2006/main">
  <authors>
    <author>sergiomartin007@gmail.com</author>
  </authors>
  <commentList>
    <comment ref="F38" authorId="0" shapeId="0">
      <text>
        <r>
          <rPr>
            <b/>
            <sz val="9"/>
            <color indexed="81"/>
            <rFont val="Tahoma"/>
            <family val="2"/>
          </rPr>
          <t>sergiomartin007@gmail.com:</t>
        </r>
        <r>
          <rPr>
            <sz val="9"/>
            <color indexed="81"/>
            <rFont val="Tahoma"/>
            <family val="2"/>
          </rPr>
          <t xml:space="preserve">
Estimada por probable error de transcripción= Valor medio</t>
        </r>
      </text>
    </comment>
  </commentList>
</comments>
</file>

<file path=xl/comments4.xml><?xml version="1.0" encoding="utf-8"?>
<comments xmlns="http://schemas.openxmlformats.org/spreadsheetml/2006/main">
  <authors>
    <author>sergiomartin007@gmail.com</author>
  </authors>
  <commentList>
    <comment ref="T19" authorId="0" shapeId="0">
      <text>
        <r>
          <rPr>
            <b/>
            <sz val="9"/>
            <color indexed="81"/>
            <rFont val="Tahoma"/>
            <family val="2"/>
          </rPr>
          <t>sergiomartin007@gmail.com:</t>
        </r>
        <r>
          <rPr>
            <sz val="9"/>
            <color indexed="81"/>
            <rFont val="Tahoma"/>
            <family val="2"/>
          </rPr>
          <t xml:space="preserve">
Error de dedo. No es consistente un incremento a 44.2</t>
        </r>
      </text>
    </comment>
  </commentList>
</comments>
</file>

<file path=xl/sharedStrings.xml><?xml version="1.0" encoding="utf-8"?>
<sst xmlns="http://schemas.openxmlformats.org/spreadsheetml/2006/main" count="10934" uniqueCount="205">
  <si>
    <t>II. Presentación Nacional Financiera, 1939-1949, NAFINSA (1974, p. 365)</t>
  </si>
  <si>
    <t>III. Presentación INEGI Estadísticas históricas, 1950-1981, de Banco de México, Indicadores Económicos.</t>
  </si>
  <si>
    <t>Año</t>
  </si>
  <si>
    <t>-</t>
  </si>
  <si>
    <t>Exp de bienes</t>
  </si>
  <si>
    <t>Imp de bienes</t>
  </si>
  <si>
    <t>NAFINSA (1974, p. 373)</t>
  </si>
  <si>
    <t>NAFINSA (1974, pp. 365-372)</t>
  </si>
  <si>
    <t>Observaciones mensuales, 1932-1953. El Banco de México dejo de publicar en sus Informes Anuales las estadísticas mensuales de comercio exterior a partir de 1954.</t>
  </si>
  <si>
    <t>Observaciones anuales para verificar las observaciones mensuales</t>
  </si>
  <si>
    <t>Balanza comercial mensual y anual</t>
  </si>
  <si>
    <t>Exportaciones mp</t>
  </si>
  <si>
    <t>Tipo de cambio</t>
  </si>
  <si>
    <t>Exportaciones md</t>
  </si>
  <si>
    <t>Participación % de las exportaciones md</t>
  </si>
  <si>
    <t>Discrepancia mensual ponderada md</t>
  </si>
  <si>
    <t>Exportaciones ajuste con anual md</t>
  </si>
  <si>
    <t>Importaciones mp</t>
  </si>
  <si>
    <t>Importaciones md</t>
  </si>
  <si>
    <t>Participación % de las importaciones md</t>
  </si>
  <si>
    <t>Importaciones ajuste con anual md</t>
  </si>
  <si>
    <t>Balanza comercial ajuste con anual md</t>
  </si>
  <si>
    <t>Exportaciones md (Mensual)</t>
  </si>
  <si>
    <t>Exportaciones con ajuste md (Mensual)</t>
  </si>
  <si>
    <t>Exportaciones md (Anual)</t>
  </si>
  <si>
    <t>Exportaciones md (Discrepancia)</t>
  </si>
  <si>
    <t>Importaciones md (Mensual)</t>
  </si>
  <si>
    <t>Importaciones md (Anual)</t>
  </si>
  <si>
    <t>Importaciones md (Discrepancia)</t>
  </si>
  <si>
    <t>Balanza comercial mensual md</t>
  </si>
  <si>
    <t>Balanza comercial anual md</t>
  </si>
  <si>
    <t>Errores y omisiones</t>
  </si>
  <si>
    <t>Ajustes por valoración</t>
  </si>
  <si>
    <t>nd</t>
  </si>
  <si>
    <t>Cuenta corriente</t>
  </si>
  <si>
    <t>Balanza de bienes</t>
  </si>
  <si>
    <t>Años</t>
  </si>
  <si>
    <t>Tipo de cambio promedio</t>
  </si>
  <si>
    <t>Banxico, Balanza de pagos histórica</t>
  </si>
  <si>
    <t>PIB en millones de dólares</t>
  </si>
  <si>
    <t>Balanza de bienes en % del PIB</t>
  </si>
  <si>
    <t>Exp de bienes en % del PIB</t>
  </si>
  <si>
    <t>Exp de bienes en t/c</t>
  </si>
  <si>
    <t>Imp de bienes en t/c</t>
  </si>
  <si>
    <t>Imp de bienes en % del PIB</t>
  </si>
  <si>
    <t>Fuentes</t>
  </si>
  <si>
    <t>INEGI, presentación actual</t>
  </si>
  <si>
    <t>Fuentes por periodo</t>
  </si>
  <si>
    <t>Variables auxiliares</t>
  </si>
  <si>
    <t>Banco de México</t>
  </si>
  <si>
    <t>Fecha</t>
  </si>
  <si>
    <t>CC Ingresos</t>
  </si>
  <si>
    <t>Ingresos de bienes</t>
  </si>
  <si>
    <t>Ingresos Servicios</t>
  </si>
  <si>
    <t xml:space="preserve"> Ingresos Renta</t>
  </si>
  <si>
    <t>Ingresos Transferencias</t>
  </si>
  <si>
    <t>CC Egresos</t>
  </si>
  <si>
    <t>Egresos de bienes</t>
  </si>
  <si>
    <t>Egresos Servicios</t>
  </si>
  <si>
    <t xml:space="preserve"> Egresos Renta</t>
  </si>
  <si>
    <t>Egresos Transferencias</t>
  </si>
  <si>
    <t xml:space="preserve"> Variación de la reserva internacional bruta</t>
  </si>
  <si>
    <t>Derechos especiales de giro</t>
  </si>
  <si>
    <t>Comprobación suma componentes</t>
  </si>
  <si>
    <t xml:space="preserve">IV. Presentación  Banco de México, 1980-2001, SIE </t>
  </si>
  <si>
    <t>Cuenta financiera o Cuenta de capital</t>
  </si>
  <si>
    <t>INEGI (2014), Cuadro 17.24</t>
  </si>
  <si>
    <t xml:space="preserve">Fuente: NAFINSA (1986), Cuadro 14.11 </t>
  </si>
  <si>
    <t>Total</t>
  </si>
  <si>
    <t>Petróleo</t>
  </si>
  <si>
    <t>Importaciones gas natural m3</t>
  </si>
  <si>
    <t>Importaciones petróleo refinados</t>
  </si>
  <si>
    <t>Importaciones petróleo crudo</t>
  </si>
  <si>
    <t>Importaciones petróleo total (miles de barriles)</t>
  </si>
  <si>
    <t>Exportaciones gas natural m3</t>
  </si>
  <si>
    <t>Exportaciones petróleo refinados</t>
  </si>
  <si>
    <t>Exportaciones petróleo crudo</t>
  </si>
  <si>
    <t>Exportaciones petróleo total (miles de barriles)</t>
  </si>
  <si>
    <t>Producción de crudo mbd</t>
  </si>
  <si>
    <t>Exportación otros petrolíferos md</t>
  </si>
  <si>
    <t>Exportación de crudo md</t>
  </si>
  <si>
    <t>Exportación petrolera md</t>
  </si>
  <si>
    <t>Exportación e importación de petróleo datos anuales</t>
  </si>
  <si>
    <t>Fuente Pemex, Base de datos interna</t>
  </si>
  <si>
    <t>Exportación de crudo 1980-1982</t>
  </si>
  <si>
    <t>Datos mensuales 1960-1982</t>
  </si>
  <si>
    <t>Exportaciones de crudo mbd</t>
  </si>
  <si>
    <t>Producción promedio mensual de crudo mbd</t>
  </si>
  <si>
    <t>Kuntz (2007)</t>
  </si>
  <si>
    <t>Para 1949-1964: Nacional Financiera. La economía Mexicana en Cifras, México, DF 1965.</t>
  </si>
  <si>
    <t>Para 1965-1970:Anuario estadístico de los Estados Unidos Mexicanos 1972-1974. Secretaría de Programación y Presupuesto.</t>
  </si>
  <si>
    <t>Para 1971-1979: La economía mexicana en cifras. Nacional Financiera. Ed 1986.</t>
  </si>
  <si>
    <t>Para 1980-1990: Banco de México.</t>
  </si>
  <si>
    <t xml:space="preserve">Para 1991-2014: Grupo de Trabajo de Estadísticas de Comercio Exterior, integrado por el Banco de México, INEGI, Servicio de </t>
  </si>
  <si>
    <t>Administración Tributaria y la Secretaría de Economía.</t>
  </si>
  <si>
    <t xml:space="preserve"> www.inegi.org.mx (5 de marzo de 2014).</t>
  </si>
  <si>
    <t>972,907.5</t>
  </si>
  <si>
    <t>1925-1937: L. Meyer/ I. Morales, Petróleo y Nación (1900-1987), FCE, 19990.</t>
  </si>
  <si>
    <t>1938-1981:Pemex, Anuario Estadístico 1987, 50 Aniversario.</t>
  </si>
  <si>
    <t>1982-1994:Pemex, Statistical Yearbook.</t>
  </si>
  <si>
    <t>Fuentes de la producción de petróleo:</t>
  </si>
  <si>
    <r>
      <t xml:space="preserve">1901-1924: J.C. Brown, </t>
    </r>
    <r>
      <rPr>
        <i/>
        <sz val="12"/>
        <rFont val="Times New Roman"/>
        <family val="1"/>
      </rPr>
      <t>Oil and Revolution in Mexico</t>
    </r>
    <r>
      <rPr>
        <sz val="12"/>
        <color theme="1"/>
        <rFont val="Times New Roman"/>
        <family val="1"/>
      </rPr>
      <t>, University of California Press.</t>
    </r>
  </si>
  <si>
    <r>
      <rPr>
        <b/>
        <sz val="12"/>
        <rFont val="Times New Roman"/>
        <family val="1"/>
      </rPr>
      <t xml:space="preserve">Fuente del Cuadro: </t>
    </r>
    <r>
      <rPr>
        <sz val="12"/>
        <rFont val="Times New Roman"/>
        <family val="1"/>
      </rPr>
      <t xml:space="preserve">De la Vega Navarro, Angel, </t>
    </r>
    <r>
      <rPr>
        <u/>
        <sz val="12"/>
        <rFont val="Times New Roman"/>
        <family val="1"/>
      </rPr>
      <t>La evolución del componente petrolero en el desarrollo y la transición de México</t>
    </r>
    <r>
      <rPr>
        <sz val="12"/>
        <rFont val="Times New Roman"/>
        <family val="1"/>
      </rPr>
      <t>, México, Programa Universitario de Energía, UNAM, 1999. Sobre la base de: Anuario Estadístico 1996- Pemex.</t>
    </r>
  </si>
  <si>
    <t>Balanza de pagos, serie fusionada, 1939-2001 con exportaciones e importaciones de 1876 a 2001.</t>
  </si>
  <si>
    <t>Kuntz (2007), 1876-1929</t>
  </si>
  <si>
    <r>
      <rPr>
        <b/>
        <sz val="12"/>
        <color rgb="FF000000"/>
        <rFont val="Times New Roman"/>
        <family val="1"/>
      </rPr>
      <t>Fuente:</t>
    </r>
    <r>
      <rPr>
        <sz val="12"/>
        <color rgb="FF000000"/>
        <rFont val="Times New Roman"/>
        <family val="1"/>
      </rPr>
      <t xml:space="preserve"> Kuntz (2007), 1876-1929; Nacional Financiera (1974), 1930-1949; Banxico, Balanza de pagos, Presentación Histórica, 1950-1979; INEGI, Presentación histórica, 1980-1990; INEGI, Presentación actual, 1991-2010</t>
    </r>
  </si>
  <si>
    <t>Para 1876-1929 Kuntz (2007)</t>
  </si>
  <si>
    <t>Ingresos</t>
  </si>
  <si>
    <t>Renta</t>
  </si>
  <si>
    <t>Ingreso bienes</t>
  </si>
  <si>
    <t>Ingresos servicios</t>
  </si>
  <si>
    <t>Transferencias</t>
  </si>
  <si>
    <t>Egresos</t>
  </si>
  <si>
    <t>Egresos bienes</t>
  </si>
  <si>
    <t>Egresos servicios</t>
  </si>
  <si>
    <t>CC Largo plazo</t>
  </si>
  <si>
    <t>CC Largo plazo S. Pub.</t>
  </si>
  <si>
    <t>CC Largo plazo S. Priv.</t>
  </si>
  <si>
    <t xml:space="preserve">CC Corto plazo </t>
  </si>
  <si>
    <t>DEGs</t>
  </si>
  <si>
    <t>Variación RI</t>
  </si>
  <si>
    <t>Fuente: Banco de México</t>
  </si>
  <si>
    <t>Balanza de Pagos trimestral simplificada, 1950-2001</t>
  </si>
  <si>
    <t>Cuenta de Capital o Financiera</t>
  </si>
  <si>
    <t>Para 1930-1948, Nacional financiera, 1974</t>
  </si>
  <si>
    <t>Balanza comercial</t>
  </si>
  <si>
    <t>X no petroleras</t>
  </si>
  <si>
    <t>X petroleras</t>
  </si>
  <si>
    <t>M petroleras</t>
  </si>
  <si>
    <t>X Agro</t>
  </si>
  <si>
    <t>BC petrolera</t>
  </si>
  <si>
    <t>M Bienes de capital</t>
  </si>
  <si>
    <t>M bienes intermedios</t>
  </si>
  <si>
    <t>M bienes de consumo</t>
  </si>
  <si>
    <t>M totales</t>
  </si>
  <si>
    <t>X totales</t>
  </si>
  <si>
    <t>BC no petrolera</t>
  </si>
  <si>
    <t>X manufacturas</t>
  </si>
  <si>
    <t>M no petroleras</t>
  </si>
  <si>
    <t>BC sin X petroleras</t>
  </si>
  <si>
    <t>X petroleras otras</t>
  </si>
  <si>
    <t>X petroleras crudo</t>
  </si>
  <si>
    <t>X extractivas</t>
  </si>
  <si>
    <t>M petroleras consumo</t>
  </si>
  <si>
    <t>M petroleras intermedias</t>
  </si>
  <si>
    <t>Balanza comercial de mercancías de México (sin apertura de maquiladoras), 1993-2024</t>
  </si>
  <si>
    <t>Serie de la balanza comercial combinada, 1876-2010</t>
  </si>
  <si>
    <t>Exp de bienes md</t>
  </si>
  <si>
    <t>Imp de bienes md</t>
  </si>
  <si>
    <t>N/E</t>
  </si>
  <si>
    <t>Datos mensuales 1996-2025</t>
  </si>
  <si>
    <t>Precio mezcla mexicana, dólares</t>
  </si>
  <si>
    <t>Banxico, SIE</t>
  </si>
  <si>
    <t xml:space="preserve">Periodo </t>
  </si>
  <si>
    <t xml:space="preserve">Balanza de Productos Petroleros </t>
  </si>
  <si>
    <t>Exportaciones</t>
  </si>
  <si>
    <t>Crudo</t>
  </si>
  <si>
    <t>Otras exportaciones</t>
  </si>
  <si>
    <t>Importaciones</t>
  </si>
  <si>
    <t>Miles de dólares nuevos pesos</t>
  </si>
  <si>
    <t>Banxico SIE</t>
  </si>
  <si>
    <t>V. Presentación  Banco de México, 1930-1948, Antecedentes de la Balanza de Pagos, Banxico</t>
  </si>
  <si>
    <t>Coeficiente de correlación</t>
  </si>
  <si>
    <t>Fuente: Cepal reproducido en INEGI (2014), 1925-1970; convertido a dólares; y Sistema de Información Económica, Banxico (2018), 1970-1990.</t>
  </si>
  <si>
    <t>Positiva precios petróleo</t>
  </si>
  <si>
    <t>1973-1981</t>
  </si>
  <si>
    <t xml:space="preserve">Positiva </t>
  </si>
  <si>
    <t>1967-1973</t>
  </si>
  <si>
    <t>Negativa fase de estabilidad</t>
  </si>
  <si>
    <t>1950-1967</t>
  </si>
  <si>
    <t>Positiva 2a Guerra y Guerra Corea</t>
  </si>
  <si>
    <t>1932-1950</t>
  </si>
  <si>
    <t>Negativa 2a mitad años veinte</t>
  </si>
  <si>
    <t>1925-1932</t>
  </si>
  <si>
    <t>1925-2000</t>
  </si>
  <si>
    <t>1925-2025</t>
  </si>
  <si>
    <t>TI</t>
  </si>
  <si>
    <t>M</t>
  </si>
  <si>
    <t>X</t>
  </si>
  <si>
    <t>LN ITI</t>
  </si>
  <si>
    <t>LNM</t>
  </si>
  <si>
    <t>LNX</t>
  </si>
  <si>
    <t>Índices de Exportaciones, Importaciones y Términos de intercambio, 1950=100</t>
  </si>
  <si>
    <t>Términos de Intercambio 1980=100</t>
  </si>
  <si>
    <t>I Importaciones 1980=100</t>
  </si>
  <si>
    <t>I Exportaciones 1980=100</t>
  </si>
  <si>
    <t>Fuente Banxico</t>
  </si>
  <si>
    <t>Términos de Intercambio 1950=100</t>
  </si>
  <si>
    <t>Índice  Importaciones 1950=100</t>
  </si>
  <si>
    <t>Índice Exportaciones 1950=100</t>
  </si>
  <si>
    <t>%</t>
  </si>
  <si>
    <t>TI Cepal en dól 1929=100</t>
  </si>
  <si>
    <t>I imp Cepal en dól. 1929 =100</t>
  </si>
  <si>
    <t>I exp Cepal en dól. 1929=100</t>
  </si>
  <si>
    <t>Tipo de cambio 1929=101</t>
  </si>
  <si>
    <t>Tipo de cambio pd</t>
  </si>
  <si>
    <t>Cepal I de TI 1929=100</t>
  </si>
  <si>
    <t>I imp Cepal 1929=100</t>
  </si>
  <si>
    <t>I exp Cepal 1929=100</t>
  </si>
  <si>
    <t>Cepal I de TI 1970=100</t>
  </si>
  <si>
    <t>Cepal I Imp 1970=100</t>
  </si>
  <si>
    <t>Cepal I Exp 1970=100</t>
  </si>
  <si>
    <t>ITI Cárdenas 1929=100</t>
  </si>
  <si>
    <t>I imp Cárdenas 1929=100</t>
  </si>
  <si>
    <t>I exp Cárdenas 1929=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</si>
</sst>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164" formatCode="_(* #,##0.00_);_(* \(#,##0.00\);_(* &quot;-&quot;??_);_(@_)"/>
    <numFmt numFmtId="165" formatCode="#,##0_ ;\-#,##0\ "/>
    <numFmt numFmtId="166" formatCode="0.0"/>
    <numFmt numFmtId="167" formatCode="#,##0.0_ ;\-#,##0.0\ "/>
    <numFmt numFmtId="168" formatCode="#,##0.0"/>
    <numFmt numFmtId="169" formatCode="_-* #,##0.0_-;\-* #,##0.0_-;_-* &quot;-&quot;??_-;_-@_-"/>
    <numFmt numFmtId="170" formatCode="&quot;Ene-Mar&quot;\ yyyy"/>
    <numFmt numFmtId="171" formatCode="&quot;Abr-Jun&quot;\ yyyy"/>
    <numFmt numFmtId="172" formatCode="&quot;Jul-Sep&quot;\ yyyy"/>
    <numFmt numFmtId="173" formatCode="&quot;Oct-Dic&quot;\ yyyy"/>
    <numFmt numFmtId="174" formatCode="#\ ##0.0;\-#\ ##0.0"/>
    <numFmt numFmtId="175" formatCode="_(* #,##0.0_);_(* \(#,##0.0\);_(* &quot;-&quot;??_);_(@_)"/>
    <numFmt numFmtId="176" formatCode="&quot;Ene&quot;\ yyyy"/>
    <numFmt numFmtId="177" formatCode="&quot;Feb&quot;\ yyyy"/>
    <numFmt numFmtId="178" formatCode="&quot;Mar&quot;\ yyyy"/>
    <numFmt numFmtId="179" formatCode="&quot;Abr&quot;\ yyyy"/>
    <numFmt numFmtId="180" formatCode="&quot;May&quot;\ yyyy"/>
    <numFmt numFmtId="181" formatCode="&quot;Jun&quot;\ yyyy"/>
    <numFmt numFmtId="182" formatCode="&quot;Jul&quot;\ yyyy"/>
    <numFmt numFmtId="183" formatCode="&quot;Ago&quot;\ yyyy"/>
    <numFmt numFmtId="184" formatCode="&quot;Sep&quot;\ yyyy"/>
    <numFmt numFmtId="185" formatCode="&quot;Oct&quot;\ yyyy"/>
    <numFmt numFmtId="186" formatCode="&quot;Nov&quot;\ yyyy"/>
    <numFmt numFmtId="187" formatCode="&quot;Dic&quot;\ yyyy"/>
    <numFmt numFmtId="188" formatCode="_-* #,##0_-;\-* #,##0_-;_-* &quot;-&quot;??_-;_-@_-"/>
    <numFmt numFmtId="189" formatCode="###\ ###\ ##0"/>
    <numFmt numFmtId="190" formatCode="General_)"/>
  </numFmts>
  <fonts count="30" x14ac:knownFonts="1"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name val="MS Sans Serif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indexed="8"/>
      <name val="Calibri"/>
      <family val="2"/>
      <scheme val="minor"/>
    </font>
    <font>
      <sz val="12"/>
      <color indexed="8"/>
      <name val="Times New Roman"/>
      <family val="1"/>
    </font>
    <font>
      <u/>
      <sz val="10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name val="Times New Roman"/>
      <family val="1"/>
    </font>
    <font>
      <u/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Times New Roman"/>
      <family val="2"/>
    </font>
    <font>
      <sz val="10"/>
      <color theme="1"/>
      <name val="Times New Roman"/>
      <family val="1"/>
    </font>
    <font>
      <sz val="10"/>
      <name val="Courier"/>
      <family val="3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FF000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5B9BD5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3EBED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rgb="FFE6E7E7"/>
      </patternFill>
    </fill>
    <fill>
      <patternFill patternType="solid">
        <fgColor rgb="FFE7E7E7" tint="-9.9978637043366805E-2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7E7"/>
        <bgColor rgb="FFFFFFFF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8" fillId="0" borderId="0"/>
    <xf numFmtId="0" fontId="3" fillId="0" borderId="0"/>
    <xf numFmtId="164" fontId="10" fillId="0" borderId="0" applyFont="0" applyFill="0" applyBorder="0" applyAlignment="0" applyProtection="0"/>
    <xf numFmtId="0" fontId="3" fillId="0" borderId="0"/>
    <xf numFmtId="0" fontId="3" fillId="0" borderId="0"/>
    <xf numFmtId="0" fontId="13" fillId="0" borderId="0"/>
    <xf numFmtId="0" fontId="8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1" fillId="0" borderId="0"/>
    <xf numFmtId="190" fontId="23" fillId="0" borderId="0"/>
    <xf numFmtId="0" fontId="27" fillId="0" borderId="0"/>
    <xf numFmtId="190" fontId="23" fillId="0" borderId="0"/>
  </cellStyleXfs>
  <cellXfs count="335">
    <xf numFmtId="0" fontId="0" fillId="0" borderId="0" xfId="0"/>
    <xf numFmtId="0" fontId="2" fillId="0" borderId="0" xfId="0" applyFont="1" applyFill="1" applyBorder="1"/>
    <xf numFmtId="0" fontId="2" fillId="0" borderId="1" xfId="0" applyFont="1" applyFill="1" applyBorder="1"/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/>
    <xf numFmtId="0" fontId="2" fillId="5" borderId="0" xfId="0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166" fontId="2" fillId="5" borderId="0" xfId="1" applyNumberFormat="1" applyFont="1" applyFill="1" applyBorder="1" applyAlignment="1">
      <alignment horizontal="center"/>
    </xf>
    <xf numFmtId="166" fontId="5" fillId="5" borderId="0" xfId="1" applyNumberFormat="1" applyFont="1" applyFill="1" applyBorder="1" applyAlignment="1">
      <alignment horizontal="center"/>
    </xf>
    <xf numFmtId="0" fontId="5" fillId="5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2" fontId="2" fillId="5" borderId="0" xfId="1" applyNumberFormat="1" applyFont="1" applyFill="1" applyBorder="1" applyAlignment="1">
      <alignment horizontal="center"/>
    </xf>
    <xf numFmtId="167" fontId="2" fillId="6" borderId="0" xfId="1" applyNumberFormat="1" applyFont="1" applyFill="1" applyBorder="1" applyAlignment="1">
      <alignment horizontal="center"/>
    </xf>
    <xf numFmtId="167" fontId="2" fillId="6" borderId="0" xfId="1" applyNumberFormat="1" applyFont="1" applyFill="1" applyBorder="1" applyAlignment="1">
      <alignment horizontal="center" wrapText="1"/>
    </xf>
    <xf numFmtId="0" fontId="2" fillId="6" borderId="0" xfId="0" applyFont="1" applyFill="1" applyBorder="1" applyAlignment="1">
      <alignment horizontal="center"/>
    </xf>
    <xf numFmtId="167" fontId="2" fillId="0" borderId="0" xfId="1" applyNumberFormat="1" applyFont="1" applyFill="1" applyBorder="1" applyAlignment="1">
      <alignment horizontal="center" wrapText="1"/>
    </xf>
    <xf numFmtId="168" fontId="2" fillId="0" borderId="0" xfId="0" applyNumberFormat="1" applyFont="1" applyFill="1" applyBorder="1"/>
    <xf numFmtId="167" fontId="2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3" fontId="4" fillId="0" borderId="0" xfId="2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7" fontId="2" fillId="0" borderId="0" xfId="0" applyNumberFormat="1" applyFont="1" applyFill="1" applyBorder="1"/>
    <xf numFmtId="166" fontId="1" fillId="0" borderId="0" xfId="0" applyNumberFormat="1" applyFont="1" applyFill="1" applyBorder="1"/>
    <xf numFmtId="166" fontId="2" fillId="0" borderId="0" xfId="0" applyNumberFormat="1" applyFont="1" applyFill="1" applyBorder="1"/>
    <xf numFmtId="168" fontId="2" fillId="0" borderId="1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1" fillId="12" borderId="1" xfId="0" applyFont="1" applyFill="1" applyBorder="1"/>
    <xf numFmtId="0" fontId="11" fillId="12" borderId="0" xfId="0" applyFont="1" applyFill="1"/>
    <xf numFmtId="0" fontId="11" fillId="0" borderId="0" xfId="0" applyFont="1"/>
    <xf numFmtId="0" fontId="11" fillId="14" borderId="0" xfId="0" applyFont="1" applyFill="1"/>
    <xf numFmtId="0" fontId="11" fillId="0" borderId="0" xfId="0" applyFont="1" applyBorder="1"/>
    <xf numFmtId="17" fontId="11" fillId="14" borderId="0" xfId="0" applyNumberFormat="1" applyFont="1" applyFill="1" applyBorder="1"/>
    <xf numFmtId="0" fontId="11" fillId="14" borderId="0" xfId="0" applyFont="1" applyFill="1" applyAlignment="1">
      <alignment horizontal="center" wrapText="1"/>
    </xf>
    <xf numFmtId="17" fontId="11" fillId="14" borderId="1" xfId="0" applyNumberFormat="1" applyFont="1" applyFill="1" applyBorder="1"/>
    <xf numFmtId="0" fontId="11" fillId="14" borderId="1" xfId="0" applyFont="1" applyFill="1" applyBorder="1"/>
    <xf numFmtId="17" fontId="11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right"/>
    </xf>
    <xf numFmtId="168" fontId="9" fillId="0" borderId="0" xfId="3" applyNumberFormat="1" applyFont="1"/>
    <xf numFmtId="166" fontId="11" fillId="0" borderId="0" xfId="0" applyNumberFormat="1" applyFont="1"/>
    <xf numFmtId="2" fontId="11" fillId="0" borderId="0" xfId="0" applyNumberFormat="1" applyFont="1"/>
    <xf numFmtId="0" fontId="12" fillId="0" borderId="0" xfId="0" applyFont="1"/>
    <xf numFmtId="166" fontId="11" fillId="11" borderId="0" xfId="0" applyNumberFormat="1" applyFont="1" applyFill="1"/>
    <xf numFmtId="166" fontId="11" fillId="11" borderId="0" xfId="0" applyNumberFormat="1" applyFont="1" applyFill="1" applyBorder="1"/>
    <xf numFmtId="166" fontId="11" fillId="0" borderId="0" xfId="0" applyNumberFormat="1" applyFont="1" applyBorder="1"/>
    <xf numFmtId="0" fontId="12" fillId="0" borderId="1" xfId="0" applyFont="1" applyBorder="1"/>
    <xf numFmtId="166" fontId="11" fillId="0" borderId="1" xfId="0" applyNumberFormat="1" applyFont="1" applyBorder="1"/>
    <xf numFmtId="166" fontId="11" fillId="11" borderId="1" xfId="0" applyNumberFormat="1" applyFont="1" applyFill="1" applyBorder="1"/>
    <xf numFmtId="0" fontId="11" fillId="0" borderId="1" xfId="0" applyFont="1" applyBorder="1"/>
    <xf numFmtId="166" fontId="11" fillId="0" borderId="0" xfId="0" applyNumberFormat="1" applyFont="1" applyFill="1"/>
    <xf numFmtId="166" fontId="11" fillId="0" borderId="0" xfId="0" applyNumberFormat="1" applyFont="1" applyFill="1" applyBorder="1"/>
    <xf numFmtId="17" fontId="11" fillId="0" borderId="1" xfId="0" applyNumberFormat="1" applyFont="1" applyFill="1" applyBorder="1"/>
    <xf numFmtId="2" fontId="11" fillId="0" borderId="1" xfId="0" applyNumberFormat="1" applyFont="1" applyBorder="1"/>
    <xf numFmtId="170" fontId="4" fillId="0" borderId="0" xfId="7" applyNumberFormat="1" applyFont="1" applyBorder="1" applyAlignment="1">
      <alignment horizontal="right" vertical="center"/>
    </xf>
    <xf numFmtId="168" fontId="9" fillId="0" borderId="0" xfId="7" applyNumberFormat="1" applyFont="1" applyBorder="1" applyAlignment="1">
      <alignment horizontal="right" vertical="center"/>
    </xf>
    <xf numFmtId="171" fontId="4" fillId="0" borderId="0" xfId="7" applyNumberFormat="1" applyFont="1" applyBorder="1" applyAlignment="1">
      <alignment horizontal="right" vertical="center"/>
    </xf>
    <xf numFmtId="172" fontId="4" fillId="0" borderId="0" xfId="7" applyNumberFormat="1" applyFont="1" applyBorder="1" applyAlignment="1">
      <alignment horizontal="right" vertical="center"/>
    </xf>
    <xf numFmtId="173" fontId="4" fillId="0" borderId="0" xfId="7" applyNumberFormat="1" applyFont="1" applyBorder="1" applyAlignment="1">
      <alignment horizontal="right" vertical="center"/>
    </xf>
    <xf numFmtId="168" fontId="9" fillId="0" borderId="0" xfId="7" applyNumberFormat="1" applyFont="1" applyFill="1" applyBorder="1" applyAlignment="1">
      <alignment horizontal="right" vertical="center"/>
    </xf>
    <xf numFmtId="0" fontId="14" fillId="0" borderId="0" xfId="7" applyFont="1" applyFill="1" applyBorder="1"/>
    <xf numFmtId="0" fontId="1" fillId="3" borderId="5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vertical="top" wrapText="1"/>
    </xf>
    <xf numFmtId="0" fontId="9" fillId="0" borderId="0" xfId="8" applyFont="1" applyFill="1" applyBorder="1"/>
    <xf numFmtId="0" fontId="9" fillId="0" borderId="0" xfId="9" applyFont="1" applyFill="1" applyBorder="1" applyAlignment="1" applyProtection="1">
      <alignment horizontal="left" vertical="top"/>
    </xf>
    <xf numFmtId="175" fontId="11" fillId="0" borderId="0" xfId="4" applyNumberFormat="1" applyFont="1"/>
    <xf numFmtId="168" fontId="11" fillId="0" borderId="0" xfId="0" applyNumberFormat="1" applyFont="1"/>
    <xf numFmtId="0" fontId="11" fillId="0" borderId="0" xfId="0" applyFont="1" applyFill="1" applyBorder="1"/>
    <xf numFmtId="166" fontId="2" fillId="8" borderId="0" xfId="0" applyNumberFormat="1" applyFont="1" applyFill="1" applyBorder="1" applyAlignment="1">
      <alignment horizontal="right"/>
    </xf>
    <xf numFmtId="168" fontId="2" fillId="9" borderId="0" xfId="0" applyNumberFormat="1" applyFont="1" applyFill="1" applyBorder="1" applyAlignment="1">
      <alignment horizontal="right"/>
    </xf>
    <xf numFmtId="168" fontId="2" fillId="17" borderId="0" xfId="0" applyNumberFormat="1" applyFont="1" applyFill="1" applyBorder="1" applyAlignment="1">
      <alignment horizontal="right"/>
    </xf>
    <xf numFmtId="175" fontId="2" fillId="14" borderId="0" xfId="0" applyNumberFormat="1" applyFont="1" applyFill="1" applyBorder="1" applyAlignment="1">
      <alignment horizontal="center" vertical="center" wrapText="1"/>
    </xf>
    <xf numFmtId="174" fontId="9" fillId="18" borderId="0" xfId="1" applyNumberFormat="1" applyFont="1" applyFill="1" applyBorder="1" applyAlignment="1">
      <alignment horizontal="right"/>
    </xf>
    <xf numFmtId="168" fontId="2" fillId="0" borderId="0" xfId="0" applyNumberFormat="1" applyFont="1" applyFill="1" applyBorder="1" applyAlignment="1">
      <alignment horizontal="center"/>
    </xf>
    <xf numFmtId="175" fontId="2" fillId="0" borderId="0" xfId="4" applyNumberFormat="1" applyFont="1" applyFill="1" applyBorder="1" applyAlignment="1">
      <alignment horizontal="center" vertical="center" wrapText="1"/>
    </xf>
    <xf numFmtId="175" fontId="2" fillId="0" borderId="0" xfId="4" applyNumberFormat="1" applyFont="1" applyFill="1" applyBorder="1"/>
    <xf numFmtId="175" fontId="11" fillId="0" borderId="0" xfId="4" applyNumberFormat="1" applyFont="1" applyFill="1" applyBorder="1"/>
    <xf numFmtId="168" fontId="2" fillId="19" borderId="0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74" fontId="9" fillId="18" borderId="1" xfId="1" applyNumberFormat="1" applyFont="1" applyFill="1" applyBorder="1" applyAlignment="1">
      <alignment horizontal="right"/>
    </xf>
    <xf numFmtId="166" fontId="2" fillId="0" borderId="1" xfId="0" applyNumberFormat="1" applyFont="1" applyFill="1" applyBorder="1"/>
    <xf numFmtId="168" fontId="2" fillId="19" borderId="1" xfId="0" applyNumberFormat="1" applyFont="1" applyFill="1" applyBorder="1" applyAlignment="1">
      <alignment horizontal="right"/>
    </xf>
    <xf numFmtId="168" fontId="1" fillId="0" borderId="0" xfId="0" applyNumberFormat="1" applyFont="1" applyFill="1" applyBorder="1" applyAlignment="1">
      <alignment horizontal="center" wrapText="1"/>
    </xf>
    <xf numFmtId="0" fontId="4" fillId="0" borderId="0" xfId="8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175" fontId="11" fillId="0" borderId="1" xfId="4" applyNumberFormat="1" applyFont="1" applyFill="1" applyBorder="1"/>
    <xf numFmtId="175" fontId="11" fillId="0" borderId="1" xfId="4" applyNumberFormat="1" applyFont="1" applyBorder="1"/>
    <xf numFmtId="167" fontId="2" fillId="7" borderId="0" xfId="0" applyNumberFormat="1" applyFont="1" applyFill="1" applyBorder="1" applyAlignment="1">
      <alignment horizontal="right"/>
    </xf>
    <xf numFmtId="175" fontId="2" fillId="0" borderId="0" xfId="4" applyNumberFormat="1" applyFont="1" applyFill="1" applyBorder="1" applyAlignment="1">
      <alignment horizontal="right"/>
    </xf>
    <xf numFmtId="0" fontId="11" fillId="14" borderId="0" xfId="0" applyFont="1" applyFill="1" applyBorder="1" applyAlignment="1">
      <alignment horizontal="center" wrapText="1"/>
    </xf>
    <xf numFmtId="0" fontId="11" fillId="14" borderId="1" xfId="0" applyFont="1" applyFill="1" applyBorder="1" applyAlignment="1">
      <alignment horizontal="center" wrapText="1"/>
    </xf>
    <xf numFmtId="0" fontId="4" fillId="0" borderId="1" xfId="7" applyFont="1" applyBorder="1"/>
    <xf numFmtId="0" fontId="14" fillId="0" borderId="1" xfId="7" applyFont="1" applyBorder="1"/>
    <xf numFmtId="168" fontId="9" fillId="22" borderId="0" xfId="7" applyNumberFormat="1" applyFont="1" applyFill="1" applyBorder="1" applyAlignment="1">
      <alignment horizontal="right" vertical="center"/>
    </xf>
    <xf numFmtId="0" fontId="2" fillId="5" borderId="0" xfId="0" applyFont="1" applyFill="1" applyBorder="1" applyAlignment="1"/>
    <xf numFmtId="166" fontId="2" fillId="5" borderId="0" xfId="1" applyNumberFormat="1" applyFont="1" applyFill="1" applyBorder="1" applyAlignment="1" applyProtection="1"/>
    <xf numFmtId="0" fontId="2" fillId="5" borderId="0" xfId="1" applyFont="1" applyFill="1" applyBorder="1" applyAlignment="1" applyProtection="1"/>
    <xf numFmtId="166" fontId="2" fillId="5" borderId="0" xfId="0" applyNumberFormat="1" applyFont="1" applyFill="1" applyBorder="1" applyAlignment="1"/>
    <xf numFmtId="167" fontId="2" fillId="6" borderId="0" xfId="0" applyNumberFormat="1" applyFont="1" applyFill="1" applyBorder="1" applyAlignment="1"/>
    <xf numFmtId="166" fontId="2" fillId="6" borderId="0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/>
    <xf numFmtId="167" fontId="2" fillId="7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168" fontId="9" fillId="22" borderId="1" xfId="7" applyNumberFormat="1" applyFont="1" applyFill="1" applyBorder="1" applyAlignment="1">
      <alignment horizontal="right" vertical="center"/>
    </xf>
    <xf numFmtId="0" fontId="1" fillId="23" borderId="0" xfId="0" applyFont="1" applyFill="1" applyBorder="1" applyAlignment="1">
      <alignment horizontal="left"/>
    </xf>
    <xf numFmtId="0" fontId="2" fillId="23" borderId="1" xfId="0" applyFont="1" applyFill="1" applyBorder="1"/>
    <xf numFmtId="0" fontId="2" fillId="15" borderId="1" xfId="0" applyFont="1" applyFill="1" applyBorder="1"/>
    <xf numFmtId="0" fontId="1" fillId="2" borderId="0" xfId="0" applyFont="1" applyFill="1" applyBorder="1" applyAlignment="1"/>
    <xf numFmtId="0" fontId="2" fillId="2" borderId="1" xfId="0" applyFont="1" applyFill="1" applyBorder="1"/>
    <xf numFmtId="0" fontId="2" fillId="13" borderId="1" xfId="0" applyFont="1" applyFill="1" applyBorder="1"/>
    <xf numFmtId="0" fontId="1" fillId="10" borderId="1" xfId="0" applyFont="1" applyFill="1" applyBorder="1" applyAlignment="1"/>
    <xf numFmtId="173" fontId="4" fillId="0" borderId="1" xfId="7" applyNumberFormat="1" applyFont="1" applyBorder="1" applyAlignment="1">
      <alignment horizontal="right" vertical="center"/>
    </xf>
    <xf numFmtId="0" fontId="2" fillId="0" borderId="0" xfId="0" applyFont="1" applyFill="1" applyBorder="1" applyAlignment="1"/>
    <xf numFmtId="188" fontId="9" fillId="0" borderId="0" xfId="4" applyNumberFormat="1" applyFont="1" applyFill="1" applyBorder="1" applyAlignment="1">
      <alignment horizontal="right"/>
    </xf>
    <xf numFmtId="188" fontId="9" fillId="0" borderId="1" xfId="4" applyNumberFormat="1" applyFont="1" applyFill="1" applyBorder="1" applyAlignment="1">
      <alignment horizontal="right"/>
    </xf>
    <xf numFmtId="169" fontId="2" fillId="0" borderId="1" xfId="4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9" fontId="2" fillId="0" borderId="0" xfId="4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88" fontId="9" fillId="0" borderId="0" xfId="4" applyNumberFormat="1" applyFont="1" applyFill="1" applyBorder="1"/>
    <xf numFmtId="0" fontId="14" fillId="0" borderId="0" xfId="7" applyFont="1" applyBorder="1"/>
    <xf numFmtId="186" fontId="4" fillId="0" borderId="0" xfId="7" applyNumberFormat="1" applyFont="1" applyBorder="1" applyAlignment="1">
      <alignment horizontal="right" vertical="center"/>
    </xf>
    <xf numFmtId="185" fontId="4" fillId="0" borderId="0" xfId="7" applyNumberFormat="1" applyFont="1" applyBorder="1" applyAlignment="1">
      <alignment horizontal="right" vertical="center"/>
    </xf>
    <xf numFmtId="184" fontId="4" fillId="0" borderId="0" xfId="7" applyNumberFormat="1" applyFont="1" applyBorder="1" applyAlignment="1">
      <alignment horizontal="right" vertical="center"/>
    </xf>
    <xf numFmtId="183" fontId="4" fillId="0" borderId="0" xfId="7" applyNumberFormat="1" applyFont="1" applyBorder="1" applyAlignment="1">
      <alignment horizontal="right" vertical="center"/>
    </xf>
    <xf numFmtId="182" fontId="4" fillId="0" borderId="0" xfId="7" applyNumberFormat="1" applyFont="1" applyBorder="1" applyAlignment="1">
      <alignment horizontal="right" vertical="center"/>
    </xf>
    <xf numFmtId="181" fontId="4" fillId="0" borderId="0" xfId="7" applyNumberFormat="1" applyFont="1" applyBorder="1" applyAlignment="1">
      <alignment horizontal="right" vertical="center"/>
    </xf>
    <xf numFmtId="180" fontId="4" fillId="0" borderId="0" xfId="7" applyNumberFormat="1" applyFont="1" applyBorder="1" applyAlignment="1">
      <alignment horizontal="right" vertical="center"/>
    </xf>
    <xf numFmtId="179" fontId="4" fillId="0" borderId="0" xfId="7" applyNumberFormat="1" applyFont="1" applyBorder="1" applyAlignment="1">
      <alignment horizontal="right" vertical="center"/>
    </xf>
    <xf numFmtId="178" fontId="4" fillId="0" borderId="0" xfId="7" applyNumberFormat="1" applyFont="1" applyBorder="1" applyAlignment="1">
      <alignment horizontal="right" vertical="center"/>
    </xf>
    <xf numFmtId="177" fontId="4" fillId="0" borderId="0" xfId="7" applyNumberFormat="1" applyFont="1" applyBorder="1" applyAlignment="1">
      <alignment horizontal="right" vertical="center"/>
    </xf>
    <xf numFmtId="176" fontId="4" fillId="0" borderId="0" xfId="7" applyNumberFormat="1" applyFont="1" applyBorder="1" applyAlignment="1">
      <alignment horizontal="right" vertical="center"/>
    </xf>
    <xf numFmtId="187" fontId="4" fillId="0" borderId="0" xfId="7" applyNumberFormat="1" applyFont="1" applyBorder="1" applyAlignment="1">
      <alignment horizontal="right" vertical="center"/>
    </xf>
    <xf numFmtId="168" fontId="14" fillId="0" borderId="0" xfId="7" applyNumberFormat="1" applyFont="1" applyBorder="1"/>
    <xf numFmtId="0" fontId="4" fillId="0" borderId="0" xfId="7" applyFont="1" applyBorder="1"/>
    <xf numFmtId="169" fontId="9" fillId="0" borderId="1" xfId="4" applyNumberFormat="1" applyFont="1" applyFill="1" applyBorder="1" applyAlignment="1"/>
    <xf numFmtId="17" fontId="1" fillId="0" borderId="1" xfId="0" applyNumberFormat="1" applyFont="1" applyFill="1" applyBorder="1"/>
    <xf numFmtId="169" fontId="9" fillId="0" borderId="0" xfId="4" applyNumberFormat="1" applyFont="1" applyFill="1" applyBorder="1" applyAlignment="1"/>
    <xf numFmtId="17" fontId="1" fillId="0" borderId="0" xfId="0" applyNumberFormat="1" applyFont="1" applyFill="1" applyBorder="1"/>
    <xf numFmtId="169" fontId="9" fillId="0" borderId="0" xfId="4" applyNumberFormat="1" applyFont="1" applyFill="1" applyBorder="1"/>
    <xf numFmtId="169" fontId="9" fillId="0" borderId="1" xfId="4" applyNumberFormat="1" applyFont="1" applyFill="1" applyBorder="1"/>
    <xf numFmtId="169" fontId="9" fillId="0" borderId="1" xfId="4" applyNumberFormat="1" applyFont="1" applyFill="1" applyBorder="1" applyAlignment="1">
      <alignment horizontal="right"/>
    </xf>
    <xf numFmtId="0" fontId="4" fillId="0" borderId="1" xfId="1" applyFont="1" applyFill="1" applyBorder="1" applyAlignment="1">
      <alignment horizontal="center" vertical="center"/>
    </xf>
    <xf numFmtId="169" fontId="9" fillId="0" borderId="0" xfId="4" applyNumberFormat="1" applyFont="1" applyFill="1" applyBorder="1" applyAlignment="1">
      <alignment horizontal="right"/>
    </xf>
    <xf numFmtId="0" fontId="4" fillId="0" borderId="0" xfId="1" applyFont="1" applyFill="1" applyBorder="1" applyAlignment="1">
      <alignment horizontal="center" vertical="center"/>
    </xf>
    <xf numFmtId="169" fontId="4" fillId="0" borderId="0" xfId="4" applyNumberFormat="1" applyFont="1" applyFill="1" applyBorder="1" applyAlignment="1">
      <alignment horizontal="right"/>
    </xf>
    <xf numFmtId="0" fontId="4" fillId="14" borderId="0" xfId="8" applyFont="1" applyFill="1" applyBorder="1" applyAlignment="1">
      <alignment wrapText="1"/>
    </xf>
    <xf numFmtId="1" fontId="1" fillId="14" borderId="0" xfId="0" applyNumberFormat="1" applyFont="1" applyFill="1" applyBorder="1"/>
    <xf numFmtId="168" fontId="2" fillId="14" borderId="0" xfId="0" applyNumberFormat="1" applyFont="1" applyFill="1" applyBorder="1"/>
    <xf numFmtId="0" fontId="2" fillId="14" borderId="0" xfId="0" applyFont="1" applyFill="1" applyBorder="1"/>
    <xf numFmtId="17" fontId="2" fillId="14" borderId="0" xfId="0" applyNumberFormat="1" applyFont="1" applyFill="1" applyBorder="1"/>
    <xf numFmtId="0" fontId="9" fillId="0" borderId="0" xfId="10" applyFont="1" applyFill="1" applyBorder="1"/>
    <xf numFmtId="189" fontId="9" fillId="0" borderId="0" xfId="1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/>
    <xf numFmtId="3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2" fillId="11" borderId="0" xfId="0" applyFont="1" applyFill="1" applyBorder="1" applyAlignment="1">
      <alignment horizontal="center"/>
    </xf>
    <xf numFmtId="175" fontId="2" fillId="11" borderId="0" xfId="4" applyNumberFormat="1" applyFont="1" applyFill="1" applyBorder="1" applyAlignment="1">
      <alignment horizontal="right"/>
    </xf>
    <xf numFmtId="0" fontId="11" fillId="0" borderId="0" xfId="0" applyFont="1" applyFill="1"/>
    <xf numFmtId="168" fontId="9" fillId="0" borderId="0" xfId="4" applyNumberFormat="1" applyFont="1" applyFill="1" applyBorder="1" applyAlignment="1">
      <alignment horizontal="right"/>
    </xf>
    <xf numFmtId="168" fontId="9" fillId="0" borderId="1" xfId="4" applyNumberFormat="1" applyFont="1" applyFill="1" applyBorder="1" applyAlignment="1">
      <alignment horizontal="right"/>
    </xf>
    <xf numFmtId="168" fontId="9" fillId="22" borderId="0" xfId="7" applyNumberFormat="1" applyFont="1" applyFill="1" applyBorder="1" applyAlignment="1">
      <alignment horizontal="center" vertical="center"/>
    </xf>
    <xf numFmtId="0" fontId="20" fillId="0" borderId="0" xfId="7" applyFont="1" applyBorder="1"/>
    <xf numFmtId="168" fontId="9" fillId="0" borderId="0" xfId="7" applyNumberFormat="1" applyFont="1" applyBorder="1" applyAlignment="1">
      <alignment horizontal="center" vertical="center"/>
    </xf>
    <xf numFmtId="168" fontId="9" fillId="0" borderId="1" xfId="7" applyNumberFormat="1" applyFont="1" applyBorder="1" applyAlignment="1">
      <alignment horizontal="right" vertical="center"/>
    </xf>
    <xf numFmtId="168" fontId="9" fillId="0" borderId="1" xfId="7" applyNumberFormat="1" applyFont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wrapText="1"/>
    </xf>
    <xf numFmtId="0" fontId="4" fillId="0" borderId="0" xfId="7" applyFont="1" applyFill="1" applyBorder="1" applyAlignment="1">
      <alignment horizontal="center" vertical="center" wrapText="1"/>
    </xf>
    <xf numFmtId="168" fontId="9" fillId="11" borderId="0" xfId="7" applyNumberFormat="1" applyFont="1" applyFill="1" applyBorder="1" applyAlignment="1">
      <alignment horizontal="right" vertical="center"/>
    </xf>
    <xf numFmtId="3" fontId="9" fillId="0" borderId="0" xfId="7" applyNumberFormat="1" applyFont="1" applyBorder="1" applyAlignment="1">
      <alignment horizontal="right" vertical="center"/>
    </xf>
    <xf numFmtId="3" fontId="9" fillId="0" borderId="0" xfId="7" applyNumberFormat="1" applyFont="1" applyFill="1" applyBorder="1" applyAlignment="1">
      <alignment horizontal="right" vertical="center"/>
    </xf>
    <xf numFmtId="3" fontId="9" fillId="11" borderId="0" xfId="7" applyNumberFormat="1" applyFont="1" applyFill="1" applyBorder="1" applyAlignment="1">
      <alignment horizontal="right" vertical="center"/>
    </xf>
    <xf numFmtId="3" fontId="9" fillId="0" borderId="1" xfId="7" applyNumberFormat="1" applyFont="1" applyBorder="1" applyAlignment="1">
      <alignment horizontal="right" vertical="center"/>
    </xf>
    <xf numFmtId="168" fontId="2" fillId="0" borderId="0" xfId="0" applyNumberFormat="1" applyFont="1" applyFill="1" applyBorder="1" applyAlignment="1">
      <alignment horizontal="right" vertical="center" wrapText="1"/>
    </xf>
    <xf numFmtId="168" fontId="2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0" fontId="4" fillId="25" borderId="1" xfId="0" applyFont="1" applyFill="1" applyBorder="1" applyAlignment="1">
      <alignment horizontal="right" vertical="center" wrapText="1"/>
    </xf>
    <xf numFmtId="176" fontId="4" fillId="0" borderId="0" xfId="0" applyNumberFormat="1" applyFont="1" applyFill="1" applyBorder="1" applyAlignment="1">
      <alignment horizontal="right" vertical="center"/>
    </xf>
    <xf numFmtId="168" fontId="9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80" fontId="4" fillId="0" borderId="0" xfId="0" applyNumberFormat="1" applyFont="1" applyFill="1" applyBorder="1" applyAlignment="1">
      <alignment horizontal="right" vertical="center"/>
    </xf>
    <xf numFmtId="181" fontId="4" fillId="0" borderId="0" xfId="0" applyNumberFormat="1" applyFont="1" applyFill="1" applyBorder="1" applyAlignment="1">
      <alignment horizontal="right" vertical="center"/>
    </xf>
    <xf numFmtId="182" fontId="4" fillId="0" borderId="0" xfId="0" applyNumberFormat="1" applyFont="1" applyFill="1" applyBorder="1" applyAlignment="1">
      <alignment horizontal="right" vertical="center"/>
    </xf>
    <xf numFmtId="183" fontId="4" fillId="0" borderId="0" xfId="0" applyNumberFormat="1" applyFont="1" applyFill="1" applyBorder="1" applyAlignment="1">
      <alignment horizontal="right" vertical="center"/>
    </xf>
    <xf numFmtId="184" fontId="4" fillId="0" borderId="0" xfId="0" applyNumberFormat="1" applyFont="1" applyFill="1" applyBorder="1" applyAlignment="1">
      <alignment horizontal="right" vertical="center"/>
    </xf>
    <xf numFmtId="185" fontId="4" fillId="0" borderId="0" xfId="0" applyNumberFormat="1" applyFont="1" applyFill="1" applyBorder="1" applyAlignment="1">
      <alignment horizontal="right" vertical="center"/>
    </xf>
    <xf numFmtId="186" fontId="4" fillId="0" borderId="0" xfId="0" applyNumberFormat="1" applyFont="1" applyFill="1" applyBorder="1" applyAlignment="1">
      <alignment horizontal="right" vertical="center"/>
    </xf>
    <xf numFmtId="187" fontId="4" fillId="0" borderId="0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/>
    <xf numFmtId="168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0" fontId="2" fillId="0" borderId="0" xfId="1" applyFont="1" applyFill="1" applyBorder="1" applyAlignment="1" applyProtection="1"/>
    <xf numFmtId="2" fontId="11" fillId="0" borderId="0" xfId="0" applyNumberFormat="1" applyFont="1" applyFill="1"/>
    <xf numFmtId="3" fontId="11" fillId="0" borderId="0" xfId="0" applyNumberFormat="1" applyFont="1"/>
    <xf numFmtId="168" fontId="9" fillId="22" borderId="1" xfId="7" applyNumberFormat="1" applyFont="1" applyFill="1" applyBorder="1" applyAlignment="1">
      <alignment horizontal="center" vertical="center"/>
    </xf>
    <xf numFmtId="3" fontId="11" fillId="0" borderId="1" xfId="0" applyNumberFormat="1" applyFont="1" applyBorder="1"/>
    <xf numFmtId="3" fontId="2" fillId="0" borderId="1" xfId="0" applyNumberFormat="1" applyFont="1" applyFill="1" applyBorder="1" applyAlignment="1">
      <alignment horizontal="center"/>
    </xf>
    <xf numFmtId="168" fontId="11" fillId="0" borderId="1" xfId="0" applyNumberFormat="1" applyFont="1" applyBorder="1"/>
    <xf numFmtId="166" fontId="2" fillId="11" borderId="0" xfId="0" applyNumberFormat="1" applyFont="1" applyFill="1" applyBorder="1" applyAlignment="1">
      <alignment horizontal="right"/>
    </xf>
    <xf numFmtId="0" fontId="2" fillId="11" borderId="0" xfId="0" applyFont="1" applyFill="1" applyBorder="1" applyAlignment="1">
      <alignment horizontal="right"/>
    </xf>
    <xf numFmtId="2" fontId="2" fillId="11" borderId="0" xfId="0" applyNumberFormat="1" applyFont="1" applyFill="1" applyBorder="1" applyAlignment="1">
      <alignment horizontal="right"/>
    </xf>
    <xf numFmtId="0" fontId="2" fillId="5" borderId="0" xfId="0" applyFont="1" applyFill="1" applyBorder="1" applyAlignment="1">
      <alignment horizontal="right"/>
    </xf>
    <xf numFmtId="175" fontId="2" fillId="5" borderId="0" xfId="4" applyNumberFormat="1" applyFont="1" applyFill="1" applyBorder="1" applyAlignment="1">
      <alignment horizontal="right"/>
    </xf>
    <xf numFmtId="167" fontId="2" fillId="6" borderId="0" xfId="0" applyNumberFormat="1" applyFont="1" applyFill="1" applyBorder="1" applyAlignment="1">
      <alignment horizontal="right"/>
    </xf>
    <xf numFmtId="175" fontId="2" fillId="6" borderId="0" xfId="4" applyNumberFormat="1" applyFont="1" applyFill="1" applyBorder="1" applyAlignment="1">
      <alignment horizontal="right"/>
    </xf>
    <xf numFmtId="0" fontId="9" fillId="24" borderId="0" xfId="7" applyFont="1" applyFill="1" applyBorder="1" applyAlignment="1">
      <alignment horizontal="center" vertical="top" wrapText="1"/>
    </xf>
    <xf numFmtId="0" fontId="9" fillId="24" borderId="3" xfId="7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/>
    </xf>
    <xf numFmtId="0" fontId="4" fillId="24" borderId="0" xfId="7" applyFont="1" applyFill="1" applyBorder="1" applyAlignment="1">
      <alignment vertical="top"/>
    </xf>
    <xf numFmtId="0" fontId="4" fillId="24" borderId="3" xfId="7" applyFont="1" applyFill="1" applyBorder="1" applyAlignment="1">
      <alignment vertical="top"/>
    </xf>
    <xf numFmtId="0" fontId="1" fillId="4" borderId="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21" borderId="2" xfId="7" applyFont="1" applyFill="1" applyBorder="1" applyAlignment="1">
      <alignment horizontal="center" vertical="top" wrapText="1"/>
    </xf>
    <xf numFmtId="0" fontId="4" fillId="21" borderId="1" xfId="7" applyFont="1" applyFill="1" applyBorder="1" applyAlignment="1">
      <alignment horizontal="center" vertical="top" wrapText="1"/>
    </xf>
    <xf numFmtId="0" fontId="4" fillId="20" borderId="2" xfId="7" applyFont="1" applyFill="1" applyBorder="1" applyAlignment="1">
      <alignment horizontal="center" vertical="center" wrapText="1"/>
    </xf>
    <xf numFmtId="0" fontId="4" fillId="20" borderId="1" xfId="7" applyFont="1" applyFill="1" applyBorder="1" applyAlignment="1">
      <alignment horizontal="center" vertical="center" wrapText="1"/>
    </xf>
    <xf numFmtId="0" fontId="4" fillId="14" borderId="2" xfId="7" applyFont="1" applyFill="1" applyBorder="1" applyAlignment="1">
      <alignment horizontal="center" vertical="top" wrapText="1"/>
    </xf>
    <xf numFmtId="0" fontId="4" fillId="14" borderId="1" xfId="7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168" fontId="1" fillId="0" borderId="0" xfId="0" applyNumberFormat="1" applyFont="1" applyFill="1" applyBorder="1" applyAlignment="1">
      <alignment horizontal="center" wrapText="1"/>
    </xf>
    <xf numFmtId="0" fontId="11" fillId="14" borderId="2" xfId="0" applyFont="1" applyFill="1" applyBorder="1" applyAlignment="1">
      <alignment horizontal="center" wrapText="1"/>
    </xf>
    <xf numFmtId="0" fontId="11" fillId="14" borderId="0" xfId="0" applyFont="1" applyFill="1" applyBorder="1" applyAlignment="1">
      <alignment horizontal="center" wrapText="1"/>
    </xf>
    <xf numFmtId="0" fontId="11" fillId="14" borderId="1" xfId="0" applyFont="1" applyFill="1" applyBorder="1" applyAlignment="1">
      <alignment horizontal="center" wrapText="1"/>
    </xf>
    <xf numFmtId="0" fontId="11" fillId="11" borderId="1" xfId="0" applyFont="1" applyFill="1" applyBorder="1" applyAlignment="1">
      <alignment horizontal="left"/>
    </xf>
    <xf numFmtId="0" fontId="11" fillId="13" borderId="1" xfId="0" applyFont="1" applyFill="1" applyBorder="1" applyAlignment="1">
      <alignment horizontal="left"/>
    </xf>
    <xf numFmtId="0" fontId="4" fillId="16" borderId="0" xfId="7" applyFont="1" applyFill="1" applyBorder="1" applyAlignment="1">
      <alignment horizontal="center" vertical="center" wrapText="1"/>
    </xf>
    <xf numFmtId="0" fontId="4" fillId="16" borderId="1" xfId="7" applyFont="1" applyFill="1" applyBorder="1" applyAlignment="1">
      <alignment horizontal="center" vertical="center" wrapText="1"/>
    </xf>
    <xf numFmtId="0" fontId="4" fillId="16" borderId="2" xfId="7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4" fillId="25" borderId="2" xfId="0" applyFont="1" applyFill="1" applyBorder="1" applyAlignment="1">
      <alignment horizontal="center" vertical="center" wrapText="1"/>
    </xf>
    <xf numFmtId="0" fontId="4" fillId="25" borderId="0" xfId="0" applyFont="1" applyFill="1" applyBorder="1" applyAlignment="1">
      <alignment horizontal="center" vertical="center" wrapText="1"/>
    </xf>
    <xf numFmtId="0" fontId="4" fillId="25" borderId="1" xfId="0" applyFont="1" applyFill="1" applyBorder="1" applyAlignment="1">
      <alignment horizontal="center" vertical="center" wrapText="1"/>
    </xf>
    <xf numFmtId="0" fontId="9" fillId="25" borderId="2" xfId="0" applyFont="1" applyFill="1" applyBorder="1" applyAlignment="1">
      <alignment horizontal="center" vertical="center" wrapText="1"/>
    </xf>
    <xf numFmtId="0" fontId="9" fillId="25" borderId="0" xfId="0" applyFont="1" applyFill="1" applyBorder="1" applyAlignment="1">
      <alignment horizontal="center" vertical="center" wrapText="1"/>
    </xf>
    <xf numFmtId="0" fontId="9" fillId="25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justify" wrapText="1"/>
    </xf>
    <xf numFmtId="0" fontId="4" fillId="0" borderId="0" xfId="0" applyFont="1" applyFill="1" applyBorder="1" applyAlignment="1">
      <alignment wrapTex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wrapText="1"/>
    </xf>
    <xf numFmtId="0" fontId="9" fillId="25" borderId="5" xfId="0" applyFont="1" applyFill="1" applyBorder="1" applyAlignment="1">
      <alignment horizontal="center" vertical="center" wrapText="1"/>
    </xf>
    <xf numFmtId="0" fontId="22" fillId="0" borderId="0" xfId="11" applyFont="1"/>
    <xf numFmtId="0" fontId="22" fillId="0" borderId="0" xfId="11" applyFont="1" applyAlignment="1">
      <alignment horizontal="center"/>
    </xf>
    <xf numFmtId="0" fontId="22" fillId="11" borderId="0" xfId="11" applyFont="1" applyFill="1"/>
    <xf numFmtId="0" fontId="22" fillId="11" borderId="0" xfId="11" applyFont="1" applyFill="1" applyAlignment="1">
      <alignment horizontal="left"/>
    </xf>
    <xf numFmtId="2" fontId="22" fillId="11" borderId="0" xfId="11" applyNumberFormat="1" applyFont="1" applyFill="1" applyAlignment="1">
      <alignment horizontal="center"/>
    </xf>
    <xf numFmtId="1" fontId="24" fillId="24" borderId="0" xfId="12" applyNumberFormat="1" applyFont="1" applyFill="1" applyBorder="1" applyAlignment="1">
      <alignment horizontal="left" vertical="center" wrapText="1"/>
    </xf>
    <xf numFmtId="166" fontId="22" fillId="0" borderId="0" xfId="11" applyNumberFormat="1" applyFont="1" applyAlignment="1">
      <alignment horizontal="right"/>
    </xf>
    <xf numFmtId="0" fontId="22" fillId="0" borderId="0" xfId="11" applyFont="1" applyAlignment="1">
      <alignment horizontal="left"/>
    </xf>
    <xf numFmtId="0" fontId="22" fillId="0" borderId="0" xfId="11" applyFont="1" applyBorder="1"/>
    <xf numFmtId="168" fontId="22" fillId="0" borderId="1" xfId="11" applyNumberFormat="1" applyFont="1" applyBorder="1"/>
    <xf numFmtId="1" fontId="25" fillId="0" borderId="1" xfId="11" applyNumberFormat="1" applyFont="1" applyFill="1" applyBorder="1"/>
    <xf numFmtId="166" fontId="22" fillId="0" borderId="0" xfId="11" applyNumberFormat="1" applyFont="1" applyBorder="1"/>
    <xf numFmtId="166" fontId="22" fillId="0" borderId="1" xfId="11" applyNumberFormat="1" applyFont="1" applyBorder="1"/>
    <xf numFmtId="0" fontId="22" fillId="0" borderId="1" xfId="11" applyFont="1" applyBorder="1" applyAlignment="1">
      <alignment horizontal="center"/>
    </xf>
    <xf numFmtId="1" fontId="24" fillId="0" borderId="1" xfId="12" applyNumberFormat="1" applyFont="1" applyFill="1" applyBorder="1" applyAlignment="1">
      <alignment horizontal="center" vertical="center"/>
    </xf>
    <xf numFmtId="168" fontId="26" fillId="0" borderId="1" xfId="12" applyNumberFormat="1" applyFont="1" applyFill="1" applyBorder="1" applyAlignment="1">
      <alignment horizontal="right" vertical="center"/>
    </xf>
    <xf numFmtId="166" fontId="26" fillId="0" borderId="1" xfId="12" applyNumberFormat="1" applyFont="1" applyFill="1" applyBorder="1" applyAlignment="1">
      <alignment horizontal="right" vertical="center"/>
    </xf>
    <xf numFmtId="168" fontId="22" fillId="0" borderId="0" xfId="11" applyNumberFormat="1" applyFont="1"/>
    <xf numFmtId="1" fontId="25" fillId="0" borderId="0" xfId="11" applyNumberFormat="1" applyFont="1" applyFill="1"/>
    <xf numFmtId="166" fontId="22" fillId="0" borderId="0" xfId="11" applyNumberFormat="1" applyFont="1"/>
    <xf numFmtId="1" fontId="24" fillId="0" borderId="0" xfId="12" applyNumberFormat="1" applyFont="1" applyFill="1" applyBorder="1" applyAlignment="1">
      <alignment horizontal="center" vertical="center"/>
    </xf>
    <xf numFmtId="168" fontId="26" fillId="0" borderId="0" xfId="12" applyNumberFormat="1" applyFont="1" applyFill="1" applyBorder="1" applyAlignment="1">
      <alignment horizontal="right" vertical="center"/>
    </xf>
    <xf numFmtId="166" fontId="26" fillId="0" borderId="0" xfId="12" applyNumberFormat="1" applyFont="1" applyFill="1" applyBorder="1" applyAlignment="1">
      <alignment horizontal="right" vertical="center"/>
    </xf>
    <xf numFmtId="168" fontId="28" fillId="0" borderId="0" xfId="13" applyNumberFormat="1" applyFont="1" applyFill="1" applyBorder="1"/>
    <xf numFmtId="168" fontId="28" fillId="0" borderId="1" xfId="13" applyNumberFormat="1" applyFont="1" applyFill="1" applyBorder="1"/>
    <xf numFmtId="1" fontId="24" fillId="0" borderId="1" xfId="12" applyNumberFormat="1" applyFont="1" applyFill="1" applyBorder="1" applyAlignment="1">
      <alignment horizontal="right" vertical="center"/>
    </xf>
    <xf numFmtId="1" fontId="24" fillId="0" borderId="0" xfId="12" applyNumberFormat="1" applyFont="1" applyFill="1" applyBorder="1" applyAlignment="1">
      <alignment horizontal="right" vertical="center"/>
    </xf>
    <xf numFmtId="166" fontId="22" fillId="0" borderId="0" xfId="11" applyNumberFormat="1" applyFont="1" applyFill="1"/>
    <xf numFmtId="166" fontId="22" fillId="11" borderId="0" xfId="11" applyNumberFormat="1" applyFont="1" applyFill="1"/>
    <xf numFmtId="168" fontId="22" fillId="11" borderId="0" xfId="11" applyNumberFormat="1" applyFont="1" applyFill="1"/>
    <xf numFmtId="1" fontId="25" fillId="11" borderId="0" xfId="11" applyNumberFormat="1" applyFont="1" applyFill="1"/>
    <xf numFmtId="166" fontId="29" fillId="0" borderId="0" xfId="11" applyNumberFormat="1" applyFont="1"/>
    <xf numFmtId="166" fontId="29" fillId="0" borderId="0" xfId="12" applyNumberFormat="1" applyFont="1" applyFill="1" applyBorder="1" applyAlignment="1">
      <alignment horizontal="right" vertical="center"/>
    </xf>
    <xf numFmtId="168" fontId="28" fillId="11" borderId="0" xfId="13" applyNumberFormat="1" applyFont="1" applyFill="1" applyBorder="1"/>
    <xf numFmtId="1" fontId="24" fillId="11" borderId="0" xfId="12" applyNumberFormat="1" applyFont="1" applyFill="1" applyBorder="1" applyAlignment="1">
      <alignment horizontal="right" vertical="center"/>
    </xf>
    <xf numFmtId="166" fontId="26" fillId="0" borderId="0" xfId="11" applyNumberFormat="1" applyFont="1"/>
    <xf numFmtId="166" fontId="29" fillId="11" borderId="0" xfId="11" applyNumberFormat="1" applyFont="1" applyFill="1"/>
    <xf numFmtId="1" fontId="24" fillId="11" borderId="0" xfId="12" applyNumberFormat="1" applyFont="1" applyFill="1" applyBorder="1" applyAlignment="1">
      <alignment horizontal="center" vertical="center"/>
    </xf>
    <xf numFmtId="0" fontId="22" fillId="0" borderId="0" xfId="11" applyFont="1" applyFill="1" applyBorder="1" applyAlignment="1">
      <alignment horizontal="center" wrapText="1"/>
    </xf>
    <xf numFmtId="166" fontId="22" fillId="0" borderId="0" xfId="11" applyNumberFormat="1" applyFont="1" applyFill="1" applyBorder="1"/>
    <xf numFmtId="0" fontId="22" fillId="0" borderId="0" xfId="11" applyFont="1" applyFill="1" applyBorder="1"/>
    <xf numFmtId="0" fontId="25" fillId="24" borderId="1" xfId="11" applyFont="1" applyFill="1" applyBorder="1" applyAlignment="1">
      <alignment horizontal="center" vertical="center" wrapText="1"/>
    </xf>
    <xf numFmtId="0" fontId="25" fillId="24" borderId="1" xfId="11" applyFont="1" applyFill="1" applyBorder="1" applyAlignment="1">
      <alignment horizontal="center" wrapText="1"/>
    </xf>
    <xf numFmtId="190" fontId="24" fillId="24" borderId="1" xfId="12" applyFont="1" applyFill="1" applyBorder="1" applyAlignment="1">
      <alignment horizontal="center" vertical="center" wrapText="1"/>
    </xf>
    <xf numFmtId="190" fontId="24" fillId="0" borderId="0" xfId="12" applyFont="1" applyFill="1" applyBorder="1" applyAlignment="1">
      <alignment horizontal="center" vertical="center" wrapText="1"/>
    </xf>
    <xf numFmtId="190" fontId="24" fillId="26" borderId="1" xfId="12" applyFont="1" applyFill="1" applyBorder="1" applyAlignment="1">
      <alignment horizontal="center" vertical="center" wrapText="1"/>
    </xf>
    <xf numFmtId="190" fontId="24" fillId="26" borderId="1" xfId="12" applyFont="1" applyFill="1" applyBorder="1" applyAlignment="1">
      <alignment horizontal="center" vertical="center" wrapText="1"/>
    </xf>
    <xf numFmtId="166" fontId="26" fillId="0" borderId="0" xfId="14" applyNumberFormat="1" applyFont="1" applyBorder="1" applyAlignment="1">
      <alignment horizontal="center" vertical="center"/>
    </xf>
    <xf numFmtId="166" fontId="24" fillId="0" borderId="5" xfId="14" applyNumberFormat="1" applyFont="1" applyBorder="1" applyAlignment="1">
      <alignment horizontal="center" vertical="center"/>
    </xf>
    <xf numFmtId="1" fontId="24" fillId="0" borderId="5" xfId="12" applyNumberFormat="1" applyFont="1" applyFill="1" applyBorder="1" applyAlignment="1">
      <alignment horizontal="center" vertical="center"/>
    </xf>
    <xf numFmtId="0" fontId="25" fillId="24" borderId="0" xfId="11" applyFont="1" applyFill="1" applyBorder="1" applyAlignment="1">
      <alignment horizontal="center" vertical="center" wrapText="1"/>
    </xf>
    <xf numFmtId="0" fontId="25" fillId="24" borderId="0" xfId="11" applyFont="1" applyFill="1" applyBorder="1" applyAlignment="1">
      <alignment horizontal="center" wrapText="1"/>
    </xf>
    <xf numFmtId="190" fontId="24" fillId="24" borderId="0" xfId="12" applyFont="1" applyFill="1" applyBorder="1" applyAlignment="1">
      <alignment horizontal="center" vertical="center" wrapText="1"/>
    </xf>
    <xf numFmtId="190" fontId="24" fillId="26" borderId="0" xfId="12" applyFont="1" applyFill="1" applyBorder="1" applyAlignment="1">
      <alignment horizontal="center" vertical="center" wrapText="1"/>
    </xf>
    <xf numFmtId="190" fontId="24" fillId="26" borderId="0" xfId="12" applyFont="1" applyFill="1" applyBorder="1" applyAlignment="1">
      <alignment horizontal="center" vertical="center" wrapText="1"/>
    </xf>
    <xf numFmtId="0" fontId="22" fillId="0" borderId="0" xfId="11" applyFont="1" applyFill="1"/>
    <xf numFmtId="166" fontId="24" fillId="0" borderId="0" xfId="14" applyNumberFormat="1" applyFont="1" applyFill="1" applyBorder="1" applyAlignment="1">
      <alignment horizontal="center" vertical="center" wrapText="1"/>
    </xf>
    <xf numFmtId="190" fontId="24" fillId="0" borderId="1" xfId="12" applyFont="1" applyFill="1" applyBorder="1" applyAlignment="1">
      <alignment horizontal="left" vertical="center" wrapText="1"/>
    </xf>
    <xf numFmtId="0" fontId="25" fillId="24" borderId="2" xfId="11" applyFont="1" applyFill="1" applyBorder="1" applyAlignment="1">
      <alignment horizontal="center" vertical="center" wrapText="1"/>
    </xf>
    <xf numFmtId="0" fontId="25" fillId="24" borderId="2" xfId="11" applyFont="1" applyFill="1" applyBorder="1" applyAlignment="1">
      <alignment horizontal="center" wrapText="1"/>
    </xf>
    <xf numFmtId="190" fontId="24" fillId="24" borderId="2" xfId="12" applyFont="1" applyFill="1" applyBorder="1" applyAlignment="1">
      <alignment horizontal="center" vertical="center" wrapText="1"/>
    </xf>
    <xf numFmtId="190" fontId="24" fillId="26" borderId="2" xfId="12" applyFont="1" applyFill="1" applyBorder="1" applyAlignment="1">
      <alignment horizontal="center" vertical="center" wrapText="1"/>
    </xf>
    <xf numFmtId="0" fontId="25" fillId="0" borderId="0" xfId="11" applyFont="1" applyFill="1"/>
    <xf numFmtId="190" fontId="24" fillId="0" borderId="0" xfId="12" applyFont="1" applyFill="1" applyBorder="1" applyAlignment="1">
      <alignment vertical="center" wrapText="1"/>
    </xf>
    <xf numFmtId="190" fontId="24" fillId="0" borderId="1" xfId="12" applyFont="1" applyFill="1" applyBorder="1" applyAlignment="1">
      <alignment vertical="center" wrapText="1"/>
    </xf>
    <xf numFmtId="0" fontId="22" fillId="0" borderId="1" xfId="11" applyFont="1" applyFill="1" applyBorder="1"/>
    <xf numFmtId="166" fontId="24" fillId="0" borderId="0" xfId="14" applyNumberFormat="1" applyFont="1" applyFill="1" applyBorder="1" applyAlignment="1">
      <alignment vertical="center" wrapText="1"/>
    </xf>
  </cellXfs>
  <cellStyles count="15">
    <cellStyle name="Hipervínculo" xfId="9" builtinId="8"/>
    <cellStyle name="Millares" xfId="4" builtinId="3"/>
    <cellStyle name="Normal" xfId="0" builtinId="0"/>
    <cellStyle name="Normal 10" xfId="6"/>
    <cellStyle name="Normal 11" xfId="1"/>
    <cellStyle name="Normal 2" xfId="7"/>
    <cellStyle name="Normal 3" xfId="13"/>
    <cellStyle name="Normal 3 2" xfId="3"/>
    <cellStyle name="Normal 4" xfId="5"/>
    <cellStyle name="Normal 4 2" xfId="11"/>
    <cellStyle name="Normal_821" xfId="2"/>
    <cellStyle name="Normal_C17.45" xfId="14"/>
    <cellStyle name="Normal_C17.47" xfId="12"/>
    <cellStyle name="Normal_C18_1 2" xfId="8"/>
    <cellStyle name="Normal_C18_13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LN ITI, 1925-2025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4553149606299209E-2"/>
          <c:y val="0.17171296296296298"/>
          <c:w val="0.89655796150481193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'Terminos de Int'!$D$4</c:f>
              <c:strCache>
                <c:ptCount val="1"/>
                <c:pt idx="0">
                  <c:v>LN ITI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9934923388813687"/>
                  <c:y val="9.438173769051401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'Terminos de Int'!$A$5:$A$105</c:f>
              <c:numCache>
                <c:formatCode>0</c:formatCode>
                <c:ptCount val="101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  <c:pt idx="40">
                  <c:v>1965</c:v>
                </c:pt>
                <c:pt idx="41">
                  <c:v>1966</c:v>
                </c:pt>
                <c:pt idx="42">
                  <c:v>1967</c:v>
                </c:pt>
                <c:pt idx="43">
                  <c:v>1968</c:v>
                </c:pt>
                <c:pt idx="44">
                  <c:v>1969</c:v>
                </c:pt>
                <c:pt idx="45">
                  <c:v>1970</c:v>
                </c:pt>
                <c:pt idx="46">
                  <c:v>1971</c:v>
                </c:pt>
                <c:pt idx="47">
                  <c:v>1972</c:v>
                </c:pt>
                <c:pt idx="48">
                  <c:v>1973</c:v>
                </c:pt>
                <c:pt idx="49">
                  <c:v>1974</c:v>
                </c:pt>
                <c:pt idx="50">
                  <c:v>1975</c:v>
                </c:pt>
                <c:pt idx="51">
                  <c:v>1976</c:v>
                </c:pt>
                <c:pt idx="52">
                  <c:v>1977</c:v>
                </c:pt>
                <c:pt idx="53">
                  <c:v>1978</c:v>
                </c:pt>
                <c:pt idx="54">
                  <c:v>1979</c:v>
                </c:pt>
                <c:pt idx="55">
                  <c:v>1980</c:v>
                </c:pt>
                <c:pt idx="56">
                  <c:v>1981</c:v>
                </c:pt>
                <c:pt idx="57">
                  <c:v>1982</c:v>
                </c:pt>
                <c:pt idx="58">
                  <c:v>1983</c:v>
                </c:pt>
                <c:pt idx="59">
                  <c:v>1984</c:v>
                </c:pt>
                <c:pt idx="60">
                  <c:v>1985</c:v>
                </c:pt>
                <c:pt idx="61">
                  <c:v>1986</c:v>
                </c:pt>
                <c:pt idx="62">
                  <c:v>1987</c:v>
                </c:pt>
                <c:pt idx="63">
                  <c:v>1988</c:v>
                </c:pt>
                <c:pt idx="64">
                  <c:v>1989</c:v>
                </c:pt>
                <c:pt idx="65">
                  <c:v>1990</c:v>
                </c:pt>
                <c:pt idx="66">
                  <c:v>1991</c:v>
                </c:pt>
                <c:pt idx="67">
                  <c:v>1992</c:v>
                </c:pt>
                <c:pt idx="68">
                  <c:v>1993</c:v>
                </c:pt>
                <c:pt idx="69">
                  <c:v>1994</c:v>
                </c:pt>
                <c:pt idx="70">
                  <c:v>1995</c:v>
                </c:pt>
                <c:pt idx="71">
                  <c:v>1996</c:v>
                </c:pt>
                <c:pt idx="72">
                  <c:v>1997</c:v>
                </c:pt>
                <c:pt idx="73">
                  <c:v>1998</c:v>
                </c:pt>
                <c:pt idx="74">
                  <c:v>1999</c:v>
                </c:pt>
                <c:pt idx="75">
                  <c:v>2000</c:v>
                </c:pt>
                <c:pt idx="76">
                  <c:v>2001</c:v>
                </c:pt>
                <c:pt idx="77">
                  <c:v>2002</c:v>
                </c:pt>
                <c:pt idx="78">
                  <c:v>2003</c:v>
                </c:pt>
                <c:pt idx="79">
                  <c:v>2004</c:v>
                </c:pt>
                <c:pt idx="80">
                  <c:v>2005</c:v>
                </c:pt>
                <c:pt idx="81">
                  <c:v>2006</c:v>
                </c:pt>
                <c:pt idx="82">
                  <c:v>2007</c:v>
                </c:pt>
                <c:pt idx="83">
                  <c:v>2008</c:v>
                </c:pt>
                <c:pt idx="84">
                  <c:v>2009</c:v>
                </c:pt>
                <c:pt idx="85">
                  <c:v>2010</c:v>
                </c:pt>
                <c:pt idx="86">
                  <c:v>2011</c:v>
                </c:pt>
                <c:pt idx="87">
                  <c:v>2012</c:v>
                </c:pt>
                <c:pt idx="88">
                  <c:v>2013</c:v>
                </c:pt>
                <c:pt idx="89">
                  <c:v>2014</c:v>
                </c:pt>
                <c:pt idx="90">
                  <c:v>2015</c:v>
                </c:pt>
                <c:pt idx="91">
                  <c:v>2016</c:v>
                </c:pt>
                <c:pt idx="92">
                  <c:v>2017</c:v>
                </c:pt>
                <c:pt idx="93">
                  <c:v>2018</c:v>
                </c:pt>
                <c:pt idx="94">
                  <c:v>2019</c:v>
                </c:pt>
                <c:pt idx="95">
                  <c:v>2020</c:v>
                </c:pt>
                <c:pt idx="96">
                  <c:v>2021</c:v>
                </c:pt>
                <c:pt idx="97">
                  <c:v>2022</c:v>
                </c:pt>
                <c:pt idx="98">
                  <c:v>2023</c:v>
                </c:pt>
                <c:pt idx="99">
                  <c:v>2024</c:v>
                </c:pt>
                <c:pt idx="100">
                  <c:v>2025</c:v>
                </c:pt>
              </c:numCache>
            </c:numRef>
          </c:cat>
          <c:val>
            <c:numRef>
              <c:f>'Terminos de Int'!$D$5:$D$105</c:f>
              <c:numCache>
                <c:formatCode>0.0</c:formatCode>
                <c:ptCount val="101"/>
                <c:pt idx="0">
                  <c:v>4.6219933961290209</c:v>
                </c:pt>
                <c:pt idx="1">
                  <c:v>4.6867623964997875</c:v>
                </c:pt>
                <c:pt idx="2">
                  <c:v>4.6428300982690196</c:v>
                </c:pt>
                <c:pt idx="3">
                  <c:v>4.6002319043475088</c:v>
                </c:pt>
                <c:pt idx="4">
                  <c:v>4.5092601261417826</c:v>
                </c:pt>
                <c:pt idx="5">
                  <c:v>4.414514758552416</c:v>
                </c:pt>
                <c:pt idx="6">
                  <c:v>4.2112960981905552</c:v>
                </c:pt>
                <c:pt idx="7">
                  <c:v>3.9901080595992378</c:v>
                </c:pt>
                <c:pt idx="8">
                  <c:v>4.1330999648444662</c:v>
                </c:pt>
                <c:pt idx="9">
                  <c:v>4.2318609206455848</c:v>
                </c:pt>
                <c:pt idx="10">
                  <c:v>4.2435569604087764</c:v>
                </c:pt>
                <c:pt idx="11">
                  <c:v>4.2538134605759659</c:v>
                </c:pt>
                <c:pt idx="12">
                  <c:v>4.3190645129169214</c:v>
                </c:pt>
                <c:pt idx="13">
                  <c:v>4.3</c:v>
                </c:pt>
                <c:pt idx="14">
                  <c:v>4.2</c:v>
                </c:pt>
                <c:pt idx="15">
                  <c:v>4.2502015031274443</c:v>
                </c:pt>
                <c:pt idx="16">
                  <c:v>4.0859280162051927</c:v>
                </c:pt>
                <c:pt idx="17">
                  <c:v>4.1773075748675756</c:v>
                </c:pt>
                <c:pt idx="18">
                  <c:v>4.3326365904624646</c:v>
                </c:pt>
                <c:pt idx="19">
                  <c:v>4.4609033940386604</c:v>
                </c:pt>
                <c:pt idx="20">
                  <c:v>4.5513835989530245</c:v>
                </c:pt>
                <c:pt idx="21">
                  <c:v>4.5383565006294218</c:v>
                </c:pt>
                <c:pt idx="22">
                  <c:v>4.609356812124509</c:v>
                </c:pt>
                <c:pt idx="23">
                  <c:v>4.6799401079202507</c:v>
                </c:pt>
                <c:pt idx="24">
                  <c:v>4.5077559007552859</c:v>
                </c:pt>
                <c:pt idx="25">
                  <c:v>4.6051701859880918</c:v>
                </c:pt>
                <c:pt idx="26">
                  <c:v>4.6351278779069274</c:v>
                </c:pt>
                <c:pt idx="27">
                  <c:v>4.622704760199567</c:v>
                </c:pt>
                <c:pt idx="28">
                  <c:v>4.6002319043475088</c:v>
                </c:pt>
                <c:pt idx="29">
                  <c:v>4.5068021158915128</c:v>
                </c:pt>
                <c:pt idx="30">
                  <c:v>4.4256440780972142</c:v>
                </c:pt>
                <c:pt idx="31">
                  <c:v>4.4381152436511675</c:v>
                </c:pt>
                <c:pt idx="32">
                  <c:v>4.3632513397331261</c:v>
                </c:pt>
                <c:pt idx="33">
                  <c:v>4.2513089372130946</c:v>
                </c:pt>
                <c:pt idx="34">
                  <c:v>4.2368047402914897</c:v>
                </c:pt>
                <c:pt idx="35">
                  <c:v>4.1439722549793396</c:v>
                </c:pt>
                <c:pt idx="36">
                  <c:v>4.1649666858155543</c:v>
                </c:pt>
                <c:pt idx="37">
                  <c:v>4.1033514606965609</c:v>
                </c:pt>
                <c:pt idx="38">
                  <c:v>4.1645379371576121</c:v>
                </c:pt>
                <c:pt idx="39">
                  <c:v>4.1229552169284283</c:v>
                </c:pt>
                <c:pt idx="40">
                  <c:v>4.102725199545989</c:v>
                </c:pt>
                <c:pt idx="41">
                  <c:v>4.115859807029735</c:v>
                </c:pt>
                <c:pt idx="42">
                  <c:v>4.1013553974042471</c:v>
                </c:pt>
                <c:pt idx="43">
                  <c:v>4.1613752144864904</c:v>
                </c:pt>
                <c:pt idx="44">
                  <c:v>4.1485391355254055</c:v>
                </c:pt>
                <c:pt idx="45">
                  <c:v>4.2435569604087764</c:v>
                </c:pt>
                <c:pt idx="46">
                  <c:v>4.2814156223440589</c:v>
                </c:pt>
                <c:pt idx="47">
                  <c:v>4.3082856817559509</c:v>
                </c:pt>
                <c:pt idx="48">
                  <c:v>4.4221488100304871</c:v>
                </c:pt>
                <c:pt idx="49">
                  <c:v>4.359907628344649</c:v>
                </c:pt>
                <c:pt idx="50">
                  <c:v>4.258541214624505</c:v>
                </c:pt>
                <c:pt idx="51">
                  <c:v>4.4006231757756797</c:v>
                </c:pt>
                <c:pt idx="52">
                  <c:v>4.3946059961692701</c:v>
                </c:pt>
                <c:pt idx="53">
                  <c:v>4.3150187791084589</c:v>
                </c:pt>
                <c:pt idx="54">
                  <c:v>4.4083142686105239</c:v>
                </c:pt>
                <c:pt idx="55">
                  <c:v>4.509935715976999</c:v>
                </c:pt>
                <c:pt idx="56">
                  <c:v>4.478915651896143</c:v>
                </c:pt>
                <c:pt idx="57">
                  <c:v>4.3447919287335761</c:v>
                </c:pt>
                <c:pt idx="58">
                  <c:v>4.2522824257081204</c:v>
                </c:pt>
                <c:pt idx="59">
                  <c:v>4.2393309987630987</c:v>
                </c:pt>
                <c:pt idx="60">
                  <c:v>4.1808940628033255</c:v>
                </c:pt>
                <c:pt idx="61">
                  <c:v>3.8121572032520818</c:v>
                </c:pt>
                <c:pt idx="62">
                  <c:v>3.9288120166470275</c:v>
                </c:pt>
                <c:pt idx="63">
                  <c:v>3.8167298899262931</c:v>
                </c:pt>
                <c:pt idx="64">
                  <c:v>3.8590527121221654</c:v>
                </c:pt>
                <c:pt idx="65">
                  <c:v>3.9109579931886804</c:v>
                </c:pt>
                <c:pt idx="66">
                  <c:v>3.8157071477684781</c:v>
                </c:pt>
                <c:pt idx="67">
                  <c:v>3.8143665433601681</c:v>
                </c:pt>
                <c:pt idx="68">
                  <c:v>3.7600255911239695</c:v>
                </c:pt>
                <c:pt idx="69">
                  <c:v>3.8196258095872819</c:v>
                </c:pt>
                <c:pt idx="70">
                  <c:v>3.8124068595294247</c:v>
                </c:pt>
                <c:pt idx="71">
                  <c:v>3.8300944751646768</c:v>
                </c:pt>
                <c:pt idx="72">
                  <c:v>3.8091966859220485</c:v>
                </c:pt>
                <c:pt idx="73">
                  <c:v>3.7564791580019881</c:v>
                </c:pt>
                <c:pt idx="74">
                  <c:v>3.8085422598603529</c:v>
                </c:pt>
                <c:pt idx="75">
                  <c:v>3.8479519659839814</c:v>
                </c:pt>
                <c:pt idx="76">
                  <c:v>3.8184423125217339</c:v>
                </c:pt>
                <c:pt idx="77">
                  <c:v>3.8503760131406244</c:v>
                </c:pt>
                <c:pt idx="78">
                  <c:v>3.8725361526766147</c:v>
                </c:pt>
                <c:pt idx="79">
                  <c:v>3.928469063816749</c:v>
                </c:pt>
                <c:pt idx="80">
                  <c:v>3.9613905829913048</c:v>
                </c:pt>
                <c:pt idx="81">
                  <c:v>3.9863656370962293</c:v>
                </c:pt>
                <c:pt idx="82">
                  <c:v>3.9856296229306269</c:v>
                </c:pt>
                <c:pt idx="83">
                  <c:v>3.9948789981582253</c:v>
                </c:pt>
                <c:pt idx="84">
                  <c:v>3.8857789544886581</c:v>
                </c:pt>
                <c:pt idx="85">
                  <c:v>3.9515821918770717</c:v>
                </c:pt>
                <c:pt idx="86">
                  <c:v>4.0183929125754725</c:v>
                </c:pt>
                <c:pt idx="87">
                  <c:v>3.9784893309791629</c:v>
                </c:pt>
                <c:pt idx="88">
                  <c:v>3.9780140577231085</c:v>
                </c:pt>
                <c:pt idx="89">
                  <c:v>3.9257420718066136</c:v>
                </c:pt>
                <c:pt idx="90">
                  <c:v>3.7795604931860347</c:v>
                </c:pt>
                <c:pt idx="91">
                  <c:v>3.721245515462797</c:v>
                </c:pt>
                <c:pt idx="92">
                  <c:v>3.7679770022838279</c:v>
                </c:pt>
                <c:pt idx="93">
                  <c:v>3.7854835579318156</c:v>
                </c:pt>
                <c:pt idx="94">
                  <c:v>3.7974149626810392</c:v>
                </c:pt>
                <c:pt idx="95">
                  <c:v>3.7421162371158432</c:v>
                </c:pt>
                <c:pt idx="96">
                  <c:v>3.7447465365551191</c:v>
                </c:pt>
                <c:pt idx="97">
                  <c:v>3.6980941625428532</c:v>
                </c:pt>
                <c:pt idx="98">
                  <c:v>3.7858812617346786</c:v>
                </c:pt>
                <c:pt idx="99">
                  <c:v>3.7925832466388396</c:v>
                </c:pt>
                <c:pt idx="100">
                  <c:v>3.7591970040515608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1110768"/>
        <c:axId val="1781194192"/>
      </c:lineChart>
      <c:catAx>
        <c:axId val="17111107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94192"/>
        <c:crosses val="autoZero"/>
        <c:auto val="1"/>
        <c:lblAlgn val="ctr"/>
        <c:lblOffset val="100"/>
        <c:noMultiLvlLbl val="0"/>
      </c:catAx>
      <c:valAx>
        <c:axId val="1781194192"/>
        <c:scaling>
          <c:orientation val="minMax"/>
          <c:max val="5.3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1110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LN X, 1925-2000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86303443807558"/>
          <c:y val="0.17171296296296298"/>
          <c:w val="0.80603806765967845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'Terminos de Int'!$B$4</c:f>
              <c:strCache>
                <c:ptCount val="1"/>
                <c:pt idx="0">
                  <c:v>LNX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6113568297665564E-4"/>
                  <c:y val="0.318483351345787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'Terminos de Int'!$A$5:$A$80</c:f>
              <c:numCache>
                <c:formatCode>0</c:formatCode>
                <c:ptCount val="7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  <c:pt idx="40">
                  <c:v>1965</c:v>
                </c:pt>
                <c:pt idx="41">
                  <c:v>1966</c:v>
                </c:pt>
                <c:pt idx="42">
                  <c:v>1967</c:v>
                </c:pt>
                <c:pt idx="43">
                  <c:v>1968</c:v>
                </c:pt>
                <c:pt idx="44">
                  <c:v>1969</c:v>
                </c:pt>
                <c:pt idx="45">
                  <c:v>1970</c:v>
                </c:pt>
                <c:pt idx="46">
                  <c:v>1971</c:v>
                </c:pt>
                <c:pt idx="47">
                  <c:v>1972</c:v>
                </c:pt>
                <c:pt idx="48">
                  <c:v>1973</c:v>
                </c:pt>
                <c:pt idx="49">
                  <c:v>1974</c:v>
                </c:pt>
                <c:pt idx="50">
                  <c:v>1975</c:v>
                </c:pt>
                <c:pt idx="51">
                  <c:v>1976</c:v>
                </c:pt>
                <c:pt idx="52">
                  <c:v>1977</c:v>
                </c:pt>
                <c:pt idx="53">
                  <c:v>1978</c:v>
                </c:pt>
                <c:pt idx="54">
                  <c:v>1979</c:v>
                </c:pt>
                <c:pt idx="55">
                  <c:v>1980</c:v>
                </c:pt>
                <c:pt idx="56">
                  <c:v>1981</c:v>
                </c:pt>
                <c:pt idx="57">
                  <c:v>1982</c:v>
                </c:pt>
                <c:pt idx="58">
                  <c:v>1983</c:v>
                </c:pt>
                <c:pt idx="59">
                  <c:v>1984</c:v>
                </c:pt>
                <c:pt idx="60">
                  <c:v>1985</c:v>
                </c:pt>
                <c:pt idx="61">
                  <c:v>1986</c:v>
                </c:pt>
                <c:pt idx="62">
                  <c:v>1987</c:v>
                </c:pt>
                <c:pt idx="63">
                  <c:v>1988</c:v>
                </c:pt>
                <c:pt idx="64">
                  <c:v>1989</c:v>
                </c:pt>
                <c:pt idx="65">
                  <c:v>1990</c:v>
                </c:pt>
                <c:pt idx="66">
                  <c:v>1991</c:v>
                </c:pt>
                <c:pt idx="67">
                  <c:v>1992</c:v>
                </c:pt>
                <c:pt idx="68">
                  <c:v>1993</c:v>
                </c:pt>
                <c:pt idx="69">
                  <c:v>1994</c:v>
                </c:pt>
                <c:pt idx="70">
                  <c:v>1995</c:v>
                </c:pt>
                <c:pt idx="71">
                  <c:v>1996</c:v>
                </c:pt>
                <c:pt idx="72">
                  <c:v>1997</c:v>
                </c:pt>
                <c:pt idx="73">
                  <c:v>1998</c:v>
                </c:pt>
                <c:pt idx="74">
                  <c:v>1999</c:v>
                </c:pt>
                <c:pt idx="75">
                  <c:v>2000</c:v>
                </c:pt>
              </c:numCache>
            </c:numRef>
          </c:cat>
          <c:val>
            <c:numRef>
              <c:f>'Terminos de Int'!$B$5:$B$80</c:f>
              <c:numCache>
                <c:formatCode>0.0</c:formatCode>
                <c:ptCount val="76"/>
                <c:pt idx="0">
                  <c:v>3.9856870214480069</c:v>
                </c:pt>
                <c:pt idx="1">
                  <c:v>4.0684601088542784</c:v>
                </c:pt>
                <c:pt idx="2">
                  <c:v>4.0387282525386006</c:v>
                </c:pt>
                <c:pt idx="3">
                  <c:v>4.0500001384377375</c:v>
                </c:pt>
                <c:pt idx="4">
                  <c:v>3.9886770541541403</c:v>
                </c:pt>
                <c:pt idx="5">
                  <c:v>3.833713336106257</c:v>
                </c:pt>
                <c:pt idx="6">
                  <c:v>3.5231729202921822</c:v>
                </c:pt>
                <c:pt idx="7">
                  <c:v>3.1986184124228965</c:v>
                </c:pt>
                <c:pt idx="8">
                  <c:v>3.365454478219311</c:v>
                </c:pt>
                <c:pt idx="9">
                  <c:v>3.5604549589233594</c:v>
                </c:pt>
                <c:pt idx="10">
                  <c:v>3.6341426747145187</c:v>
                </c:pt>
                <c:pt idx="11">
                  <c:v>3.702771181103615</c:v>
                </c:pt>
                <c:pt idx="12">
                  <c:v>3.8182840682254593</c:v>
                </c:pt>
                <c:pt idx="13">
                  <c:v>3.5729100315350815</c:v>
                </c:pt>
                <c:pt idx="14">
                  <c:v>3.5635975508402722</c:v>
                </c:pt>
                <c:pt idx="15">
                  <c:v>3.8354934824405738</c:v>
                </c:pt>
                <c:pt idx="16">
                  <c:v>3.631599614738048</c:v>
                </c:pt>
                <c:pt idx="17">
                  <c:v>3.8033654646540516</c:v>
                </c:pt>
                <c:pt idx="18">
                  <c:v>3.989212441189971</c:v>
                </c:pt>
                <c:pt idx="19">
                  <c:v>4.1897098219223396</c:v>
                </c:pt>
                <c:pt idx="20">
                  <c:v>4.274221220594999</c:v>
                </c:pt>
                <c:pt idx="21">
                  <c:v>4.4599491752647751</c:v>
                </c:pt>
                <c:pt idx="22">
                  <c:v>4.6641378850404296</c:v>
                </c:pt>
                <c:pt idx="23">
                  <c:v>4.7213617795531855</c:v>
                </c:pt>
                <c:pt idx="24">
                  <c:v>4.5167614887483483</c:v>
                </c:pt>
                <c:pt idx="25">
                  <c:v>4.6051701859880918</c:v>
                </c:pt>
                <c:pt idx="26">
                  <c:v>4.7645599422198144</c:v>
                </c:pt>
                <c:pt idx="27">
                  <c:v>4.760719512430045</c:v>
                </c:pt>
                <c:pt idx="28">
                  <c:v>4.7680996197276677</c:v>
                </c:pt>
                <c:pt idx="29">
                  <c:v>4.6207725530196893</c:v>
                </c:pt>
                <c:pt idx="30">
                  <c:v>4.6225687712493002</c:v>
                </c:pt>
                <c:pt idx="31">
                  <c:v>4.662780966749791</c:v>
                </c:pt>
                <c:pt idx="32">
                  <c:v>4.6202213523309954</c:v>
                </c:pt>
                <c:pt idx="33">
                  <c:v>4.5292495741252692</c:v>
                </c:pt>
                <c:pt idx="34">
                  <c:v>4.4777530483580943</c:v>
                </c:pt>
                <c:pt idx="35">
                  <c:v>4.5123770129241425</c:v>
                </c:pt>
                <c:pt idx="36">
                  <c:v>4.5521513384119539</c:v>
                </c:pt>
                <c:pt idx="37">
                  <c:v>4.5382182441080294</c:v>
                </c:pt>
                <c:pt idx="38">
                  <c:v>4.591613918781313</c:v>
                </c:pt>
                <c:pt idx="39">
                  <c:v>4.6376941323200569</c:v>
                </c:pt>
                <c:pt idx="40">
                  <c:v>4.6225687712493002</c:v>
                </c:pt>
                <c:pt idx="41">
                  <c:v>4.6548668496938008</c:v>
                </c:pt>
                <c:pt idx="42">
                  <c:v>4.6650306864838074</c:v>
                </c:pt>
                <c:pt idx="43">
                  <c:v>4.7124853418156949</c:v>
                </c:pt>
                <c:pt idx="44">
                  <c:v>4.7114141044341959</c:v>
                </c:pt>
                <c:pt idx="45">
                  <c:v>4.7807641825689897</c:v>
                </c:pt>
                <c:pt idx="46">
                  <c:v>4.8524063151342736</c:v>
                </c:pt>
                <c:pt idx="47">
                  <c:v>4.9078154792810844</c:v>
                </c:pt>
                <c:pt idx="48">
                  <c:v>5.1141533172348623</c:v>
                </c:pt>
                <c:pt idx="49">
                  <c:v>5.2257304859663005</c:v>
                </c:pt>
                <c:pt idx="50">
                  <c:v>5.2302458935237803</c:v>
                </c:pt>
                <c:pt idx="51">
                  <c:v>5.422017895200641</c:v>
                </c:pt>
                <c:pt idx="52">
                  <c:v>5.4733672433814782</c:v>
                </c:pt>
                <c:pt idx="53">
                  <c:v>5.453872876200065</c:v>
                </c:pt>
                <c:pt idx="54">
                  <c:v>5.6639899950965296</c:v>
                </c:pt>
                <c:pt idx="55">
                  <c:v>5.8961212238708578</c:v>
                </c:pt>
                <c:pt idx="56">
                  <c:v>5.9429582588289955</c:v>
                </c:pt>
                <c:pt idx="57">
                  <c:v>5.8372346630720289</c:v>
                </c:pt>
                <c:pt idx="58">
                  <c:v>5.7698678266892172</c:v>
                </c:pt>
                <c:pt idx="59">
                  <c:v>5.7901570750493425</c:v>
                </c:pt>
                <c:pt idx="60">
                  <c:v>5.7327096640142887</c:v>
                </c:pt>
                <c:pt idx="61">
                  <c:v>5.3460019862019923</c:v>
                </c:pt>
                <c:pt idx="62">
                  <c:v>5.497181541701492</c:v>
                </c:pt>
                <c:pt idx="63">
                  <c:v>5.4424926636387827</c:v>
                </c:pt>
                <c:pt idx="64">
                  <c:v>5.5263290638908984</c:v>
                </c:pt>
                <c:pt idx="65">
                  <c:v>5.5963098746876891</c:v>
                </c:pt>
                <c:pt idx="66">
                  <c:v>5.5031974367984713</c:v>
                </c:pt>
                <c:pt idx="67">
                  <c:v>5.512576184769892</c:v>
                </c:pt>
                <c:pt idx="68">
                  <c:v>5.4715416576510245</c:v>
                </c:pt>
                <c:pt idx="69">
                  <c:v>5.5566688569872511</c:v>
                </c:pt>
                <c:pt idx="70">
                  <c:v>5.603598333021778</c:v>
                </c:pt>
                <c:pt idx="71">
                  <c:v>5.6229513715660557</c:v>
                </c:pt>
                <c:pt idx="72">
                  <c:v>5.6084219098129031</c:v>
                </c:pt>
                <c:pt idx="73">
                  <c:v>5.5482003462089056</c:v>
                </c:pt>
                <c:pt idx="74">
                  <c:v>5.5919810309637725</c:v>
                </c:pt>
                <c:pt idx="75">
                  <c:v>5.6612312683202735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183856"/>
        <c:axId val="1781192560"/>
      </c:lineChart>
      <c:dateAx>
        <c:axId val="1781183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92560"/>
        <c:crosses val="autoZero"/>
        <c:auto val="0"/>
        <c:lblOffset val="100"/>
        <c:baseTimeUnit val="days"/>
        <c:majorUnit val="10"/>
        <c:majorTimeUnit val="days"/>
      </c:dateAx>
      <c:valAx>
        <c:axId val="1781192560"/>
        <c:scaling>
          <c:orientation val="minMax"/>
          <c:max val="6.5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LN Índice Exp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8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LN M, 1925-2000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189964720744072"/>
          <c:y val="0.17171296296296298"/>
          <c:w val="0.7892113548150621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'Terminos de Int'!$C$4</c:f>
              <c:strCache>
                <c:ptCount val="1"/>
                <c:pt idx="0">
                  <c:v>LNM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0951558112592534E-3"/>
                  <c:y val="0.42132545931758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'Terminos de Int'!$A$5:$A$80</c:f>
              <c:numCache>
                <c:formatCode>0</c:formatCode>
                <c:ptCount val="7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  <c:pt idx="40">
                  <c:v>1965</c:v>
                </c:pt>
                <c:pt idx="41">
                  <c:v>1966</c:v>
                </c:pt>
                <c:pt idx="42">
                  <c:v>1967</c:v>
                </c:pt>
                <c:pt idx="43">
                  <c:v>1968</c:v>
                </c:pt>
                <c:pt idx="44">
                  <c:v>1969</c:v>
                </c:pt>
                <c:pt idx="45">
                  <c:v>1970</c:v>
                </c:pt>
                <c:pt idx="46">
                  <c:v>1971</c:v>
                </c:pt>
                <c:pt idx="47">
                  <c:v>1972</c:v>
                </c:pt>
                <c:pt idx="48">
                  <c:v>1973</c:v>
                </c:pt>
                <c:pt idx="49">
                  <c:v>1974</c:v>
                </c:pt>
                <c:pt idx="50">
                  <c:v>1975</c:v>
                </c:pt>
                <c:pt idx="51">
                  <c:v>1976</c:v>
                </c:pt>
                <c:pt idx="52">
                  <c:v>1977</c:v>
                </c:pt>
                <c:pt idx="53">
                  <c:v>1978</c:v>
                </c:pt>
                <c:pt idx="54">
                  <c:v>1979</c:v>
                </c:pt>
                <c:pt idx="55">
                  <c:v>1980</c:v>
                </c:pt>
                <c:pt idx="56">
                  <c:v>1981</c:v>
                </c:pt>
                <c:pt idx="57">
                  <c:v>1982</c:v>
                </c:pt>
                <c:pt idx="58">
                  <c:v>1983</c:v>
                </c:pt>
                <c:pt idx="59">
                  <c:v>1984</c:v>
                </c:pt>
                <c:pt idx="60">
                  <c:v>1985</c:v>
                </c:pt>
                <c:pt idx="61">
                  <c:v>1986</c:v>
                </c:pt>
                <c:pt idx="62">
                  <c:v>1987</c:v>
                </c:pt>
                <c:pt idx="63">
                  <c:v>1988</c:v>
                </c:pt>
                <c:pt idx="64">
                  <c:v>1989</c:v>
                </c:pt>
                <c:pt idx="65">
                  <c:v>1990</c:v>
                </c:pt>
                <c:pt idx="66">
                  <c:v>1991</c:v>
                </c:pt>
                <c:pt idx="67">
                  <c:v>1992</c:v>
                </c:pt>
                <c:pt idx="68">
                  <c:v>1993</c:v>
                </c:pt>
                <c:pt idx="69">
                  <c:v>1994</c:v>
                </c:pt>
                <c:pt idx="70">
                  <c:v>1995</c:v>
                </c:pt>
                <c:pt idx="71">
                  <c:v>1996</c:v>
                </c:pt>
                <c:pt idx="72">
                  <c:v>1997</c:v>
                </c:pt>
                <c:pt idx="73">
                  <c:v>1998</c:v>
                </c:pt>
                <c:pt idx="74">
                  <c:v>1999</c:v>
                </c:pt>
                <c:pt idx="75">
                  <c:v>2000</c:v>
                </c:pt>
              </c:numCache>
            </c:numRef>
          </c:cat>
          <c:val>
            <c:numRef>
              <c:f>'Terminos de Int'!$C$5:$C$80</c:f>
              <c:numCache>
                <c:formatCode>0.0</c:formatCode>
                <c:ptCount val="76"/>
                <c:pt idx="0">
                  <c:v>3.9688638113070769</c:v>
                </c:pt>
                <c:pt idx="1">
                  <c:v>3.9868678983425823</c:v>
                </c:pt>
                <c:pt idx="2">
                  <c:v>4.0010683402576719</c:v>
                </c:pt>
                <c:pt idx="3">
                  <c:v>4.0549384200783196</c:v>
                </c:pt>
                <c:pt idx="4">
                  <c:v>4.084587114000449</c:v>
                </c:pt>
                <c:pt idx="5">
                  <c:v>4.0243687635419327</c:v>
                </c:pt>
                <c:pt idx="6">
                  <c:v>3.9170470080897184</c:v>
                </c:pt>
                <c:pt idx="7">
                  <c:v>3.8136805388117496</c:v>
                </c:pt>
                <c:pt idx="8">
                  <c:v>3.8375246993629362</c:v>
                </c:pt>
                <c:pt idx="9">
                  <c:v>3.9337642242658655</c:v>
                </c:pt>
                <c:pt idx="10">
                  <c:v>3.9957559002938332</c:v>
                </c:pt>
                <c:pt idx="11">
                  <c:v>4.054127906515741</c:v>
                </c:pt>
                <c:pt idx="12">
                  <c:v>4.1043897412966288</c:v>
                </c:pt>
                <c:pt idx="13">
                  <c:v>4.0965791164487682</c:v>
                </c:pt>
                <c:pt idx="14">
                  <c:v>4.0290075701012311</c:v>
                </c:pt>
                <c:pt idx="15">
                  <c:v>4.1904621653012208</c:v>
                </c:pt>
                <c:pt idx="16">
                  <c:v>4.1508417845209467</c:v>
                </c:pt>
                <c:pt idx="17">
                  <c:v>4.2312280757745677</c:v>
                </c:pt>
                <c:pt idx="18">
                  <c:v>4.2617460367155973</c:v>
                </c:pt>
                <c:pt idx="19">
                  <c:v>4.333976613871771</c:v>
                </c:pt>
                <c:pt idx="20">
                  <c:v>4.3280078076300663</c:v>
                </c:pt>
                <c:pt idx="21">
                  <c:v>4.5267628606234451</c:v>
                </c:pt>
                <c:pt idx="22">
                  <c:v>4.6599512589040115</c:v>
                </c:pt>
                <c:pt idx="23">
                  <c:v>4.6465918576210257</c:v>
                </c:pt>
                <c:pt idx="24">
                  <c:v>4.6141757739811533</c:v>
                </c:pt>
                <c:pt idx="25">
                  <c:v>4.6051701859880918</c:v>
                </c:pt>
                <c:pt idx="26">
                  <c:v>4.7346022503009779</c:v>
                </c:pt>
                <c:pt idx="27">
                  <c:v>4.7431849382185689</c:v>
                </c:pt>
                <c:pt idx="28">
                  <c:v>4.7730379013682498</c:v>
                </c:pt>
                <c:pt idx="29">
                  <c:v>4.7191406231162683</c:v>
                </c:pt>
                <c:pt idx="30">
                  <c:v>4.8020948791401779</c:v>
                </c:pt>
                <c:pt idx="31">
                  <c:v>4.8298359090867153</c:v>
                </c:pt>
                <c:pt idx="32">
                  <c:v>4.8621401985859611</c:v>
                </c:pt>
                <c:pt idx="33">
                  <c:v>4.8831108229002664</c:v>
                </c:pt>
                <c:pt idx="34">
                  <c:v>4.8461184940546955</c:v>
                </c:pt>
                <c:pt idx="35">
                  <c:v>4.9735749439328938</c:v>
                </c:pt>
                <c:pt idx="36">
                  <c:v>4.9923548385844905</c:v>
                </c:pt>
                <c:pt idx="37">
                  <c:v>5.0400369693995604</c:v>
                </c:pt>
                <c:pt idx="38">
                  <c:v>5.0322461676117927</c:v>
                </c:pt>
                <c:pt idx="39">
                  <c:v>5.1199091013797196</c:v>
                </c:pt>
                <c:pt idx="40">
                  <c:v>5.125013757691403</c:v>
                </c:pt>
                <c:pt idx="41">
                  <c:v>5.1441772286521568</c:v>
                </c:pt>
                <c:pt idx="42">
                  <c:v>5.1688454750676511</c:v>
                </c:pt>
                <c:pt idx="43">
                  <c:v>5.1562803133172963</c:v>
                </c:pt>
                <c:pt idx="44">
                  <c:v>5.1680451548968822</c:v>
                </c:pt>
                <c:pt idx="45">
                  <c:v>5.1423774081483042</c:v>
                </c:pt>
                <c:pt idx="46">
                  <c:v>5.1761608787783064</c:v>
                </c:pt>
                <c:pt idx="47">
                  <c:v>5.2046999835132244</c:v>
                </c:pt>
                <c:pt idx="48">
                  <c:v>5.2971746931924661</c:v>
                </c:pt>
                <c:pt idx="49">
                  <c:v>5.4709930436097425</c:v>
                </c:pt>
                <c:pt idx="50">
                  <c:v>5.5768748648873672</c:v>
                </c:pt>
                <c:pt idx="51">
                  <c:v>5.6265649054130522</c:v>
                </c:pt>
                <c:pt idx="52">
                  <c:v>5.6839314332002999</c:v>
                </c:pt>
                <c:pt idx="53">
                  <c:v>5.7440242830796979</c:v>
                </c:pt>
                <c:pt idx="54">
                  <c:v>5.8608459124740966</c:v>
                </c:pt>
                <c:pt idx="55">
                  <c:v>5.9913556938819497</c:v>
                </c:pt>
                <c:pt idx="56">
                  <c:v>6.0692127929209434</c:v>
                </c:pt>
                <c:pt idx="57">
                  <c:v>6.0976129203265437</c:v>
                </c:pt>
                <c:pt idx="58">
                  <c:v>6.1227555869691876</c:v>
                </c:pt>
                <c:pt idx="59">
                  <c:v>6.1559962622743356</c:v>
                </c:pt>
                <c:pt idx="60">
                  <c:v>6.156985787199055</c:v>
                </c:pt>
                <c:pt idx="61">
                  <c:v>6.1390149689380014</c:v>
                </c:pt>
                <c:pt idx="62">
                  <c:v>6.1735397110425563</c:v>
                </c:pt>
                <c:pt idx="63">
                  <c:v>6.2309329597005805</c:v>
                </c:pt>
                <c:pt idx="64">
                  <c:v>6.2724465377568244</c:v>
                </c:pt>
                <c:pt idx="65">
                  <c:v>6.2905220674871005</c:v>
                </c:pt>
                <c:pt idx="66">
                  <c:v>6.292660475018085</c:v>
                </c:pt>
                <c:pt idx="67">
                  <c:v>6.3033798273978148</c:v>
                </c:pt>
                <c:pt idx="68">
                  <c:v>6.3166862525151473</c:v>
                </c:pt>
                <c:pt idx="69">
                  <c:v>6.3422132333880601</c:v>
                </c:pt>
                <c:pt idx="70">
                  <c:v>6.3963616594804451</c:v>
                </c:pt>
                <c:pt idx="71">
                  <c:v>6.3980270823894703</c:v>
                </c:pt>
                <c:pt idx="72">
                  <c:v>6.404395409878946</c:v>
                </c:pt>
                <c:pt idx="73">
                  <c:v>6.3968913741950084</c:v>
                </c:pt>
                <c:pt idx="74">
                  <c:v>6.3886089570915114</c:v>
                </c:pt>
                <c:pt idx="75">
                  <c:v>6.4184494883243834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193104"/>
        <c:axId val="1781181680"/>
      </c:lineChart>
      <c:dateAx>
        <c:axId val="17811931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81680"/>
        <c:crosses val="autoZero"/>
        <c:auto val="0"/>
        <c:lblOffset val="100"/>
        <c:baseTimeUnit val="days"/>
        <c:majorUnit val="10"/>
        <c:majorTimeUnit val="days"/>
      </c:dateAx>
      <c:valAx>
        <c:axId val="1781181680"/>
        <c:scaling>
          <c:orientation val="minMax"/>
          <c:max val="7.5"/>
          <c:min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LN Índice Imp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93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E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LN Precios IMP Vs EXP, 1925-2000</a:t>
            </a:r>
          </a:p>
        </c:rich>
      </c:tx>
      <c:layout>
        <c:manualLayout>
          <c:xMode val="edge"/>
          <c:yMode val="edge"/>
          <c:x val="0.1505730659025788"/>
          <c:y val="3.8227235702120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8283170211200242E-2"/>
                  <c:y val="-3.32622484689413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'Terminos de Int'!$B$5:$B$80</c:f>
              <c:numCache>
                <c:formatCode>0.0</c:formatCode>
                <c:ptCount val="76"/>
                <c:pt idx="0">
                  <c:v>3.9856870214480069</c:v>
                </c:pt>
                <c:pt idx="1">
                  <c:v>4.0684601088542784</c:v>
                </c:pt>
                <c:pt idx="2">
                  <c:v>4.0387282525386006</c:v>
                </c:pt>
                <c:pt idx="3">
                  <c:v>4.0500001384377375</c:v>
                </c:pt>
                <c:pt idx="4">
                  <c:v>3.9886770541541403</c:v>
                </c:pt>
                <c:pt idx="5">
                  <c:v>3.833713336106257</c:v>
                </c:pt>
                <c:pt idx="6">
                  <c:v>3.5231729202921822</c:v>
                </c:pt>
                <c:pt idx="7">
                  <c:v>3.1986184124228965</c:v>
                </c:pt>
                <c:pt idx="8">
                  <c:v>3.365454478219311</c:v>
                </c:pt>
                <c:pt idx="9">
                  <c:v>3.5604549589233594</c:v>
                </c:pt>
                <c:pt idx="10">
                  <c:v>3.6341426747145187</c:v>
                </c:pt>
                <c:pt idx="11">
                  <c:v>3.702771181103615</c:v>
                </c:pt>
                <c:pt idx="12">
                  <c:v>3.8182840682254593</c:v>
                </c:pt>
                <c:pt idx="13">
                  <c:v>3.5729100315350815</c:v>
                </c:pt>
                <c:pt idx="14">
                  <c:v>3.5635975508402722</c:v>
                </c:pt>
                <c:pt idx="15">
                  <c:v>3.8354934824405738</c:v>
                </c:pt>
                <c:pt idx="16">
                  <c:v>3.631599614738048</c:v>
                </c:pt>
                <c:pt idx="17">
                  <c:v>3.8033654646540516</c:v>
                </c:pt>
                <c:pt idx="18">
                  <c:v>3.989212441189971</c:v>
                </c:pt>
                <c:pt idx="19">
                  <c:v>4.1897098219223396</c:v>
                </c:pt>
                <c:pt idx="20">
                  <c:v>4.274221220594999</c:v>
                </c:pt>
                <c:pt idx="21">
                  <c:v>4.4599491752647751</c:v>
                </c:pt>
                <c:pt idx="22">
                  <c:v>4.6641378850404296</c:v>
                </c:pt>
                <c:pt idx="23">
                  <c:v>4.7213617795531855</c:v>
                </c:pt>
                <c:pt idx="24">
                  <c:v>4.5167614887483483</c:v>
                </c:pt>
                <c:pt idx="25">
                  <c:v>4.6051701859880918</c:v>
                </c:pt>
                <c:pt idx="26">
                  <c:v>4.7645599422198144</c:v>
                </c:pt>
                <c:pt idx="27">
                  <c:v>4.760719512430045</c:v>
                </c:pt>
                <c:pt idx="28">
                  <c:v>4.7680996197276677</c:v>
                </c:pt>
                <c:pt idx="29">
                  <c:v>4.6207725530196893</c:v>
                </c:pt>
                <c:pt idx="30">
                  <c:v>4.6225687712493002</c:v>
                </c:pt>
                <c:pt idx="31">
                  <c:v>4.662780966749791</c:v>
                </c:pt>
                <c:pt idx="32">
                  <c:v>4.6202213523309954</c:v>
                </c:pt>
                <c:pt idx="33">
                  <c:v>4.5292495741252692</c:v>
                </c:pt>
                <c:pt idx="34">
                  <c:v>4.4777530483580943</c:v>
                </c:pt>
                <c:pt idx="35">
                  <c:v>4.5123770129241425</c:v>
                </c:pt>
                <c:pt idx="36">
                  <c:v>4.5521513384119539</c:v>
                </c:pt>
                <c:pt idx="37">
                  <c:v>4.5382182441080294</c:v>
                </c:pt>
                <c:pt idx="38">
                  <c:v>4.591613918781313</c:v>
                </c:pt>
                <c:pt idx="39">
                  <c:v>4.6376941323200569</c:v>
                </c:pt>
                <c:pt idx="40">
                  <c:v>4.6225687712493002</c:v>
                </c:pt>
                <c:pt idx="41">
                  <c:v>4.6548668496938008</c:v>
                </c:pt>
                <c:pt idx="42">
                  <c:v>4.6650306864838074</c:v>
                </c:pt>
                <c:pt idx="43">
                  <c:v>4.7124853418156949</c:v>
                </c:pt>
                <c:pt idx="44">
                  <c:v>4.7114141044341959</c:v>
                </c:pt>
                <c:pt idx="45">
                  <c:v>4.7807641825689897</c:v>
                </c:pt>
                <c:pt idx="46">
                  <c:v>4.8524063151342736</c:v>
                </c:pt>
                <c:pt idx="47">
                  <c:v>4.9078154792810844</c:v>
                </c:pt>
                <c:pt idx="48">
                  <c:v>5.1141533172348623</c:v>
                </c:pt>
                <c:pt idx="49">
                  <c:v>5.2257304859663005</c:v>
                </c:pt>
                <c:pt idx="50">
                  <c:v>5.2302458935237803</c:v>
                </c:pt>
                <c:pt idx="51">
                  <c:v>5.422017895200641</c:v>
                </c:pt>
                <c:pt idx="52">
                  <c:v>5.4733672433814782</c:v>
                </c:pt>
                <c:pt idx="53">
                  <c:v>5.453872876200065</c:v>
                </c:pt>
                <c:pt idx="54">
                  <c:v>5.6639899950965296</c:v>
                </c:pt>
                <c:pt idx="55">
                  <c:v>5.8961212238708578</c:v>
                </c:pt>
                <c:pt idx="56">
                  <c:v>5.9429582588289955</c:v>
                </c:pt>
                <c:pt idx="57">
                  <c:v>5.8372346630720289</c:v>
                </c:pt>
                <c:pt idx="58">
                  <c:v>5.7698678266892172</c:v>
                </c:pt>
                <c:pt idx="59">
                  <c:v>5.7901570750493425</c:v>
                </c:pt>
                <c:pt idx="60">
                  <c:v>5.7327096640142887</c:v>
                </c:pt>
                <c:pt idx="61">
                  <c:v>5.3460019862019923</c:v>
                </c:pt>
                <c:pt idx="62">
                  <c:v>5.497181541701492</c:v>
                </c:pt>
                <c:pt idx="63">
                  <c:v>5.4424926636387827</c:v>
                </c:pt>
                <c:pt idx="64">
                  <c:v>5.5263290638908984</c:v>
                </c:pt>
                <c:pt idx="65">
                  <c:v>5.5963098746876891</c:v>
                </c:pt>
                <c:pt idx="66">
                  <c:v>5.5031974367984713</c:v>
                </c:pt>
                <c:pt idx="67">
                  <c:v>5.512576184769892</c:v>
                </c:pt>
                <c:pt idx="68">
                  <c:v>5.4715416576510245</c:v>
                </c:pt>
                <c:pt idx="69">
                  <c:v>5.5566688569872511</c:v>
                </c:pt>
                <c:pt idx="70">
                  <c:v>5.603598333021778</c:v>
                </c:pt>
                <c:pt idx="71">
                  <c:v>5.6229513715660557</c:v>
                </c:pt>
                <c:pt idx="72">
                  <c:v>5.6084219098129031</c:v>
                </c:pt>
                <c:pt idx="73">
                  <c:v>5.5482003462089056</c:v>
                </c:pt>
                <c:pt idx="74">
                  <c:v>5.5919810309637725</c:v>
                </c:pt>
                <c:pt idx="75">
                  <c:v>5.6612312683202735</c:v>
                </c:pt>
              </c:numCache>
            </c:numRef>
          </c:xVal>
          <c:yVal>
            <c:numRef>
              <c:f>'Terminos de Int'!$C$5:$C$80</c:f>
              <c:numCache>
                <c:formatCode>0.0</c:formatCode>
                <c:ptCount val="76"/>
                <c:pt idx="0">
                  <c:v>3.9688638113070769</c:v>
                </c:pt>
                <c:pt idx="1">
                  <c:v>3.9868678983425823</c:v>
                </c:pt>
                <c:pt idx="2">
                  <c:v>4.0010683402576719</c:v>
                </c:pt>
                <c:pt idx="3">
                  <c:v>4.0549384200783196</c:v>
                </c:pt>
                <c:pt idx="4">
                  <c:v>4.084587114000449</c:v>
                </c:pt>
                <c:pt idx="5">
                  <c:v>4.0243687635419327</c:v>
                </c:pt>
                <c:pt idx="6">
                  <c:v>3.9170470080897184</c:v>
                </c:pt>
                <c:pt idx="7">
                  <c:v>3.8136805388117496</c:v>
                </c:pt>
                <c:pt idx="8">
                  <c:v>3.8375246993629362</c:v>
                </c:pt>
                <c:pt idx="9">
                  <c:v>3.9337642242658655</c:v>
                </c:pt>
                <c:pt idx="10">
                  <c:v>3.9957559002938332</c:v>
                </c:pt>
                <c:pt idx="11">
                  <c:v>4.054127906515741</c:v>
                </c:pt>
                <c:pt idx="12">
                  <c:v>4.1043897412966288</c:v>
                </c:pt>
                <c:pt idx="13">
                  <c:v>4.0965791164487682</c:v>
                </c:pt>
                <c:pt idx="14">
                  <c:v>4.0290075701012311</c:v>
                </c:pt>
                <c:pt idx="15">
                  <c:v>4.1904621653012208</c:v>
                </c:pt>
                <c:pt idx="16">
                  <c:v>4.1508417845209467</c:v>
                </c:pt>
                <c:pt idx="17">
                  <c:v>4.2312280757745677</c:v>
                </c:pt>
                <c:pt idx="18">
                  <c:v>4.2617460367155973</c:v>
                </c:pt>
                <c:pt idx="19">
                  <c:v>4.333976613871771</c:v>
                </c:pt>
                <c:pt idx="20">
                  <c:v>4.3280078076300663</c:v>
                </c:pt>
                <c:pt idx="21">
                  <c:v>4.5267628606234451</c:v>
                </c:pt>
                <c:pt idx="22">
                  <c:v>4.6599512589040115</c:v>
                </c:pt>
                <c:pt idx="23">
                  <c:v>4.6465918576210257</c:v>
                </c:pt>
                <c:pt idx="24">
                  <c:v>4.6141757739811533</c:v>
                </c:pt>
                <c:pt idx="25">
                  <c:v>4.6051701859880918</c:v>
                </c:pt>
                <c:pt idx="26">
                  <c:v>4.7346022503009779</c:v>
                </c:pt>
                <c:pt idx="27">
                  <c:v>4.7431849382185689</c:v>
                </c:pt>
                <c:pt idx="28">
                  <c:v>4.7730379013682498</c:v>
                </c:pt>
                <c:pt idx="29">
                  <c:v>4.7191406231162683</c:v>
                </c:pt>
                <c:pt idx="30">
                  <c:v>4.8020948791401779</c:v>
                </c:pt>
                <c:pt idx="31">
                  <c:v>4.8298359090867153</c:v>
                </c:pt>
                <c:pt idx="32">
                  <c:v>4.8621401985859611</c:v>
                </c:pt>
                <c:pt idx="33">
                  <c:v>4.8831108229002664</c:v>
                </c:pt>
                <c:pt idx="34">
                  <c:v>4.8461184940546955</c:v>
                </c:pt>
                <c:pt idx="35">
                  <c:v>4.9735749439328938</c:v>
                </c:pt>
                <c:pt idx="36">
                  <c:v>4.9923548385844905</c:v>
                </c:pt>
                <c:pt idx="37">
                  <c:v>5.0400369693995604</c:v>
                </c:pt>
                <c:pt idx="38">
                  <c:v>5.0322461676117927</c:v>
                </c:pt>
                <c:pt idx="39">
                  <c:v>5.1199091013797196</c:v>
                </c:pt>
                <c:pt idx="40">
                  <c:v>5.125013757691403</c:v>
                </c:pt>
                <c:pt idx="41">
                  <c:v>5.1441772286521568</c:v>
                </c:pt>
                <c:pt idx="42">
                  <c:v>5.1688454750676511</c:v>
                </c:pt>
                <c:pt idx="43">
                  <c:v>5.1562803133172963</c:v>
                </c:pt>
                <c:pt idx="44">
                  <c:v>5.1680451548968822</c:v>
                </c:pt>
                <c:pt idx="45">
                  <c:v>5.1423774081483042</c:v>
                </c:pt>
                <c:pt idx="46">
                  <c:v>5.1761608787783064</c:v>
                </c:pt>
                <c:pt idx="47">
                  <c:v>5.2046999835132244</c:v>
                </c:pt>
                <c:pt idx="48">
                  <c:v>5.2971746931924661</c:v>
                </c:pt>
                <c:pt idx="49">
                  <c:v>5.4709930436097425</c:v>
                </c:pt>
                <c:pt idx="50">
                  <c:v>5.5768748648873672</c:v>
                </c:pt>
                <c:pt idx="51">
                  <c:v>5.6265649054130522</c:v>
                </c:pt>
                <c:pt idx="52">
                  <c:v>5.6839314332002999</c:v>
                </c:pt>
                <c:pt idx="53">
                  <c:v>5.7440242830796979</c:v>
                </c:pt>
                <c:pt idx="54">
                  <c:v>5.8608459124740966</c:v>
                </c:pt>
                <c:pt idx="55">
                  <c:v>5.9913556938819497</c:v>
                </c:pt>
                <c:pt idx="56">
                  <c:v>6.0692127929209434</c:v>
                </c:pt>
                <c:pt idx="57">
                  <c:v>6.0976129203265437</c:v>
                </c:pt>
                <c:pt idx="58">
                  <c:v>6.1227555869691876</c:v>
                </c:pt>
                <c:pt idx="59">
                  <c:v>6.1559962622743356</c:v>
                </c:pt>
                <c:pt idx="60">
                  <c:v>6.156985787199055</c:v>
                </c:pt>
                <c:pt idx="61">
                  <c:v>6.1390149689380014</c:v>
                </c:pt>
                <c:pt idx="62">
                  <c:v>6.1735397110425563</c:v>
                </c:pt>
                <c:pt idx="63">
                  <c:v>6.2309329597005805</c:v>
                </c:pt>
                <c:pt idx="64">
                  <c:v>6.2724465377568244</c:v>
                </c:pt>
                <c:pt idx="65">
                  <c:v>6.2905220674871005</c:v>
                </c:pt>
                <c:pt idx="66">
                  <c:v>6.292660475018085</c:v>
                </c:pt>
                <c:pt idx="67">
                  <c:v>6.3033798273978148</c:v>
                </c:pt>
                <c:pt idx="68">
                  <c:v>6.3166862525151473</c:v>
                </c:pt>
                <c:pt idx="69">
                  <c:v>6.3422132333880601</c:v>
                </c:pt>
                <c:pt idx="70">
                  <c:v>6.3963616594804451</c:v>
                </c:pt>
                <c:pt idx="71">
                  <c:v>6.3980270823894703</c:v>
                </c:pt>
                <c:pt idx="72">
                  <c:v>6.404395409878946</c:v>
                </c:pt>
                <c:pt idx="73">
                  <c:v>6.3968913741950084</c:v>
                </c:pt>
                <c:pt idx="74">
                  <c:v>6.3886089570915114</c:v>
                </c:pt>
                <c:pt idx="75">
                  <c:v>6.4184494883243834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1184944"/>
        <c:axId val="1781193648"/>
      </c:scatterChart>
      <c:valAx>
        <c:axId val="1781184944"/>
        <c:scaling>
          <c:orientation val="minMax"/>
          <c:max val="6"/>
          <c:min val="3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LN de Exp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93648"/>
        <c:crosses val="autoZero"/>
        <c:crossBetween val="midCat"/>
        <c:majorUnit val="0.5"/>
      </c:valAx>
      <c:valAx>
        <c:axId val="1781193648"/>
        <c:scaling>
          <c:orientation val="minMax"/>
          <c:max val="7.2"/>
          <c:min val="3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LN de Imp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84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LN X, 1925-2025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4553149606299209E-2"/>
          <c:y val="0.17171296296296298"/>
          <c:w val="0.89655796150481193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'Terminos de Int'!$B$4</c:f>
              <c:strCache>
                <c:ptCount val="1"/>
                <c:pt idx="0">
                  <c:v>LNX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6113568297665564E-4"/>
                  <c:y val="0.318483351345787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'Terminos de Int'!$A$5:$A$105</c:f>
              <c:numCache>
                <c:formatCode>0</c:formatCode>
                <c:ptCount val="101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  <c:pt idx="40">
                  <c:v>1965</c:v>
                </c:pt>
                <c:pt idx="41">
                  <c:v>1966</c:v>
                </c:pt>
                <c:pt idx="42">
                  <c:v>1967</c:v>
                </c:pt>
                <c:pt idx="43">
                  <c:v>1968</c:v>
                </c:pt>
                <c:pt idx="44">
                  <c:v>1969</c:v>
                </c:pt>
                <c:pt idx="45">
                  <c:v>1970</c:v>
                </c:pt>
                <c:pt idx="46">
                  <c:v>1971</c:v>
                </c:pt>
                <c:pt idx="47">
                  <c:v>1972</c:v>
                </c:pt>
                <c:pt idx="48">
                  <c:v>1973</c:v>
                </c:pt>
                <c:pt idx="49">
                  <c:v>1974</c:v>
                </c:pt>
                <c:pt idx="50">
                  <c:v>1975</c:v>
                </c:pt>
                <c:pt idx="51">
                  <c:v>1976</c:v>
                </c:pt>
                <c:pt idx="52">
                  <c:v>1977</c:v>
                </c:pt>
                <c:pt idx="53">
                  <c:v>1978</c:v>
                </c:pt>
                <c:pt idx="54">
                  <c:v>1979</c:v>
                </c:pt>
                <c:pt idx="55">
                  <c:v>1980</c:v>
                </c:pt>
                <c:pt idx="56">
                  <c:v>1981</c:v>
                </c:pt>
                <c:pt idx="57">
                  <c:v>1982</c:v>
                </c:pt>
                <c:pt idx="58">
                  <c:v>1983</c:v>
                </c:pt>
                <c:pt idx="59">
                  <c:v>1984</c:v>
                </c:pt>
                <c:pt idx="60">
                  <c:v>1985</c:v>
                </c:pt>
                <c:pt idx="61">
                  <c:v>1986</c:v>
                </c:pt>
                <c:pt idx="62">
                  <c:v>1987</c:v>
                </c:pt>
                <c:pt idx="63">
                  <c:v>1988</c:v>
                </c:pt>
                <c:pt idx="64">
                  <c:v>1989</c:v>
                </c:pt>
                <c:pt idx="65">
                  <c:v>1990</c:v>
                </c:pt>
                <c:pt idx="66">
                  <c:v>1991</c:v>
                </c:pt>
                <c:pt idx="67">
                  <c:v>1992</c:v>
                </c:pt>
                <c:pt idx="68">
                  <c:v>1993</c:v>
                </c:pt>
                <c:pt idx="69">
                  <c:v>1994</c:v>
                </c:pt>
                <c:pt idx="70">
                  <c:v>1995</c:v>
                </c:pt>
                <c:pt idx="71">
                  <c:v>1996</c:v>
                </c:pt>
                <c:pt idx="72">
                  <c:v>1997</c:v>
                </c:pt>
                <c:pt idx="73">
                  <c:v>1998</c:v>
                </c:pt>
                <c:pt idx="74">
                  <c:v>1999</c:v>
                </c:pt>
                <c:pt idx="75">
                  <c:v>2000</c:v>
                </c:pt>
                <c:pt idx="76">
                  <c:v>2001</c:v>
                </c:pt>
                <c:pt idx="77">
                  <c:v>2002</c:v>
                </c:pt>
                <c:pt idx="78">
                  <c:v>2003</c:v>
                </c:pt>
                <c:pt idx="79">
                  <c:v>2004</c:v>
                </c:pt>
                <c:pt idx="80">
                  <c:v>2005</c:v>
                </c:pt>
                <c:pt idx="81">
                  <c:v>2006</c:v>
                </c:pt>
                <c:pt idx="82">
                  <c:v>2007</c:v>
                </c:pt>
                <c:pt idx="83">
                  <c:v>2008</c:v>
                </c:pt>
                <c:pt idx="84">
                  <c:v>2009</c:v>
                </c:pt>
                <c:pt idx="85">
                  <c:v>2010</c:v>
                </c:pt>
                <c:pt idx="86">
                  <c:v>2011</c:v>
                </c:pt>
                <c:pt idx="87">
                  <c:v>2012</c:v>
                </c:pt>
                <c:pt idx="88">
                  <c:v>2013</c:v>
                </c:pt>
                <c:pt idx="89">
                  <c:v>2014</c:v>
                </c:pt>
                <c:pt idx="90">
                  <c:v>2015</c:v>
                </c:pt>
                <c:pt idx="91">
                  <c:v>2016</c:v>
                </c:pt>
                <c:pt idx="92">
                  <c:v>2017</c:v>
                </c:pt>
                <c:pt idx="93">
                  <c:v>2018</c:v>
                </c:pt>
                <c:pt idx="94">
                  <c:v>2019</c:v>
                </c:pt>
                <c:pt idx="95">
                  <c:v>2020</c:v>
                </c:pt>
                <c:pt idx="96">
                  <c:v>2021</c:v>
                </c:pt>
                <c:pt idx="97">
                  <c:v>2022</c:v>
                </c:pt>
                <c:pt idx="98">
                  <c:v>2023</c:v>
                </c:pt>
                <c:pt idx="99">
                  <c:v>2024</c:v>
                </c:pt>
                <c:pt idx="100">
                  <c:v>2025</c:v>
                </c:pt>
              </c:numCache>
            </c:numRef>
          </c:cat>
          <c:val>
            <c:numRef>
              <c:f>'Terminos de Int'!$B$5:$B$105</c:f>
              <c:numCache>
                <c:formatCode>0.0</c:formatCode>
                <c:ptCount val="101"/>
                <c:pt idx="0">
                  <c:v>3.9856870214480069</c:v>
                </c:pt>
                <c:pt idx="1">
                  <c:v>4.0684601088542784</c:v>
                </c:pt>
                <c:pt idx="2">
                  <c:v>4.0387282525386006</c:v>
                </c:pt>
                <c:pt idx="3">
                  <c:v>4.0500001384377375</c:v>
                </c:pt>
                <c:pt idx="4">
                  <c:v>3.9886770541541403</c:v>
                </c:pt>
                <c:pt idx="5">
                  <c:v>3.833713336106257</c:v>
                </c:pt>
                <c:pt idx="6">
                  <c:v>3.5231729202921822</c:v>
                </c:pt>
                <c:pt idx="7">
                  <c:v>3.1986184124228965</c:v>
                </c:pt>
                <c:pt idx="8">
                  <c:v>3.365454478219311</c:v>
                </c:pt>
                <c:pt idx="9">
                  <c:v>3.5604549589233594</c:v>
                </c:pt>
                <c:pt idx="10">
                  <c:v>3.6341426747145187</c:v>
                </c:pt>
                <c:pt idx="11">
                  <c:v>3.702771181103615</c:v>
                </c:pt>
                <c:pt idx="12">
                  <c:v>3.8182840682254593</c:v>
                </c:pt>
                <c:pt idx="13">
                  <c:v>3.5729100315350815</c:v>
                </c:pt>
                <c:pt idx="14">
                  <c:v>3.5635975508402722</c:v>
                </c:pt>
                <c:pt idx="15">
                  <c:v>3.8354934824405738</c:v>
                </c:pt>
                <c:pt idx="16">
                  <c:v>3.631599614738048</c:v>
                </c:pt>
                <c:pt idx="17">
                  <c:v>3.8033654646540516</c:v>
                </c:pt>
                <c:pt idx="18">
                  <c:v>3.989212441189971</c:v>
                </c:pt>
                <c:pt idx="19">
                  <c:v>4.1897098219223396</c:v>
                </c:pt>
                <c:pt idx="20">
                  <c:v>4.274221220594999</c:v>
                </c:pt>
                <c:pt idx="21">
                  <c:v>4.4599491752647751</c:v>
                </c:pt>
                <c:pt idx="22">
                  <c:v>4.6641378850404296</c:v>
                </c:pt>
                <c:pt idx="23">
                  <c:v>4.7213617795531855</c:v>
                </c:pt>
                <c:pt idx="24">
                  <c:v>4.5167614887483483</c:v>
                </c:pt>
                <c:pt idx="25">
                  <c:v>4.6051701859880918</c:v>
                </c:pt>
                <c:pt idx="26">
                  <c:v>4.7645599422198144</c:v>
                </c:pt>
                <c:pt idx="27">
                  <c:v>4.760719512430045</c:v>
                </c:pt>
                <c:pt idx="28">
                  <c:v>4.7680996197276677</c:v>
                </c:pt>
                <c:pt idx="29">
                  <c:v>4.6207725530196893</c:v>
                </c:pt>
                <c:pt idx="30">
                  <c:v>4.6225687712493002</c:v>
                </c:pt>
                <c:pt idx="31">
                  <c:v>4.662780966749791</c:v>
                </c:pt>
                <c:pt idx="32">
                  <c:v>4.6202213523309954</c:v>
                </c:pt>
                <c:pt idx="33">
                  <c:v>4.5292495741252692</c:v>
                </c:pt>
                <c:pt idx="34">
                  <c:v>4.4777530483580943</c:v>
                </c:pt>
                <c:pt idx="35">
                  <c:v>4.5123770129241425</c:v>
                </c:pt>
                <c:pt idx="36">
                  <c:v>4.5521513384119539</c:v>
                </c:pt>
                <c:pt idx="37">
                  <c:v>4.5382182441080294</c:v>
                </c:pt>
                <c:pt idx="38">
                  <c:v>4.591613918781313</c:v>
                </c:pt>
                <c:pt idx="39">
                  <c:v>4.6376941323200569</c:v>
                </c:pt>
                <c:pt idx="40">
                  <c:v>4.6225687712493002</c:v>
                </c:pt>
                <c:pt idx="41">
                  <c:v>4.6548668496938008</c:v>
                </c:pt>
                <c:pt idx="42">
                  <c:v>4.6650306864838074</c:v>
                </c:pt>
                <c:pt idx="43">
                  <c:v>4.7124853418156949</c:v>
                </c:pt>
                <c:pt idx="44">
                  <c:v>4.7114141044341959</c:v>
                </c:pt>
                <c:pt idx="45">
                  <c:v>4.7807641825689897</c:v>
                </c:pt>
                <c:pt idx="46">
                  <c:v>4.8524063151342736</c:v>
                </c:pt>
                <c:pt idx="47">
                  <c:v>4.9078154792810844</c:v>
                </c:pt>
                <c:pt idx="48">
                  <c:v>5.1141533172348623</c:v>
                </c:pt>
                <c:pt idx="49">
                  <c:v>5.2257304859663005</c:v>
                </c:pt>
                <c:pt idx="50">
                  <c:v>5.2302458935237803</c:v>
                </c:pt>
                <c:pt idx="51">
                  <c:v>5.422017895200641</c:v>
                </c:pt>
                <c:pt idx="52">
                  <c:v>5.4733672433814782</c:v>
                </c:pt>
                <c:pt idx="53">
                  <c:v>5.453872876200065</c:v>
                </c:pt>
                <c:pt idx="54">
                  <c:v>5.6639899950965296</c:v>
                </c:pt>
                <c:pt idx="55">
                  <c:v>5.8961212238708578</c:v>
                </c:pt>
                <c:pt idx="56">
                  <c:v>5.9429582588289955</c:v>
                </c:pt>
                <c:pt idx="57">
                  <c:v>5.8372346630720289</c:v>
                </c:pt>
                <c:pt idx="58">
                  <c:v>5.7698678266892172</c:v>
                </c:pt>
                <c:pt idx="59">
                  <c:v>5.7901570750493425</c:v>
                </c:pt>
                <c:pt idx="60">
                  <c:v>5.7327096640142887</c:v>
                </c:pt>
                <c:pt idx="61">
                  <c:v>5.3460019862019923</c:v>
                </c:pt>
                <c:pt idx="62">
                  <c:v>5.497181541701492</c:v>
                </c:pt>
                <c:pt idx="63">
                  <c:v>5.4424926636387827</c:v>
                </c:pt>
                <c:pt idx="64">
                  <c:v>5.5263290638908984</c:v>
                </c:pt>
                <c:pt idx="65">
                  <c:v>5.5963098746876891</c:v>
                </c:pt>
                <c:pt idx="66">
                  <c:v>5.5031974367984713</c:v>
                </c:pt>
                <c:pt idx="67">
                  <c:v>5.512576184769892</c:v>
                </c:pt>
                <c:pt idx="68">
                  <c:v>5.4715416576510245</c:v>
                </c:pt>
                <c:pt idx="69">
                  <c:v>5.5566688569872511</c:v>
                </c:pt>
                <c:pt idx="70">
                  <c:v>5.603598333021778</c:v>
                </c:pt>
                <c:pt idx="71">
                  <c:v>5.6229513715660557</c:v>
                </c:pt>
                <c:pt idx="72">
                  <c:v>5.6084219098129031</c:v>
                </c:pt>
                <c:pt idx="73">
                  <c:v>5.5482003462089056</c:v>
                </c:pt>
                <c:pt idx="74">
                  <c:v>5.5919810309637725</c:v>
                </c:pt>
                <c:pt idx="75">
                  <c:v>5.6612312683202735</c:v>
                </c:pt>
                <c:pt idx="76">
                  <c:v>5.6358140167066733</c:v>
                </c:pt>
                <c:pt idx="77">
                  <c:v>5.6650515711789833</c:v>
                </c:pt>
                <c:pt idx="78">
                  <c:v>5.7109314794257449</c:v>
                </c:pt>
                <c:pt idx="79">
                  <c:v>5.8234096719706514</c:v>
                </c:pt>
                <c:pt idx="80">
                  <c:v>5.9048039672524766</c:v>
                </c:pt>
                <c:pt idx="81">
                  <c:v>5.9740156575212611</c:v>
                </c:pt>
                <c:pt idx="82">
                  <c:v>6.0273044563455453</c:v>
                </c:pt>
                <c:pt idx="83">
                  <c:v>6.1180540552182059</c:v>
                </c:pt>
                <c:pt idx="84">
                  <c:v>5.9659387438608729</c:v>
                </c:pt>
                <c:pt idx="85">
                  <c:v>6.0767686562372614</c:v>
                </c:pt>
                <c:pt idx="86">
                  <c:v>6.2140804401292851</c:v>
                </c:pt>
                <c:pt idx="87">
                  <c:v>6.1824053078087271</c:v>
                </c:pt>
                <c:pt idx="88">
                  <c:v>6.1792612156769966</c:v>
                </c:pt>
                <c:pt idx="89">
                  <c:v>6.1341604281766227</c:v>
                </c:pt>
                <c:pt idx="90">
                  <c:v>5.9519819056839669</c:v>
                </c:pt>
                <c:pt idx="91">
                  <c:v>5.8868670603303128</c:v>
                </c:pt>
                <c:pt idx="92">
                  <c:v>5.9591593504726132</c:v>
                </c:pt>
                <c:pt idx="93">
                  <c:v>6.0123564733345809</c:v>
                </c:pt>
                <c:pt idx="94">
                  <c:v>6.0208810061927043</c:v>
                </c:pt>
                <c:pt idx="95">
                  <c:v>5.9589744478165176</c:v>
                </c:pt>
                <c:pt idx="96">
                  <c:v>6.0766853309207853</c:v>
                </c:pt>
                <c:pt idx="97">
                  <c:v>6.1532368268128153</c:v>
                </c:pt>
                <c:pt idx="98">
                  <c:v>6.2366131308245754</c:v>
                </c:pt>
                <c:pt idx="99">
                  <c:v>6.2494145792925062</c:v>
                </c:pt>
                <c:pt idx="100">
                  <c:v>6.2254393007098399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180592"/>
        <c:axId val="1781190384"/>
      </c:lineChart>
      <c:dateAx>
        <c:axId val="17811805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90384"/>
        <c:crosses val="autoZero"/>
        <c:auto val="0"/>
        <c:lblOffset val="100"/>
        <c:baseTimeUnit val="days"/>
        <c:majorUnit val="10"/>
        <c:majorTimeUnit val="days"/>
      </c:dateAx>
      <c:valAx>
        <c:axId val="1781190384"/>
        <c:scaling>
          <c:orientation val="minMax"/>
          <c:max val="6.5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8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/>
              <a:t>I Exp Cárdenas Vs Cepal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'Terminos de Int'!$P$2</c:f>
              <c:strCache>
                <c:ptCount val="1"/>
                <c:pt idx="0">
                  <c:v>I exp Cárdenas 1929= 100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'Terminos de Int'!$O$5:$O$20</c:f>
              <c:numCache>
                <c:formatCode>0</c:formatCode>
                <c:ptCount val="1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</c:numCache>
            </c:numRef>
          </c:cat>
          <c:val>
            <c:numRef>
              <c:f>'Terminos de Int'!$P$5:$P$20</c:f>
              <c:numCache>
                <c:formatCode>0.0</c:formatCode>
                <c:ptCount val="16"/>
                <c:pt idx="0">
                  <c:v>96.9</c:v>
                </c:pt>
                <c:pt idx="1">
                  <c:v>101.6</c:v>
                </c:pt>
                <c:pt idx="2">
                  <c:v>93.9</c:v>
                </c:pt>
                <c:pt idx="3">
                  <c:v>100.1</c:v>
                </c:pt>
                <c:pt idx="4">
                  <c:v>100</c:v>
                </c:pt>
                <c:pt idx="5">
                  <c:v>87.8</c:v>
                </c:pt>
                <c:pt idx="6">
                  <c:v>57.1</c:v>
                </c:pt>
                <c:pt idx="7">
                  <c:v>55.9</c:v>
                </c:pt>
                <c:pt idx="8">
                  <c:v>60.7</c:v>
                </c:pt>
                <c:pt idx="9">
                  <c:v>77.599999999999994</c:v>
                </c:pt>
                <c:pt idx="10">
                  <c:v>74.400000000000006</c:v>
                </c:pt>
                <c:pt idx="11">
                  <c:v>72.8</c:v>
                </c:pt>
                <c:pt idx="12">
                  <c:v>77.400000000000006</c:v>
                </c:pt>
                <c:pt idx="13">
                  <c:v>56.9</c:v>
                </c:pt>
                <c:pt idx="14">
                  <c:v>55.6</c:v>
                </c:pt>
                <c:pt idx="15">
                  <c:v>59.7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'Terminos de Int'!$V$2</c:f>
              <c:strCache>
                <c:ptCount val="1"/>
                <c:pt idx="0">
                  <c:v>I exp Cepal 1929=100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'Terminos de Int'!$O$5:$O$20</c:f>
              <c:numCache>
                <c:formatCode>0</c:formatCode>
                <c:ptCount val="1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</c:numCache>
            </c:numRef>
          </c:cat>
          <c:val>
            <c:numRef>
              <c:f>'Terminos de Int'!$V$5:$V$20</c:f>
              <c:numCache>
                <c:formatCode>0.0</c:formatCode>
                <c:ptCount val="16"/>
                <c:pt idx="0">
                  <c:v>97.333333333333329</c:v>
                </c:pt>
                <c:pt idx="1">
                  <c:v>107.99999999999999</c:v>
                </c:pt>
                <c:pt idx="2">
                  <c:v>107.33333333333334</c:v>
                </c:pt>
                <c:pt idx="3">
                  <c:v>106.66666666666667</c:v>
                </c:pt>
                <c:pt idx="4">
                  <c:v>100</c:v>
                </c:pt>
                <c:pt idx="5">
                  <c:v>93.333333333333329</c:v>
                </c:pt>
                <c:pt idx="6">
                  <c:v>81.333333333333329</c:v>
                </c:pt>
                <c:pt idx="7">
                  <c:v>69.333333333333343</c:v>
                </c:pt>
                <c:pt idx="8">
                  <c:v>91.333333333333329</c:v>
                </c:pt>
                <c:pt idx="9">
                  <c:v>113.33333333333333</c:v>
                </c:pt>
                <c:pt idx="10">
                  <c:v>122</c:v>
                </c:pt>
                <c:pt idx="11">
                  <c:v>130.66666666666669</c:v>
                </c:pt>
                <c:pt idx="12">
                  <c:v>146.66666666666666</c:v>
                </c:pt>
                <c:pt idx="13">
                  <c:v>144.00000000000003</c:v>
                </c:pt>
                <c:pt idx="14">
                  <c:v>170.66666666666669</c:v>
                </c:pt>
                <c:pt idx="15" formatCode="#,##0.0">
                  <c:v>201.33333333333331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188752"/>
        <c:axId val="1781190928"/>
      </c:lineChart>
      <c:catAx>
        <c:axId val="17811887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90928"/>
        <c:crosses val="autoZero"/>
        <c:auto val="1"/>
        <c:lblAlgn val="ctr"/>
        <c:lblOffset val="100"/>
        <c:noMultiLvlLbl val="0"/>
      </c:catAx>
      <c:valAx>
        <c:axId val="178119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8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/>
              <a:t>I Imp Cárdenas Vs Cepal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'Terminos de Int'!$Q$2</c:f>
              <c:strCache>
                <c:ptCount val="1"/>
                <c:pt idx="0">
                  <c:v>I imp Cárdenas 1929=100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'Terminos de Int'!$O$5:$O$20</c:f>
              <c:numCache>
                <c:formatCode>0</c:formatCode>
                <c:ptCount val="1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</c:numCache>
            </c:numRef>
          </c:cat>
          <c:val>
            <c:numRef>
              <c:f>'Terminos de Int'!$Q$5:$Q$20</c:f>
              <c:numCache>
                <c:formatCode>0.0</c:formatCode>
                <c:ptCount val="16"/>
                <c:pt idx="0">
                  <c:v>103.4</c:v>
                </c:pt>
                <c:pt idx="1">
                  <c:v>97.6</c:v>
                </c:pt>
                <c:pt idx="2">
                  <c:v>93.4</c:v>
                </c:pt>
                <c:pt idx="3">
                  <c:v>98.7</c:v>
                </c:pt>
                <c:pt idx="4">
                  <c:v>100</c:v>
                </c:pt>
                <c:pt idx="5">
                  <c:v>97.4</c:v>
                </c:pt>
                <c:pt idx="6">
                  <c:v>80.5</c:v>
                </c:pt>
                <c:pt idx="7">
                  <c:v>70.599999999999994</c:v>
                </c:pt>
                <c:pt idx="8">
                  <c:v>71.400000000000006</c:v>
                </c:pt>
                <c:pt idx="9">
                  <c:v>79</c:v>
                </c:pt>
                <c:pt idx="10">
                  <c:v>78.5</c:v>
                </c:pt>
                <c:pt idx="11">
                  <c:v>81.900000000000006</c:v>
                </c:pt>
                <c:pt idx="12">
                  <c:v>86.3</c:v>
                </c:pt>
                <c:pt idx="13">
                  <c:v>82.9</c:v>
                </c:pt>
                <c:pt idx="14">
                  <c:v>71.3</c:v>
                </c:pt>
                <c:pt idx="15">
                  <c:v>80.400000000000006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'Terminos de Int'!$W$2</c:f>
              <c:strCache>
                <c:ptCount val="1"/>
                <c:pt idx="0">
                  <c:v>I imp Cepal 1929=100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'Terminos de Int'!$O$5:$O$20</c:f>
              <c:numCache>
                <c:formatCode>0</c:formatCode>
                <c:ptCount val="1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</c:numCache>
            </c:numRef>
          </c:cat>
          <c:val>
            <c:numRef>
              <c:f>'Terminos de Int'!$W$5:$W$20</c:f>
              <c:numCache>
                <c:formatCode>0.0</c:formatCode>
                <c:ptCount val="16"/>
                <c:pt idx="0">
                  <c:v>86.956521739130437</c:v>
                </c:pt>
                <c:pt idx="1">
                  <c:v>90.434782608695656</c:v>
                </c:pt>
                <c:pt idx="2">
                  <c:v>93.913043478260875</c:v>
                </c:pt>
                <c:pt idx="3">
                  <c:v>97.391304347826079</c:v>
                </c:pt>
                <c:pt idx="4">
                  <c:v>100</c:v>
                </c:pt>
                <c:pt idx="5" formatCode="#,##0.0">
                  <c:v>102.60869565217392</c:v>
                </c:pt>
                <c:pt idx="6" formatCode="#,##0.0">
                  <c:v>109.56521739130436</c:v>
                </c:pt>
                <c:pt idx="7" formatCode="#,##0.0">
                  <c:v>116.52173913043478</c:v>
                </c:pt>
                <c:pt idx="8" formatCode="#,##0.0">
                  <c:v>133.04347826086956</c:v>
                </c:pt>
                <c:pt idx="9" formatCode="#,##0.0">
                  <c:v>149.56521739130434</c:v>
                </c:pt>
                <c:pt idx="10" formatCode="#,##0.0">
                  <c:v>159.13043478260866</c:v>
                </c:pt>
                <c:pt idx="11" formatCode="#,##0.0">
                  <c:v>168.69565217391303</c:v>
                </c:pt>
                <c:pt idx="12" formatCode="#,##0.0">
                  <c:v>177.39130434782609</c:v>
                </c:pt>
                <c:pt idx="13" formatCode="#,##0.0">
                  <c:v>220.86956521739128</c:v>
                </c:pt>
                <c:pt idx="14" formatCode="#,##0.0">
                  <c:v>246.95652173913044</c:v>
                </c:pt>
                <c:pt idx="15" formatCode="#,##0.0">
                  <c:v>260.86956521739131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194736"/>
        <c:axId val="1781186032"/>
      </c:lineChart>
      <c:catAx>
        <c:axId val="17811947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86032"/>
        <c:crosses val="autoZero"/>
        <c:auto val="1"/>
        <c:lblAlgn val="ctr"/>
        <c:lblOffset val="100"/>
        <c:noMultiLvlLbl val="0"/>
      </c:catAx>
      <c:valAx>
        <c:axId val="178118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9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/>
              <a:t>I Exp Cárdenas Vs Cepal en dol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'Terminos de Int'!$P$2</c:f>
              <c:strCache>
                <c:ptCount val="1"/>
                <c:pt idx="0">
                  <c:v>I exp Cárdenas 1929= 100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'Terminos de Int'!$O$5:$O$20</c:f>
              <c:numCache>
                <c:formatCode>0</c:formatCode>
                <c:ptCount val="1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</c:numCache>
            </c:numRef>
          </c:cat>
          <c:val>
            <c:numRef>
              <c:f>'Terminos de Int'!$P$5:$P$20</c:f>
              <c:numCache>
                <c:formatCode>0.0</c:formatCode>
                <c:ptCount val="16"/>
                <c:pt idx="0">
                  <c:v>96.9</c:v>
                </c:pt>
                <c:pt idx="1">
                  <c:v>101.6</c:v>
                </c:pt>
                <c:pt idx="2">
                  <c:v>93.9</c:v>
                </c:pt>
                <c:pt idx="3">
                  <c:v>100.1</c:v>
                </c:pt>
                <c:pt idx="4">
                  <c:v>100</c:v>
                </c:pt>
                <c:pt idx="5">
                  <c:v>87.8</c:v>
                </c:pt>
                <c:pt idx="6">
                  <c:v>57.1</c:v>
                </c:pt>
                <c:pt idx="7">
                  <c:v>55.9</c:v>
                </c:pt>
                <c:pt idx="8">
                  <c:v>60.7</c:v>
                </c:pt>
                <c:pt idx="9">
                  <c:v>77.599999999999994</c:v>
                </c:pt>
                <c:pt idx="10">
                  <c:v>74.400000000000006</c:v>
                </c:pt>
                <c:pt idx="11">
                  <c:v>72.8</c:v>
                </c:pt>
                <c:pt idx="12">
                  <c:v>77.400000000000006</c:v>
                </c:pt>
                <c:pt idx="13">
                  <c:v>56.9</c:v>
                </c:pt>
                <c:pt idx="14">
                  <c:v>55.6</c:v>
                </c:pt>
                <c:pt idx="15">
                  <c:v>59.7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'Terminos de Int'!$AB$2</c:f>
              <c:strCache>
                <c:ptCount val="1"/>
                <c:pt idx="0">
                  <c:v>I exp Cepal en dól. 1929=100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'Terminos de Int'!$O$5:$O$20</c:f>
              <c:numCache>
                <c:formatCode>0</c:formatCode>
                <c:ptCount val="1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</c:numCache>
            </c:numRef>
          </c:cat>
          <c:val>
            <c:numRef>
              <c:f>'Terminos de Int'!$AB$5:$AB$20</c:f>
              <c:numCache>
                <c:formatCode>0.0</c:formatCode>
                <c:ptCount val="16"/>
                <c:pt idx="0">
                  <c:v>99.701443298969053</c:v>
                </c:pt>
                <c:pt idx="1">
                  <c:v>108.30520791279774</c:v>
                </c:pt>
                <c:pt idx="2">
                  <c:v>105.13249211356464</c:v>
                </c:pt>
                <c:pt idx="3">
                  <c:v>106.32423756019263</c:v>
                </c:pt>
                <c:pt idx="4">
                  <c:v>100</c:v>
                </c:pt>
                <c:pt idx="5">
                  <c:v>85.644625046176571</c:v>
                </c:pt>
                <c:pt idx="6">
                  <c:v>62.781852082038533</c:v>
                </c:pt>
                <c:pt idx="7">
                  <c:v>45.381818181818176</c:v>
                </c:pt>
                <c:pt idx="8">
                  <c:v>53.621366107303217</c:v>
                </c:pt>
                <c:pt idx="9">
                  <c:v>65.166666666666643</c:v>
                </c:pt>
                <c:pt idx="10">
                  <c:v>70.149999999999977</c:v>
                </c:pt>
                <c:pt idx="11">
                  <c:v>75.133333333333326</c:v>
                </c:pt>
                <c:pt idx="12">
                  <c:v>84.3333333333333</c:v>
                </c:pt>
                <c:pt idx="13">
                  <c:v>65.983397897066993</c:v>
                </c:pt>
                <c:pt idx="14">
                  <c:v>65.371781033153425</c:v>
                </c:pt>
                <c:pt idx="15">
                  <c:v>85.797220792588789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192016"/>
        <c:axId val="1781187120"/>
      </c:lineChart>
      <c:catAx>
        <c:axId val="17811920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87120"/>
        <c:crosses val="autoZero"/>
        <c:auto val="1"/>
        <c:lblAlgn val="ctr"/>
        <c:lblOffset val="100"/>
        <c:noMultiLvlLbl val="0"/>
      </c:catAx>
      <c:valAx>
        <c:axId val="178118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9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/>
              <a:t>I Imp Cárdenas Vs Cepal en dol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'Terminos de Int'!$Q$2</c:f>
              <c:strCache>
                <c:ptCount val="1"/>
                <c:pt idx="0">
                  <c:v>I imp Cárdenas 1929=100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'Terminos de Int'!$O$5:$O$20</c:f>
              <c:numCache>
                <c:formatCode>0</c:formatCode>
                <c:ptCount val="1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</c:numCache>
            </c:numRef>
          </c:cat>
          <c:val>
            <c:numRef>
              <c:f>'Terminos de Int'!$Q$5:$Q$20</c:f>
              <c:numCache>
                <c:formatCode>0.0</c:formatCode>
                <c:ptCount val="16"/>
                <c:pt idx="0">
                  <c:v>103.4</c:v>
                </c:pt>
                <c:pt idx="1">
                  <c:v>97.6</c:v>
                </c:pt>
                <c:pt idx="2">
                  <c:v>93.4</c:v>
                </c:pt>
                <c:pt idx="3">
                  <c:v>98.7</c:v>
                </c:pt>
                <c:pt idx="4">
                  <c:v>100</c:v>
                </c:pt>
                <c:pt idx="5">
                  <c:v>97.4</c:v>
                </c:pt>
                <c:pt idx="6">
                  <c:v>80.5</c:v>
                </c:pt>
                <c:pt idx="7">
                  <c:v>70.599999999999994</c:v>
                </c:pt>
                <c:pt idx="8">
                  <c:v>71.400000000000006</c:v>
                </c:pt>
                <c:pt idx="9">
                  <c:v>79</c:v>
                </c:pt>
                <c:pt idx="10">
                  <c:v>78.5</c:v>
                </c:pt>
                <c:pt idx="11">
                  <c:v>81.900000000000006</c:v>
                </c:pt>
                <c:pt idx="12">
                  <c:v>86.3</c:v>
                </c:pt>
                <c:pt idx="13">
                  <c:v>82.9</c:v>
                </c:pt>
                <c:pt idx="14">
                  <c:v>71.3</c:v>
                </c:pt>
                <c:pt idx="15">
                  <c:v>80.400000000000006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'Terminos de Int'!$AC$2</c:f>
              <c:strCache>
                <c:ptCount val="1"/>
                <c:pt idx="0">
                  <c:v>I imp Cepal en dól. 1929 =100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'Terminos de Int'!$O$5:$O$20</c:f>
              <c:numCache>
                <c:formatCode>0</c:formatCode>
                <c:ptCount val="1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</c:numCache>
            </c:numRef>
          </c:cat>
          <c:val>
            <c:numRef>
              <c:f>'Terminos de Int'!$AC$5:$AC$20</c:f>
              <c:numCache>
                <c:formatCode>0.0</c:formatCode>
                <c:ptCount val="16"/>
                <c:pt idx="0">
                  <c:v>89.072164948453604</c:v>
                </c:pt>
                <c:pt idx="1">
                  <c:v>90.69035123132825</c:v>
                </c:pt>
                <c:pt idx="2">
                  <c:v>91.987381703470007</c:v>
                </c:pt>
                <c:pt idx="3">
                  <c:v>97.078651685393254</c:v>
                </c:pt>
                <c:pt idx="4">
                  <c:v>100</c:v>
                </c:pt>
                <c:pt idx="5">
                  <c:v>94.155892131510896</c:v>
                </c:pt>
                <c:pt idx="6">
                  <c:v>84.57426973275328</c:v>
                </c:pt>
                <c:pt idx="7">
                  <c:v>76.268774703557298</c:v>
                </c:pt>
                <c:pt idx="8">
                  <c:v>78.109194043961196</c:v>
                </c:pt>
                <c:pt idx="9">
                  <c:v>85.999999999999972</c:v>
                </c:pt>
                <c:pt idx="10">
                  <c:v>91.499999999999943</c:v>
                </c:pt>
                <c:pt idx="11">
                  <c:v>96.999999999999957</c:v>
                </c:pt>
                <c:pt idx="12">
                  <c:v>101.99999999999996</c:v>
                </c:pt>
                <c:pt idx="13">
                  <c:v>101.20641947980079</c:v>
                </c:pt>
                <c:pt idx="14">
                  <c:v>94.593677717810323</c:v>
                </c:pt>
                <c:pt idx="15">
                  <c:v>111.16829644879056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189296"/>
        <c:axId val="1781187664"/>
      </c:lineChart>
      <c:catAx>
        <c:axId val="17811892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87664"/>
        <c:crosses val="autoZero"/>
        <c:auto val="1"/>
        <c:lblAlgn val="ctr"/>
        <c:lblOffset val="100"/>
        <c:noMultiLvlLbl val="0"/>
      </c:catAx>
      <c:valAx>
        <c:axId val="178118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8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ITI Cárdenas Vs Cepal en dol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'Terminos de Int'!$R$2</c:f>
              <c:strCache>
                <c:ptCount val="1"/>
                <c:pt idx="0">
                  <c:v>ITI Cárdenas 1929=100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'Terminos de Int'!$O$5:$O$20</c:f>
              <c:numCache>
                <c:formatCode>0</c:formatCode>
                <c:ptCount val="1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</c:numCache>
            </c:numRef>
          </c:cat>
          <c:val>
            <c:numRef>
              <c:f>'Terminos de Int'!$R$5:$R$20</c:f>
              <c:numCache>
                <c:formatCode>0.0</c:formatCode>
                <c:ptCount val="16"/>
                <c:pt idx="0">
                  <c:v>93.713733075435201</c:v>
                </c:pt>
                <c:pt idx="1">
                  <c:v>104.09836065573769</c:v>
                </c:pt>
                <c:pt idx="2">
                  <c:v>100.53533190578159</c:v>
                </c:pt>
                <c:pt idx="3">
                  <c:v>101.41843971631207</c:v>
                </c:pt>
                <c:pt idx="4">
                  <c:v>100</c:v>
                </c:pt>
                <c:pt idx="5">
                  <c:v>90.143737166324428</c:v>
                </c:pt>
                <c:pt idx="6">
                  <c:v>70.931677018633536</c:v>
                </c:pt>
                <c:pt idx="7">
                  <c:v>79.178470254957517</c:v>
                </c:pt>
                <c:pt idx="8">
                  <c:v>85.0140056022409</c:v>
                </c:pt>
                <c:pt idx="9">
                  <c:v>98.227848101265806</c:v>
                </c:pt>
                <c:pt idx="10">
                  <c:v>94.777070063694282</c:v>
                </c:pt>
                <c:pt idx="11">
                  <c:v>88.888888888888886</c:v>
                </c:pt>
                <c:pt idx="12">
                  <c:v>89.687137891077654</c:v>
                </c:pt>
                <c:pt idx="13">
                  <c:v>68.636911942098905</c:v>
                </c:pt>
                <c:pt idx="14">
                  <c:v>77.980364656381497</c:v>
                </c:pt>
                <c:pt idx="15">
                  <c:v>74.253731343283576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'Terminos de Int'!$AD$2</c:f>
              <c:strCache>
                <c:ptCount val="1"/>
                <c:pt idx="0">
                  <c:v>TI Cepal en dól 1929=100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'Terminos de Int'!$O$5:$O$20</c:f>
              <c:numCache>
                <c:formatCode>0</c:formatCode>
                <c:ptCount val="16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</c:numCache>
            </c:numRef>
          </c:cat>
          <c:val>
            <c:numRef>
              <c:f>'Terminos de Int'!$AD$5:$AD$20</c:f>
              <c:numCache>
                <c:formatCode>0.0</c:formatCode>
                <c:ptCount val="16"/>
                <c:pt idx="0">
                  <c:v>114.65665979381441</c:v>
                </c:pt>
                <c:pt idx="1">
                  <c:v>119.76056644203597</c:v>
                </c:pt>
                <c:pt idx="2">
                  <c:v>111.94663512092531</c:v>
                </c:pt>
                <c:pt idx="3">
                  <c:v>109.17220820912637</c:v>
                </c:pt>
                <c:pt idx="4">
                  <c:v>100</c:v>
                </c:pt>
                <c:pt idx="5">
                  <c:v>83.467219324663589</c:v>
                </c:pt>
                <c:pt idx="6">
                  <c:v>57.300896741543092</c:v>
                </c:pt>
                <c:pt idx="7">
                  <c:v>38.947082767978294</c:v>
                </c:pt>
                <c:pt idx="8">
                  <c:v>40.303641191763852</c:v>
                </c:pt>
                <c:pt idx="9">
                  <c:v>43.570736434108511</c:v>
                </c:pt>
                <c:pt idx="10">
                  <c:v>44.083333333333329</c:v>
                </c:pt>
                <c:pt idx="11">
                  <c:v>44.537800687285213</c:v>
                </c:pt>
                <c:pt idx="12">
                  <c:v>47.540849673202594</c:v>
                </c:pt>
                <c:pt idx="13">
                  <c:v>29.874373063632692</c:v>
                </c:pt>
                <c:pt idx="14">
                  <c:v>26.470967671875513</c:v>
                </c:pt>
                <c:pt idx="15">
                  <c:v>32.888934637159032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179504"/>
        <c:axId val="1781186576"/>
      </c:lineChart>
      <c:catAx>
        <c:axId val="17811795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86576"/>
        <c:crosses val="autoZero"/>
        <c:auto val="1"/>
        <c:lblAlgn val="ctr"/>
        <c:lblOffset val="100"/>
        <c:noMultiLvlLbl val="0"/>
      </c:catAx>
      <c:valAx>
        <c:axId val="178118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7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LN M, 1925-2025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4553149606299209E-2"/>
          <c:y val="0.17171296296296298"/>
          <c:w val="0.89655796150481193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'Terminos de Int'!$C$4</c:f>
              <c:strCache>
                <c:ptCount val="1"/>
                <c:pt idx="0">
                  <c:v>LNM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6113568297665564E-4"/>
                  <c:y val="0.318483351345787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'Terminos de Int'!$A$5:$A$105</c:f>
              <c:numCache>
                <c:formatCode>0</c:formatCode>
                <c:ptCount val="101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  <c:pt idx="40">
                  <c:v>1965</c:v>
                </c:pt>
                <c:pt idx="41">
                  <c:v>1966</c:v>
                </c:pt>
                <c:pt idx="42">
                  <c:v>1967</c:v>
                </c:pt>
                <c:pt idx="43">
                  <c:v>1968</c:v>
                </c:pt>
                <c:pt idx="44">
                  <c:v>1969</c:v>
                </c:pt>
                <c:pt idx="45">
                  <c:v>1970</c:v>
                </c:pt>
                <c:pt idx="46">
                  <c:v>1971</c:v>
                </c:pt>
                <c:pt idx="47">
                  <c:v>1972</c:v>
                </c:pt>
                <c:pt idx="48">
                  <c:v>1973</c:v>
                </c:pt>
                <c:pt idx="49">
                  <c:v>1974</c:v>
                </c:pt>
                <c:pt idx="50">
                  <c:v>1975</c:v>
                </c:pt>
                <c:pt idx="51">
                  <c:v>1976</c:v>
                </c:pt>
                <c:pt idx="52">
                  <c:v>1977</c:v>
                </c:pt>
                <c:pt idx="53">
                  <c:v>1978</c:v>
                </c:pt>
                <c:pt idx="54">
                  <c:v>1979</c:v>
                </c:pt>
                <c:pt idx="55">
                  <c:v>1980</c:v>
                </c:pt>
                <c:pt idx="56">
                  <c:v>1981</c:v>
                </c:pt>
                <c:pt idx="57">
                  <c:v>1982</c:v>
                </c:pt>
                <c:pt idx="58">
                  <c:v>1983</c:v>
                </c:pt>
                <c:pt idx="59">
                  <c:v>1984</c:v>
                </c:pt>
                <c:pt idx="60">
                  <c:v>1985</c:v>
                </c:pt>
                <c:pt idx="61">
                  <c:v>1986</c:v>
                </c:pt>
                <c:pt idx="62">
                  <c:v>1987</c:v>
                </c:pt>
                <c:pt idx="63">
                  <c:v>1988</c:v>
                </c:pt>
                <c:pt idx="64">
                  <c:v>1989</c:v>
                </c:pt>
                <c:pt idx="65">
                  <c:v>1990</c:v>
                </c:pt>
                <c:pt idx="66">
                  <c:v>1991</c:v>
                </c:pt>
                <c:pt idx="67">
                  <c:v>1992</c:v>
                </c:pt>
                <c:pt idx="68">
                  <c:v>1993</c:v>
                </c:pt>
                <c:pt idx="69">
                  <c:v>1994</c:v>
                </c:pt>
                <c:pt idx="70">
                  <c:v>1995</c:v>
                </c:pt>
                <c:pt idx="71">
                  <c:v>1996</c:v>
                </c:pt>
                <c:pt idx="72">
                  <c:v>1997</c:v>
                </c:pt>
                <c:pt idx="73">
                  <c:v>1998</c:v>
                </c:pt>
                <c:pt idx="74">
                  <c:v>1999</c:v>
                </c:pt>
                <c:pt idx="75">
                  <c:v>2000</c:v>
                </c:pt>
                <c:pt idx="76">
                  <c:v>2001</c:v>
                </c:pt>
                <c:pt idx="77">
                  <c:v>2002</c:v>
                </c:pt>
                <c:pt idx="78">
                  <c:v>2003</c:v>
                </c:pt>
                <c:pt idx="79">
                  <c:v>2004</c:v>
                </c:pt>
                <c:pt idx="80">
                  <c:v>2005</c:v>
                </c:pt>
                <c:pt idx="81">
                  <c:v>2006</c:v>
                </c:pt>
                <c:pt idx="82">
                  <c:v>2007</c:v>
                </c:pt>
                <c:pt idx="83">
                  <c:v>2008</c:v>
                </c:pt>
                <c:pt idx="84">
                  <c:v>2009</c:v>
                </c:pt>
                <c:pt idx="85">
                  <c:v>2010</c:v>
                </c:pt>
                <c:pt idx="86">
                  <c:v>2011</c:v>
                </c:pt>
                <c:pt idx="87">
                  <c:v>2012</c:v>
                </c:pt>
                <c:pt idx="88">
                  <c:v>2013</c:v>
                </c:pt>
                <c:pt idx="89">
                  <c:v>2014</c:v>
                </c:pt>
                <c:pt idx="90">
                  <c:v>2015</c:v>
                </c:pt>
                <c:pt idx="91">
                  <c:v>2016</c:v>
                </c:pt>
                <c:pt idx="92">
                  <c:v>2017</c:v>
                </c:pt>
                <c:pt idx="93">
                  <c:v>2018</c:v>
                </c:pt>
                <c:pt idx="94">
                  <c:v>2019</c:v>
                </c:pt>
                <c:pt idx="95">
                  <c:v>2020</c:v>
                </c:pt>
                <c:pt idx="96">
                  <c:v>2021</c:v>
                </c:pt>
                <c:pt idx="97">
                  <c:v>2022</c:v>
                </c:pt>
                <c:pt idx="98">
                  <c:v>2023</c:v>
                </c:pt>
                <c:pt idx="99">
                  <c:v>2024</c:v>
                </c:pt>
                <c:pt idx="100">
                  <c:v>2025</c:v>
                </c:pt>
              </c:numCache>
            </c:numRef>
          </c:cat>
          <c:val>
            <c:numRef>
              <c:f>'Terminos de Int'!$C$5:$C$105</c:f>
              <c:numCache>
                <c:formatCode>0.0</c:formatCode>
                <c:ptCount val="101"/>
                <c:pt idx="0">
                  <c:v>3.9688638113070769</c:v>
                </c:pt>
                <c:pt idx="1">
                  <c:v>3.9868678983425823</c:v>
                </c:pt>
                <c:pt idx="2">
                  <c:v>4.0010683402576719</c:v>
                </c:pt>
                <c:pt idx="3">
                  <c:v>4.0549384200783196</c:v>
                </c:pt>
                <c:pt idx="4">
                  <c:v>4.084587114000449</c:v>
                </c:pt>
                <c:pt idx="5">
                  <c:v>4.0243687635419327</c:v>
                </c:pt>
                <c:pt idx="6">
                  <c:v>3.9170470080897184</c:v>
                </c:pt>
                <c:pt idx="7">
                  <c:v>3.8136805388117496</c:v>
                </c:pt>
                <c:pt idx="8">
                  <c:v>3.8375246993629362</c:v>
                </c:pt>
                <c:pt idx="9">
                  <c:v>3.9337642242658655</c:v>
                </c:pt>
                <c:pt idx="10">
                  <c:v>3.9957559002938332</c:v>
                </c:pt>
                <c:pt idx="11">
                  <c:v>4.054127906515741</c:v>
                </c:pt>
                <c:pt idx="12">
                  <c:v>4.1043897412966288</c:v>
                </c:pt>
                <c:pt idx="13">
                  <c:v>4.0965791164487682</c:v>
                </c:pt>
                <c:pt idx="14">
                  <c:v>4.0290075701012311</c:v>
                </c:pt>
                <c:pt idx="15">
                  <c:v>4.1904621653012208</c:v>
                </c:pt>
                <c:pt idx="16">
                  <c:v>4.1508417845209467</c:v>
                </c:pt>
                <c:pt idx="17">
                  <c:v>4.2312280757745677</c:v>
                </c:pt>
                <c:pt idx="18">
                  <c:v>4.2617460367155973</c:v>
                </c:pt>
                <c:pt idx="19">
                  <c:v>4.333976613871771</c:v>
                </c:pt>
                <c:pt idx="20">
                  <c:v>4.3280078076300663</c:v>
                </c:pt>
                <c:pt idx="21">
                  <c:v>4.5267628606234451</c:v>
                </c:pt>
                <c:pt idx="22">
                  <c:v>4.6599512589040115</c:v>
                </c:pt>
                <c:pt idx="23">
                  <c:v>4.6465918576210257</c:v>
                </c:pt>
                <c:pt idx="24">
                  <c:v>4.6141757739811533</c:v>
                </c:pt>
                <c:pt idx="25">
                  <c:v>4.6051701859880918</c:v>
                </c:pt>
                <c:pt idx="26">
                  <c:v>4.7346022503009779</c:v>
                </c:pt>
                <c:pt idx="27">
                  <c:v>4.7431849382185689</c:v>
                </c:pt>
                <c:pt idx="28">
                  <c:v>4.7730379013682498</c:v>
                </c:pt>
                <c:pt idx="29">
                  <c:v>4.7191406231162683</c:v>
                </c:pt>
                <c:pt idx="30">
                  <c:v>4.8020948791401779</c:v>
                </c:pt>
                <c:pt idx="31">
                  <c:v>4.8298359090867153</c:v>
                </c:pt>
                <c:pt idx="32">
                  <c:v>4.8621401985859611</c:v>
                </c:pt>
                <c:pt idx="33">
                  <c:v>4.8831108229002664</c:v>
                </c:pt>
                <c:pt idx="34">
                  <c:v>4.8461184940546955</c:v>
                </c:pt>
                <c:pt idx="35">
                  <c:v>4.9735749439328938</c:v>
                </c:pt>
                <c:pt idx="36">
                  <c:v>4.9923548385844905</c:v>
                </c:pt>
                <c:pt idx="37">
                  <c:v>5.0400369693995604</c:v>
                </c:pt>
                <c:pt idx="38">
                  <c:v>5.0322461676117927</c:v>
                </c:pt>
                <c:pt idx="39">
                  <c:v>5.1199091013797196</c:v>
                </c:pt>
                <c:pt idx="40">
                  <c:v>5.125013757691403</c:v>
                </c:pt>
                <c:pt idx="41">
                  <c:v>5.1441772286521568</c:v>
                </c:pt>
                <c:pt idx="42">
                  <c:v>5.1688454750676511</c:v>
                </c:pt>
                <c:pt idx="43">
                  <c:v>5.1562803133172963</c:v>
                </c:pt>
                <c:pt idx="44">
                  <c:v>5.1680451548968822</c:v>
                </c:pt>
                <c:pt idx="45">
                  <c:v>5.1423774081483042</c:v>
                </c:pt>
                <c:pt idx="46">
                  <c:v>5.1761608787783064</c:v>
                </c:pt>
                <c:pt idx="47">
                  <c:v>5.2046999835132244</c:v>
                </c:pt>
                <c:pt idx="48">
                  <c:v>5.2971746931924661</c:v>
                </c:pt>
                <c:pt idx="49">
                  <c:v>5.4709930436097425</c:v>
                </c:pt>
                <c:pt idx="50">
                  <c:v>5.5768748648873672</c:v>
                </c:pt>
                <c:pt idx="51">
                  <c:v>5.6265649054130522</c:v>
                </c:pt>
                <c:pt idx="52">
                  <c:v>5.6839314332002999</c:v>
                </c:pt>
                <c:pt idx="53">
                  <c:v>5.7440242830796979</c:v>
                </c:pt>
                <c:pt idx="54">
                  <c:v>5.8608459124740966</c:v>
                </c:pt>
                <c:pt idx="55">
                  <c:v>5.9913556938819497</c:v>
                </c:pt>
                <c:pt idx="56">
                  <c:v>6.0692127929209434</c:v>
                </c:pt>
                <c:pt idx="57">
                  <c:v>6.0976129203265437</c:v>
                </c:pt>
                <c:pt idx="58">
                  <c:v>6.1227555869691876</c:v>
                </c:pt>
                <c:pt idx="59">
                  <c:v>6.1559962622743356</c:v>
                </c:pt>
                <c:pt idx="60">
                  <c:v>6.156985787199055</c:v>
                </c:pt>
                <c:pt idx="61">
                  <c:v>6.1390149689380014</c:v>
                </c:pt>
                <c:pt idx="62">
                  <c:v>6.1735397110425563</c:v>
                </c:pt>
                <c:pt idx="63">
                  <c:v>6.2309329597005805</c:v>
                </c:pt>
                <c:pt idx="64">
                  <c:v>6.2724465377568244</c:v>
                </c:pt>
                <c:pt idx="65">
                  <c:v>6.2905220674871005</c:v>
                </c:pt>
                <c:pt idx="66">
                  <c:v>6.292660475018085</c:v>
                </c:pt>
                <c:pt idx="67">
                  <c:v>6.3033798273978148</c:v>
                </c:pt>
                <c:pt idx="68">
                  <c:v>6.3166862525151473</c:v>
                </c:pt>
                <c:pt idx="69">
                  <c:v>6.3422132333880601</c:v>
                </c:pt>
                <c:pt idx="70">
                  <c:v>6.3963616594804451</c:v>
                </c:pt>
                <c:pt idx="71">
                  <c:v>6.3980270823894703</c:v>
                </c:pt>
                <c:pt idx="72">
                  <c:v>6.404395409878946</c:v>
                </c:pt>
                <c:pt idx="73">
                  <c:v>6.3968913741950084</c:v>
                </c:pt>
                <c:pt idx="74">
                  <c:v>6.3886089570915114</c:v>
                </c:pt>
                <c:pt idx="75">
                  <c:v>6.4184494883243834</c:v>
                </c:pt>
                <c:pt idx="76">
                  <c:v>6.4225418901730311</c:v>
                </c:pt>
                <c:pt idx="77">
                  <c:v>6.4198457440264498</c:v>
                </c:pt>
                <c:pt idx="78">
                  <c:v>6.4435655127372211</c:v>
                </c:pt>
                <c:pt idx="79">
                  <c:v>6.5001107941419942</c:v>
                </c:pt>
                <c:pt idx="80">
                  <c:v>6.5485835702492636</c:v>
                </c:pt>
                <c:pt idx="81">
                  <c:v>6.5928202064131227</c:v>
                </c:pt>
                <c:pt idx="82">
                  <c:v>6.6468450194030098</c:v>
                </c:pt>
                <c:pt idx="83">
                  <c:v>6.7283452430480724</c:v>
                </c:pt>
                <c:pt idx="84">
                  <c:v>6.6853299753603057</c:v>
                </c:pt>
                <c:pt idx="85">
                  <c:v>6.7303566503482815</c:v>
                </c:pt>
                <c:pt idx="86">
                  <c:v>6.8008577135419035</c:v>
                </c:pt>
                <c:pt idx="87">
                  <c:v>6.8090861628176551</c:v>
                </c:pt>
                <c:pt idx="88">
                  <c:v>6.8064173439419795</c:v>
                </c:pt>
                <c:pt idx="89">
                  <c:v>6.8135885423581</c:v>
                </c:pt>
                <c:pt idx="90">
                  <c:v>6.7775915984860244</c:v>
                </c:pt>
                <c:pt idx="91">
                  <c:v>6.7707917308556071</c:v>
                </c:pt>
                <c:pt idx="92">
                  <c:v>6.7963525341768767</c:v>
                </c:pt>
                <c:pt idx="93">
                  <c:v>6.8320431013908562</c:v>
                </c:pt>
                <c:pt idx="94">
                  <c:v>6.8286362294997565</c:v>
                </c:pt>
                <c:pt idx="95">
                  <c:v>6.8220283966887658</c:v>
                </c:pt>
                <c:pt idx="96">
                  <c:v>6.9371089803537576</c:v>
                </c:pt>
                <c:pt idx="97">
                  <c:v>7.060312850258053</c:v>
                </c:pt>
                <c:pt idx="98">
                  <c:v>7.0559020550779881</c:v>
                </c:pt>
                <c:pt idx="99">
                  <c:v>7.0620015186417575</c:v>
                </c:pt>
                <c:pt idx="100">
                  <c:v>7.0714124826463705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189840"/>
        <c:axId val="1781188208"/>
      </c:lineChart>
      <c:dateAx>
        <c:axId val="17811898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88208"/>
        <c:crosses val="autoZero"/>
        <c:auto val="0"/>
        <c:lblOffset val="100"/>
        <c:baseTimeUnit val="days"/>
        <c:majorUnit val="10"/>
        <c:majorTimeUnit val="days"/>
      </c:dateAx>
      <c:valAx>
        <c:axId val="1781188208"/>
        <c:scaling>
          <c:orientation val="minMax"/>
          <c:max val="7.5"/>
          <c:min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8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LN ITI, 1925-2000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960597112860893"/>
          <c:y val="0.17171296296296298"/>
          <c:w val="0.76808234908136486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'Terminos de Int'!$D$4</c:f>
              <c:strCache>
                <c:ptCount val="1"/>
                <c:pt idx="0">
                  <c:v>LN ITI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9934923388813687"/>
                  <c:y val="9.438173769051401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cat>
            <c:numRef>
              <c:f>'Terminos de Int'!$A$5:$A$105</c:f>
              <c:numCache>
                <c:formatCode>0</c:formatCode>
                <c:ptCount val="101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  <c:pt idx="40">
                  <c:v>1965</c:v>
                </c:pt>
                <c:pt idx="41">
                  <c:v>1966</c:v>
                </c:pt>
                <c:pt idx="42">
                  <c:v>1967</c:v>
                </c:pt>
                <c:pt idx="43">
                  <c:v>1968</c:v>
                </c:pt>
                <c:pt idx="44">
                  <c:v>1969</c:v>
                </c:pt>
                <c:pt idx="45">
                  <c:v>1970</c:v>
                </c:pt>
                <c:pt idx="46">
                  <c:v>1971</c:v>
                </c:pt>
                <c:pt idx="47">
                  <c:v>1972</c:v>
                </c:pt>
                <c:pt idx="48">
                  <c:v>1973</c:v>
                </c:pt>
                <c:pt idx="49">
                  <c:v>1974</c:v>
                </c:pt>
                <c:pt idx="50">
                  <c:v>1975</c:v>
                </c:pt>
                <c:pt idx="51">
                  <c:v>1976</c:v>
                </c:pt>
                <c:pt idx="52">
                  <c:v>1977</c:v>
                </c:pt>
                <c:pt idx="53">
                  <c:v>1978</c:v>
                </c:pt>
                <c:pt idx="54">
                  <c:v>1979</c:v>
                </c:pt>
                <c:pt idx="55">
                  <c:v>1980</c:v>
                </c:pt>
                <c:pt idx="56">
                  <c:v>1981</c:v>
                </c:pt>
                <c:pt idx="57">
                  <c:v>1982</c:v>
                </c:pt>
                <c:pt idx="58">
                  <c:v>1983</c:v>
                </c:pt>
                <c:pt idx="59">
                  <c:v>1984</c:v>
                </c:pt>
                <c:pt idx="60">
                  <c:v>1985</c:v>
                </c:pt>
                <c:pt idx="61">
                  <c:v>1986</c:v>
                </c:pt>
                <c:pt idx="62">
                  <c:v>1987</c:v>
                </c:pt>
                <c:pt idx="63">
                  <c:v>1988</c:v>
                </c:pt>
                <c:pt idx="64">
                  <c:v>1989</c:v>
                </c:pt>
                <c:pt idx="65">
                  <c:v>1990</c:v>
                </c:pt>
                <c:pt idx="66">
                  <c:v>1991</c:v>
                </c:pt>
                <c:pt idx="67">
                  <c:v>1992</c:v>
                </c:pt>
                <c:pt idx="68">
                  <c:v>1993</c:v>
                </c:pt>
                <c:pt idx="69">
                  <c:v>1994</c:v>
                </c:pt>
                <c:pt idx="70">
                  <c:v>1995</c:v>
                </c:pt>
                <c:pt idx="71">
                  <c:v>1996</c:v>
                </c:pt>
                <c:pt idx="72">
                  <c:v>1997</c:v>
                </c:pt>
                <c:pt idx="73">
                  <c:v>1998</c:v>
                </c:pt>
                <c:pt idx="74">
                  <c:v>1999</c:v>
                </c:pt>
                <c:pt idx="75">
                  <c:v>2000</c:v>
                </c:pt>
                <c:pt idx="76">
                  <c:v>2001</c:v>
                </c:pt>
                <c:pt idx="77">
                  <c:v>2002</c:v>
                </c:pt>
                <c:pt idx="78">
                  <c:v>2003</c:v>
                </c:pt>
                <c:pt idx="79">
                  <c:v>2004</c:v>
                </c:pt>
                <c:pt idx="80">
                  <c:v>2005</c:v>
                </c:pt>
                <c:pt idx="81">
                  <c:v>2006</c:v>
                </c:pt>
                <c:pt idx="82">
                  <c:v>2007</c:v>
                </c:pt>
                <c:pt idx="83">
                  <c:v>2008</c:v>
                </c:pt>
                <c:pt idx="84">
                  <c:v>2009</c:v>
                </c:pt>
                <c:pt idx="85">
                  <c:v>2010</c:v>
                </c:pt>
                <c:pt idx="86">
                  <c:v>2011</c:v>
                </c:pt>
                <c:pt idx="87">
                  <c:v>2012</c:v>
                </c:pt>
                <c:pt idx="88">
                  <c:v>2013</c:v>
                </c:pt>
                <c:pt idx="89">
                  <c:v>2014</c:v>
                </c:pt>
                <c:pt idx="90">
                  <c:v>2015</c:v>
                </c:pt>
                <c:pt idx="91">
                  <c:v>2016</c:v>
                </c:pt>
                <c:pt idx="92">
                  <c:v>2017</c:v>
                </c:pt>
                <c:pt idx="93">
                  <c:v>2018</c:v>
                </c:pt>
                <c:pt idx="94">
                  <c:v>2019</c:v>
                </c:pt>
                <c:pt idx="95">
                  <c:v>2020</c:v>
                </c:pt>
                <c:pt idx="96">
                  <c:v>2021</c:v>
                </c:pt>
                <c:pt idx="97">
                  <c:v>2022</c:v>
                </c:pt>
                <c:pt idx="98">
                  <c:v>2023</c:v>
                </c:pt>
                <c:pt idx="99">
                  <c:v>2024</c:v>
                </c:pt>
                <c:pt idx="100">
                  <c:v>2025</c:v>
                </c:pt>
              </c:numCache>
            </c:numRef>
          </c:cat>
          <c:val>
            <c:numRef>
              <c:f>'Terminos de Int'!$D$5:$D$80</c:f>
              <c:numCache>
                <c:formatCode>0.0</c:formatCode>
                <c:ptCount val="76"/>
                <c:pt idx="0">
                  <c:v>4.6219933961290209</c:v>
                </c:pt>
                <c:pt idx="1">
                  <c:v>4.6867623964997875</c:v>
                </c:pt>
                <c:pt idx="2">
                  <c:v>4.6428300982690196</c:v>
                </c:pt>
                <c:pt idx="3">
                  <c:v>4.6002319043475088</c:v>
                </c:pt>
                <c:pt idx="4">
                  <c:v>4.5092601261417826</c:v>
                </c:pt>
                <c:pt idx="5">
                  <c:v>4.414514758552416</c:v>
                </c:pt>
                <c:pt idx="6">
                  <c:v>4.2112960981905552</c:v>
                </c:pt>
                <c:pt idx="7">
                  <c:v>3.9901080595992378</c:v>
                </c:pt>
                <c:pt idx="8">
                  <c:v>4.1330999648444662</c:v>
                </c:pt>
                <c:pt idx="9">
                  <c:v>4.2318609206455848</c:v>
                </c:pt>
                <c:pt idx="10">
                  <c:v>4.2435569604087764</c:v>
                </c:pt>
                <c:pt idx="11">
                  <c:v>4.2538134605759659</c:v>
                </c:pt>
                <c:pt idx="12">
                  <c:v>4.3190645129169214</c:v>
                </c:pt>
                <c:pt idx="13">
                  <c:v>4.3</c:v>
                </c:pt>
                <c:pt idx="14">
                  <c:v>4.2</c:v>
                </c:pt>
                <c:pt idx="15">
                  <c:v>4.2502015031274443</c:v>
                </c:pt>
                <c:pt idx="16">
                  <c:v>4.0859280162051927</c:v>
                </c:pt>
                <c:pt idx="17">
                  <c:v>4.1773075748675756</c:v>
                </c:pt>
                <c:pt idx="18">
                  <c:v>4.3326365904624646</c:v>
                </c:pt>
                <c:pt idx="19">
                  <c:v>4.4609033940386604</c:v>
                </c:pt>
                <c:pt idx="20">
                  <c:v>4.5513835989530245</c:v>
                </c:pt>
                <c:pt idx="21">
                  <c:v>4.5383565006294218</c:v>
                </c:pt>
                <c:pt idx="22">
                  <c:v>4.609356812124509</c:v>
                </c:pt>
                <c:pt idx="23">
                  <c:v>4.6799401079202507</c:v>
                </c:pt>
                <c:pt idx="24">
                  <c:v>4.5077559007552859</c:v>
                </c:pt>
                <c:pt idx="25">
                  <c:v>4.6051701859880918</c:v>
                </c:pt>
                <c:pt idx="26">
                  <c:v>4.6351278779069274</c:v>
                </c:pt>
                <c:pt idx="27">
                  <c:v>4.622704760199567</c:v>
                </c:pt>
                <c:pt idx="28">
                  <c:v>4.6002319043475088</c:v>
                </c:pt>
                <c:pt idx="29">
                  <c:v>4.5068021158915128</c:v>
                </c:pt>
                <c:pt idx="30">
                  <c:v>4.4256440780972142</c:v>
                </c:pt>
                <c:pt idx="31">
                  <c:v>4.4381152436511675</c:v>
                </c:pt>
                <c:pt idx="32">
                  <c:v>4.3632513397331261</c:v>
                </c:pt>
                <c:pt idx="33">
                  <c:v>4.2513089372130946</c:v>
                </c:pt>
                <c:pt idx="34">
                  <c:v>4.2368047402914897</c:v>
                </c:pt>
                <c:pt idx="35">
                  <c:v>4.1439722549793396</c:v>
                </c:pt>
                <c:pt idx="36">
                  <c:v>4.1649666858155543</c:v>
                </c:pt>
                <c:pt idx="37">
                  <c:v>4.1033514606965609</c:v>
                </c:pt>
                <c:pt idx="38">
                  <c:v>4.1645379371576121</c:v>
                </c:pt>
                <c:pt idx="39">
                  <c:v>4.1229552169284283</c:v>
                </c:pt>
                <c:pt idx="40">
                  <c:v>4.102725199545989</c:v>
                </c:pt>
                <c:pt idx="41">
                  <c:v>4.115859807029735</c:v>
                </c:pt>
                <c:pt idx="42">
                  <c:v>4.1013553974042471</c:v>
                </c:pt>
                <c:pt idx="43">
                  <c:v>4.1613752144864904</c:v>
                </c:pt>
                <c:pt idx="44">
                  <c:v>4.1485391355254055</c:v>
                </c:pt>
                <c:pt idx="45">
                  <c:v>4.2435569604087764</c:v>
                </c:pt>
                <c:pt idx="46">
                  <c:v>4.2814156223440589</c:v>
                </c:pt>
                <c:pt idx="47">
                  <c:v>4.3082856817559509</c:v>
                </c:pt>
                <c:pt idx="48">
                  <c:v>4.4221488100304871</c:v>
                </c:pt>
                <c:pt idx="49">
                  <c:v>4.359907628344649</c:v>
                </c:pt>
                <c:pt idx="50">
                  <c:v>4.258541214624505</c:v>
                </c:pt>
                <c:pt idx="51">
                  <c:v>4.4006231757756797</c:v>
                </c:pt>
                <c:pt idx="52">
                  <c:v>4.3946059961692701</c:v>
                </c:pt>
                <c:pt idx="53">
                  <c:v>4.3150187791084589</c:v>
                </c:pt>
                <c:pt idx="54">
                  <c:v>4.4083142686105239</c:v>
                </c:pt>
                <c:pt idx="55">
                  <c:v>4.509935715976999</c:v>
                </c:pt>
                <c:pt idx="56">
                  <c:v>4.478915651896143</c:v>
                </c:pt>
                <c:pt idx="57">
                  <c:v>4.3447919287335761</c:v>
                </c:pt>
                <c:pt idx="58">
                  <c:v>4.2522824257081204</c:v>
                </c:pt>
                <c:pt idx="59">
                  <c:v>4.2393309987630987</c:v>
                </c:pt>
                <c:pt idx="60">
                  <c:v>4.1808940628033255</c:v>
                </c:pt>
                <c:pt idx="61">
                  <c:v>3.8121572032520818</c:v>
                </c:pt>
                <c:pt idx="62">
                  <c:v>3.9288120166470275</c:v>
                </c:pt>
                <c:pt idx="63">
                  <c:v>3.8167298899262931</c:v>
                </c:pt>
                <c:pt idx="64">
                  <c:v>3.8590527121221654</c:v>
                </c:pt>
                <c:pt idx="65">
                  <c:v>3.9109579931886804</c:v>
                </c:pt>
                <c:pt idx="66">
                  <c:v>3.8157071477684781</c:v>
                </c:pt>
                <c:pt idx="67">
                  <c:v>3.8143665433601681</c:v>
                </c:pt>
                <c:pt idx="68">
                  <c:v>3.7600255911239695</c:v>
                </c:pt>
                <c:pt idx="69">
                  <c:v>3.8196258095872819</c:v>
                </c:pt>
                <c:pt idx="70">
                  <c:v>3.8124068595294247</c:v>
                </c:pt>
                <c:pt idx="71">
                  <c:v>3.8300944751646768</c:v>
                </c:pt>
                <c:pt idx="72">
                  <c:v>3.8091966859220485</c:v>
                </c:pt>
                <c:pt idx="73">
                  <c:v>3.7564791580019881</c:v>
                </c:pt>
                <c:pt idx="74">
                  <c:v>3.8085422598603529</c:v>
                </c:pt>
                <c:pt idx="75">
                  <c:v>3.8479519659839814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181136"/>
        <c:axId val="1781191472"/>
      </c:lineChart>
      <c:dateAx>
        <c:axId val="17811811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91472"/>
        <c:crosses val="autoZero"/>
        <c:auto val="0"/>
        <c:lblOffset val="100"/>
        <c:baseTimeUnit val="days"/>
        <c:majorUnit val="10"/>
        <c:majorTimeUnit val="days"/>
      </c:dateAx>
      <c:valAx>
        <c:axId val="1781191472"/>
        <c:scaling>
          <c:orientation val="minMax"/>
          <c:max val="5.3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LN Índice ITI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181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60</xdr:row>
      <xdr:rowOff>7620</xdr:rowOff>
    </xdr:from>
    <xdr:to>
      <xdr:col>12</xdr:col>
      <xdr:colOff>60960</xdr:colOff>
      <xdr:row>69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15240</xdr:colOff>
      <xdr:row>70</xdr:row>
      <xdr:rowOff>15240</xdr:rowOff>
    </xdr:from>
    <xdr:to>
      <xdr:col>12</xdr:col>
      <xdr:colOff>53340</xdr:colOff>
      <xdr:row>78</xdr:row>
      <xdr:rowOff>137160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114300</xdr:colOff>
      <xdr:row>15</xdr:row>
      <xdr:rowOff>15240</xdr:rowOff>
    </xdr:from>
    <xdr:to>
      <xdr:col>11</xdr:col>
      <xdr:colOff>647700</xdr:colOff>
      <xdr:row>24</xdr:row>
      <xdr:rowOff>190500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45720</xdr:colOff>
      <xdr:row>37</xdr:row>
      <xdr:rowOff>7620</xdr:rowOff>
    </xdr:from>
    <xdr:to>
      <xdr:col>11</xdr:col>
      <xdr:colOff>579120</xdr:colOff>
      <xdr:row>47</xdr:row>
      <xdr:rowOff>22860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68580</xdr:colOff>
      <xdr:row>3</xdr:row>
      <xdr:rowOff>190500</xdr:rowOff>
    </xdr:from>
    <xdr:to>
      <xdr:col>11</xdr:col>
      <xdr:colOff>632460</xdr:colOff>
      <xdr:row>13</xdr:row>
      <xdr:rowOff>160020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7620</xdr:colOff>
      <xdr:row>26</xdr:row>
      <xdr:rowOff>30480</xdr:rowOff>
    </xdr:from>
    <xdr:to>
      <xdr:col>11</xdr:col>
      <xdr:colOff>708660</xdr:colOff>
      <xdr:row>36</xdr:row>
      <xdr:rowOff>7620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48</xdr:row>
      <xdr:rowOff>0</xdr:rowOff>
    </xdr:from>
    <xdr:to>
      <xdr:col>11</xdr:col>
      <xdr:colOff>701040</xdr:colOff>
      <xdr:row>57</xdr:row>
      <xdr:rowOff>175260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80</xdr:row>
      <xdr:rowOff>0</xdr:rowOff>
    </xdr:from>
    <xdr:to>
      <xdr:col>12</xdr:col>
      <xdr:colOff>38100</xdr:colOff>
      <xdr:row>89</xdr:row>
      <xdr:rowOff>45720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449580</xdr:colOff>
      <xdr:row>91</xdr:row>
      <xdr:rowOff>45720</xdr:rowOff>
    </xdr:from>
    <xdr:to>
      <xdr:col>12</xdr:col>
      <xdr:colOff>45720</xdr:colOff>
      <xdr:row>101</xdr:row>
      <xdr:rowOff>7620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102</xdr:row>
      <xdr:rowOff>0</xdr:rowOff>
    </xdr:from>
    <xdr:to>
      <xdr:col>12</xdr:col>
      <xdr:colOff>38100</xdr:colOff>
      <xdr:row>111</xdr:row>
      <xdr:rowOff>45720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434340</xdr:colOff>
      <xdr:row>113</xdr:row>
      <xdr:rowOff>0</xdr:rowOff>
    </xdr:from>
    <xdr:to>
      <xdr:col>12</xdr:col>
      <xdr:colOff>38100</xdr:colOff>
      <xdr:row>122</xdr:row>
      <xdr:rowOff>45720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15240</xdr:colOff>
      <xdr:row>124</xdr:row>
      <xdr:rowOff>7620</xdr:rowOff>
    </xdr:from>
    <xdr:to>
      <xdr:col>11</xdr:col>
      <xdr:colOff>434340</xdr:colOff>
      <xdr:row>138</xdr:row>
      <xdr:rowOff>91440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docs\WEOTemplat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Gala/BDH%20SIGLO%20XX/Balanza%20de%20Pagos/PETXX0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NFXX0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DATA/COUNTRY/Ghana/q-drive/GHA/External/GHABO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LCA/REAL/CONTEN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TEMP/My%20Documents/Moz/E-Final/BOP9703_stres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Documents%20and%20Settings/SEBLE/My%20Local%20Documents/Barbados_Mission/Barbados_AssumptionsWE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mydocs/WEOTemplat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S2/NIC/WEO/2002/December/WEO%20December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COUNTRY\Ghana\q-drive\GHA\External\GHA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LCA\REAL\CONT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TEMP\My%20Documents\Moz\E-Final\BOP9703_stres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ocuments%20and%20Settings\SEBLE\My%20Local%20Documents\Barbados_Mission\Barbados_AssumptionsWE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  <sheetName val="Q2"/>
      <sheetName val="Q3"/>
      <sheetName val="Q4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 A"/>
      <sheetName val="BCPet-M"/>
      <sheetName val="Prod Pet"/>
      <sheetName val="PETXX01"/>
    </sheetNames>
    <definedNames>
      <definedName name="OnShow" refersTo="#¡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ual"/>
      <sheetName val="PMensual"/>
      <sheetName val="Fuente Bortz y otros"/>
      <sheetName val="Tasa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5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_GAS-GEE"/>
      <sheetName val="Monthly Debt service"/>
      <sheetName val="cash flow"/>
      <sheetName val="RMe"/>
      <sheetName val="TOC"/>
      <sheetName val="IN"/>
      <sheetName val="OUT"/>
      <sheetName val="OldOut"/>
      <sheetName val="OUT (2)"/>
      <sheetName val="Asp"/>
      <sheetName val="T-DSvc"/>
      <sheetName val="T-BOP"/>
      <sheetName val="T-DSA"/>
      <sheetName val="2001Cshflw"/>
      <sheetName val="2002Cshflw"/>
      <sheetName val="2003Cshflw"/>
      <sheetName val="2004Cshflw"/>
      <sheetName val="Main"/>
      <sheetName val="Ind"/>
      <sheetName val="X"/>
      <sheetName val="X-Id"/>
      <sheetName val="M"/>
      <sheetName val="M-Id"/>
      <sheetName val="Svc"/>
      <sheetName val="Int"/>
      <sheetName val="Tr"/>
      <sheetName val="Dsb"/>
      <sheetName val="Amt"/>
      <sheetName val="Req"/>
      <sheetName val="IMF"/>
      <sheetName val="NIR"/>
      <sheetName val="BOG"/>
      <sheetName val="Dbt"/>
      <sheetName val="HIPC-rlf"/>
      <sheetName val="T-BOP-DSA"/>
      <sheetName val="nominal relief "/>
      <sheetName val="DSA1001"/>
      <sheetName val="Null1"/>
      <sheetName val="WetaOld"/>
      <sheetName val="NEW-BIL"/>
      <sheetName val="ControlSheet"/>
      <sheetName val="T-Rq"/>
      <sheetName val="T-IMF"/>
      <sheetName val="EU-OUT"/>
      <sheetName val="Table 33"/>
      <sheetName val="Table 34"/>
      <sheetName val="Table 35"/>
      <sheetName val="Table 37"/>
      <sheetName val="Table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S2002PUB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egi.org.mx/sistemas/bie/?idserPadre=11000090" TargetMode="External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R139"/>
  <sheetViews>
    <sheetView workbookViewId="0">
      <pane xSplit="6" ySplit="4" topLeftCell="G61" activePane="bottomRight" state="frozen"/>
      <selection pane="topRight" activeCell="G1" sqref="G1"/>
      <selection pane="bottomLeft" activeCell="A5" sqref="A5"/>
      <selection pane="bottomRight" activeCell="M68" sqref="M68:M78"/>
    </sheetView>
  </sheetViews>
  <sheetFormatPr baseColWidth="10" defaultRowHeight="15.6" x14ac:dyDescent="0.3"/>
  <cols>
    <col min="1" max="1" width="13.5" style="37" customWidth="1"/>
    <col min="2" max="2" width="6" style="37" customWidth="1"/>
    <col min="3" max="3" width="4.59765625" style="37" customWidth="1"/>
    <col min="4" max="4" width="6.8984375" style="37" customWidth="1"/>
    <col min="5" max="5" width="4.5" style="37" customWidth="1"/>
    <col min="6" max="6" width="9" style="37" customWidth="1"/>
    <col min="7" max="11" width="11.19921875" style="37"/>
    <col min="12" max="12" width="15.5" style="37" bestFit="1" customWidth="1"/>
    <col min="13" max="16" width="11.19921875" style="37"/>
    <col min="17" max="17" width="12.8984375" style="37" customWidth="1"/>
    <col min="18" max="18" width="14.69921875" style="37" customWidth="1"/>
    <col min="19" max="22" width="11.19921875" style="37"/>
    <col min="23" max="23" width="3.69921875" style="37" customWidth="1"/>
    <col min="24" max="29" width="11.19921875" style="37"/>
    <col min="30" max="30" width="12.8984375" style="37" customWidth="1"/>
    <col min="31" max="34" width="11.19921875" style="37"/>
    <col min="35" max="35" width="12.5" style="37" customWidth="1"/>
    <col min="36" max="36" width="15.3984375" style="37" customWidth="1"/>
    <col min="37" max="40" width="11.19921875" style="37"/>
    <col min="41" max="41" width="4.5" style="37" customWidth="1"/>
    <col min="42" max="47" width="11.19921875" style="37"/>
    <col min="48" max="48" width="14.09765625" style="37" customWidth="1"/>
    <col min="49" max="52" width="11.19921875" style="37"/>
    <col min="53" max="53" width="12.59765625" style="37" customWidth="1"/>
    <col min="54" max="54" width="15.19921875" style="37" customWidth="1"/>
    <col min="55" max="58" width="11.19921875" style="37"/>
    <col min="59" max="59" width="4.3984375" style="37" customWidth="1"/>
    <col min="60" max="65" width="11.19921875" style="37"/>
    <col min="66" max="66" width="12.8984375" style="37" customWidth="1"/>
    <col min="67" max="70" width="11.19921875" style="37"/>
    <col min="71" max="71" width="12.796875" style="37" customWidth="1"/>
    <col min="72" max="72" width="15.09765625" style="37" customWidth="1"/>
    <col min="73" max="76" width="11.19921875" style="37"/>
    <col min="77" max="77" width="5.3984375" style="37" customWidth="1"/>
    <col min="78" max="83" width="11.19921875" style="37"/>
    <col min="84" max="84" width="12.5" style="37" customWidth="1"/>
    <col min="85" max="88" width="11.19921875" style="37"/>
    <col min="89" max="89" width="13" style="37" customWidth="1"/>
    <col min="90" max="90" width="12.3984375" style="37" customWidth="1"/>
    <col min="91" max="16384" width="11.19921875" style="37"/>
  </cols>
  <sheetData>
    <row r="1" spans="1:94" ht="14.4" customHeight="1" x14ac:dyDescent="0.3">
      <c r="A1" s="224"/>
      <c r="B1" s="224"/>
      <c r="C1" s="224"/>
      <c r="D1" s="224"/>
      <c r="E1" s="224"/>
      <c r="F1" s="109"/>
      <c r="G1" s="70" t="s">
        <v>103</v>
      </c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1"/>
      <c r="X1" s="115" t="s">
        <v>0</v>
      </c>
      <c r="Y1" s="116"/>
      <c r="Z1" s="116"/>
      <c r="AA1" s="116"/>
      <c r="AB1" s="116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2"/>
      <c r="AP1" s="118" t="s">
        <v>1</v>
      </c>
      <c r="AQ1" s="119"/>
      <c r="AR1" s="119"/>
      <c r="AS1" s="119"/>
      <c r="AT1" s="119"/>
      <c r="AU1" s="119"/>
      <c r="AV1" s="119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2"/>
      <c r="BH1" s="121" t="s">
        <v>64</v>
      </c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76"/>
      <c r="BZ1" s="205" t="s">
        <v>161</v>
      </c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</row>
    <row r="2" spans="1:94" ht="15.6" customHeight="1" x14ac:dyDescent="0.3">
      <c r="A2" s="227" t="s">
        <v>63</v>
      </c>
      <c r="B2" s="227"/>
      <c r="C2" s="227"/>
      <c r="D2" s="227"/>
      <c r="E2" s="227"/>
      <c r="F2" s="229" t="s">
        <v>2</v>
      </c>
      <c r="G2" s="222" t="s">
        <v>34</v>
      </c>
      <c r="H2" s="222" t="s">
        <v>51</v>
      </c>
      <c r="I2" s="222" t="s">
        <v>52</v>
      </c>
      <c r="J2" s="222" t="s">
        <v>53</v>
      </c>
      <c r="K2" s="222" t="s">
        <v>54</v>
      </c>
      <c r="L2" s="222" t="s">
        <v>55</v>
      </c>
      <c r="M2" s="222" t="s">
        <v>56</v>
      </c>
      <c r="N2" s="222" t="s">
        <v>57</v>
      </c>
      <c r="O2" s="222" t="s">
        <v>58</v>
      </c>
      <c r="P2" s="222" t="s">
        <v>59</v>
      </c>
      <c r="Q2" s="222" t="s">
        <v>60</v>
      </c>
      <c r="R2" s="222" t="s">
        <v>65</v>
      </c>
      <c r="S2" s="222" t="s">
        <v>62</v>
      </c>
      <c r="T2" s="222" t="s">
        <v>31</v>
      </c>
      <c r="U2" s="222" t="s">
        <v>61</v>
      </c>
      <c r="V2" s="222" t="s">
        <v>32</v>
      </c>
      <c r="W2" s="3"/>
      <c r="X2" s="225" t="s">
        <v>36</v>
      </c>
      <c r="Y2" s="222" t="s">
        <v>34</v>
      </c>
      <c r="Z2" s="222" t="s">
        <v>51</v>
      </c>
      <c r="AA2" s="222" t="s">
        <v>52</v>
      </c>
      <c r="AB2" s="222" t="s">
        <v>53</v>
      </c>
      <c r="AC2" s="222" t="s">
        <v>54</v>
      </c>
      <c r="AD2" s="222" t="s">
        <v>55</v>
      </c>
      <c r="AE2" s="222" t="s">
        <v>56</v>
      </c>
      <c r="AF2" s="222" t="s">
        <v>57</v>
      </c>
      <c r="AG2" s="222" t="s">
        <v>58</v>
      </c>
      <c r="AH2" s="222" t="s">
        <v>59</v>
      </c>
      <c r="AI2" s="222" t="s">
        <v>60</v>
      </c>
      <c r="AJ2" s="222" t="s">
        <v>65</v>
      </c>
      <c r="AK2" s="222" t="s">
        <v>62</v>
      </c>
      <c r="AL2" s="222" t="s">
        <v>31</v>
      </c>
      <c r="AM2" s="222" t="s">
        <v>61</v>
      </c>
      <c r="AN2" s="222" t="s">
        <v>32</v>
      </c>
      <c r="AO2" s="3"/>
      <c r="AP2" s="225" t="s">
        <v>36</v>
      </c>
      <c r="AQ2" s="222" t="s">
        <v>34</v>
      </c>
      <c r="AR2" s="222" t="s">
        <v>51</v>
      </c>
      <c r="AS2" s="222" t="s">
        <v>52</v>
      </c>
      <c r="AT2" s="222" t="s">
        <v>53</v>
      </c>
      <c r="AU2" s="222" t="s">
        <v>54</v>
      </c>
      <c r="AV2" s="222" t="s">
        <v>55</v>
      </c>
      <c r="AW2" s="222" t="s">
        <v>56</v>
      </c>
      <c r="AX2" s="222" t="s">
        <v>57</v>
      </c>
      <c r="AY2" s="222" t="s">
        <v>58</v>
      </c>
      <c r="AZ2" s="222" t="s">
        <v>59</v>
      </c>
      <c r="BA2" s="222" t="s">
        <v>60</v>
      </c>
      <c r="BB2" s="222" t="s">
        <v>65</v>
      </c>
      <c r="BC2" s="222" t="s">
        <v>62</v>
      </c>
      <c r="BD2" s="222" t="s">
        <v>31</v>
      </c>
      <c r="BE2" s="222" t="s">
        <v>61</v>
      </c>
      <c r="BF2" s="222" t="s">
        <v>32</v>
      </c>
      <c r="BG2" s="4"/>
      <c r="BH2" s="225" t="s">
        <v>36</v>
      </c>
      <c r="BI2" s="222" t="s">
        <v>34</v>
      </c>
      <c r="BJ2" s="222" t="s">
        <v>51</v>
      </c>
      <c r="BK2" s="222" t="s">
        <v>52</v>
      </c>
      <c r="BL2" s="222" t="s">
        <v>53</v>
      </c>
      <c r="BM2" s="222" t="s">
        <v>54</v>
      </c>
      <c r="BN2" s="222" t="s">
        <v>55</v>
      </c>
      <c r="BO2" s="222" t="s">
        <v>56</v>
      </c>
      <c r="BP2" s="222" t="s">
        <v>57</v>
      </c>
      <c r="BQ2" s="222" t="s">
        <v>58</v>
      </c>
      <c r="BR2" s="222" t="s">
        <v>59</v>
      </c>
      <c r="BS2" s="222" t="s">
        <v>60</v>
      </c>
      <c r="BT2" s="222" t="s">
        <v>65</v>
      </c>
      <c r="BU2" s="222" t="s">
        <v>62</v>
      </c>
      <c r="BV2" s="222" t="s">
        <v>31</v>
      </c>
      <c r="BW2" s="222" t="s">
        <v>61</v>
      </c>
      <c r="BX2" s="222" t="s">
        <v>32</v>
      </c>
      <c r="BY2" s="76"/>
      <c r="BZ2" s="225" t="s">
        <v>36</v>
      </c>
      <c r="CA2" s="222" t="s">
        <v>34</v>
      </c>
      <c r="CB2" s="222" t="s">
        <v>51</v>
      </c>
      <c r="CC2" s="222" t="s">
        <v>52</v>
      </c>
      <c r="CD2" s="222" t="s">
        <v>53</v>
      </c>
      <c r="CE2" s="222" t="s">
        <v>54</v>
      </c>
      <c r="CF2" s="222" t="s">
        <v>55</v>
      </c>
      <c r="CG2" s="222" t="s">
        <v>56</v>
      </c>
      <c r="CH2" s="222" t="s">
        <v>57</v>
      </c>
      <c r="CI2" s="222" t="s">
        <v>58</v>
      </c>
      <c r="CJ2" s="222" t="s">
        <v>59</v>
      </c>
      <c r="CK2" s="222" t="s">
        <v>60</v>
      </c>
      <c r="CL2" s="222" t="s">
        <v>65</v>
      </c>
      <c r="CM2" s="222" t="s">
        <v>62</v>
      </c>
      <c r="CN2" s="222" t="s">
        <v>31</v>
      </c>
      <c r="CO2" s="222" t="s">
        <v>61</v>
      </c>
      <c r="CP2" s="222" t="s">
        <v>32</v>
      </c>
    </row>
    <row r="3" spans="1:94" ht="15.6" customHeight="1" x14ac:dyDescent="0.3">
      <c r="A3" s="227"/>
      <c r="B3" s="227"/>
      <c r="C3" s="227"/>
      <c r="D3" s="227"/>
      <c r="E3" s="227"/>
      <c r="F3" s="227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3"/>
      <c r="X3" s="225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3"/>
      <c r="AP3" s="225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4"/>
      <c r="BH3" s="225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  <c r="BT3" s="222"/>
      <c r="BU3" s="222"/>
      <c r="BV3" s="222"/>
      <c r="BW3" s="222"/>
      <c r="BX3" s="222"/>
      <c r="BY3" s="76"/>
      <c r="BZ3" s="225"/>
      <c r="CA3" s="222"/>
      <c r="CB3" s="222"/>
      <c r="CC3" s="222"/>
      <c r="CD3" s="222"/>
      <c r="CE3" s="222"/>
      <c r="CF3" s="222"/>
      <c r="CG3" s="222"/>
      <c r="CH3" s="222"/>
      <c r="CI3" s="222"/>
      <c r="CJ3" s="222"/>
      <c r="CK3" s="222"/>
      <c r="CL3" s="222"/>
      <c r="CM3" s="222"/>
      <c r="CN3" s="222"/>
      <c r="CO3" s="222"/>
      <c r="CP3" s="222"/>
    </row>
    <row r="4" spans="1:94" ht="16.2" thickBot="1" x14ac:dyDescent="0.35">
      <c r="A4" s="228"/>
      <c r="B4" s="228"/>
      <c r="C4" s="228"/>
      <c r="D4" s="228"/>
      <c r="E4" s="228"/>
      <c r="F4" s="228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3"/>
      <c r="X4" s="226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3"/>
      <c r="AP4" s="226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4"/>
      <c r="BH4" s="226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BW4" s="223"/>
      <c r="BX4" s="223"/>
      <c r="BY4" s="76"/>
      <c r="BZ4" s="226"/>
      <c r="CA4" s="223"/>
      <c r="CB4" s="223"/>
      <c r="CC4" s="223"/>
      <c r="CD4" s="223"/>
      <c r="CE4" s="223"/>
      <c r="CF4" s="223"/>
      <c r="CG4" s="223"/>
      <c r="CH4" s="223"/>
      <c r="CI4" s="223"/>
      <c r="CJ4" s="223"/>
      <c r="CK4" s="223"/>
      <c r="CL4" s="223"/>
      <c r="CM4" s="223"/>
      <c r="CN4" s="223"/>
      <c r="CO4" s="223"/>
      <c r="CP4" s="223"/>
    </row>
    <row r="5" spans="1:94" ht="16.2" thickTop="1" x14ac:dyDescent="0.3">
      <c r="A5" s="6" t="s">
        <v>3</v>
      </c>
      <c r="B5" s="6" t="s">
        <v>3</v>
      </c>
      <c r="C5" s="6" t="s">
        <v>3</v>
      </c>
      <c r="D5" s="6" t="s">
        <v>3</v>
      </c>
      <c r="E5" s="6" t="s">
        <v>3</v>
      </c>
      <c r="F5" s="5">
        <v>1876</v>
      </c>
      <c r="G5" s="6" t="s">
        <v>3</v>
      </c>
      <c r="H5" s="6" t="s">
        <v>3</v>
      </c>
      <c r="I5" s="97">
        <v>30.513773</v>
      </c>
      <c r="J5" s="6" t="s">
        <v>3</v>
      </c>
      <c r="K5" s="6" t="s">
        <v>3</v>
      </c>
      <c r="L5" s="6" t="s">
        <v>3</v>
      </c>
      <c r="M5" s="6" t="s">
        <v>3</v>
      </c>
      <c r="N5" s="97">
        <v>16.414999999999999</v>
      </c>
      <c r="O5" s="6" t="s">
        <v>3</v>
      </c>
      <c r="P5" s="6" t="s">
        <v>3</v>
      </c>
      <c r="Q5" s="6" t="s">
        <v>3</v>
      </c>
      <c r="R5" s="6" t="s">
        <v>3</v>
      </c>
      <c r="S5" s="6" t="s">
        <v>3</v>
      </c>
      <c r="T5" s="6" t="s">
        <v>3</v>
      </c>
      <c r="U5" s="6" t="s">
        <v>3</v>
      </c>
      <c r="V5" s="6" t="s">
        <v>3</v>
      </c>
      <c r="W5" s="3"/>
      <c r="X5" s="5">
        <v>1876</v>
      </c>
      <c r="Y5" s="6" t="s">
        <v>3</v>
      </c>
      <c r="Z5" s="6" t="s">
        <v>3</v>
      </c>
      <c r="AA5" s="6" t="s">
        <v>3</v>
      </c>
      <c r="AB5" s="6" t="s">
        <v>3</v>
      </c>
      <c r="AC5" s="6" t="s">
        <v>3</v>
      </c>
      <c r="AD5" s="6" t="s">
        <v>3</v>
      </c>
      <c r="AE5" s="6" t="s">
        <v>3</v>
      </c>
      <c r="AF5" s="6" t="s">
        <v>3</v>
      </c>
      <c r="AG5" s="6" t="s">
        <v>3</v>
      </c>
      <c r="AH5" s="6" t="s">
        <v>3</v>
      </c>
      <c r="AI5" s="6" t="s">
        <v>3</v>
      </c>
      <c r="AJ5" s="6" t="s">
        <v>3</v>
      </c>
      <c r="AK5" s="6" t="s">
        <v>3</v>
      </c>
      <c r="AL5" s="6" t="s">
        <v>3</v>
      </c>
      <c r="AM5" s="6" t="s">
        <v>3</v>
      </c>
      <c r="AN5" s="6" t="s">
        <v>3</v>
      </c>
      <c r="AO5" s="3"/>
      <c r="AP5" s="5">
        <v>1876</v>
      </c>
      <c r="AQ5" s="6" t="s">
        <v>3</v>
      </c>
      <c r="AR5" s="6" t="s">
        <v>3</v>
      </c>
      <c r="AS5" s="6" t="s">
        <v>3</v>
      </c>
      <c r="AT5" s="6" t="s">
        <v>3</v>
      </c>
      <c r="AU5" s="6" t="s">
        <v>3</v>
      </c>
      <c r="AV5" s="6" t="s">
        <v>3</v>
      </c>
      <c r="AW5" s="6" t="s">
        <v>3</v>
      </c>
      <c r="AX5" s="6" t="s">
        <v>3</v>
      </c>
      <c r="AY5" s="6" t="s">
        <v>3</v>
      </c>
      <c r="AZ5" s="6" t="s">
        <v>3</v>
      </c>
      <c r="BA5" s="6" t="s">
        <v>3</v>
      </c>
      <c r="BB5" s="6" t="s">
        <v>3</v>
      </c>
      <c r="BC5" s="6" t="s">
        <v>3</v>
      </c>
      <c r="BD5" s="6" t="s">
        <v>3</v>
      </c>
      <c r="BE5" s="6" t="s">
        <v>3</v>
      </c>
      <c r="BF5" s="6" t="s">
        <v>3</v>
      </c>
      <c r="BG5" s="4"/>
      <c r="BH5" s="5">
        <v>1876</v>
      </c>
      <c r="BI5" s="7" t="s">
        <v>3</v>
      </c>
      <c r="BJ5" s="7" t="s">
        <v>3</v>
      </c>
      <c r="BK5" s="7" t="s">
        <v>3</v>
      </c>
      <c r="BL5" s="7" t="s">
        <v>3</v>
      </c>
      <c r="BM5" s="7" t="s">
        <v>3</v>
      </c>
      <c r="BN5" s="7" t="s">
        <v>3</v>
      </c>
      <c r="BO5" s="7" t="s">
        <v>3</v>
      </c>
      <c r="BP5" s="7" t="s">
        <v>3</v>
      </c>
      <c r="BQ5" s="7" t="s">
        <v>3</v>
      </c>
      <c r="BR5" s="7" t="s">
        <v>3</v>
      </c>
      <c r="BS5" s="7" t="s">
        <v>3</v>
      </c>
      <c r="BT5" s="7" t="s">
        <v>3</v>
      </c>
      <c r="BU5" s="7" t="s">
        <v>3</v>
      </c>
      <c r="BV5" s="7" t="s">
        <v>3</v>
      </c>
      <c r="BW5" s="7" t="s">
        <v>3</v>
      </c>
      <c r="BX5" s="7" t="s">
        <v>3</v>
      </c>
      <c r="BY5" s="76"/>
      <c r="BZ5" s="5">
        <v>1876</v>
      </c>
      <c r="CA5" s="7" t="s">
        <v>3</v>
      </c>
      <c r="CB5" s="7" t="s">
        <v>3</v>
      </c>
      <c r="CC5" s="7" t="s">
        <v>3</v>
      </c>
      <c r="CD5" s="7" t="s">
        <v>3</v>
      </c>
      <c r="CE5" s="7" t="s">
        <v>3</v>
      </c>
      <c r="CF5" s="7" t="s">
        <v>3</v>
      </c>
      <c r="CG5" s="7" t="s">
        <v>3</v>
      </c>
      <c r="CH5" s="7" t="s">
        <v>3</v>
      </c>
      <c r="CI5" s="7" t="s">
        <v>3</v>
      </c>
      <c r="CJ5" s="7" t="s">
        <v>3</v>
      </c>
      <c r="CK5" s="7" t="s">
        <v>3</v>
      </c>
      <c r="CL5" s="7" t="s">
        <v>3</v>
      </c>
      <c r="CM5" s="7" t="s">
        <v>3</v>
      </c>
      <c r="CN5" s="7" t="s">
        <v>3</v>
      </c>
      <c r="CO5" s="7" t="s">
        <v>3</v>
      </c>
      <c r="CP5" s="7" t="s">
        <v>3</v>
      </c>
    </row>
    <row r="6" spans="1:94" x14ac:dyDescent="0.3">
      <c r="A6" s="6" t="s">
        <v>3</v>
      </c>
      <c r="B6" s="6" t="s">
        <v>3</v>
      </c>
      <c r="C6" s="6" t="s">
        <v>3</v>
      </c>
      <c r="D6" s="6" t="s">
        <v>3</v>
      </c>
      <c r="E6" s="6" t="s">
        <v>3</v>
      </c>
      <c r="F6" s="5">
        <v>1877</v>
      </c>
      <c r="G6" s="6" t="s">
        <v>3</v>
      </c>
      <c r="H6" s="6" t="s">
        <v>3</v>
      </c>
      <c r="I6" s="97">
        <v>30.448150999999999</v>
      </c>
      <c r="J6" s="6" t="s">
        <v>3</v>
      </c>
      <c r="K6" s="6" t="s">
        <v>3</v>
      </c>
      <c r="L6" s="6" t="s">
        <v>3</v>
      </c>
      <c r="M6" s="6" t="s">
        <v>3</v>
      </c>
      <c r="N6" s="97">
        <v>21.306999999999999</v>
      </c>
      <c r="O6" s="6" t="s">
        <v>3</v>
      </c>
      <c r="P6" s="6" t="s">
        <v>3</v>
      </c>
      <c r="Q6" s="6" t="s">
        <v>3</v>
      </c>
      <c r="R6" s="6" t="s">
        <v>3</v>
      </c>
      <c r="S6" s="6" t="s">
        <v>3</v>
      </c>
      <c r="T6" s="6" t="s">
        <v>3</v>
      </c>
      <c r="U6" s="6" t="s">
        <v>3</v>
      </c>
      <c r="V6" s="6" t="s">
        <v>3</v>
      </c>
      <c r="W6" s="3"/>
      <c r="X6" s="5">
        <v>1877</v>
      </c>
      <c r="Y6" s="6" t="s">
        <v>3</v>
      </c>
      <c r="Z6" s="6" t="s">
        <v>3</v>
      </c>
      <c r="AA6" s="6" t="s">
        <v>3</v>
      </c>
      <c r="AB6" s="6" t="s">
        <v>3</v>
      </c>
      <c r="AC6" s="6" t="s">
        <v>3</v>
      </c>
      <c r="AD6" s="6" t="s">
        <v>3</v>
      </c>
      <c r="AE6" s="6" t="s">
        <v>3</v>
      </c>
      <c r="AF6" s="6" t="s">
        <v>3</v>
      </c>
      <c r="AG6" s="6" t="s">
        <v>3</v>
      </c>
      <c r="AH6" s="6" t="s">
        <v>3</v>
      </c>
      <c r="AI6" s="6" t="s">
        <v>3</v>
      </c>
      <c r="AJ6" s="6" t="s">
        <v>3</v>
      </c>
      <c r="AK6" s="6" t="s">
        <v>3</v>
      </c>
      <c r="AL6" s="6" t="s">
        <v>3</v>
      </c>
      <c r="AM6" s="6" t="s">
        <v>3</v>
      </c>
      <c r="AN6" s="6" t="s">
        <v>3</v>
      </c>
      <c r="AO6" s="3"/>
      <c r="AP6" s="5">
        <v>1877</v>
      </c>
      <c r="AQ6" s="6" t="s">
        <v>3</v>
      </c>
      <c r="AR6" s="6" t="s">
        <v>3</v>
      </c>
      <c r="AS6" s="6" t="s">
        <v>3</v>
      </c>
      <c r="AT6" s="6" t="s">
        <v>3</v>
      </c>
      <c r="AU6" s="6" t="s">
        <v>3</v>
      </c>
      <c r="AV6" s="6" t="s">
        <v>3</v>
      </c>
      <c r="AW6" s="6" t="s">
        <v>3</v>
      </c>
      <c r="AX6" s="6" t="s">
        <v>3</v>
      </c>
      <c r="AY6" s="6" t="s">
        <v>3</v>
      </c>
      <c r="AZ6" s="6" t="s">
        <v>3</v>
      </c>
      <c r="BA6" s="6" t="s">
        <v>3</v>
      </c>
      <c r="BB6" s="6" t="s">
        <v>3</v>
      </c>
      <c r="BC6" s="6" t="s">
        <v>3</v>
      </c>
      <c r="BD6" s="6" t="s">
        <v>3</v>
      </c>
      <c r="BE6" s="6" t="s">
        <v>3</v>
      </c>
      <c r="BF6" s="6" t="s">
        <v>3</v>
      </c>
      <c r="BG6" s="4"/>
      <c r="BH6" s="5">
        <v>1877</v>
      </c>
      <c r="BI6" s="7" t="s">
        <v>3</v>
      </c>
      <c r="BJ6" s="7" t="s">
        <v>3</v>
      </c>
      <c r="BK6" s="7" t="s">
        <v>3</v>
      </c>
      <c r="BL6" s="7" t="s">
        <v>3</v>
      </c>
      <c r="BM6" s="7" t="s">
        <v>3</v>
      </c>
      <c r="BN6" s="7" t="s">
        <v>3</v>
      </c>
      <c r="BO6" s="7" t="s">
        <v>3</v>
      </c>
      <c r="BP6" s="7" t="s">
        <v>3</v>
      </c>
      <c r="BQ6" s="7" t="s">
        <v>3</v>
      </c>
      <c r="BR6" s="7" t="s">
        <v>3</v>
      </c>
      <c r="BS6" s="7" t="s">
        <v>3</v>
      </c>
      <c r="BT6" s="7" t="s">
        <v>3</v>
      </c>
      <c r="BU6" s="7" t="s">
        <v>3</v>
      </c>
      <c r="BV6" s="7" t="s">
        <v>3</v>
      </c>
      <c r="BW6" s="7" t="s">
        <v>3</v>
      </c>
      <c r="BX6" s="7" t="s">
        <v>3</v>
      </c>
      <c r="BY6" s="76"/>
      <c r="BZ6" s="5">
        <v>1877</v>
      </c>
      <c r="CA6" s="7" t="s">
        <v>3</v>
      </c>
      <c r="CB6" s="7" t="s">
        <v>3</v>
      </c>
      <c r="CC6" s="7" t="s">
        <v>3</v>
      </c>
      <c r="CD6" s="7" t="s">
        <v>3</v>
      </c>
      <c r="CE6" s="7" t="s">
        <v>3</v>
      </c>
      <c r="CF6" s="7" t="s">
        <v>3</v>
      </c>
      <c r="CG6" s="7" t="s">
        <v>3</v>
      </c>
      <c r="CH6" s="7" t="s">
        <v>3</v>
      </c>
      <c r="CI6" s="7" t="s">
        <v>3</v>
      </c>
      <c r="CJ6" s="7" t="s">
        <v>3</v>
      </c>
      <c r="CK6" s="7" t="s">
        <v>3</v>
      </c>
      <c r="CL6" s="7" t="s">
        <v>3</v>
      </c>
      <c r="CM6" s="7" t="s">
        <v>3</v>
      </c>
      <c r="CN6" s="7" t="s">
        <v>3</v>
      </c>
      <c r="CO6" s="7" t="s">
        <v>3</v>
      </c>
      <c r="CP6" s="7" t="s">
        <v>3</v>
      </c>
    </row>
    <row r="7" spans="1:94" x14ac:dyDescent="0.3">
      <c r="A7" s="6" t="s">
        <v>3</v>
      </c>
      <c r="B7" s="6" t="s">
        <v>3</v>
      </c>
      <c r="C7" s="6" t="s">
        <v>3</v>
      </c>
      <c r="D7" s="6" t="s">
        <v>3</v>
      </c>
      <c r="E7" s="6" t="s">
        <v>3</v>
      </c>
      <c r="F7" s="5">
        <v>1878</v>
      </c>
      <c r="G7" s="6" t="s">
        <v>3</v>
      </c>
      <c r="H7" s="6" t="s">
        <v>3</v>
      </c>
      <c r="I7" s="97">
        <v>29.357589000000001</v>
      </c>
      <c r="J7" s="6" t="s">
        <v>3</v>
      </c>
      <c r="K7" s="6" t="s">
        <v>3</v>
      </c>
      <c r="L7" s="6" t="s">
        <v>3</v>
      </c>
      <c r="M7" s="6" t="s">
        <v>3</v>
      </c>
      <c r="N7" s="97">
        <v>19.678000000000001</v>
      </c>
      <c r="O7" s="6" t="s">
        <v>3</v>
      </c>
      <c r="P7" s="6" t="s">
        <v>3</v>
      </c>
      <c r="Q7" s="6" t="s">
        <v>3</v>
      </c>
      <c r="R7" s="6" t="s">
        <v>3</v>
      </c>
      <c r="S7" s="6" t="s">
        <v>3</v>
      </c>
      <c r="T7" s="6" t="s">
        <v>3</v>
      </c>
      <c r="U7" s="6" t="s">
        <v>3</v>
      </c>
      <c r="V7" s="6" t="s">
        <v>3</v>
      </c>
      <c r="W7" s="3"/>
      <c r="X7" s="5">
        <v>1878</v>
      </c>
      <c r="Y7" s="6" t="s">
        <v>3</v>
      </c>
      <c r="Z7" s="6" t="s">
        <v>3</v>
      </c>
      <c r="AA7" s="6" t="s">
        <v>3</v>
      </c>
      <c r="AB7" s="6" t="s">
        <v>3</v>
      </c>
      <c r="AC7" s="6" t="s">
        <v>3</v>
      </c>
      <c r="AD7" s="6" t="s">
        <v>3</v>
      </c>
      <c r="AE7" s="6" t="s">
        <v>3</v>
      </c>
      <c r="AF7" s="6" t="s">
        <v>3</v>
      </c>
      <c r="AG7" s="6" t="s">
        <v>3</v>
      </c>
      <c r="AH7" s="6" t="s">
        <v>3</v>
      </c>
      <c r="AI7" s="6" t="s">
        <v>3</v>
      </c>
      <c r="AJ7" s="6" t="s">
        <v>3</v>
      </c>
      <c r="AK7" s="6" t="s">
        <v>3</v>
      </c>
      <c r="AL7" s="6" t="s">
        <v>3</v>
      </c>
      <c r="AM7" s="6" t="s">
        <v>3</v>
      </c>
      <c r="AN7" s="6" t="s">
        <v>3</v>
      </c>
      <c r="AO7" s="3"/>
      <c r="AP7" s="5">
        <v>1878</v>
      </c>
      <c r="AQ7" s="6" t="s">
        <v>3</v>
      </c>
      <c r="AR7" s="6" t="s">
        <v>3</v>
      </c>
      <c r="AS7" s="6" t="s">
        <v>3</v>
      </c>
      <c r="AT7" s="6" t="s">
        <v>3</v>
      </c>
      <c r="AU7" s="6" t="s">
        <v>3</v>
      </c>
      <c r="AV7" s="6" t="s">
        <v>3</v>
      </c>
      <c r="AW7" s="6" t="s">
        <v>3</v>
      </c>
      <c r="AX7" s="6" t="s">
        <v>3</v>
      </c>
      <c r="AY7" s="6" t="s">
        <v>3</v>
      </c>
      <c r="AZ7" s="6" t="s">
        <v>3</v>
      </c>
      <c r="BA7" s="6" t="s">
        <v>3</v>
      </c>
      <c r="BB7" s="6" t="s">
        <v>3</v>
      </c>
      <c r="BC7" s="6" t="s">
        <v>3</v>
      </c>
      <c r="BD7" s="6" t="s">
        <v>3</v>
      </c>
      <c r="BE7" s="6" t="s">
        <v>3</v>
      </c>
      <c r="BF7" s="6" t="s">
        <v>3</v>
      </c>
      <c r="BG7" s="4"/>
      <c r="BH7" s="5">
        <v>1878</v>
      </c>
      <c r="BI7" s="7" t="s">
        <v>3</v>
      </c>
      <c r="BJ7" s="7" t="s">
        <v>3</v>
      </c>
      <c r="BK7" s="7" t="s">
        <v>3</v>
      </c>
      <c r="BL7" s="7" t="s">
        <v>3</v>
      </c>
      <c r="BM7" s="7" t="s">
        <v>3</v>
      </c>
      <c r="BN7" s="7" t="s">
        <v>3</v>
      </c>
      <c r="BO7" s="7" t="s">
        <v>3</v>
      </c>
      <c r="BP7" s="7" t="s">
        <v>3</v>
      </c>
      <c r="BQ7" s="7" t="s">
        <v>3</v>
      </c>
      <c r="BR7" s="7" t="s">
        <v>3</v>
      </c>
      <c r="BS7" s="7" t="s">
        <v>3</v>
      </c>
      <c r="BT7" s="7" t="s">
        <v>3</v>
      </c>
      <c r="BU7" s="7" t="s">
        <v>3</v>
      </c>
      <c r="BV7" s="7" t="s">
        <v>3</v>
      </c>
      <c r="BW7" s="7" t="s">
        <v>3</v>
      </c>
      <c r="BX7" s="7" t="s">
        <v>3</v>
      </c>
      <c r="BY7" s="76"/>
      <c r="BZ7" s="5">
        <v>1878</v>
      </c>
      <c r="CA7" s="7" t="s">
        <v>3</v>
      </c>
      <c r="CB7" s="7" t="s">
        <v>3</v>
      </c>
      <c r="CC7" s="7" t="s">
        <v>3</v>
      </c>
      <c r="CD7" s="7" t="s">
        <v>3</v>
      </c>
      <c r="CE7" s="7" t="s">
        <v>3</v>
      </c>
      <c r="CF7" s="7" t="s">
        <v>3</v>
      </c>
      <c r="CG7" s="7" t="s">
        <v>3</v>
      </c>
      <c r="CH7" s="7" t="s">
        <v>3</v>
      </c>
      <c r="CI7" s="7" t="s">
        <v>3</v>
      </c>
      <c r="CJ7" s="7" t="s">
        <v>3</v>
      </c>
      <c r="CK7" s="7" t="s">
        <v>3</v>
      </c>
      <c r="CL7" s="7" t="s">
        <v>3</v>
      </c>
      <c r="CM7" s="7" t="s">
        <v>3</v>
      </c>
      <c r="CN7" s="7" t="s">
        <v>3</v>
      </c>
      <c r="CO7" s="7" t="s">
        <v>3</v>
      </c>
      <c r="CP7" s="7" t="s">
        <v>3</v>
      </c>
    </row>
    <row r="8" spans="1:94" x14ac:dyDescent="0.3">
      <c r="A8" s="6" t="s">
        <v>3</v>
      </c>
      <c r="B8" s="6" t="s">
        <v>3</v>
      </c>
      <c r="C8" s="6" t="s">
        <v>3</v>
      </c>
      <c r="D8" s="6" t="s">
        <v>3</v>
      </c>
      <c r="E8" s="6" t="s">
        <v>3</v>
      </c>
      <c r="F8" s="5">
        <v>1879</v>
      </c>
      <c r="G8" s="6" t="s">
        <v>3</v>
      </c>
      <c r="H8" s="6" t="s">
        <v>3</v>
      </c>
      <c r="I8" s="97">
        <v>32.805033999999999</v>
      </c>
      <c r="J8" s="6" t="s">
        <v>3</v>
      </c>
      <c r="K8" s="6" t="s">
        <v>3</v>
      </c>
      <c r="L8" s="6" t="s">
        <v>3</v>
      </c>
      <c r="M8" s="6" t="s">
        <v>3</v>
      </c>
      <c r="N8" s="97">
        <v>21.55</v>
      </c>
      <c r="O8" s="6" t="s">
        <v>3</v>
      </c>
      <c r="P8" s="6" t="s">
        <v>3</v>
      </c>
      <c r="Q8" s="6" t="s">
        <v>3</v>
      </c>
      <c r="R8" s="6" t="s">
        <v>3</v>
      </c>
      <c r="S8" s="6" t="s">
        <v>3</v>
      </c>
      <c r="T8" s="6" t="s">
        <v>3</v>
      </c>
      <c r="U8" s="6" t="s">
        <v>3</v>
      </c>
      <c r="V8" s="6" t="s">
        <v>3</v>
      </c>
      <c r="W8" s="3"/>
      <c r="X8" s="5">
        <v>1879</v>
      </c>
      <c r="Y8" s="6" t="s">
        <v>3</v>
      </c>
      <c r="Z8" s="6" t="s">
        <v>3</v>
      </c>
      <c r="AA8" s="6" t="s">
        <v>3</v>
      </c>
      <c r="AB8" s="6" t="s">
        <v>3</v>
      </c>
      <c r="AC8" s="6" t="s">
        <v>3</v>
      </c>
      <c r="AD8" s="6" t="s">
        <v>3</v>
      </c>
      <c r="AE8" s="6" t="s">
        <v>3</v>
      </c>
      <c r="AF8" s="6" t="s">
        <v>3</v>
      </c>
      <c r="AG8" s="6" t="s">
        <v>3</v>
      </c>
      <c r="AH8" s="6" t="s">
        <v>3</v>
      </c>
      <c r="AI8" s="6" t="s">
        <v>3</v>
      </c>
      <c r="AJ8" s="6" t="s">
        <v>3</v>
      </c>
      <c r="AK8" s="6" t="s">
        <v>3</v>
      </c>
      <c r="AL8" s="6" t="s">
        <v>3</v>
      </c>
      <c r="AM8" s="6" t="s">
        <v>3</v>
      </c>
      <c r="AN8" s="6" t="s">
        <v>3</v>
      </c>
      <c r="AO8" s="3"/>
      <c r="AP8" s="5">
        <v>1879</v>
      </c>
      <c r="AQ8" s="6" t="s">
        <v>3</v>
      </c>
      <c r="AR8" s="6" t="s">
        <v>3</v>
      </c>
      <c r="AS8" s="6" t="s">
        <v>3</v>
      </c>
      <c r="AT8" s="6" t="s">
        <v>3</v>
      </c>
      <c r="AU8" s="6" t="s">
        <v>3</v>
      </c>
      <c r="AV8" s="6" t="s">
        <v>3</v>
      </c>
      <c r="AW8" s="6" t="s">
        <v>3</v>
      </c>
      <c r="AX8" s="6" t="s">
        <v>3</v>
      </c>
      <c r="AY8" s="6" t="s">
        <v>3</v>
      </c>
      <c r="AZ8" s="6" t="s">
        <v>3</v>
      </c>
      <c r="BA8" s="6" t="s">
        <v>3</v>
      </c>
      <c r="BB8" s="6" t="s">
        <v>3</v>
      </c>
      <c r="BC8" s="6" t="s">
        <v>3</v>
      </c>
      <c r="BD8" s="6" t="s">
        <v>3</v>
      </c>
      <c r="BE8" s="6" t="s">
        <v>3</v>
      </c>
      <c r="BF8" s="6" t="s">
        <v>3</v>
      </c>
      <c r="BG8" s="4"/>
      <c r="BH8" s="5">
        <v>1879</v>
      </c>
      <c r="BI8" s="7" t="s">
        <v>3</v>
      </c>
      <c r="BJ8" s="7" t="s">
        <v>3</v>
      </c>
      <c r="BK8" s="7" t="s">
        <v>3</v>
      </c>
      <c r="BL8" s="7" t="s">
        <v>3</v>
      </c>
      <c r="BM8" s="7" t="s">
        <v>3</v>
      </c>
      <c r="BN8" s="7" t="s">
        <v>3</v>
      </c>
      <c r="BO8" s="7" t="s">
        <v>3</v>
      </c>
      <c r="BP8" s="7" t="s">
        <v>3</v>
      </c>
      <c r="BQ8" s="7" t="s">
        <v>3</v>
      </c>
      <c r="BR8" s="7" t="s">
        <v>3</v>
      </c>
      <c r="BS8" s="7" t="s">
        <v>3</v>
      </c>
      <c r="BT8" s="7" t="s">
        <v>3</v>
      </c>
      <c r="BU8" s="7" t="s">
        <v>3</v>
      </c>
      <c r="BV8" s="7" t="s">
        <v>3</v>
      </c>
      <c r="BW8" s="7" t="s">
        <v>3</v>
      </c>
      <c r="BX8" s="7" t="s">
        <v>3</v>
      </c>
      <c r="BY8" s="76"/>
      <c r="BZ8" s="5">
        <v>1879</v>
      </c>
      <c r="CA8" s="7" t="s">
        <v>3</v>
      </c>
      <c r="CB8" s="7" t="s">
        <v>3</v>
      </c>
      <c r="CC8" s="7" t="s">
        <v>3</v>
      </c>
      <c r="CD8" s="7" t="s">
        <v>3</v>
      </c>
      <c r="CE8" s="7" t="s">
        <v>3</v>
      </c>
      <c r="CF8" s="7" t="s">
        <v>3</v>
      </c>
      <c r="CG8" s="7" t="s">
        <v>3</v>
      </c>
      <c r="CH8" s="7" t="s">
        <v>3</v>
      </c>
      <c r="CI8" s="7" t="s">
        <v>3</v>
      </c>
      <c r="CJ8" s="7" t="s">
        <v>3</v>
      </c>
      <c r="CK8" s="7" t="s">
        <v>3</v>
      </c>
      <c r="CL8" s="7" t="s">
        <v>3</v>
      </c>
      <c r="CM8" s="7" t="s">
        <v>3</v>
      </c>
      <c r="CN8" s="7" t="s">
        <v>3</v>
      </c>
      <c r="CO8" s="7" t="s">
        <v>3</v>
      </c>
      <c r="CP8" s="7" t="s">
        <v>3</v>
      </c>
    </row>
    <row r="9" spans="1:94" x14ac:dyDescent="0.3">
      <c r="A9" s="6" t="s">
        <v>3</v>
      </c>
      <c r="B9" s="6" t="s">
        <v>3</v>
      </c>
      <c r="C9" s="6" t="s">
        <v>3</v>
      </c>
      <c r="D9" s="6" t="s">
        <v>3</v>
      </c>
      <c r="E9" s="6" t="s">
        <v>3</v>
      </c>
      <c r="F9" s="5">
        <v>1880</v>
      </c>
      <c r="G9" s="6" t="s">
        <v>3</v>
      </c>
      <c r="H9" s="6" t="s">
        <v>3</v>
      </c>
      <c r="I9" s="97">
        <v>31.333773999999998</v>
      </c>
      <c r="J9" s="6" t="s">
        <v>3</v>
      </c>
      <c r="K9" s="6" t="s">
        <v>3</v>
      </c>
      <c r="L9" s="6" t="s">
        <v>3</v>
      </c>
      <c r="M9" s="6" t="s">
        <v>3</v>
      </c>
      <c r="N9" s="97">
        <v>26.3</v>
      </c>
      <c r="O9" s="6" t="s">
        <v>3</v>
      </c>
      <c r="P9" s="6" t="s">
        <v>3</v>
      </c>
      <c r="Q9" s="6" t="s">
        <v>3</v>
      </c>
      <c r="R9" s="6" t="s">
        <v>3</v>
      </c>
      <c r="S9" s="6" t="s">
        <v>3</v>
      </c>
      <c r="T9" s="6" t="s">
        <v>3</v>
      </c>
      <c r="U9" s="6" t="s">
        <v>3</v>
      </c>
      <c r="V9" s="6" t="s">
        <v>3</v>
      </c>
      <c r="W9" s="3"/>
      <c r="X9" s="5">
        <v>1880</v>
      </c>
      <c r="Y9" s="6" t="s">
        <v>3</v>
      </c>
      <c r="Z9" s="6" t="s">
        <v>3</v>
      </c>
      <c r="AA9" s="6" t="s">
        <v>3</v>
      </c>
      <c r="AB9" s="6" t="s">
        <v>3</v>
      </c>
      <c r="AC9" s="6" t="s">
        <v>3</v>
      </c>
      <c r="AD9" s="6" t="s">
        <v>3</v>
      </c>
      <c r="AE9" s="6" t="s">
        <v>3</v>
      </c>
      <c r="AF9" s="6" t="s">
        <v>3</v>
      </c>
      <c r="AG9" s="6" t="s">
        <v>3</v>
      </c>
      <c r="AH9" s="6" t="s">
        <v>3</v>
      </c>
      <c r="AI9" s="6" t="s">
        <v>3</v>
      </c>
      <c r="AJ9" s="6" t="s">
        <v>3</v>
      </c>
      <c r="AK9" s="6" t="s">
        <v>3</v>
      </c>
      <c r="AL9" s="6" t="s">
        <v>3</v>
      </c>
      <c r="AM9" s="6" t="s">
        <v>3</v>
      </c>
      <c r="AN9" s="6" t="s">
        <v>3</v>
      </c>
      <c r="AO9" s="3"/>
      <c r="AP9" s="5">
        <v>1880</v>
      </c>
      <c r="AQ9" s="6" t="s">
        <v>3</v>
      </c>
      <c r="AR9" s="6" t="s">
        <v>3</v>
      </c>
      <c r="AS9" s="6" t="s">
        <v>3</v>
      </c>
      <c r="AT9" s="6" t="s">
        <v>3</v>
      </c>
      <c r="AU9" s="6" t="s">
        <v>3</v>
      </c>
      <c r="AV9" s="6" t="s">
        <v>3</v>
      </c>
      <c r="AW9" s="6" t="s">
        <v>3</v>
      </c>
      <c r="AX9" s="6" t="s">
        <v>3</v>
      </c>
      <c r="AY9" s="6" t="s">
        <v>3</v>
      </c>
      <c r="AZ9" s="6" t="s">
        <v>3</v>
      </c>
      <c r="BA9" s="6" t="s">
        <v>3</v>
      </c>
      <c r="BB9" s="6" t="s">
        <v>3</v>
      </c>
      <c r="BC9" s="6" t="s">
        <v>3</v>
      </c>
      <c r="BD9" s="6" t="s">
        <v>3</v>
      </c>
      <c r="BE9" s="6" t="s">
        <v>3</v>
      </c>
      <c r="BF9" s="6" t="s">
        <v>3</v>
      </c>
      <c r="BG9" s="4"/>
      <c r="BH9" s="5">
        <v>1880</v>
      </c>
      <c r="BI9" s="7" t="s">
        <v>3</v>
      </c>
      <c r="BJ9" s="7" t="s">
        <v>3</v>
      </c>
      <c r="BK9" s="7" t="s">
        <v>3</v>
      </c>
      <c r="BL9" s="7" t="s">
        <v>3</v>
      </c>
      <c r="BM9" s="7" t="s">
        <v>3</v>
      </c>
      <c r="BN9" s="7" t="s">
        <v>3</v>
      </c>
      <c r="BO9" s="7" t="s">
        <v>3</v>
      </c>
      <c r="BP9" s="7" t="s">
        <v>3</v>
      </c>
      <c r="BQ9" s="7" t="s">
        <v>3</v>
      </c>
      <c r="BR9" s="7" t="s">
        <v>3</v>
      </c>
      <c r="BS9" s="7" t="s">
        <v>3</v>
      </c>
      <c r="BT9" s="7" t="s">
        <v>3</v>
      </c>
      <c r="BU9" s="7" t="s">
        <v>3</v>
      </c>
      <c r="BV9" s="7" t="s">
        <v>3</v>
      </c>
      <c r="BW9" s="7" t="s">
        <v>3</v>
      </c>
      <c r="BX9" s="7" t="s">
        <v>3</v>
      </c>
      <c r="BY9" s="76"/>
      <c r="BZ9" s="5">
        <v>1880</v>
      </c>
      <c r="CA9" s="7" t="s">
        <v>3</v>
      </c>
      <c r="CB9" s="7" t="s">
        <v>3</v>
      </c>
      <c r="CC9" s="7" t="s">
        <v>3</v>
      </c>
      <c r="CD9" s="7" t="s">
        <v>3</v>
      </c>
      <c r="CE9" s="7" t="s">
        <v>3</v>
      </c>
      <c r="CF9" s="7" t="s">
        <v>3</v>
      </c>
      <c r="CG9" s="7" t="s">
        <v>3</v>
      </c>
      <c r="CH9" s="7" t="s">
        <v>3</v>
      </c>
      <c r="CI9" s="7" t="s">
        <v>3</v>
      </c>
      <c r="CJ9" s="7" t="s">
        <v>3</v>
      </c>
      <c r="CK9" s="7" t="s">
        <v>3</v>
      </c>
      <c r="CL9" s="7" t="s">
        <v>3</v>
      </c>
      <c r="CM9" s="7" t="s">
        <v>3</v>
      </c>
      <c r="CN9" s="7" t="s">
        <v>3</v>
      </c>
      <c r="CO9" s="7" t="s">
        <v>3</v>
      </c>
      <c r="CP9" s="7" t="s">
        <v>3</v>
      </c>
    </row>
    <row r="10" spans="1:94" x14ac:dyDescent="0.3">
      <c r="A10" s="6" t="s">
        <v>3</v>
      </c>
      <c r="B10" s="6" t="s">
        <v>3</v>
      </c>
      <c r="C10" s="6" t="s">
        <v>3</v>
      </c>
      <c r="D10" s="6" t="s">
        <v>3</v>
      </c>
      <c r="E10" s="6" t="s">
        <v>3</v>
      </c>
      <c r="F10" s="5">
        <v>1881</v>
      </c>
      <c r="G10" s="6" t="s">
        <v>3</v>
      </c>
      <c r="H10" s="6" t="s">
        <v>3</v>
      </c>
      <c r="I10" s="97">
        <v>29.340509999999998</v>
      </c>
      <c r="J10" s="6" t="s">
        <v>3</v>
      </c>
      <c r="K10" s="6" t="s">
        <v>3</v>
      </c>
      <c r="L10" s="6" t="s">
        <v>3</v>
      </c>
      <c r="M10" s="6" t="s">
        <v>3</v>
      </c>
      <c r="N10" s="97">
        <v>35.051000000000002</v>
      </c>
      <c r="O10" s="6" t="s">
        <v>3</v>
      </c>
      <c r="P10" s="6" t="s">
        <v>3</v>
      </c>
      <c r="Q10" s="6" t="s">
        <v>3</v>
      </c>
      <c r="R10" s="6" t="s">
        <v>3</v>
      </c>
      <c r="S10" s="6" t="s">
        <v>3</v>
      </c>
      <c r="T10" s="6" t="s">
        <v>3</v>
      </c>
      <c r="U10" s="6" t="s">
        <v>3</v>
      </c>
      <c r="V10" s="6" t="s">
        <v>3</v>
      </c>
      <c r="W10" s="3"/>
      <c r="X10" s="5">
        <v>1881</v>
      </c>
      <c r="Y10" s="6" t="s">
        <v>3</v>
      </c>
      <c r="Z10" s="6" t="s">
        <v>3</v>
      </c>
      <c r="AA10" s="6" t="s">
        <v>3</v>
      </c>
      <c r="AB10" s="6" t="s">
        <v>3</v>
      </c>
      <c r="AC10" s="6" t="s">
        <v>3</v>
      </c>
      <c r="AD10" s="6" t="s">
        <v>3</v>
      </c>
      <c r="AE10" s="6" t="s">
        <v>3</v>
      </c>
      <c r="AF10" s="6" t="s">
        <v>3</v>
      </c>
      <c r="AG10" s="6" t="s">
        <v>3</v>
      </c>
      <c r="AH10" s="6" t="s">
        <v>3</v>
      </c>
      <c r="AI10" s="6" t="s">
        <v>3</v>
      </c>
      <c r="AJ10" s="6" t="s">
        <v>3</v>
      </c>
      <c r="AK10" s="6" t="s">
        <v>3</v>
      </c>
      <c r="AL10" s="6" t="s">
        <v>3</v>
      </c>
      <c r="AM10" s="6" t="s">
        <v>3</v>
      </c>
      <c r="AN10" s="6" t="s">
        <v>3</v>
      </c>
      <c r="AO10" s="3"/>
      <c r="AP10" s="5">
        <v>1881</v>
      </c>
      <c r="AQ10" s="6" t="s">
        <v>3</v>
      </c>
      <c r="AR10" s="6" t="s">
        <v>3</v>
      </c>
      <c r="AS10" s="6" t="s">
        <v>3</v>
      </c>
      <c r="AT10" s="6" t="s">
        <v>3</v>
      </c>
      <c r="AU10" s="6" t="s">
        <v>3</v>
      </c>
      <c r="AV10" s="6" t="s">
        <v>3</v>
      </c>
      <c r="AW10" s="6" t="s">
        <v>3</v>
      </c>
      <c r="AX10" s="6" t="s">
        <v>3</v>
      </c>
      <c r="AY10" s="6" t="s">
        <v>3</v>
      </c>
      <c r="AZ10" s="6" t="s">
        <v>3</v>
      </c>
      <c r="BA10" s="6" t="s">
        <v>3</v>
      </c>
      <c r="BB10" s="6" t="s">
        <v>3</v>
      </c>
      <c r="BC10" s="6" t="s">
        <v>3</v>
      </c>
      <c r="BD10" s="6" t="s">
        <v>3</v>
      </c>
      <c r="BE10" s="6" t="s">
        <v>3</v>
      </c>
      <c r="BF10" s="6" t="s">
        <v>3</v>
      </c>
      <c r="BG10" s="4"/>
      <c r="BH10" s="5">
        <v>1881</v>
      </c>
      <c r="BI10" s="7" t="s">
        <v>3</v>
      </c>
      <c r="BJ10" s="7" t="s">
        <v>3</v>
      </c>
      <c r="BK10" s="7" t="s">
        <v>3</v>
      </c>
      <c r="BL10" s="7" t="s">
        <v>3</v>
      </c>
      <c r="BM10" s="7" t="s">
        <v>3</v>
      </c>
      <c r="BN10" s="7" t="s">
        <v>3</v>
      </c>
      <c r="BO10" s="7" t="s">
        <v>3</v>
      </c>
      <c r="BP10" s="7" t="s">
        <v>3</v>
      </c>
      <c r="BQ10" s="7" t="s">
        <v>3</v>
      </c>
      <c r="BR10" s="7" t="s">
        <v>3</v>
      </c>
      <c r="BS10" s="7" t="s">
        <v>3</v>
      </c>
      <c r="BT10" s="7" t="s">
        <v>3</v>
      </c>
      <c r="BU10" s="7" t="s">
        <v>3</v>
      </c>
      <c r="BV10" s="7" t="s">
        <v>3</v>
      </c>
      <c r="BW10" s="7" t="s">
        <v>3</v>
      </c>
      <c r="BX10" s="7" t="s">
        <v>3</v>
      </c>
      <c r="BY10" s="76"/>
      <c r="BZ10" s="5">
        <v>1881</v>
      </c>
      <c r="CA10" s="7" t="s">
        <v>3</v>
      </c>
      <c r="CB10" s="7" t="s">
        <v>3</v>
      </c>
      <c r="CC10" s="7" t="s">
        <v>3</v>
      </c>
      <c r="CD10" s="7" t="s">
        <v>3</v>
      </c>
      <c r="CE10" s="7" t="s">
        <v>3</v>
      </c>
      <c r="CF10" s="7" t="s">
        <v>3</v>
      </c>
      <c r="CG10" s="7" t="s">
        <v>3</v>
      </c>
      <c r="CH10" s="7" t="s">
        <v>3</v>
      </c>
      <c r="CI10" s="7" t="s">
        <v>3</v>
      </c>
      <c r="CJ10" s="7" t="s">
        <v>3</v>
      </c>
      <c r="CK10" s="7" t="s">
        <v>3</v>
      </c>
      <c r="CL10" s="7" t="s">
        <v>3</v>
      </c>
      <c r="CM10" s="7" t="s">
        <v>3</v>
      </c>
      <c r="CN10" s="7" t="s">
        <v>3</v>
      </c>
      <c r="CO10" s="7" t="s">
        <v>3</v>
      </c>
      <c r="CP10" s="7" t="s">
        <v>3</v>
      </c>
    </row>
    <row r="11" spans="1:94" x14ac:dyDescent="0.3">
      <c r="A11" s="6" t="s">
        <v>3</v>
      </c>
      <c r="B11" s="6" t="s">
        <v>3</v>
      </c>
      <c r="C11" s="6" t="s">
        <v>3</v>
      </c>
      <c r="D11" s="6" t="s">
        <v>3</v>
      </c>
      <c r="E11" s="6" t="s">
        <v>3</v>
      </c>
      <c r="F11" s="5">
        <v>1882</v>
      </c>
      <c r="G11" s="6" t="s">
        <v>3</v>
      </c>
      <c r="H11" s="6" t="s">
        <v>3</v>
      </c>
      <c r="I11" s="97">
        <v>40.117677</v>
      </c>
      <c r="J11" s="6" t="s">
        <v>3</v>
      </c>
      <c r="K11" s="6" t="s">
        <v>3</v>
      </c>
      <c r="L11" s="6" t="s">
        <v>3</v>
      </c>
      <c r="M11" s="6" t="s">
        <v>3</v>
      </c>
      <c r="N11" s="97">
        <v>36.610999999999997</v>
      </c>
      <c r="O11" s="6" t="s">
        <v>3</v>
      </c>
      <c r="P11" s="6" t="s">
        <v>3</v>
      </c>
      <c r="Q11" s="6" t="s">
        <v>3</v>
      </c>
      <c r="R11" s="6" t="s">
        <v>3</v>
      </c>
      <c r="S11" s="6" t="s">
        <v>3</v>
      </c>
      <c r="T11" s="6" t="s">
        <v>3</v>
      </c>
      <c r="U11" s="6" t="s">
        <v>3</v>
      </c>
      <c r="V11" s="6" t="s">
        <v>3</v>
      </c>
      <c r="W11" s="3"/>
      <c r="X11" s="5">
        <v>1882</v>
      </c>
      <c r="Y11" s="6" t="s">
        <v>3</v>
      </c>
      <c r="Z11" s="6" t="s">
        <v>3</v>
      </c>
      <c r="AA11" s="6" t="s">
        <v>3</v>
      </c>
      <c r="AB11" s="6" t="s">
        <v>3</v>
      </c>
      <c r="AC11" s="6" t="s">
        <v>3</v>
      </c>
      <c r="AD11" s="6" t="s">
        <v>3</v>
      </c>
      <c r="AE11" s="6" t="s">
        <v>3</v>
      </c>
      <c r="AF11" s="6" t="s">
        <v>3</v>
      </c>
      <c r="AG11" s="6" t="s">
        <v>3</v>
      </c>
      <c r="AH11" s="6" t="s">
        <v>3</v>
      </c>
      <c r="AI11" s="6" t="s">
        <v>3</v>
      </c>
      <c r="AJ11" s="6" t="s">
        <v>3</v>
      </c>
      <c r="AK11" s="6" t="s">
        <v>3</v>
      </c>
      <c r="AL11" s="6" t="s">
        <v>3</v>
      </c>
      <c r="AM11" s="6" t="s">
        <v>3</v>
      </c>
      <c r="AN11" s="6" t="s">
        <v>3</v>
      </c>
      <c r="AO11" s="3"/>
      <c r="AP11" s="5">
        <v>1882</v>
      </c>
      <c r="AQ11" s="6" t="s">
        <v>3</v>
      </c>
      <c r="AR11" s="6" t="s">
        <v>3</v>
      </c>
      <c r="AS11" s="6" t="s">
        <v>3</v>
      </c>
      <c r="AT11" s="6" t="s">
        <v>3</v>
      </c>
      <c r="AU11" s="6" t="s">
        <v>3</v>
      </c>
      <c r="AV11" s="6" t="s">
        <v>3</v>
      </c>
      <c r="AW11" s="6" t="s">
        <v>3</v>
      </c>
      <c r="AX11" s="6" t="s">
        <v>3</v>
      </c>
      <c r="AY11" s="6" t="s">
        <v>3</v>
      </c>
      <c r="AZ11" s="6" t="s">
        <v>3</v>
      </c>
      <c r="BA11" s="6" t="s">
        <v>3</v>
      </c>
      <c r="BB11" s="6" t="s">
        <v>3</v>
      </c>
      <c r="BC11" s="6" t="s">
        <v>3</v>
      </c>
      <c r="BD11" s="6" t="s">
        <v>3</v>
      </c>
      <c r="BE11" s="6" t="s">
        <v>3</v>
      </c>
      <c r="BF11" s="6" t="s">
        <v>3</v>
      </c>
      <c r="BG11" s="4"/>
      <c r="BH11" s="5">
        <v>1882</v>
      </c>
      <c r="BI11" s="7" t="s">
        <v>3</v>
      </c>
      <c r="BJ11" s="7" t="s">
        <v>3</v>
      </c>
      <c r="BK11" s="7" t="s">
        <v>3</v>
      </c>
      <c r="BL11" s="7" t="s">
        <v>3</v>
      </c>
      <c r="BM11" s="7" t="s">
        <v>3</v>
      </c>
      <c r="BN11" s="7" t="s">
        <v>3</v>
      </c>
      <c r="BO11" s="7" t="s">
        <v>3</v>
      </c>
      <c r="BP11" s="7" t="s">
        <v>3</v>
      </c>
      <c r="BQ11" s="7" t="s">
        <v>3</v>
      </c>
      <c r="BR11" s="7" t="s">
        <v>3</v>
      </c>
      <c r="BS11" s="7" t="s">
        <v>3</v>
      </c>
      <c r="BT11" s="7" t="s">
        <v>3</v>
      </c>
      <c r="BU11" s="7" t="s">
        <v>3</v>
      </c>
      <c r="BV11" s="7" t="s">
        <v>3</v>
      </c>
      <c r="BW11" s="7" t="s">
        <v>3</v>
      </c>
      <c r="BX11" s="7" t="s">
        <v>3</v>
      </c>
      <c r="BY11" s="76"/>
      <c r="BZ11" s="5">
        <v>1882</v>
      </c>
      <c r="CA11" s="7" t="s">
        <v>3</v>
      </c>
      <c r="CB11" s="7" t="s">
        <v>3</v>
      </c>
      <c r="CC11" s="7" t="s">
        <v>3</v>
      </c>
      <c r="CD11" s="7" t="s">
        <v>3</v>
      </c>
      <c r="CE11" s="7" t="s">
        <v>3</v>
      </c>
      <c r="CF11" s="7" t="s">
        <v>3</v>
      </c>
      <c r="CG11" s="7" t="s">
        <v>3</v>
      </c>
      <c r="CH11" s="7" t="s">
        <v>3</v>
      </c>
      <c r="CI11" s="7" t="s">
        <v>3</v>
      </c>
      <c r="CJ11" s="7" t="s">
        <v>3</v>
      </c>
      <c r="CK11" s="7" t="s">
        <v>3</v>
      </c>
      <c r="CL11" s="7" t="s">
        <v>3</v>
      </c>
      <c r="CM11" s="7" t="s">
        <v>3</v>
      </c>
      <c r="CN11" s="7" t="s">
        <v>3</v>
      </c>
      <c r="CO11" s="7" t="s">
        <v>3</v>
      </c>
      <c r="CP11" s="7" t="s">
        <v>3</v>
      </c>
    </row>
    <row r="12" spans="1:94" x14ac:dyDescent="0.3">
      <c r="A12" s="6" t="s">
        <v>3</v>
      </c>
      <c r="B12" s="6" t="s">
        <v>3</v>
      </c>
      <c r="C12" s="6" t="s">
        <v>3</v>
      </c>
      <c r="D12" s="6" t="s">
        <v>3</v>
      </c>
      <c r="E12" s="6" t="s">
        <v>3</v>
      </c>
      <c r="F12" s="5">
        <v>1883</v>
      </c>
      <c r="G12" s="6" t="s">
        <v>3</v>
      </c>
      <c r="H12" s="6" t="s">
        <v>3</v>
      </c>
      <c r="I12" s="97">
        <v>43.231382000000004</v>
      </c>
      <c r="J12" s="6" t="s">
        <v>3</v>
      </c>
      <c r="K12" s="6" t="s">
        <v>3</v>
      </c>
      <c r="L12" s="6" t="s">
        <v>3</v>
      </c>
      <c r="M12" s="6" t="s">
        <v>3</v>
      </c>
      <c r="N12" s="97">
        <v>29.181000000000001</v>
      </c>
      <c r="O12" s="6" t="s">
        <v>3</v>
      </c>
      <c r="P12" s="6" t="s">
        <v>3</v>
      </c>
      <c r="Q12" s="6" t="s">
        <v>3</v>
      </c>
      <c r="R12" s="6" t="s">
        <v>3</v>
      </c>
      <c r="S12" s="6" t="s">
        <v>3</v>
      </c>
      <c r="T12" s="6" t="s">
        <v>3</v>
      </c>
      <c r="U12" s="6" t="s">
        <v>3</v>
      </c>
      <c r="V12" s="6" t="s">
        <v>3</v>
      </c>
      <c r="W12" s="3"/>
      <c r="X12" s="5">
        <v>1883</v>
      </c>
      <c r="Y12" s="6" t="s">
        <v>3</v>
      </c>
      <c r="Z12" s="6" t="s">
        <v>3</v>
      </c>
      <c r="AA12" s="6" t="s">
        <v>3</v>
      </c>
      <c r="AB12" s="6" t="s">
        <v>3</v>
      </c>
      <c r="AC12" s="6" t="s">
        <v>3</v>
      </c>
      <c r="AD12" s="6" t="s">
        <v>3</v>
      </c>
      <c r="AE12" s="6" t="s">
        <v>3</v>
      </c>
      <c r="AF12" s="6" t="s">
        <v>3</v>
      </c>
      <c r="AG12" s="6" t="s">
        <v>3</v>
      </c>
      <c r="AH12" s="6" t="s">
        <v>3</v>
      </c>
      <c r="AI12" s="6" t="s">
        <v>3</v>
      </c>
      <c r="AJ12" s="6" t="s">
        <v>3</v>
      </c>
      <c r="AK12" s="6" t="s">
        <v>3</v>
      </c>
      <c r="AL12" s="6" t="s">
        <v>3</v>
      </c>
      <c r="AM12" s="6" t="s">
        <v>3</v>
      </c>
      <c r="AN12" s="6" t="s">
        <v>3</v>
      </c>
      <c r="AO12" s="3"/>
      <c r="AP12" s="5">
        <v>1883</v>
      </c>
      <c r="AQ12" s="6" t="s">
        <v>3</v>
      </c>
      <c r="AR12" s="6" t="s">
        <v>3</v>
      </c>
      <c r="AS12" s="6" t="s">
        <v>3</v>
      </c>
      <c r="AT12" s="6" t="s">
        <v>3</v>
      </c>
      <c r="AU12" s="6" t="s">
        <v>3</v>
      </c>
      <c r="AV12" s="6" t="s">
        <v>3</v>
      </c>
      <c r="AW12" s="6" t="s">
        <v>3</v>
      </c>
      <c r="AX12" s="6" t="s">
        <v>3</v>
      </c>
      <c r="AY12" s="6" t="s">
        <v>3</v>
      </c>
      <c r="AZ12" s="6" t="s">
        <v>3</v>
      </c>
      <c r="BA12" s="6" t="s">
        <v>3</v>
      </c>
      <c r="BB12" s="6" t="s">
        <v>3</v>
      </c>
      <c r="BC12" s="6" t="s">
        <v>3</v>
      </c>
      <c r="BD12" s="6" t="s">
        <v>3</v>
      </c>
      <c r="BE12" s="6" t="s">
        <v>3</v>
      </c>
      <c r="BF12" s="6" t="s">
        <v>3</v>
      </c>
      <c r="BG12" s="4"/>
      <c r="BH12" s="5">
        <v>1883</v>
      </c>
      <c r="BI12" s="7" t="s">
        <v>3</v>
      </c>
      <c r="BJ12" s="7" t="s">
        <v>3</v>
      </c>
      <c r="BK12" s="7" t="s">
        <v>3</v>
      </c>
      <c r="BL12" s="7" t="s">
        <v>3</v>
      </c>
      <c r="BM12" s="7" t="s">
        <v>3</v>
      </c>
      <c r="BN12" s="7" t="s">
        <v>3</v>
      </c>
      <c r="BO12" s="7" t="s">
        <v>3</v>
      </c>
      <c r="BP12" s="7" t="s">
        <v>3</v>
      </c>
      <c r="BQ12" s="7" t="s">
        <v>3</v>
      </c>
      <c r="BR12" s="7" t="s">
        <v>3</v>
      </c>
      <c r="BS12" s="7" t="s">
        <v>3</v>
      </c>
      <c r="BT12" s="7" t="s">
        <v>3</v>
      </c>
      <c r="BU12" s="7" t="s">
        <v>3</v>
      </c>
      <c r="BV12" s="7" t="s">
        <v>3</v>
      </c>
      <c r="BW12" s="7" t="s">
        <v>3</v>
      </c>
      <c r="BX12" s="7" t="s">
        <v>3</v>
      </c>
      <c r="BY12" s="76"/>
      <c r="BZ12" s="5">
        <v>1883</v>
      </c>
      <c r="CA12" s="7" t="s">
        <v>3</v>
      </c>
      <c r="CB12" s="7" t="s">
        <v>3</v>
      </c>
      <c r="CC12" s="7" t="s">
        <v>3</v>
      </c>
      <c r="CD12" s="7" t="s">
        <v>3</v>
      </c>
      <c r="CE12" s="7" t="s">
        <v>3</v>
      </c>
      <c r="CF12" s="7" t="s">
        <v>3</v>
      </c>
      <c r="CG12" s="7" t="s">
        <v>3</v>
      </c>
      <c r="CH12" s="7" t="s">
        <v>3</v>
      </c>
      <c r="CI12" s="7" t="s">
        <v>3</v>
      </c>
      <c r="CJ12" s="7" t="s">
        <v>3</v>
      </c>
      <c r="CK12" s="7" t="s">
        <v>3</v>
      </c>
      <c r="CL12" s="7" t="s">
        <v>3</v>
      </c>
      <c r="CM12" s="7" t="s">
        <v>3</v>
      </c>
      <c r="CN12" s="7" t="s">
        <v>3</v>
      </c>
      <c r="CO12" s="7" t="s">
        <v>3</v>
      </c>
      <c r="CP12" s="7" t="s">
        <v>3</v>
      </c>
    </row>
    <row r="13" spans="1:94" x14ac:dyDescent="0.3">
      <c r="A13" s="6" t="s">
        <v>3</v>
      </c>
      <c r="B13" s="6" t="s">
        <v>3</v>
      </c>
      <c r="C13" s="6" t="s">
        <v>3</v>
      </c>
      <c r="D13" s="6" t="s">
        <v>3</v>
      </c>
      <c r="E13" s="6" t="s">
        <v>3</v>
      </c>
      <c r="F13" s="5">
        <v>1884</v>
      </c>
      <c r="G13" s="6" t="s">
        <v>3</v>
      </c>
      <c r="H13" s="6" t="s">
        <v>3</v>
      </c>
      <c r="I13" s="97">
        <v>42.993487999999999</v>
      </c>
      <c r="J13" s="6" t="s">
        <v>3</v>
      </c>
      <c r="K13" s="6" t="s">
        <v>3</v>
      </c>
      <c r="L13" s="6" t="s">
        <v>3</v>
      </c>
      <c r="M13" s="6" t="s">
        <v>3</v>
      </c>
      <c r="N13" s="97">
        <v>25.315000000000001</v>
      </c>
      <c r="O13" s="6" t="s">
        <v>3</v>
      </c>
      <c r="P13" s="6" t="s">
        <v>3</v>
      </c>
      <c r="Q13" s="6" t="s">
        <v>3</v>
      </c>
      <c r="R13" s="6" t="s">
        <v>3</v>
      </c>
      <c r="S13" s="6" t="s">
        <v>3</v>
      </c>
      <c r="T13" s="6" t="s">
        <v>3</v>
      </c>
      <c r="U13" s="6" t="s">
        <v>3</v>
      </c>
      <c r="V13" s="6" t="s">
        <v>3</v>
      </c>
      <c r="W13" s="3"/>
      <c r="X13" s="5">
        <v>1884</v>
      </c>
      <c r="Y13" s="6" t="s">
        <v>3</v>
      </c>
      <c r="Z13" s="6" t="s">
        <v>3</v>
      </c>
      <c r="AA13" s="6" t="s">
        <v>3</v>
      </c>
      <c r="AB13" s="6" t="s">
        <v>3</v>
      </c>
      <c r="AC13" s="6" t="s">
        <v>3</v>
      </c>
      <c r="AD13" s="6" t="s">
        <v>3</v>
      </c>
      <c r="AE13" s="6" t="s">
        <v>3</v>
      </c>
      <c r="AF13" s="6" t="s">
        <v>3</v>
      </c>
      <c r="AG13" s="6" t="s">
        <v>3</v>
      </c>
      <c r="AH13" s="6" t="s">
        <v>3</v>
      </c>
      <c r="AI13" s="6" t="s">
        <v>3</v>
      </c>
      <c r="AJ13" s="6" t="s">
        <v>3</v>
      </c>
      <c r="AK13" s="6" t="s">
        <v>3</v>
      </c>
      <c r="AL13" s="6" t="s">
        <v>3</v>
      </c>
      <c r="AM13" s="6" t="s">
        <v>3</v>
      </c>
      <c r="AN13" s="6" t="s">
        <v>3</v>
      </c>
      <c r="AO13" s="3"/>
      <c r="AP13" s="5">
        <v>1884</v>
      </c>
      <c r="AQ13" s="6" t="s">
        <v>3</v>
      </c>
      <c r="AR13" s="6" t="s">
        <v>3</v>
      </c>
      <c r="AS13" s="6" t="s">
        <v>3</v>
      </c>
      <c r="AT13" s="6" t="s">
        <v>3</v>
      </c>
      <c r="AU13" s="6" t="s">
        <v>3</v>
      </c>
      <c r="AV13" s="6" t="s">
        <v>3</v>
      </c>
      <c r="AW13" s="6" t="s">
        <v>3</v>
      </c>
      <c r="AX13" s="6" t="s">
        <v>3</v>
      </c>
      <c r="AY13" s="6" t="s">
        <v>3</v>
      </c>
      <c r="AZ13" s="6" t="s">
        <v>3</v>
      </c>
      <c r="BA13" s="6" t="s">
        <v>3</v>
      </c>
      <c r="BB13" s="6" t="s">
        <v>3</v>
      </c>
      <c r="BC13" s="6" t="s">
        <v>3</v>
      </c>
      <c r="BD13" s="6" t="s">
        <v>3</v>
      </c>
      <c r="BE13" s="6" t="s">
        <v>3</v>
      </c>
      <c r="BF13" s="6" t="s">
        <v>3</v>
      </c>
      <c r="BG13" s="4"/>
      <c r="BH13" s="5">
        <v>1884</v>
      </c>
      <c r="BI13" s="7" t="s">
        <v>3</v>
      </c>
      <c r="BJ13" s="7" t="s">
        <v>3</v>
      </c>
      <c r="BK13" s="7" t="s">
        <v>3</v>
      </c>
      <c r="BL13" s="7" t="s">
        <v>3</v>
      </c>
      <c r="BM13" s="7" t="s">
        <v>3</v>
      </c>
      <c r="BN13" s="7" t="s">
        <v>3</v>
      </c>
      <c r="BO13" s="7" t="s">
        <v>3</v>
      </c>
      <c r="BP13" s="7" t="s">
        <v>3</v>
      </c>
      <c r="BQ13" s="7" t="s">
        <v>3</v>
      </c>
      <c r="BR13" s="7" t="s">
        <v>3</v>
      </c>
      <c r="BS13" s="7" t="s">
        <v>3</v>
      </c>
      <c r="BT13" s="7" t="s">
        <v>3</v>
      </c>
      <c r="BU13" s="7" t="s">
        <v>3</v>
      </c>
      <c r="BV13" s="7" t="s">
        <v>3</v>
      </c>
      <c r="BW13" s="7" t="s">
        <v>3</v>
      </c>
      <c r="BX13" s="7" t="s">
        <v>3</v>
      </c>
      <c r="BY13" s="76"/>
      <c r="BZ13" s="5">
        <v>1884</v>
      </c>
      <c r="CA13" s="7" t="s">
        <v>3</v>
      </c>
      <c r="CB13" s="7" t="s">
        <v>3</v>
      </c>
      <c r="CC13" s="7" t="s">
        <v>3</v>
      </c>
      <c r="CD13" s="7" t="s">
        <v>3</v>
      </c>
      <c r="CE13" s="7" t="s">
        <v>3</v>
      </c>
      <c r="CF13" s="7" t="s">
        <v>3</v>
      </c>
      <c r="CG13" s="7" t="s">
        <v>3</v>
      </c>
      <c r="CH13" s="7" t="s">
        <v>3</v>
      </c>
      <c r="CI13" s="7" t="s">
        <v>3</v>
      </c>
      <c r="CJ13" s="7" t="s">
        <v>3</v>
      </c>
      <c r="CK13" s="7" t="s">
        <v>3</v>
      </c>
      <c r="CL13" s="7" t="s">
        <v>3</v>
      </c>
      <c r="CM13" s="7" t="s">
        <v>3</v>
      </c>
      <c r="CN13" s="7" t="s">
        <v>3</v>
      </c>
      <c r="CO13" s="7" t="s">
        <v>3</v>
      </c>
      <c r="CP13" s="7" t="s">
        <v>3</v>
      </c>
    </row>
    <row r="14" spans="1:94" ht="16.2" customHeight="1" x14ac:dyDescent="0.3">
      <c r="A14" s="6" t="s">
        <v>3</v>
      </c>
      <c r="B14" s="6" t="s">
        <v>3</v>
      </c>
      <c r="C14" s="6" t="s">
        <v>3</v>
      </c>
      <c r="D14" s="6" t="s">
        <v>3</v>
      </c>
      <c r="E14" s="6" t="s">
        <v>3</v>
      </c>
      <c r="F14" s="5">
        <v>1885</v>
      </c>
      <c r="G14" s="6" t="s">
        <v>3</v>
      </c>
      <c r="H14" s="6" t="s">
        <v>3</v>
      </c>
      <c r="I14" s="97">
        <v>39.299999999999997</v>
      </c>
      <c r="J14" s="6" t="s">
        <v>3</v>
      </c>
      <c r="K14" s="6" t="s">
        <v>3</v>
      </c>
      <c r="L14" s="6" t="s">
        <v>3</v>
      </c>
      <c r="M14" s="6" t="s">
        <v>3</v>
      </c>
      <c r="N14" s="97">
        <v>24.138000000000002</v>
      </c>
      <c r="O14" s="6" t="s">
        <v>3</v>
      </c>
      <c r="P14" s="6" t="s">
        <v>3</v>
      </c>
      <c r="Q14" s="6" t="s">
        <v>3</v>
      </c>
      <c r="R14" s="6" t="s">
        <v>3</v>
      </c>
      <c r="S14" s="6" t="s">
        <v>3</v>
      </c>
      <c r="T14" s="6" t="s">
        <v>3</v>
      </c>
      <c r="U14" s="6" t="s">
        <v>3</v>
      </c>
      <c r="V14" s="6" t="s">
        <v>3</v>
      </c>
      <c r="W14" s="3"/>
      <c r="X14" s="5">
        <v>1885</v>
      </c>
      <c r="Y14" s="6" t="s">
        <v>3</v>
      </c>
      <c r="Z14" s="6" t="s">
        <v>3</v>
      </c>
      <c r="AA14" s="6" t="s">
        <v>3</v>
      </c>
      <c r="AB14" s="6" t="s">
        <v>3</v>
      </c>
      <c r="AC14" s="6" t="s">
        <v>3</v>
      </c>
      <c r="AD14" s="6" t="s">
        <v>3</v>
      </c>
      <c r="AE14" s="6" t="s">
        <v>3</v>
      </c>
      <c r="AF14" s="6" t="s">
        <v>3</v>
      </c>
      <c r="AG14" s="6" t="s">
        <v>3</v>
      </c>
      <c r="AH14" s="6" t="s">
        <v>3</v>
      </c>
      <c r="AI14" s="6" t="s">
        <v>3</v>
      </c>
      <c r="AJ14" s="6" t="s">
        <v>3</v>
      </c>
      <c r="AK14" s="6" t="s">
        <v>3</v>
      </c>
      <c r="AL14" s="6" t="s">
        <v>3</v>
      </c>
      <c r="AM14" s="6" t="s">
        <v>3</v>
      </c>
      <c r="AN14" s="6" t="s">
        <v>3</v>
      </c>
      <c r="AO14" s="3"/>
      <c r="AP14" s="5">
        <v>1885</v>
      </c>
      <c r="AQ14" s="6" t="s">
        <v>3</v>
      </c>
      <c r="AR14" s="6" t="s">
        <v>3</v>
      </c>
      <c r="AS14" s="6" t="s">
        <v>3</v>
      </c>
      <c r="AT14" s="6" t="s">
        <v>3</v>
      </c>
      <c r="AU14" s="6" t="s">
        <v>3</v>
      </c>
      <c r="AV14" s="6" t="s">
        <v>3</v>
      </c>
      <c r="AW14" s="6" t="s">
        <v>3</v>
      </c>
      <c r="AX14" s="6" t="s">
        <v>3</v>
      </c>
      <c r="AY14" s="6" t="s">
        <v>3</v>
      </c>
      <c r="AZ14" s="6" t="s">
        <v>3</v>
      </c>
      <c r="BA14" s="6" t="s">
        <v>3</v>
      </c>
      <c r="BB14" s="6" t="s">
        <v>3</v>
      </c>
      <c r="BC14" s="6" t="s">
        <v>3</v>
      </c>
      <c r="BD14" s="6" t="s">
        <v>3</v>
      </c>
      <c r="BE14" s="6" t="s">
        <v>3</v>
      </c>
      <c r="BF14" s="6" t="s">
        <v>3</v>
      </c>
      <c r="BG14" s="4"/>
      <c r="BH14" s="5">
        <v>1885</v>
      </c>
      <c r="BI14" s="7" t="s">
        <v>3</v>
      </c>
      <c r="BJ14" s="7" t="s">
        <v>3</v>
      </c>
      <c r="BK14" s="7" t="s">
        <v>3</v>
      </c>
      <c r="BL14" s="7" t="s">
        <v>3</v>
      </c>
      <c r="BM14" s="7" t="s">
        <v>3</v>
      </c>
      <c r="BN14" s="7" t="s">
        <v>3</v>
      </c>
      <c r="BO14" s="7" t="s">
        <v>3</v>
      </c>
      <c r="BP14" s="7" t="s">
        <v>3</v>
      </c>
      <c r="BQ14" s="7" t="s">
        <v>3</v>
      </c>
      <c r="BR14" s="7" t="s">
        <v>3</v>
      </c>
      <c r="BS14" s="7" t="s">
        <v>3</v>
      </c>
      <c r="BT14" s="7" t="s">
        <v>3</v>
      </c>
      <c r="BU14" s="7" t="s">
        <v>3</v>
      </c>
      <c r="BV14" s="7" t="s">
        <v>3</v>
      </c>
      <c r="BW14" s="7" t="s">
        <v>3</v>
      </c>
      <c r="BX14" s="7" t="s">
        <v>3</v>
      </c>
      <c r="BY14" s="76"/>
      <c r="BZ14" s="5">
        <v>1885</v>
      </c>
      <c r="CA14" s="7" t="s">
        <v>3</v>
      </c>
      <c r="CB14" s="7" t="s">
        <v>3</v>
      </c>
      <c r="CC14" s="7" t="s">
        <v>3</v>
      </c>
      <c r="CD14" s="7" t="s">
        <v>3</v>
      </c>
      <c r="CE14" s="7" t="s">
        <v>3</v>
      </c>
      <c r="CF14" s="7" t="s">
        <v>3</v>
      </c>
      <c r="CG14" s="7" t="s">
        <v>3</v>
      </c>
      <c r="CH14" s="7" t="s">
        <v>3</v>
      </c>
      <c r="CI14" s="7" t="s">
        <v>3</v>
      </c>
      <c r="CJ14" s="7" t="s">
        <v>3</v>
      </c>
      <c r="CK14" s="7" t="s">
        <v>3</v>
      </c>
      <c r="CL14" s="7" t="s">
        <v>3</v>
      </c>
      <c r="CM14" s="7" t="s">
        <v>3</v>
      </c>
      <c r="CN14" s="7" t="s">
        <v>3</v>
      </c>
      <c r="CO14" s="7" t="s">
        <v>3</v>
      </c>
      <c r="CP14" s="7" t="s">
        <v>3</v>
      </c>
    </row>
    <row r="15" spans="1:94" x14ac:dyDescent="0.3">
      <c r="A15" s="6" t="s">
        <v>3</v>
      </c>
      <c r="B15" s="6" t="s">
        <v>3</v>
      </c>
      <c r="C15" s="6" t="s">
        <v>3</v>
      </c>
      <c r="D15" s="6" t="s">
        <v>3</v>
      </c>
      <c r="E15" s="6" t="s">
        <v>3</v>
      </c>
      <c r="F15" s="5">
        <v>1886</v>
      </c>
      <c r="G15" s="6" t="s">
        <v>3</v>
      </c>
      <c r="H15" s="6" t="s">
        <v>3</v>
      </c>
      <c r="I15" s="97">
        <v>43.3</v>
      </c>
      <c r="J15" s="6" t="s">
        <v>3</v>
      </c>
      <c r="K15" s="6" t="s">
        <v>3</v>
      </c>
      <c r="L15" s="6" t="s">
        <v>3</v>
      </c>
      <c r="M15" s="6" t="s">
        <v>3</v>
      </c>
      <c r="N15" s="97">
        <v>26.206</v>
      </c>
      <c r="O15" s="6" t="s">
        <v>3</v>
      </c>
      <c r="P15" s="6" t="s">
        <v>3</v>
      </c>
      <c r="Q15" s="6" t="s">
        <v>3</v>
      </c>
      <c r="R15" s="6" t="s">
        <v>3</v>
      </c>
      <c r="S15" s="6" t="s">
        <v>3</v>
      </c>
      <c r="T15" s="6" t="s">
        <v>3</v>
      </c>
      <c r="U15" s="6" t="s">
        <v>3</v>
      </c>
      <c r="V15" s="6" t="s">
        <v>3</v>
      </c>
      <c r="W15" s="3"/>
      <c r="X15" s="5">
        <v>1886</v>
      </c>
      <c r="Y15" s="6" t="s">
        <v>3</v>
      </c>
      <c r="Z15" s="6" t="s">
        <v>3</v>
      </c>
      <c r="AA15" s="6" t="s">
        <v>3</v>
      </c>
      <c r="AB15" s="6" t="s">
        <v>3</v>
      </c>
      <c r="AC15" s="6" t="s">
        <v>3</v>
      </c>
      <c r="AD15" s="6" t="s">
        <v>3</v>
      </c>
      <c r="AE15" s="6" t="s">
        <v>3</v>
      </c>
      <c r="AF15" s="6" t="s">
        <v>3</v>
      </c>
      <c r="AG15" s="6" t="s">
        <v>3</v>
      </c>
      <c r="AH15" s="6" t="s">
        <v>3</v>
      </c>
      <c r="AI15" s="6" t="s">
        <v>3</v>
      </c>
      <c r="AJ15" s="6" t="s">
        <v>3</v>
      </c>
      <c r="AK15" s="6" t="s">
        <v>3</v>
      </c>
      <c r="AL15" s="6" t="s">
        <v>3</v>
      </c>
      <c r="AM15" s="6" t="s">
        <v>3</v>
      </c>
      <c r="AN15" s="6" t="s">
        <v>3</v>
      </c>
      <c r="AO15" s="3"/>
      <c r="AP15" s="5">
        <v>1886</v>
      </c>
      <c r="AQ15" s="6" t="s">
        <v>3</v>
      </c>
      <c r="AR15" s="6" t="s">
        <v>3</v>
      </c>
      <c r="AS15" s="6" t="s">
        <v>3</v>
      </c>
      <c r="AT15" s="6" t="s">
        <v>3</v>
      </c>
      <c r="AU15" s="6" t="s">
        <v>3</v>
      </c>
      <c r="AV15" s="6" t="s">
        <v>3</v>
      </c>
      <c r="AW15" s="6" t="s">
        <v>3</v>
      </c>
      <c r="AX15" s="6" t="s">
        <v>3</v>
      </c>
      <c r="AY15" s="6" t="s">
        <v>3</v>
      </c>
      <c r="AZ15" s="6" t="s">
        <v>3</v>
      </c>
      <c r="BA15" s="6" t="s">
        <v>3</v>
      </c>
      <c r="BB15" s="6" t="s">
        <v>3</v>
      </c>
      <c r="BC15" s="6" t="s">
        <v>3</v>
      </c>
      <c r="BD15" s="6" t="s">
        <v>3</v>
      </c>
      <c r="BE15" s="6" t="s">
        <v>3</v>
      </c>
      <c r="BF15" s="6" t="s">
        <v>3</v>
      </c>
      <c r="BG15" s="4"/>
      <c r="BH15" s="5">
        <v>1886</v>
      </c>
      <c r="BI15" s="7" t="s">
        <v>3</v>
      </c>
      <c r="BJ15" s="7" t="s">
        <v>3</v>
      </c>
      <c r="BK15" s="7" t="s">
        <v>3</v>
      </c>
      <c r="BL15" s="7" t="s">
        <v>3</v>
      </c>
      <c r="BM15" s="7" t="s">
        <v>3</v>
      </c>
      <c r="BN15" s="7" t="s">
        <v>3</v>
      </c>
      <c r="BO15" s="7" t="s">
        <v>3</v>
      </c>
      <c r="BP15" s="7" t="s">
        <v>3</v>
      </c>
      <c r="BQ15" s="7" t="s">
        <v>3</v>
      </c>
      <c r="BR15" s="7" t="s">
        <v>3</v>
      </c>
      <c r="BS15" s="7" t="s">
        <v>3</v>
      </c>
      <c r="BT15" s="7" t="s">
        <v>3</v>
      </c>
      <c r="BU15" s="7" t="s">
        <v>3</v>
      </c>
      <c r="BV15" s="7" t="s">
        <v>3</v>
      </c>
      <c r="BW15" s="7" t="s">
        <v>3</v>
      </c>
      <c r="BX15" s="7" t="s">
        <v>3</v>
      </c>
      <c r="BY15" s="76"/>
      <c r="BZ15" s="5">
        <v>1886</v>
      </c>
      <c r="CA15" s="7" t="s">
        <v>3</v>
      </c>
      <c r="CB15" s="7" t="s">
        <v>3</v>
      </c>
      <c r="CC15" s="7" t="s">
        <v>3</v>
      </c>
      <c r="CD15" s="7" t="s">
        <v>3</v>
      </c>
      <c r="CE15" s="7" t="s">
        <v>3</v>
      </c>
      <c r="CF15" s="7" t="s">
        <v>3</v>
      </c>
      <c r="CG15" s="7" t="s">
        <v>3</v>
      </c>
      <c r="CH15" s="7" t="s">
        <v>3</v>
      </c>
      <c r="CI15" s="7" t="s">
        <v>3</v>
      </c>
      <c r="CJ15" s="7" t="s">
        <v>3</v>
      </c>
      <c r="CK15" s="7" t="s">
        <v>3</v>
      </c>
      <c r="CL15" s="7" t="s">
        <v>3</v>
      </c>
      <c r="CM15" s="7" t="s">
        <v>3</v>
      </c>
      <c r="CN15" s="7" t="s">
        <v>3</v>
      </c>
      <c r="CO15" s="7" t="s">
        <v>3</v>
      </c>
      <c r="CP15" s="7" t="s">
        <v>3</v>
      </c>
    </row>
    <row r="16" spans="1:94" x14ac:dyDescent="0.3">
      <c r="A16" s="6" t="s">
        <v>3</v>
      </c>
      <c r="B16" s="6" t="s">
        <v>3</v>
      </c>
      <c r="C16" s="6" t="s">
        <v>3</v>
      </c>
      <c r="D16" s="6" t="s">
        <v>3</v>
      </c>
      <c r="E16" s="6" t="s">
        <v>3</v>
      </c>
      <c r="F16" s="5">
        <v>1887</v>
      </c>
      <c r="G16" s="6" t="s">
        <v>3</v>
      </c>
      <c r="H16" s="6" t="s">
        <v>3</v>
      </c>
      <c r="I16" s="97">
        <v>41.7</v>
      </c>
      <c r="J16" s="6" t="s">
        <v>3</v>
      </c>
      <c r="K16" s="6" t="s">
        <v>3</v>
      </c>
      <c r="L16" s="6" t="s">
        <v>3</v>
      </c>
      <c r="M16" s="6" t="s">
        <v>3</v>
      </c>
      <c r="N16" s="97">
        <v>33.936999999999998</v>
      </c>
      <c r="O16" s="6" t="s">
        <v>3</v>
      </c>
      <c r="P16" s="6" t="s">
        <v>3</v>
      </c>
      <c r="Q16" s="6" t="s">
        <v>3</v>
      </c>
      <c r="R16" s="6" t="s">
        <v>3</v>
      </c>
      <c r="S16" s="6" t="s">
        <v>3</v>
      </c>
      <c r="T16" s="6" t="s">
        <v>3</v>
      </c>
      <c r="U16" s="6" t="s">
        <v>3</v>
      </c>
      <c r="V16" s="6" t="s">
        <v>3</v>
      </c>
      <c r="W16" s="3"/>
      <c r="X16" s="5">
        <v>1887</v>
      </c>
      <c r="Y16" s="6" t="s">
        <v>3</v>
      </c>
      <c r="Z16" s="6" t="s">
        <v>3</v>
      </c>
      <c r="AA16" s="6" t="s">
        <v>3</v>
      </c>
      <c r="AB16" s="6" t="s">
        <v>3</v>
      </c>
      <c r="AC16" s="6" t="s">
        <v>3</v>
      </c>
      <c r="AD16" s="6" t="s">
        <v>3</v>
      </c>
      <c r="AE16" s="6" t="s">
        <v>3</v>
      </c>
      <c r="AF16" s="6" t="s">
        <v>3</v>
      </c>
      <c r="AG16" s="6" t="s">
        <v>3</v>
      </c>
      <c r="AH16" s="6" t="s">
        <v>3</v>
      </c>
      <c r="AI16" s="6" t="s">
        <v>3</v>
      </c>
      <c r="AJ16" s="6" t="s">
        <v>3</v>
      </c>
      <c r="AK16" s="6" t="s">
        <v>3</v>
      </c>
      <c r="AL16" s="6" t="s">
        <v>3</v>
      </c>
      <c r="AM16" s="6" t="s">
        <v>3</v>
      </c>
      <c r="AN16" s="6" t="s">
        <v>3</v>
      </c>
      <c r="AO16" s="3"/>
      <c r="AP16" s="5">
        <v>1887</v>
      </c>
      <c r="AQ16" s="6" t="s">
        <v>3</v>
      </c>
      <c r="AR16" s="6" t="s">
        <v>3</v>
      </c>
      <c r="AS16" s="6" t="s">
        <v>3</v>
      </c>
      <c r="AT16" s="6" t="s">
        <v>3</v>
      </c>
      <c r="AU16" s="6" t="s">
        <v>3</v>
      </c>
      <c r="AV16" s="6" t="s">
        <v>3</v>
      </c>
      <c r="AW16" s="6" t="s">
        <v>3</v>
      </c>
      <c r="AX16" s="6" t="s">
        <v>3</v>
      </c>
      <c r="AY16" s="6" t="s">
        <v>3</v>
      </c>
      <c r="AZ16" s="6" t="s">
        <v>3</v>
      </c>
      <c r="BA16" s="6" t="s">
        <v>3</v>
      </c>
      <c r="BB16" s="6" t="s">
        <v>3</v>
      </c>
      <c r="BC16" s="6" t="s">
        <v>3</v>
      </c>
      <c r="BD16" s="6" t="s">
        <v>3</v>
      </c>
      <c r="BE16" s="6" t="s">
        <v>3</v>
      </c>
      <c r="BF16" s="6" t="s">
        <v>3</v>
      </c>
      <c r="BG16" s="4"/>
      <c r="BH16" s="5">
        <v>1887</v>
      </c>
      <c r="BI16" s="7" t="s">
        <v>3</v>
      </c>
      <c r="BJ16" s="7" t="s">
        <v>3</v>
      </c>
      <c r="BK16" s="7" t="s">
        <v>3</v>
      </c>
      <c r="BL16" s="7" t="s">
        <v>3</v>
      </c>
      <c r="BM16" s="7" t="s">
        <v>3</v>
      </c>
      <c r="BN16" s="7" t="s">
        <v>3</v>
      </c>
      <c r="BO16" s="7" t="s">
        <v>3</v>
      </c>
      <c r="BP16" s="7" t="s">
        <v>3</v>
      </c>
      <c r="BQ16" s="7" t="s">
        <v>3</v>
      </c>
      <c r="BR16" s="7" t="s">
        <v>3</v>
      </c>
      <c r="BS16" s="7" t="s">
        <v>3</v>
      </c>
      <c r="BT16" s="7" t="s">
        <v>3</v>
      </c>
      <c r="BU16" s="7" t="s">
        <v>3</v>
      </c>
      <c r="BV16" s="7" t="s">
        <v>3</v>
      </c>
      <c r="BW16" s="7" t="s">
        <v>3</v>
      </c>
      <c r="BX16" s="7" t="s">
        <v>3</v>
      </c>
      <c r="BY16" s="76"/>
      <c r="BZ16" s="5">
        <v>1887</v>
      </c>
      <c r="CA16" s="7" t="s">
        <v>3</v>
      </c>
      <c r="CB16" s="7" t="s">
        <v>3</v>
      </c>
      <c r="CC16" s="7" t="s">
        <v>3</v>
      </c>
      <c r="CD16" s="7" t="s">
        <v>3</v>
      </c>
      <c r="CE16" s="7" t="s">
        <v>3</v>
      </c>
      <c r="CF16" s="7" t="s">
        <v>3</v>
      </c>
      <c r="CG16" s="7" t="s">
        <v>3</v>
      </c>
      <c r="CH16" s="7" t="s">
        <v>3</v>
      </c>
      <c r="CI16" s="7" t="s">
        <v>3</v>
      </c>
      <c r="CJ16" s="7" t="s">
        <v>3</v>
      </c>
      <c r="CK16" s="7" t="s">
        <v>3</v>
      </c>
      <c r="CL16" s="7" t="s">
        <v>3</v>
      </c>
      <c r="CM16" s="7" t="s">
        <v>3</v>
      </c>
      <c r="CN16" s="7" t="s">
        <v>3</v>
      </c>
      <c r="CO16" s="7" t="s">
        <v>3</v>
      </c>
      <c r="CP16" s="7" t="s">
        <v>3</v>
      </c>
    </row>
    <row r="17" spans="1:94" x14ac:dyDescent="0.3">
      <c r="A17" s="6" t="s">
        <v>3</v>
      </c>
      <c r="B17" s="6" t="s">
        <v>3</v>
      </c>
      <c r="C17" s="6" t="s">
        <v>3</v>
      </c>
      <c r="D17" s="6" t="s">
        <v>3</v>
      </c>
      <c r="E17" s="6" t="s">
        <v>3</v>
      </c>
      <c r="F17" s="5">
        <v>1888</v>
      </c>
      <c r="G17" s="6" t="s">
        <v>3</v>
      </c>
      <c r="H17" s="6" t="s">
        <v>3</v>
      </c>
      <c r="I17" s="97">
        <v>49.3</v>
      </c>
      <c r="J17" s="6" t="s">
        <v>3</v>
      </c>
      <c r="K17" s="6" t="s">
        <v>3</v>
      </c>
      <c r="L17" s="6" t="s">
        <v>3</v>
      </c>
      <c r="M17" s="6" t="s">
        <v>3</v>
      </c>
      <c r="N17" s="97">
        <v>38.598999999999997</v>
      </c>
      <c r="O17" s="6" t="s">
        <v>3</v>
      </c>
      <c r="P17" s="6" t="s">
        <v>3</v>
      </c>
      <c r="Q17" s="6" t="s">
        <v>3</v>
      </c>
      <c r="R17" s="6" t="s">
        <v>3</v>
      </c>
      <c r="S17" s="6" t="s">
        <v>3</v>
      </c>
      <c r="T17" s="6" t="s">
        <v>3</v>
      </c>
      <c r="U17" s="6" t="s">
        <v>3</v>
      </c>
      <c r="V17" s="6" t="s">
        <v>3</v>
      </c>
      <c r="W17" s="3"/>
      <c r="X17" s="5">
        <v>1888</v>
      </c>
      <c r="Y17" s="6" t="s">
        <v>3</v>
      </c>
      <c r="Z17" s="6" t="s">
        <v>3</v>
      </c>
      <c r="AA17" s="6" t="s">
        <v>3</v>
      </c>
      <c r="AB17" s="6" t="s">
        <v>3</v>
      </c>
      <c r="AC17" s="6" t="s">
        <v>3</v>
      </c>
      <c r="AD17" s="6" t="s">
        <v>3</v>
      </c>
      <c r="AE17" s="6" t="s">
        <v>3</v>
      </c>
      <c r="AF17" s="6" t="s">
        <v>3</v>
      </c>
      <c r="AG17" s="6" t="s">
        <v>3</v>
      </c>
      <c r="AH17" s="6" t="s">
        <v>3</v>
      </c>
      <c r="AI17" s="6" t="s">
        <v>3</v>
      </c>
      <c r="AJ17" s="6" t="s">
        <v>3</v>
      </c>
      <c r="AK17" s="6" t="s">
        <v>3</v>
      </c>
      <c r="AL17" s="6" t="s">
        <v>3</v>
      </c>
      <c r="AM17" s="6" t="s">
        <v>3</v>
      </c>
      <c r="AN17" s="6" t="s">
        <v>3</v>
      </c>
      <c r="AO17" s="3"/>
      <c r="AP17" s="5">
        <v>1888</v>
      </c>
      <c r="AQ17" s="6" t="s">
        <v>3</v>
      </c>
      <c r="AR17" s="6" t="s">
        <v>3</v>
      </c>
      <c r="AS17" s="6" t="s">
        <v>3</v>
      </c>
      <c r="AT17" s="6" t="s">
        <v>3</v>
      </c>
      <c r="AU17" s="6" t="s">
        <v>3</v>
      </c>
      <c r="AV17" s="6" t="s">
        <v>3</v>
      </c>
      <c r="AW17" s="6" t="s">
        <v>3</v>
      </c>
      <c r="AX17" s="6" t="s">
        <v>3</v>
      </c>
      <c r="AY17" s="6" t="s">
        <v>3</v>
      </c>
      <c r="AZ17" s="6" t="s">
        <v>3</v>
      </c>
      <c r="BA17" s="6" t="s">
        <v>3</v>
      </c>
      <c r="BB17" s="6" t="s">
        <v>3</v>
      </c>
      <c r="BC17" s="6" t="s">
        <v>3</v>
      </c>
      <c r="BD17" s="6" t="s">
        <v>3</v>
      </c>
      <c r="BE17" s="6" t="s">
        <v>3</v>
      </c>
      <c r="BF17" s="6" t="s">
        <v>3</v>
      </c>
      <c r="BG17" s="4"/>
      <c r="BH17" s="5">
        <v>1888</v>
      </c>
      <c r="BI17" s="7" t="s">
        <v>3</v>
      </c>
      <c r="BJ17" s="7" t="s">
        <v>3</v>
      </c>
      <c r="BK17" s="7" t="s">
        <v>3</v>
      </c>
      <c r="BL17" s="7" t="s">
        <v>3</v>
      </c>
      <c r="BM17" s="7" t="s">
        <v>3</v>
      </c>
      <c r="BN17" s="7" t="s">
        <v>3</v>
      </c>
      <c r="BO17" s="7" t="s">
        <v>3</v>
      </c>
      <c r="BP17" s="7" t="s">
        <v>3</v>
      </c>
      <c r="BQ17" s="7" t="s">
        <v>3</v>
      </c>
      <c r="BR17" s="7" t="s">
        <v>3</v>
      </c>
      <c r="BS17" s="7" t="s">
        <v>3</v>
      </c>
      <c r="BT17" s="7" t="s">
        <v>3</v>
      </c>
      <c r="BU17" s="7" t="s">
        <v>3</v>
      </c>
      <c r="BV17" s="7" t="s">
        <v>3</v>
      </c>
      <c r="BW17" s="7" t="s">
        <v>3</v>
      </c>
      <c r="BX17" s="7" t="s">
        <v>3</v>
      </c>
      <c r="BY17" s="76"/>
      <c r="BZ17" s="5">
        <v>1888</v>
      </c>
      <c r="CA17" s="7" t="s">
        <v>3</v>
      </c>
      <c r="CB17" s="7" t="s">
        <v>3</v>
      </c>
      <c r="CC17" s="7" t="s">
        <v>3</v>
      </c>
      <c r="CD17" s="7" t="s">
        <v>3</v>
      </c>
      <c r="CE17" s="7" t="s">
        <v>3</v>
      </c>
      <c r="CF17" s="7" t="s">
        <v>3</v>
      </c>
      <c r="CG17" s="7" t="s">
        <v>3</v>
      </c>
      <c r="CH17" s="7" t="s">
        <v>3</v>
      </c>
      <c r="CI17" s="7" t="s">
        <v>3</v>
      </c>
      <c r="CJ17" s="7" t="s">
        <v>3</v>
      </c>
      <c r="CK17" s="7" t="s">
        <v>3</v>
      </c>
      <c r="CL17" s="7" t="s">
        <v>3</v>
      </c>
      <c r="CM17" s="7" t="s">
        <v>3</v>
      </c>
      <c r="CN17" s="7" t="s">
        <v>3</v>
      </c>
      <c r="CO17" s="7" t="s">
        <v>3</v>
      </c>
      <c r="CP17" s="7" t="s">
        <v>3</v>
      </c>
    </row>
    <row r="18" spans="1:94" x14ac:dyDescent="0.3">
      <c r="A18" s="6" t="s">
        <v>3</v>
      </c>
      <c r="B18" s="6" t="s">
        <v>3</v>
      </c>
      <c r="C18" s="6" t="s">
        <v>3</v>
      </c>
      <c r="D18" s="6" t="s">
        <v>3</v>
      </c>
      <c r="E18" s="6" t="s">
        <v>3</v>
      </c>
      <c r="F18" s="5">
        <v>1889</v>
      </c>
      <c r="G18" s="6" t="s">
        <v>3</v>
      </c>
      <c r="H18" s="6" t="s">
        <v>3</v>
      </c>
      <c r="I18" s="97">
        <v>52.3</v>
      </c>
      <c r="J18" s="6" t="s">
        <v>3</v>
      </c>
      <c r="K18" s="6" t="s">
        <v>3</v>
      </c>
      <c r="L18" s="6" t="s">
        <v>3</v>
      </c>
      <c r="M18" s="6" t="s">
        <v>3</v>
      </c>
      <c r="N18" s="97">
        <v>46.500999999999998</v>
      </c>
      <c r="O18" s="6" t="s">
        <v>3</v>
      </c>
      <c r="P18" s="6" t="s">
        <v>3</v>
      </c>
      <c r="Q18" s="6" t="s">
        <v>3</v>
      </c>
      <c r="R18" s="6" t="s">
        <v>3</v>
      </c>
      <c r="S18" s="6" t="s">
        <v>3</v>
      </c>
      <c r="T18" s="6" t="s">
        <v>3</v>
      </c>
      <c r="U18" s="6" t="s">
        <v>3</v>
      </c>
      <c r="V18" s="6" t="s">
        <v>3</v>
      </c>
      <c r="W18" s="3"/>
      <c r="X18" s="5">
        <v>1889</v>
      </c>
      <c r="Y18" s="6" t="s">
        <v>3</v>
      </c>
      <c r="Z18" s="6" t="s">
        <v>3</v>
      </c>
      <c r="AA18" s="6" t="s">
        <v>3</v>
      </c>
      <c r="AB18" s="6" t="s">
        <v>3</v>
      </c>
      <c r="AC18" s="6" t="s">
        <v>3</v>
      </c>
      <c r="AD18" s="6" t="s">
        <v>3</v>
      </c>
      <c r="AE18" s="6" t="s">
        <v>3</v>
      </c>
      <c r="AF18" s="6" t="s">
        <v>3</v>
      </c>
      <c r="AG18" s="6" t="s">
        <v>3</v>
      </c>
      <c r="AH18" s="6" t="s">
        <v>3</v>
      </c>
      <c r="AI18" s="6" t="s">
        <v>3</v>
      </c>
      <c r="AJ18" s="6" t="s">
        <v>3</v>
      </c>
      <c r="AK18" s="6" t="s">
        <v>3</v>
      </c>
      <c r="AL18" s="6" t="s">
        <v>3</v>
      </c>
      <c r="AM18" s="6" t="s">
        <v>3</v>
      </c>
      <c r="AN18" s="6" t="s">
        <v>3</v>
      </c>
      <c r="AO18" s="3"/>
      <c r="AP18" s="5">
        <v>1889</v>
      </c>
      <c r="AQ18" s="6" t="s">
        <v>3</v>
      </c>
      <c r="AR18" s="6" t="s">
        <v>3</v>
      </c>
      <c r="AS18" s="6" t="s">
        <v>3</v>
      </c>
      <c r="AT18" s="6" t="s">
        <v>3</v>
      </c>
      <c r="AU18" s="6" t="s">
        <v>3</v>
      </c>
      <c r="AV18" s="6" t="s">
        <v>3</v>
      </c>
      <c r="AW18" s="6" t="s">
        <v>3</v>
      </c>
      <c r="AX18" s="6" t="s">
        <v>3</v>
      </c>
      <c r="AY18" s="6" t="s">
        <v>3</v>
      </c>
      <c r="AZ18" s="6" t="s">
        <v>3</v>
      </c>
      <c r="BA18" s="6" t="s">
        <v>3</v>
      </c>
      <c r="BB18" s="6" t="s">
        <v>3</v>
      </c>
      <c r="BC18" s="6" t="s">
        <v>3</v>
      </c>
      <c r="BD18" s="6" t="s">
        <v>3</v>
      </c>
      <c r="BE18" s="6" t="s">
        <v>3</v>
      </c>
      <c r="BF18" s="6" t="s">
        <v>3</v>
      </c>
      <c r="BG18" s="4"/>
      <c r="BH18" s="5">
        <v>1889</v>
      </c>
      <c r="BI18" s="7" t="s">
        <v>3</v>
      </c>
      <c r="BJ18" s="7" t="s">
        <v>3</v>
      </c>
      <c r="BK18" s="7" t="s">
        <v>3</v>
      </c>
      <c r="BL18" s="7" t="s">
        <v>3</v>
      </c>
      <c r="BM18" s="7" t="s">
        <v>3</v>
      </c>
      <c r="BN18" s="7" t="s">
        <v>3</v>
      </c>
      <c r="BO18" s="7" t="s">
        <v>3</v>
      </c>
      <c r="BP18" s="7" t="s">
        <v>3</v>
      </c>
      <c r="BQ18" s="7" t="s">
        <v>3</v>
      </c>
      <c r="BR18" s="7" t="s">
        <v>3</v>
      </c>
      <c r="BS18" s="7" t="s">
        <v>3</v>
      </c>
      <c r="BT18" s="7" t="s">
        <v>3</v>
      </c>
      <c r="BU18" s="7" t="s">
        <v>3</v>
      </c>
      <c r="BV18" s="7" t="s">
        <v>3</v>
      </c>
      <c r="BW18" s="7" t="s">
        <v>3</v>
      </c>
      <c r="BX18" s="7" t="s">
        <v>3</v>
      </c>
      <c r="BY18" s="76"/>
      <c r="BZ18" s="5">
        <v>1889</v>
      </c>
      <c r="CA18" s="7" t="s">
        <v>3</v>
      </c>
      <c r="CB18" s="7" t="s">
        <v>3</v>
      </c>
      <c r="CC18" s="7" t="s">
        <v>3</v>
      </c>
      <c r="CD18" s="7" t="s">
        <v>3</v>
      </c>
      <c r="CE18" s="7" t="s">
        <v>3</v>
      </c>
      <c r="CF18" s="7" t="s">
        <v>3</v>
      </c>
      <c r="CG18" s="7" t="s">
        <v>3</v>
      </c>
      <c r="CH18" s="7" t="s">
        <v>3</v>
      </c>
      <c r="CI18" s="7" t="s">
        <v>3</v>
      </c>
      <c r="CJ18" s="7" t="s">
        <v>3</v>
      </c>
      <c r="CK18" s="7" t="s">
        <v>3</v>
      </c>
      <c r="CL18" s="7" t="s">
        <v>3</v>
      </c>
      <c r="CM18" s="7" t="s">
        <v>3</v>
      </c>
      <c r="CN18" s="7" t="s">
        <v>3</v>
      </c>
      <c r="CO18" s="7" t="s">
        <v>3</v>
      </c>
      <c r="CP18" s="7" t="s">
        <v>3</v>
      </c>
    </row>
    <row r="19" spans="1:94" x14ac:dyDescent="0.3">
      <c r="A19" s="6" t="s">
        <v>3</v>
      </c>
      <c r="B19" s="6" t="s">
        <v>3</v>
      </c>
      <c r="C19" s="6" t="s">
        <v>3</v>
      </c>
      <c r="D19" s="6" t="s">
        <v>3</v>
      </c>
      <c r="E19" s="6" t="s">
        <v>3</v>
      </c>
      <c r="F19" s="5">
        <v>1890</v>
      </c>
      <c r="G19" s="6" t="s">
        <v>3</v>
      </c>
      <c r="H19" s="6" t="s">
        <v>3</v>
      </c>
      <c r="I19" s="97">
        <v>57.1</v>
      </c>
      <c r="J19" s="6" t="s">
        <v>3</v>
      </c>
      <c r="K19" s="6" t="s">
        <v>3</v>
      </c>
      <c r="L19" s="6" t="s">
        <v>3</v>
      </c>
      <c r="M19" s="6" t="s">
        <v>3</v>
      </c>
      <c r="N19" s="97">
        <v>48.331000000000003</v>
      </c>
      <c r="O19" s="6" t="s">
        <v>3</v>
      </c>
      <c r="P19" s="6" t="s">
        <v>3</v>
      </c>
      <c r="Q19" s="6" t="s">
        <v>3</v>
      </c>
      <c r="R19" s="6" t="s">
        <v>3</v>
      </c>
      <c r="S19" s="6" t="s">
        <v>3</v>
      </c>
      <c r="T19" s="6" t="s">
        <v>3</v>
      </c>
      <c r="U19" s="6" t="s">
        <v>3</v>
      </c>
      <c r="V19" s="6" t="s">
        <v>3</v>
      </c>
      <c r="W19" s="3"/>
      <c r="X19" s="5">
        <v>1890</v>
      </c>
      <c r="Y19" s="6" t="s">
        <v>3</v>
      </c>
      <c r="Z19" s="6" t="s">
        <v>3</v>
      </c>
      <c r="AA19" s="6" t="s">
        <v>3</v>
      </c>
      <c r="AB19" s="6" t="s">
        <v>3</v>
      </c>
      <c r="AC19" s="6" t="s">
        <v>3</v>
      </c>
      <c r="AD19" s="6" t="s">
        <v>3</v>
      </c>
      <c r="AE19" s="6" t="s">
        <v>3</v>
      </c>
      <c r="AF19" s="6" t="s">
        <v>3</v>
      </c>
      <c r="AG19" s="6" t="s">
        <v>3</v>
      </c>
      <c r="AH19" s="6" t="s">
        <v>3</v>
      </c>
      <c r="AI19" s="6" t="s">
        <v>3</v>
      </c>
      <c r="AJ19" s="6" t="s">
        <v>3</v>
      </c>
      <c r="AK19" s="6" t="s">
        <v>3</v>
      </c>
      <c r="AL19" s="6" t="s">
        <v>3</v>
      </c>
      <c r="AM19" s="6" t="s">
        <v>3</v>
      </c>
      <c r="AN19" s="6" t="s">
        <v>3</v>
      </c>
      <c r="AO19" s="3"/>
      <c r="AP19" s="5">
        <v>1890</v>
      </c>
      <c r="AQ19" s="6" t="s">
        <v>3</v>
      </c>
      <c r="AR19" s="6" t="s">
        <v>3</v>
      </c>
      <c r="AS19" s="6" t="s">
        <v>3</v>
      </c>
      <c r="AT19" s="6" t="s">
        <v>3</v>
      </c>
      <c r="AU19" s="6" t="s">
        <v>3</v>
      </c>
      <c r="AV19" s="6" t="s">
        <v>3</v>
      </c>
      <c r="AW19" s="6" t="s">
        <v>3</v>
      </c>
      <c r="AX19" s="6" t="s">
        <v>3</v>
      </c>
      <c r="AY19" s="6" t="s">
        <v>3</v>
      </c>
      <c r="AZ19" s="6" t="s">
        <v>3</v>
      </c>
      <c r="BA19" s="6" t="s">
        <v>3</v>
      </c>
      <c r="BB19" s="6" t="s">
        <v>3</v>
      </c>
      <c r="BC19" s="6" t="s">
        <v>3</v>
      </c>
      <c r="BD19" s="6" t="s">
        <v>3</v>
      </c>
      <c r="BE19" s="6" t="s">
        <v>3</v>
      </c>
      <c r="BF19" s="6" t="s">
        <v>3</v>
      </c>
      <c r="BG19" s="4"/>
      <c r="BH19" s="5">
        <v>1890</v>
      </c>
      <c r="BI19" s="7" t="s">
        <v>3</v>
      </c>
      <c r="BJ19" s="7" t="s">
        <v>3</v>
      </c>
      <c r="BK19" s="7" t="s">
        <v>3</v>
      </c>
      <c r="BL19" s="7" t="s">
        <v>3</v>
      </c>
      <c r="BM19" s="7" t="s">
        <v>3</v>
      </c>
      <c r="BN19" s="7" t="s">
        <v>3</v>
      </c>
      <c r="BO19" s="7" t="s">
        <v>3</v>
      </c>
      <c r="BP19" s="7" t="s">
        <v>3</v>
      </c>
      <c r="BQ19" s="7" t="s">
        <v>3</v>
      </c>
      <c r="BR19" s="7" t="s">
        <v>3</v>
      </c>
      <c r="BS19" s="7" t="s">
        <v>3</v>
      </c>
      <c r="BT19" s="7" t="s">
        <v>3</v>
      </c>
      <c r="BU19" s="7" t="s">
        <v>3</v>
      </c>
      <c r="BV19" s="7" t="s">
        <v>3</v>
      </c>
      <c r="BW19" s="7" t="s">
        <v>3</v>
      </c>
      <c r="BX19" s="7" t="s">
        <v>3</v>
      </c>
      <c r="BY19" s="76"/>
      <c r="BZ19" s="5">
        <v>1890</v>
      </c>
      <c r="CA19" s="7" t="s">
        <v>3</v>
      </c>
      <c r="CB19" s="7" t="s">
        <v>3</v>
      </c>
      <c r="CC19" s="7" t="s">
        <v>3</v>
      </c>
      <c r="CD19" s="7" t="s">
        <v>3</v>
      </c>
      <c r="CE19" s="7" t="s">
        <v>3</v>
      </c>
      <c r="CF19" s="7" t="s">
        <v>3</v>
      </c>
      <c r="CG19" s="7" t="s">
        <v>3</v>
      </c>
      <c r="CH19" s="7" t="s">
        <v>3</v>
      </c>
      <c r="CI19" s="7" t="s">
        <v>3</v>
      </c>
      <c r="CJ19" s="7" t="s">
        <v>3</v>
      </c>
      <c r="CK19" s="7" t="s">
        <v>3</v>
      </c>
      <c r="CL19" s="7" t="s">
        <v>3</v>
      </c>
      <c r="CM19" s="7" t="s">
        <v>3</v>
      </c>
      <c r="CN19" s="7" t="s">
        <v>3</v>
      </c>
      <c r="CO19" s="7" t="s">
        <v>3</v>
      </c>
      <c r="CP19" s="7" t="s">
        <v>3</v>
      </c>
    </row>
    <row r="20" spans="1:94" x14ac:dyDescent="0.3">
      <c r="A20" s="6" t="s">
        <v>3</v>
      </c>
      <c r="B20" s="6" t="s">
        <v>3</v>
      </c>
      <c r="C20" s="6" t="s">
        <v>3</v>
      </c>
      <c r="D20" s="6" t="s">
        <v>3</v>
      </c>
      <c r="E20" s="6" t="s">
        <v>3</v>
      </c>
      <c r="F20" s="5">
        <v>1891</v>
      </c>
      <c r="G20" s="6" t="s">
        <v>3</v>
      </c>
      <c r="H20" s="6" t="s">
        <v>3</v>
      </c>
      <c r="I20" s="97">
        <v>65.900000000000006</v>
      </c>
      <c r="J20" s="6" t="s">
        <v>3</v>
      </c>
      <c r="K20" s="6" t="s">
        <v>3</v>
      </c>
      <c r="L20" s="6" t="s">
        <v>3</v>
      </c>
      <c r="M20" s="6" t="s">
        <v>3</v>
      </c>
      <c r="N20" s="97">
        <v>43.511000000000003</v>
      </c>
      <c r="O20" s="6" t="s">
        <v>3</v>
      </c>
      <c r="P20" s="6" t="s">
        <v>3</v>
      </c>
      <c r="Q20" s="6" t="s">
        <v>3</v>
      </c>
      <c r="R20" s="6" t="s">
        <v>3</v>
      </c>
      <c r="S20" s="6" t="s">
        <v>3</v>
      </c>
      <c r="T20" s="6" t="s">
        <v>3</v>
      </c>
      <c r="U20" s="6" t="s">
        <v>3</v>
      </c>
      <c r="V20" s="6" t="s">
        <v>3</v>
      </c>
      <c r="W20" s="3"/>
      <c r="X20" s="5">
        <v>1891</v>
      </c>
      <c r="Y20" s="6" t="s">
        <v>3</v>
      </c>
      <c r="Z20" s="6" t="s">
        <v>3</v>
      </c>
      <c r="AA20" s="6" t="s">
        <v>3</v>
      </c>
      <c r="AB20" s="6" t="s">
        <v>3</v>
      </c>
      <c r="AC20" s="6" t="s">
        <v>3</v>
      </c>
      <c r="AD20" s="6" t="s">
        <v>3</v>
      </c>
      <c r="AE20" s="6" t="s">
        <v>3</v>
      </c>
      <c r="AF20" s="6" t="s">
        <v>3</v>
      </c>
      <c r="AG20" s="6" t="s">
        <v>3</v>
      </c>
      <c r="AH20" s="6" t="s">
        <v>3</v>
      </c>
      <c r="AI20" s="6" t="s">
        <v>3</v>
      </c>
      <c r="AJ20" s="6" t="s">
        <v>3</v>
      </c>
      <c r="AK20" s="6" t="s">
        <v>3</v>
      </c>
      <c r="AL20" s="6" t="s">
        <v>3</v>
      </c>
      <c r="AM20" s="6" t="s">
        <v>3</v>
      </c>
      <c r="AN20" s="6" t="s">
        <v>3</v>
      </c>
      <c r="AO20" s="3"/>
      <c r="AP20" s="5">
        <v>1891</v>
      </c>
      <c r="AQ20" s="6" t="s">
        <v>3</v>
      </c>
      <c r="AR20" s="6" t="s">
        <v>3</v>
      </c>
      <c r="AS20" s="6" t="s">
        <v>3</v>
      </c>
      <c r="AT20" s="6" t="s">
        <v>3</v>
      </c>
      <c r="AU20" s="6" t="s">
        <v>3</v>
      </c>
      <c r="AV20" s="6" t="s">
        <v>3</v>
      </c>
      <c r="AW20" s="6" t="s">
        <v>3</v>
      </c>
      <c r="AX20" s="6" t="s">
        <v>3</v>
      </c>
      <c r="AY20" s="6" t="s">
        <v>3</v>
      </c>
      <c r="AZ20" s="6" t="s">
        <v>3</v>
      </c>
      <c r="BA20" s="6" t="s">
        <v>3</v>
      </c>
      <c r="BB20" s="6" t="s">
        <v>3</v>
      </c>
      <c r="BC20" s="6" t="s">
        <v>3</v>
      </c>
      <c r="BD20" s="6" t="s">
        <v>3</v>
      </c>
      <c r="BE20" s="6" t="s">
        <v>3</v>
      </c>
      <c r="BF20" s="6" t="s">
        <v>3</v>
      </c>
      <c r="BG20" s="4"/>
      <c r="BH20" s="5">
        <v>1891</v>
      </c>
      <c r="BI20" s="7" t="s">
        <v>3</v>
      </c>
      <c r="BJ20" s="7" t="s">
        <v>3</v>
      </c>
      <c r="BK20" s="7" t="s">
        <v>3</v>
      </c>
      <c r="BL20" s="7" t="s">
        <v>3</v>
      </c>
      <c r="BM20" s="7" t="s">
        <v>3</v>
      </c>
      <c r="BN20" s="7" t="s">
        <v>3</v>
      </c>
      <c r="BO20" s="7" t="s">
        <v>3</v>
      </c>
      <c r="BP20" s="7" t="s">
        <v>3</v>
      </c>
      <c r="BQ20" s="7" t="s">
        <v>3</v>
      </c>
      <c r="BR20" s="7" t="s">
        <v>3</v>
      </c>
      <c r="BS20" s="7" t="s">
        <v>3</v>
      </c>
      <c r="BT20" s="7" t="s">
        <v>3</v>
      </c>
      <c r="BU20" s="7" t="s">
        <v>3</v>
      </c>
      <c r="BV20" s="7" t="s">
        <v>3</v>
      </c>
      <c r="BW20" s="7" t="s">
        <v>3</v>
      </c>
      <c r="BX20" s="7" t="s">
        <v>3</v>
      </c>
      <c r="BY20" s="76"/>
      <c r="BZ20" s="5">
        <v>1891</v>
      </c>
      <c r="CA20" s="7" t="s">
        <v>3</v>
      </c>
      <c r="CB20" s="7" t="s">
        <v>3</v>
      </c>
      <c r="CC20" s="7" t="s">
        <v>3</v>
      </c>
      <c r="CD20" s="7" t="s">
        <v>3</v>
      </c>
      <c r="CE20" s="7" t="s">
        <v>3</v>
      </c>
      <c r="CF20" s="7" t="s">
        <v>3</v>
      </c>
      <c r="CG20" s="7" t="s">
        <v>3</v>
      </c>
      <c r="CH20" s="7" t="s">
        <v>3</v>
      </c>
      <c r="CI20" s="7" t="s">
        <v>3</v>
      </c>
      <c r="CJ20" s="7" t="s">
        <v>3</v>
      </c>
      <c r="CK20" s="7" t="s">
        <v>3</v>
      </c>
      <c r="CL20" s="7" t="s">
        <v>3</v>
      </c>
      <c r="CM20" s="7" t="s">
        <v>3</v>
      </c>
      <c r="CN20" s="7" t="s">
        <v>3</v>
      </c>
      <c r="CO20" s="7" t="s">
        <v>3</v>
      </c>
      <c r="CP20" s="7" t="s">
        <v>3</v>
      </c>
    </row>
    <row r="21" spans="1:94" x14ac:dyDescent="0.3">
      <c r="A21" s="6" t="s">
        <v>3</v>
      </c>
      <c r="B21" s="6" t="s">
        <v>3</v>
      </c>
      <c r="C21" s="6" t="s">
        <v>3</v>
      </c>
      <c r="D21" s="6" t="s">
        <v>3</v>
      </c>
      <c r="E21" s="6" t="s">
        <v>3</v>
      </c>
      <c r="F21" s="5">
        <v>1892</v>
      </c>
      <c r="G21" s="6" t="s">
        <v>3</v>
      </c>
      <c r="H21" s="6" t="s">
        <v>3</v>
      </c>
      <c r="I21" s="97">
        <v>68.5</v>
      </c>
      <c r="J21" s="6" t="s">
        <v>3</v>
      </c>
      <c r="K21" s="6" t="s">
        <v>3</v>
      </c>
      <c r="L21" s="6" t="s">
        <v>3</v>
      </c>
      <c r="M21" s="6" t="s">
        <v>3</v>
      </c>
      <c r="N21" s="97">
        <v>44.293999999999997</v>
      </c>
      <c r="O21" s="6" t="s">
        <v>3</v>
      </c>
      <c r="P21" s="6" t="s">
        <v>3</v>
      </c>
      <c r="Q21" s="6" t="s">
        <v>3</v>
      </c>
      <c r="R21" s="6" t="s">
        <v>3</v>
      </c>
      <c r="S21" s="6" t="s">
        <v>3</v>
      </c>
      <c r="T21" s="6" t="s">
        <v>3</v>
      </c>
      <c r="U21" s="6" t="s">
        <v>3</v>
      </c>
      <c r="V21" s="6" t="s">
        <v>3</v>
      </c>
      <c r="W21" s="3"/>
      <c r="X21" s="5">
        <v>1892</v>
      </c>
      <c r="Y21" s="6" t="s">
        <v>3</v>
      </c>
      <c r="Z21" s="6" t="s">
        <v>3</v>
      </c>
      <c r="AA21" s="6" t="s">
        <v>3</v>
      </c>
      <c r="AB21" s="6" t="s">
        <v>3</v>
      </c>
      <c r="AC21" s="6" t="s">
        <v>3</v>
      </c>
      <c r="AD21" s="6" t="s">
        <v>3</v>
      </c>
      <c r="AE21" s="6" t="s">
        <v>3</v>
      </c>
      <c r="AF21" s="6" t="s">
        <v>3</v>
      </c>
      <c r="AG21" s="6" t="s">
        <v>3</v>
      </c>
      <c r="AH21" s="6" t="s">
        <v>3</v>
      </c>
      <c r="AI21" s="6" t="s">
        <v>3</v>
      </c>
      <c r="AJ21" s="6" t="s">
        <v>3</v>
      </c>
      <c r="AK21" s="6" t="s">
        <v>3</v>
      </c>
      <c r="AL21" s="6" t="s">
        <v>3</v>
      </c>
      <c r="AM21" s="6" t="s">
        <v>3</v>
      </c>
      <c r="AN21" s="6" t="s">
        <v>3</v>
      </c>
      <c r="AO21" s="3"/>
      <c r="AP21" s="5">
        <v>1892</v>
      </c>
      <c r="AQ21" s="6" t="s">
        <v>3</v>
      </c>
      <c r="AR21" s="6" t="s">
        <v>3</v>
      </c>
      <c r="AS21" s="6" t="s">
        <v>3</v>
      </c>
      <c r="AT21" s="6" t="s">
        <v>3</v>
      </c>
      <c r="AU21" s="6" t="s">
        <v>3</v>
      </c>
      <c r="AV21" s="6" t="s">
        <v>3</v>
      </c>
      <c r="AW21" s="6" t="s">
        <v>3</v>
      </c>
      <c r="AX21" s="6" t="s">
        <v>3</v>
      </c>
      <c r="AY21" s="6" t="s">
        <v>3</v>
      </c>
      <c r="AZ21" s="6" t="s">
        <v>3</v>
      </c>
      <c r="BA21" s="6" t="s">
        <v>3</v>
      </c>
      <c r="BB21" s="6" t="s">
        <v>3</v>
      </c>
      <c r="BC21" s="6" t="s">
        <v>3</v>
      </c>
      <c r="BD21" s="6" t="s">
        <v>3</v>
      </c>
      <c r="BE21" s="6" t="s">
        <v>3</v>
      </c>
      <c r="BF21" s="6" t="s">
        <v>3</v>
      </c>
      <c r="BG21" s="4"/>
      <c r="BH21" s="5">
        <v>1892</v>
      </c>
      <c r="BI21" s="7" t="s">
        <v>3</v>
      </c>
      <c r="BJ21" s="7" t="s">
        <v>3</v>
      </c>
      <c r="BK21" s="7" t="s">
        <v>3</v>
      </c>
      <c r="BL21" s="7" t="s">
        <v>3</v>
      </c>
      <c r="BM21" s="7" t="s">
        <v>3</v>
      </c>
      <c r="BN21" s="7" t="s">
        <v>3</v>
      </c>
      <c r="BO21" s="7" t="s">
        <v>3</v>
      </c>
      <c r="BP21" s="7" t="s">
        <v>3</v>
      </c>
      <c r="BQ21" s="7" t="s">
        <v>3</v>
      </c>
      <c r="BR21" s="7" t="s">
        <v>3</v>
      </c>
      <c r="BS21" s="7" t="s">
        <v>3</v>
      </c>
      <c r="BT21" s="7" t="s">
        <v>3</v>
      </c>
      <c r="BU21" s="7" t="s">
        <v>3</v>
      </c>
      <c r="BV21" s="7" t="s">
        <v>3</v>
      </c>
      <c r="BW21" s="7" t="s">
        <v>3</v>
      </c>
      <c r="BX21" s="7" t="s">
        <v>3</v>
      </c>
      <c r="BY21" s="76"/>
      <c r="BZ21" s="5">
        <v>1892</v>
      </c>
      <c r="CA21" s="7" t="s">
        <v>3</v>
      </c>
      <c r="CB21" s="7" t="s">
        <v>3</v>
      </c>
      <c r="CC21" s="7" t="s">
        <v>3</v>
      </c>
      <c r="CD21" s="7" t="s">
        <v>3</v>
      </c>
      <c r="CE21" s="7" t="s">
        <v>3</v>
      </c>
      <c r="CF21" s="7" t="s">
        <v>3</v>
      </c>
      <c r="CG21" s="7" t="s">
        <v>3</v>
      </c>
      <c r="CH21" s="7" t="s">
        <v>3</v>
      </c>
      <c r="CI21" s="7" t="s">
        <v>3</v>
      </c>
      <c r="CJ21" s="7" t="s">
        <v>3</v>
      </c>
      <c r="CK21" s="7" t="s">
        <v>3</v>
      </c>
      <c r="CL21" s="7" t="s">
        <v>3</v>
      </c>
      <c r="CM21" s="7" t="s">
        <v>3</v>
      </c>
      <c r="CN21" s="7" t="s">
        <v>3</v>
      </c>
      <c r="CO21" s="7" t="s">
        <v>3</v>
      </c>
      <c r="CP21" s="7" t="s">
        <v>3</v>
      </c>
    </row>
    <row r="22" spans="1:94" x14ac:dyDescent="0.3">
      <c r="A22" s="6" t="s">
        <v>3</v>
      </c>
      <c r="B22" s="6" t="s">
        <v>3</v>
      </c>
      <c r="C22" s="6" t="s">
        <v>3</v>
      </c>
      <c r="D22" s="6" t="s">
        <v>3</v>
      </c>
      <c r="E22" s="6" t="s">
        <v>3</v>
      </c>
      <c r="F22" s="5">
        <v>1893</v>
      </c>
      <c r="G22" s="6" t="s">
        <v>3</v>
      </c>
      <c r="H22" s="6" t="s">
        <v>3</v>
      </c>
      <c r="I22" s="97">
        <v>54.4</v>
      </c>
      <c r="J22" s="6" t="s">
        <v>3</v>
      </c>
      <c r="K22" s="6" t="s">
        <v>3</v>
      </c>
      <c r="L22" s="6" t="s">
        <v>3</v>
      </c>
      <c r="M22" s="6" t="s">
        <v>3</v>
      </c>
      <c r="N22" s="97">
        <v>30.940999999999999</v>
      </c>
      <c r="O22" s="6" t="s">
        <v>3</v>
      </c>
      <c r="P22" s="6" t="s">
        <v>3</v>
      </c>
      <c r="Q22" s="6" t="s">
        <v>3</v>
      </c>
      <c r="R22" s="6" t="s">
        <v>3</v>
      </c>
      <c r="S22" s="6" t="s">
        <v>3</v>
      </c>
      <c r="T22" s="6" t="s">
        <v>3</v>
      </c>
      <c r="U22" s="6" t="s">
        <v>3</v>
      </c>
      <c r="V22" s="6" t="s">
        <v>3</v>
      </c>
      <c r="W22" s="3"/>
      <c r="X22" s="5">
        <v>1893</v>
      </c>
      <c r="Y22" s="6" t="s">
        <v>3</v>
      </c>
      <c r="Z22" s="6" t="s">
        <v>3</v>
      </c>
      <c r="AA22" s="6" t="s">
        <v>3</v>
      </c>
      <c r="AB22" s="6" t="s">
        <v>3</v>
      </c>
      <c r="AC22" s="6" t="s">
        <v>3</v>
      </c>
      <c r="AD22" s="6" t="s">
        <v>3</v>
      </c>
      <c r="AE22" s="6" t="s">
        <v>3</v>
      </c>
      <c r="AF22" s="6" t="s">
        <v>3</v>
      </c>
      <c r="AG22" s="6" t="s">
        <v>3</v>
      </c>
      <c r="AH22" s="6" t="s">
        <v>3</v>
      </c>
      <c r="AI22" s="6" t="s">
        <v>3</v>
      </c>
      <c r="AJ22" s="6" t="s">
        <v>3</v>
      </c>
      <c r="AK22" s="6" t="s">
        <v>3</v>
      </c>
      <c r="AL22" s="6" t="s">
        <v>3</v>
      </c>
      <c r="AM22" s="6" t="s">
        <v>3</v>
      </c>
      <c r="AN22" s="6" t="s">
        <v>3</v>
      </c>
      <c r="AO22" s="3"/>
      <c r="AP22" s="5">
        <v>1893</v>
      </c>
      <c r="AQ22" s="6" t="s">
        <v>3</v>
      </c>
      <c r="AR22" s="6" t="s">
        <v>3</v>
      </c>
      <c r="AS22" s="6" t="s">
        <v>3</v>
      </c>
      <c r="AT22" s="6" t="s">
        <v>3</v>
      </c>
      <c r="AU22" s="6" t="s">
        <v>3</v>
      </c>
      <c r="AV22" s="6" t="s">
        <v>3</v>
      </c>
      <c r="AW22" s="6" t="s">
        <v>3</v>
      </c>
      <c r="AX22" s="6" t="s">
        <v>3</v>
      </c>
      <c r="AY22" s="6" t="s">
        <v>3</v>
      </c>
      <c r="AZ22" s="6" t="s">
        <v>3</v>
      </c>
      <c r="BA22" s="6" t="s">
        <v>3</v>
      </c>
      <c r="BB22" s="6" t="s">
        <v>3</v>
      </c>
      <c r="BC22" s="6" t="s">
        <v>3</v>
      </c>
      <c r="BD22" s="6" t="s">
        <v>3</v>
      </c>
      <c r="BE22" s="6" t="s">
        <v>3</v>
      </c>
      <c r="BF22" s="6" t="s">
        <v>3</v>
      </c>
      <c r="BG22" s="4"/>
      <c r="BH22" s="5">
        <v>1893</v>
      </c>
      <c r="BI22" s="7" t="s">
        <v>3</v>
      </c>
      <c r="BJ22" s="7" t="s">
        <v>3</v>
      </c>
      <c r="BK22" s="7" t="s">
        <v>3</v>
      </c>
      <c r="BL22" s="7" t="s">
        <v>3</v>
      </c>
      <c r="BM22" s="7" t="s">
        <v>3</v>
      </c>
      <c r="BN22" s="7" t="s">
        <v>3</v>
      </c>
      <c r="BO22" s="7" t="s">
        <v>3</v>
      </c>
      <c r="BP22" s="7" t="s">
        <v>3</v>
      </c>
      <c r="BQ22" s="7" t="s">
        <v>3</v>
      </c>
      <c r="BR22" s="7" t="s">
        <v>3</v>
      </c>
      <c r="BS22" s="7" t="s">
        <v>3</v>
      </c>
      <c r="BT22" s="7" t="s">
        <v>3</v>
      </c>
      <c r="BU22" s="7" t="s">
        <v>3</v>
      </c>
      <c r="BV22" s="7" t="s">
        <v>3</v>
      </c>
      <c r="BW22" s="7" t="s">
        <v>3</v>
      </c>
      <c r="BX22" s="7" t="s">
        <v>3</v>
      </c>
      <c r="BY22" s="76"/>
      <c r="BZ22" s="5">
        <v>1893</v>
      </c>
      <c r="CA22" s="7" t="s">
        <v>3</v>
      </c>
      <c r="CB22" s="7" t="s">
        <v>3</v>
      </c>
      <c r="CC22" s="7" t="s">
        <v>3</v>
      </c>
      <c r="CD22" s="7" t="s">
        <v>3</v>
      </c>
      <c r="CE22" s="7" t="s">
        <v>3</v>
      </c>
      <c r="CF22" s="7" t="s">
        <v>3</v>
      </c>
      <c r="CG22" s="7" t="s">
        <v>3</v>
      </c>
      <c r="CH22" s="7" t="s">
        <v>3</v>
      </c>
      <c r="CI22" s="7" t="s">
        <v>3</v>
      </c>
      <c r="CJ22" s="7" t="s">
        <v>3</v>
      </c>
      <c r="CK22" s="7" t="s">
        <v>3</v>
      </c>
      <c r="CL22" s="7" t="s">
        <v>3</v>
      </c>
      <c r="CM22" s="7" t="s">
        <v>3</v>
      </c>
      <c r="CN22" s="7" t="s">
        <v>3</v>
      </c>
      <c r="CO22" s="7" t="s">
        <v>3</v>
      </c>
      <c r="CP22" s="7" t="s">
        <v>3</v>
      </c>
    </row>
    <row r="23" spans="1:94" x14ac:dyDescent="0.3">
      <c r="A23" s="6" t="s">
        <v>3</v>
      </c>
      <c r="B23" s="6" t="s">
        <v>3</v>
      </c>
      <c r="C23" s="6" t="s">
        <v>3</v>
      </c>
      <c r="D23" s="6" t="s">
        <v>3</v>
      </c>
      <c r="E23" s="6" t="s">
        <v>3</v>
      </c>
      <c r="F23" s="5">
        <v>1894</v>
      </c>
      <c r="G23" s="6" t="s">
        <v>3</v>
      </c>
      <c r="H23" s="6" t="s">
        <v>3</v>
      </c>
      <c r="I23" s="97">
        <v>53.8</v>
      </c>
      <c r="J23" s="6" t="s">
        <v>3</v>
      </c>
      <c r="K23" s="6" t="s">
        <v>3</v>
      </c>
      <c r="L23" s="6" t="s">
        <v>3</v>
      </c>
      <c r="M23" s="6" t="s">
        <v>3</v>
      </c>
      <c r="N23" s="97">
        <v>34.680999999999997</v>
      </c>
      <c r="O23" s="6" t="s">
        <v>3</v>
      </c>
      <c r="P23" s="6" t="s">
        <v>3</v>
      </c>
      <c r="Q23" s="6" t="s">
        <v>3</v>
      </c>
      <c r="R23" s="6" t="s">
        <v>3</v>
      </c>
      <c r="S23" s="6" t="s">
        <v>3</v>
      </c>
      <c r="T23" s="6" t="s">
        <v>3</v>
      </c>
      <c r="U23" s="6" t="s">
        <v>3</v>
      </c>
      <c r="V23" s="6" t="s">
        <v>3</v>
      </c>
      <c r="W23" s="3"/>
      <c r="X23" s="5">
        <v>1894</v>
      </c>
      <c r="Y23" s="6" t="s">
        <v>3</v>
      </c>
      <c r="Z23" s="6" t="s">
        <v>3</v>
      </c>
      <c r="AA23" s="6" t="s">
        <v>3</v>
      </c>
      <c r="AB23" s="6" t="s">
        <v>3</v>
      </c>
      <c r="AC23" s="6" t="s">
        <v>3</v>
      </c>
      <c r="AD23" s="6" t="s">
        <v>3</v>
      </c>
      <c r="AE23" s="6" t="s">
        <v>3</v>
      </c>
      <c r="AF23" s="6" t="s">
        <v>3</v>
      </c>
      <c r="AG23" s="6" t="s">
        <v>3</v>
      </c>
      <c r="AH23" s="6" t="s">
        <v>3</v>
      </c>
      <c r="AI23" s="6" t="s">
        <v>3</v>
      </c>
      <c r="AJ23" s="6" t="s">
        <v>3</v>
      </c>
      <c r="AK23" s="6" t="s">
        <v>3</v>
      </c>
      <c r="AL23" s="6" t="s">
        <v>3</v>
      </c>
      <c r="AM23" s="6" t="s">
        <v>3</v>
      </c>
      <c r="AN23" s="6" t="s">
        <v>3</v>
      </c>
      <c r="AO23" s="3"/>
      <c r="AP23" s="5">
        <v>1894</v>
      </c>
      <c r="AQ23" s="6" t="s">
        <v>3</v>
      </c>
      <c r="AR23" s="6" t="s">
        <v>3</v>
      </c>
      <c r="AS23" s="6" t="s">
        <v>3</v>
      </c>
      <c r="AT23" s="6" t="s">
        <v>3</v>
      </c>
      <c r="AU23" s="6" t="s">
        <v>3</v>
      </c>
      <c r="AV23" s="6" t="s">
        <v>3</v>
      </c>
      <c r="AW23" s="6" t="s">
        <v>3</v>
      </c>
      <c r="AX23" s="6" t="s">
        <v>3</v>
      </c>
      <c r="AY23" s="6" t="s">
        <v>3</v>
      </c>
      <c r="AZ23" s="6" t="s">
        <v>3</v>
      </c>
      <c r="BA23" s="6" t="s">
        <v>3</v>
      </c>
      <c r="BB23" s="6" t="s">
        <v>3</v>
      </c>
      <c r="BC23" s="6" t="s">
        <v>3</v>
      </c>
      <c r="BD23" s="6" t="s">
        <v>3</v>
      </c>
      <c r="BE23" s="6" t="s">
        <v>3</v>
      </c>
      <c r="BF23" s="6" t="s">
        <v>3</v>
      </c>
      <c r="BG23" s="4"/>
      <c r="BH23" s="5">
        <v>1894</v>
      </c>
      <c r="BI23" s="7" t="s">
        <v>3</v>
      </c>
      <c r="BJ23" s="7" t="s">
        <v>3</v>
      </c>
      <c r="BK23" s="7" t="s">
        <v>3</v>
      </c>
      <c r="BL23" s="7" t="s">
        <v>3</v>
      </c>
      <c r="BM23" s="7" t="s">
        <v>3</v>
      </c>
      <c r="BN23" s="7" t="s">
        <v>3</v>
      </c>
      <c r="BO23" s="7" t="s">
        <v>3</v>
      </c>
      <c r="BP23" s="7" t="s">
        <v>3</v>
      </c>
      <c r="BQ23" s="7" t="s">
        <v>3</v>
      </c>
      <c r="BR23" s="7" t="s">
        <v>3</v>
      </c>
      <c r="BS23" s="7" t="s">
        <v>3</v>
      </c>
      <c r="BT23" s="7" t="s">
        <v>3</v>
      </c>
      <c r="BU23" s="7" t="s">
        <v>3</v>
      </c>
      <c r="BV23" s="7" t="s">
        <v>3</v>
      </c>
      <c r="BW23" s="7" t="s">
        <v>3</v>
      </c>
      <c r="BX23" s="7" t="s">
        <v>3</v>
      </c>
      <c r="BY23" s="76"/>
      <c r="BZ23" s="5">
        <v>1894</v>
      </c>
      <c r="CA23" s="7" t="s">
        <v>3</v>
      </c>
      <c r="CB23" s="7" t="s">
        <v>3</v>
      </c>
      <c r="CC23" s="7" t="s">
        <v>3</v>
      </c>
      <c r="CD23" s="7" t="s">
        <v>3</v>
      </c>
      <c r="CE23" s="7" t="s">
        <v>3</v>
      </c>
      <c r="CF23" s="7" t="s">
        <v>3</v>
      </c>
      <c r="CG23" s="7" t="s">
        <v>3</v>
      </c>
      <c r="CH23" s="7" t="s">
        <v>3</v>
      </c>
      <c r="CI23" s="7" t="s">
        <v>3</v>
      </c>
      <c r="CJ23" s="7" t="s">
        <v>3</v>
      </c>
      <c r="CK23" s="7" t="s">
        <v>3</v>
      </c>
      <c r="CL23" s="7" t="s">
        <v>3</v>
      </c>
      <c r="CM23" s="7" t="s">
        <v>3</v>
      </c>
      <c r="CN23" s="7" t="s">
        <v>3</v>
      </c>
      <c r="CO23" s="7" t="s">
        <v>3</v>
      </c>
      <c r="CP23" s="7" t="s">
        <v>3</v>
      </c>
    </row>
    <row r="24" spans="1:94" x14ac:dyDescent="0.3">
      <c r="A24" s="6" t="s">
        <v>3</v>
      </c>
      <c r="B24" s="6" t="s">
        <v>3</v>
      </c>
      <c r="C24" s="6" t="s">
        <v>3</v>
      </c>
      <c r="D24" s="6" t="s">
        <v>3</v>
      </c>
      <c r="E24" s="6" t="s">
        <v>3</v>
      </c>
      <c r="F24" s="5">
        <v>1895</v>
      </c>
      <c r="G24" s="6" t="s">
        <v>3</v>
      </c>
      <c r="H24" s="6" t="s">
        <v>3</v>
      </c>
      <c r="I24" s="97">
        <v>65.400000000000006</v>
      </c>
      <c r="J24" s="6" t="s">
        <v>3</v>
      </c>
      <c r="K24" s="6" t="s">
        <v>3</v>
      </c>
      <c r="L24" s="6" t="s">
        <v>3</v>
      </c>
      <c r="M24" s="6" t="s">
        <v>3</v>
      </c>
      <c r="N24" s="97">
        <v>42.811</v>
      </c>
      <c r="O24" s="6" t="s">
        <v>3</v>
      </c>
      <c r="P24" s="6" t="s">
        <v>3</v>
      </c>
      <c r="Q24" s="6" t="s">
        <v>3</v>
      </c>
      <c r="R24" s="6" t="s">
        <v>3</v>
      </c>
      <c r="S24" s="6" t="s">
        <v>3</v>
      </c>
      <c r="T24" s="6" t="s">
        <v>3</v>
      </c>
      <c r="U24" s="6" t="s">
        <v>3</v>
      </c>
      <c r="V24" s="6" t="s">
        <v>3</v>
      </c>
      <c r="W24" s="3"/>
      <c r="X24" s="5">
        <v>1895</v>
      </c>
      <c r="Y24" s="6" t="s">
        <v>3</v>
      </c>
      <c r="Z24" s="6" t="s">
        <v>3</v>
      </c>
      <c r="AA24" s="6" t="s">
        <v>3</v>
      </c>
      <c r="AB24" s="6" t="s">
        <v>3</v>
      </c>
      <c r="AC24" s="6" t="s">
        <v>3</v>
      </c>
      <c r="AD24" s="6" t="s">
        <v>3</v>
      </c>
      <c r="AE24" s="6" t="s">
        <v>3</v>
      </c>
      <c r="AF24" s="6" t="s">
        <v>3</v>
      </c>
      <c r="AG24" s="6" t="s">
        <v>3</v>
      </c>
      <c r="AH24" s="6" t="s">
        <v>3</v>
      </c>
      <c r="AI24" s="6" t="s">
        <v>3</v>
      </c>
      <c r="AJ24" s="6" t="s">
        <v>3</v>
      </c>
      <c r="AK24" s="6" t="s">
        <v>3</v>
      </c>
      <c r="AL24" s="6" t="s">
        <v>3</v>
      </c>
      <c r="AM24" s="6" t="s">
        <v>3</v>
      </c>
      <c r="AN24" s="6" t="s">
        <v>3</v>
      </c>
      <c r="AO24" s="3"/>
      <c r="AP24" s="5">
        <v>1895</v>
      </c>
      <c r="AQ24" s="6" t="s">
        <v>3</v>
      </c>
      <c r="AR24" s="6" t="s">
        <v>3</v>
      </c>
      <c r="AS24" s="6" t="s">
        <v>3</v>
      </c>
      <c r="AT24" s="6" t="s">
        <v>3</v>
      </c>
      <c r="AU24" s="6" t="s">
        <v>3</v>
      </c>
      <c r="AV24" s="6" t="s">
        <v>3</v>
      </c>
      <c r="AW24" s="6" t="s">
        <v>3</v>
      </c>
      <c r="AX24" s="6" t="s">
        <v>3</v>
      </c>
      <c r="AY24" s="6" t="s">
        <v>3</v>
      </c>
      <c r="AZ24" s="6" t="s">
        <v>3</v>
      </c>
      <c r="BA24" s="6" t="s">
        <v>3</v>
      </c>
      <c r="BB24" s="6" t="s">
        <v>3</v>
      </c>
      <c r="BC24" s="6" t="s">
        <v>3</v>
      </c>
      <c r="BD24" s="6" t="s">
        <v>3</v>
      </c>
      <c r="BE24" s="6" t="s">
        <v>3</v>
      </c>
      <c r="BF24" s="6" t="s">
        <v>3</v>
      </c>
      <c r="BG24" s="4"/>
      <c r="BH24" s="5">
        <v>1895</v>
      </c>
      <c r="BI24" s="7" t="s">
        <v>3</v>
      </c>
      <c r="BJ24" s="7" t="s">
        <v>3</v>
      </c>
      <c r="BK24" s="7" t="s">
        <v>3</v>
      </c>
      <c r="BL24" s="7" t="s">
        <v>3</v>
      </c>
      <c r="BM24" s="7" t="s">
        <v>3</v>
      </c>
      <c r="BN24" s="7" t="s">
        <v>3</v>
      </c>
      <c r="BO24" s="7" t="s">
        <v>3</v>
      </c>
      <c r="BP24" s="7" t="s">
        <v>3</v>
      </c>
      <c r="BQ24" s="7" t="s">
        <v>3</v>
      </c>
      <c r="BR24" s="7" t="s">
        <v>3</v>
      </c>
      <c r="BS24" s="7" t="s">
        <v>3</v>
      </c>
      <c r="BT24" s="7" t="s">
        <v>3</v>
      </c>
      <c r="BU24" s="7" t="s">
        <v>3</v>
      </c>
      <c r="BV24" s="7" t="s">
        <v>3</v>
      </c>
      <c r="BW24" s="7" t="s">
        <v>3</v>
      </c>
      <c r="BX24" s="7" t="s">
        <v>3</v>
      </c>
      <c r="BY24" s="76"/>
      <c r="BZ24" s="5">
        <v>1895</v>
      </c>
      <c r="CA24" s="7" t="s">
        <v>3</v>
      </c>
      <c r="CB24" s="7" t="s">
        <v>3</v>
      </c>
      <c r="CC24" s="7" t="s">
        <v>3</v>
      </c>
      <c r="CD24" s="7" t="s">
        <v>3</v>
      </c>
      <c r="CE24" s="7" t="s">
        <v>3</v>
      </c>
      <c r="CF24" s="7" t="s">
        <v>3</v>
      </c>
      <c r="CG24" s="7" t="s">
        <v>3</v>
      </c>
      <c r="CH24" s="7" t="s">
        <v>3</v>
      </c>
      <c r="CI24" s="7" t="s">
        <v>3</v>
      </c>
      <c r="CJ24" s="7" t="s">
        <v>3</v>
      </c>
      <c r="CK24" s="7" t="s">
        <v>3</v>
      </c>
      <c r="CL24" s="7" t="s">
        <v>3</v>
      </c>
      <c r="CM24" s="7" t="s">
        <v>3</v>
      </c>
      <c r="CN24" s="7" t="s">
        <v>3</v>
      </c>
      <c r="CO24" s="7" t="s">
        <v>3</v>
      </c>
      <c r="CP24" s="7" t="s">
        <v>3</v>
      </c>
    </row>
    <row r="25" spans="1:94" x14ac:dyDescent="0.3">
      <c r="A25" s="6" t="s">
        <v>3</v>
      </c>
      <c r="B25" s="6" t="s">
        <v>3</v>
      </c>
      <c r="C25" s="6" t="s">
        <v>3</v>
      </c>
      <c r="D25" s="6" t="s">
        <v>3</v>
      </c>
      <c r="E25" s="6" t="s">
        <v>3</v>
      </c>
      <c r="F25" s="5">
        <v>1896</v>
      </c>
      <c r="G25" s="6" t="s">
        <v>3</v>
      </c>
      <c r="H25" s="6" t="s">
        <v>3</v>
      </c>
      <c r="I25" s="97">
        <v>68.3</v>
      </c>
      <c r="J25" s="6" t="s">
        <v>3</v>
      </c>
      <c r="K25" s="6" t="s">
        <v>3</v>
      </c>
      <c r="L25" s="6" t="s">
        <v>3</v>
      </c>
      <c r="M25" s="6" t="s">
        <v>3</v>
      </c>
      <c r="N25" s="97">
        <v>42.631999999999998</v>
      </c>
      <c r="O25" s="6" t="s">
        <v>3</v>
      </c>
      <c r="P25" s="6" t="s">
        <v>3</v>
      </c>
      <c r="Q25" s="6" t="s">
        <v>3</v>
      </c>
      <c r="R25" s="6" t="s">
        <v>3</v>
      </c>
      <c r="S25" s="6" t="s">
        <v>3</v>
      </c>
      <c r="T25" s="6" t="s">
        <v>3</v>
      </c>
      <c r="U25" s="6" t="s">
        <v>3</v>
      </c>
      <c r="V25" s="6" t="s">
        <v>3</v>
      </c>
      <c r="W25" s="3"/>
      <c r="X25" s="5">
        <v>1896</v>
      </c>
      <c r="Y25" s="6" t="s">
        <v>3</v>
      </c>
      <c r="Z25" s="6" t="s">
        <v>3</v>
      </c>
      <c r="AA25" s="6" t="s">
        <v>3</v>
      </c>
      <c r="AB25" s="6" t="s">
        <v>3</v>
      </c>
      <c r="AC25" s="6" t="s">
        <v>3</v>
      </c>
      <c r="AD25" s="6" t="s">
        <v>3</v>
      </c>
      <c r="AE25" s="6" t="s">
        <v>3</v>
      </c>
      <c r="AF25" s="6" t="s">
        <v>3</v>
      </c>
      <c r="AG25" s="6" t="s">
        <v>3</v>
      </c>
      <c r="AH25" s="6" t="s">
        <v>3</v>
      </c>
      <c r="AI25" s="6" t="s">
        <v>3</v>
      </c>
      <c r="AJ25" s="6" t="s">
        <v>3</v>
      </c>
      <c r="AK25" s="6" t="s">
        <v>3</v>
      </c>
      <c r="AL25" s="6" t="s">
        <v>3</v>
      </c>
      <c r="AM25" s="6" t="s">
        <v>3</v>
      </c>
      <c r="AN25" s="6" t="s">
        <v>3</v>
      </c>
      <c r="AO25" s="3"/>
      <c r="AP25" s="5">
        <v>1896</v>
      </c>
      <c r="AQ25" s="6" t="s">
        <v>3</v>
      </c>
      <c r="AR25" s="6" t="s">
        <v>3</v>
      </c>
      <c r="AS25" s="6" t="s">
        <v>3</v>
      </c>
      <c r="AT25" s="6" t="s">
        <v>3</v>
      </c>
      <c r="AU25" s="6" t="s">
        <v>3</v>
      </c>
      <c r="AV25" s="6" t="s">
        <v>3</v>
      </c>
      <c r="AW25" s="6" t="s">
        <v>3</v>
      </c>
      <c r="AX25" s="6" t="s">
        <v>3</v>
      </c>
      <c r="AY25" s="6" t="s">
        <v>3</v>
      </c>
      <c r="AZ25" s="6" t="s">
        <v>3</v>
      </c>
      <c r="BA25" s="6" t="s">
        <v>3</v>
      </c>
      <c r="BB25" s="6" t="s">
        <v>3</v>
      </c>
      <c r="BC25" s="6" t="s">
        <v>3</v>
      </c>
      <c r="BD25" s="6" t="s">
        <v>3</v>
      </c>
      <c r="BE25" s="6" t="s">
        <v>3</v>
      </c>
      <c r="BF25" s="6" t="s">
        <v>3</v>
      </c>
      <c r="BG25" s="4"/>
      <c r="BH25" s="5">
        <v>1896</v>
      </c>
      <c r="BI25" s="7" t="s">
        <v>3</v>
      </c>
      <c r="BJ25" s="7" t="s">
        <v>3</v>
      </c>
      <c r="BK25" s="7" t="s">
        <v>3</v>
      </c>
      <c r="BL25" s="7" t="s">
        <v>3</v>
      </c>
      <c r="BM25" s="7" t="s">
        <v>3</v>
      </c>
      <c r="BN25" s="7" t="s">
        <v>3</v>
      </c>
      <c r="BO25" s="7" t="s">
        <v>3</v>
      </c>
      <c r="BP25" s="7" t="s">
        <v>3</v>
      </c>
      <c r="BQ25" s="7" t="s">
        <v>3</v>
      </c>
      <c r="BR25" s="7" t="s">
        <v>3</v>
      </c>
      <c r="BS25" s="7" t="s">
        <v>3</v>
      </c>
      <c r="BT25" s="7" t="s">
        <v>3</v>
      </c>
      <c r="BU25" s="7" t="s">
        <v>3</v>
      </c>
      <c r="BV25" s="7" t="s">
        <v>3</v>
      </c>
      <c r="BW25" s="7" t="s">
        <v>3</v>
      </c>
      <c r="BX25" s="7" t="s">
        <v>3</v>
      </c>
      <c r="BY25" s="76"/>
      <c r="BZ25" s="5">
        <v>1896</v>
      </c>
      <c r="CA25" s="7" t="s">
        <v>3</v>
      </c>
      <c r="CB25" s="7" t="s">
        <v>3</v>
      </c>
      <c r="CC25" s="7" t="s">
        <v>3</v>
      </c>
      <c r="CD25" s="7" t="s">
        <v>3</v>
      </c>
      <c r="CE25" s="7" t="s">
        <v>3</v>
      </c>
      <c r="CF25" s="7" t="s">
        <v>3</v>
      </c>
      <c r="CG25" s="7" t="s">
        <v>3</v>
      </c>
      <c r="CH25" s="7" t="s">
        <v>3</v>
      </c>
      <c r="CI25" s="7" t="s">
        <v>3</v>
      </c>
      <c r="CJ25" s="7" t="s">
        <v>3</v>
      </c>
      <c r="CK25" s="7" t="s">
        <v>3</v>
      </c>
      <c r="CL25" s="7" t="s">
        <v>3</v>
      </c>
      <c r="CM25" s="7" t="s">
        <v>3</v>
      </c>
      <c r="CN25" s="7" t="s">
        <v>3</v>
      </c>
      <c r="CO25" s="7" t="s">
        <v>3</v>
      </c>
      <c r="CP25" s="7" t="s">
        <v>3</v>
      </c>
    </row>
    <row r="26" spans="1:94" x14ac:dyDescent="0.3">
      <c r="A26" s="6" t="s">
        <v>3</v>
      </c>
      <c r="B26" s="6" t="s">
        <v>3</v>
      </c>
      <c r="C26" s="6" t="s">
        <v>3</v>
      </c>
      <c r="D26" s="6" t="s">
        <v>3</v>
      </c>
      <c r="E26" s="6" t="s">
        <v>3</v>
      </c>
      <c r="F26" s="5">
        <v>1897</v>
      </c>
      <c r="G26" s="6" t="s">
        <v>3</v>
      </c>
      <c r="H26" s="6" t="s">
        <v>3</v>
      </c>
      <c r="I26" s="97">
        <v>68.400000000000006</v>
      </c>
      <c r="J26" s="6" t="s">
        <v>3</v>
      </c>
      <c r="K26" s="6" t="s">
        <v>3</v>
      </c>
      <c r="L26" s="6" t="s">
        <v>3</v>
      </c>
      <c r="M26" s="6" t="s">
        <v>3</v>
      </c>
      <c r="N26" s="97">
        <v>44.161000000000001</v>
      </c>
      <c r="O26" s="6" t="s">
        <v>3</v>
      </c>
      <c r="P26" s="6" t="s">
        <v>3</v>
      </c>
      <c r="Q26" s="6" t="s">
        <v>3</v>
      </c>
      <c r="R26" s="6" t="s">
        <v>3</v>
      </c>
      <c r="S26" s="6" t="s">
        <v>3</v>
      </c>
      <c r="T26" s="6" t="s">
        <v>3</v>
      </c>
      <c r="U26" s="6" t="s">
        <v>3</v>
      </c>
      <c r="V26" s="6" t="s">
        <v>3</v>
      </c>
      <c r="W26" s="3"/>
      <c r="X26" s="5">
        <v>1897</v>
      </c>
      <c r="Y26" s="6" t="s">
        <v>3</v>
      </c>
      <c r="Z26" s="6" t="s">
        <v>3</v>
      </c>
      <c r="AA26" s="6" t="s">
        <v>3</v>
      </c>
      <c r="AB26" s="6" t="s">
        <v>3</v>
      </c>
      <c r="AC26" s="6" t="s">
        <v>3</v>
      </c>
      <c r="AD26" s="6" t="s">
        <v>3</v>
      </c>
      <c r="AE26" s="6" t="s">
        <v>3</v>
      </c>
      <c r="AF26" s="6" t="s">
        <v>3</v>
      </c>
      <c r="AG26" s="6" t="s">
        <v>3</v>
      </c>
      <c r="AH26" s="6" t="s">
        <v>3</v>
      </c>
      <c r="AI26" s="6" t="s">
        <v>3</v>
      </c>
      <c r="AJ26" s="6" t="s">
        <v>3</v>
      </c>
      <c r="AK26" s="6" t="s">
        <v>3</v>
      </c>
      <c r="AL26" s="6" t="s">
        <v>3</v>
      </c>
      <c r="AM26" s="6" t="s">
        <v>3</v>
      </c>
      <c r="AN26" s="6" t="s">
        <v>3</v>
      </c>
      <c r="AO26" s="3"/>
      <c r="AP26" s="5">
        <v>1897</v>
      </c>
      <c r="AQ26" s="6" t="s">
        <v>3</v>
      </c>
      <c r="AR26" s="6" t="s">
        <v>3</v>
      </c>
      <c r="AS26" s="6" t="s">
        <v>3</v>
      </c>
      <c r="AT26" s="6" t="s">
        <v>3</v>
      </c>
      <c r="AU26" s="6" t="s">
        <v>3</v>
      </c>
      <c r="AV26" s="6" t="s">
        <v>3</v>
      </c>
      <c r="AW26" s="6" t="s">
        <v>3</v>
      </c>
      <c r="AX26" s="6" t="s">
        <v>3</v>
      </c>
      <c r="AY26" s="6" t="s">
        <v>3</v>
      </c>
      <c r="AZ26" s="6" t="s">
        <v>3</v>
      </c>
      <c r="BA26" s="6" t="s">
        <v>3</v>
      </c>
      <c r="BB26" s="6" t="s">
        <v>3</v>
      </c>
      <c r="BC26" s="6" t="s">
        <v>3</v>
      </c>
      <c r="BD26" s="6" t="s">
        <v>3</v>
      </c>
      <c r="BE26" s="6" t="s">
        <v>3</v>
      </c>
      <c r="BF26" s="6" t="s">
        <v>3</v>
      </c>
      <c r="BG26" s="4"/>
      <c r="BH26" s="5">
        <v>1897</v>
      </c>
      <c r="BI26" s="7" t="s">
        <v>3</v>
      </c>
      <c r="BJ26" s="7" t="s">
        <v>3</v>
      </c>
      <c r="BK26" s="7" t="s">
        <v>3</v>
      </c>
      <c r="BL26" s="7" t="s">
        <v>3</v>
      </c>
      <c r="BM26" s="7" t="s">
        <v>3</v>
      </c>
      <c r="BN26" s="7" t="s">
        <v>3</v>
      </c>
      <c r="BO26" s="7" t="s">
        <v>3</v>
      </c>
      <c r="BP26" s="7" t="s">
        <v>3</v>
      </c>
      <c r="BQ26" s="7" t="s">
        <v>3</v>
      </c>
      <c r="BR26" s="7" t="s">
        <v>3</v>
      </c>
      <c r="BS26" s="7" t="s">
        <v>3</v>
      </c>
      <c r="BT26" s="7" t="s">
        <v>3</v>
      </c>
      <c r="BU26" s="7" t="s">
        <v>3</v>
      </c>
      <c r="BV26" s="7" t="s">
        <v>3</v>
      </c>
      <c r="BW26" s="7" t="s">
        <v>3</v>
      </c>
      <c r="BX26" s="7" t="s">
        <v>3</v>
      </c>
      <c r="BY26" s="76"/>
      <c r="BZ26" s="5">
        <v>1897</v>
      </c>
      <c r="CA26" s="7" t="s">
        <v>3</v>
      </c>
      <c r="CB26" s="7" t="s">
        <v>3</v>
      </c>
      <c r="CC26" s="7" t="s">
        <v>3</v>
      </c>
      <c r="CD26" s="7" t="s">
        <v>3</v>
      </c>
      <c r="CE26" s="7" t="s">
        <v>3</v>
      </c>
      <c r="CF26" s="7" t="s">
        <v>3</v>
      </c>
      <c r="CG26" s="7" t="s">
        <v>3</v>
      </c>
      <c r="CH26" s="7" t="s">
        <v>3</v>
      </c>
      <c r="CI26" s="7" t="s">
        <v>3</v>
      </c>
      <c r="CJ26" s="7" t="s">
        <v>3</v>
      </c>
      <c r="CK26" s="7" t="s">
        <v>3</v>
      </c>
      <c r="CL26" s="7" t="s">
        <v>3</v>
      </c>
      <c r="CM26" s="7" t="s">
        <v>3</v>
      </c>
      <c r="CN26" s="7" t="s">
        <v>3</v>
      </c>
      <c r="CO26" s="7" t="s">
        <v>3</v>
      </c>
      <c r="CP26" s="7" t="s">
        <v>3</v>
      </c>
    </row>
    <row r="27" spans="1:94" x14ac:dyDescent="0.3">
      <c r="A27" s="6" t="s">
        <v>3</v>
      </c>
      <c r="B27" s="6" t="s">
        <v>3</v>
      </c>
      <c r="C27" s="6" t="s">
        <v>3</v>
      </c>
      <c r="D27" s="6" t="s">
        <v>3</v>
      </c>
      <c r="E27" s="6" t="s">
        <v>3</v>
      </c>
      <c r="F27" s="5">
        <v>1898</v>
      </c>
      <c r="G27" s="6" t="s">
        <v>3</v>
      </c>
      <c r="H27" s="6" t="s">
        <v>3</v>
      </c>
      <c r="I27" s="97">
        <v>74.400000000000006</v>
      </c>
      <c r="J27" s="6" t="s">
        <v>3</v>
      </c>
      <c r="K27" s="6" t="s">
        <v>3</v>
      </c>
      <c r="L27" s="6" t="s">
        <v>3</v>
      </c>
      <c r="M27" s="6" t="s">
        <v>3</v>
      </c>
      <c r="N27" s="97">
        <v>50.670999999999999</v>
      </c>
      <c r="O27" s="6" t="s">
        <v>3</v>
      </c>
      <c r="P27" s="6" t="s">
        <v>3</v>
      </c>
      <c r="Q27" s="6" t="s">
        <v>3</v>
      </c>
      <c r="R27" s="6" t="s">
        <v>3</v>
      </c>
      <c r="S27" s="6" t="s">
        <v>3</v>
      </c>
      <c r="T27" s="6" t="s">
        <v>3</v>
      </c>
      <c r="U27" s="6" t="s">
        <v>3</v>
      </c>
      <c r="V27" s="6" t="s">
        <v>3</v>
      </c>
      <c r="W27" s="3"/>
      <c r="X27" s="5">
        <v>1898</v>
      </c>
      <c r="Y27" s="6" t="s">
        <v>3</v>
      </c>
      <c r="Z27" s="6" t="s">
        <v>3</v>
      </c>
      <c r="AA27" s="6" t="s">
        <v>3</v>
      </c>
      <c r="AB27" s="6" t="s">
        <v>3</v>
      </c>
      <c r="AC27" s="6" t="s">
        <v>3</v>
      </c>
      <c r="AD27" s="6" t="s">
        <v>3</v>
      </c>
      <c r="AE27" s="6" t="s">
        <v>3</v>
      </c>
      <c r="AF27" s="6" t="s">
        <v>3</v>
      </c>
      <c r="AG27" s="6" t="s">
        <v>3</v>
      </c>
      <c r="AH27" s="6" t="s">
        <v>3</v>
      </c>
      <c r="AI27" s="6" t="s">
        <v>3</v>
      </c>
      <c r="AJ27" s="6" t="s">
        <v>3</v>
      </c>
      <c r="AK27" s="6" t="s">
        <v>3</v>
      </c>
      <c r="AL27" s="6" t="s">
        <v>3</v>
      </c>
      <c r="AM27" s="6" t="s">
        <v>3</v>
      </c>
      <c r="AN27" s="6" t="s">
        <v>3</v>
      </c>
      <c r="AO27" s="3"/>
      <c r="AP27" s="5">
        <v>1898</v>
      </c>
      <c r="AQ27" s="6" t="s">
        <v>3</v>
      </c>
      <c r="AR27" s="6" t="s">
        <v>3</v>
      </c>
      <c r="AS27" s="6" t="s">
        <v>3</v>
      </c>
      <c r="AT27" s="6" t="s">
        <v>3</v>
      </c>
      <c r="AU27" s="6" t="s">
        <v>3</v>
      </c>
      <c r="AV27" s="6" t="s">
        <v>3</v>
      </c>
      <c r="AW27" s="6" t="s">
        <v>3</v>
      </c>
      <c r="AX27" s="6" t="s">
        <v>3</v>
      </c>
      <c r="AY27" s="6" t="s">
        <v>3</v>
      </c>
      <c r="AZ27" s="6" t="s">
        <v>3</v>
      </c>
      <c r="BA27" s="6" t="s">
        <v>3</v>
      </c>
      <c r="BB27" s="6" t="s">
        <v>3</v>
      </c>
      <c r="BC27" s="6" t="s">
        <v>3</v>
      </c>
      <c r="BD27" s="6" t="s">
        <v>3</v>
      </c>
      <c r="BE27" s="6" t="s">
        <v>3</v>
      </c>
      <c r="BF27" s="6" t="s">
        <v>3</v>
      </c>
      <c r="BG27" s="4"/>
      <c r="BH27" s="5">
        <v>1898</v>
      </c>
      <c r="BI27" s="7" t="s">
        <v>3</v>
      </c>
      <c r="BJ27" s="7" t="s">
        <v>3</v>
      </c>
      <c r="BK27" s="7" t="s">
        <v>3</v>
      </c>
      <c r="BL27" s="7" t="s">
        <v>3</v>
      </c>
      <c r="BM27" s="7" t="s">
        <v>3</v>
      </c>
      <c r="BN27" s="7" t="s">
        <v>3</v>
      </c>
      <c r="BO27" s="7" t="s">
        <v>3</v>
      </c>
      <c r="BP27" s="7" t="s">
        <v>3</v>
      </c>
      <c r="BQ27" s="7" t="s">
        <v>3</v>
      </c>
      <c r="BR27" s="7" t="s">
        <v>3</v>
      </c>
      <c r="BS27" s="7" t="s">
        <v>3</v>
      </c>
      <c r="BT27" s="7" t="s">
        <v>3</v>
      </c>
      <c r="BU27" s="7" t="s">
        <v>3</v>
      </c>
      <c r="BV27" s="7" t="s">
        <v>3</v>
      </c>
      <c r="BW27" s="7" t="s">
        <v>3</v>
      </c>
      <c r="BX27" s="7" t="s">
        <v>3</v>
      </c>
      <c r="BY27" s="76"/>
      <c r="BZ27" s="5">
        <v>1898</v>
      </c>
      <c r="CA27" s="7" t="s">
        <v>3</v>
      </c>
      <c r="CB27" s="7" t="s">
        <v>3</v>
      </c>
      <c r="CC27" s="7" t="s">
        <v>3</v>
      </c>
      <c r="CD27" s="7" t="s">
        <v>3</v>
      </c>
      <c r="CE27" s="7" t="s">
        <v>3</v>
      </c>
      <c r="CF27" s="7" t="s">
        <v>3</v>
      </c>
      <c r="CG27" s="7" t="s">
        <v>3</v>
      </c>
      <c r="CH27" s="7" t="s">
        <v>3</v>
      </c>
      <c r="CI27" s="7" t="s">
        <v>3</v>
      </c>
      <c r="CJ27" s="7" t="s">
        <v>3</v>
      </c>
      <c r="CK27" s="7" t="s">
        <v>3</v>
      </c>
      <c r="CL27" s="7" t="s">
        <v>3</v>
      </c>
      <c r="CM27" s="7" t="s">
        <v>3</v>
      </c>
      <c r="CN27" s="7" t="s">
        <v>3</v>
      </c>
      <c r="CO27" s="7" t="s">
        <v>3</v>
      </c>
      <c r="CP27" s="7" t="s">
        <v>3</v>
      </c>
    </row>
    <row r="28" spans="1:94" x14ac:dyDescent="0.3">
      <c r="A28" s="6" t="s">
        <v>3</v>
      </c>
      <c r="B28" s="6" t="s">
        <v>3</v>
      </c>
      <c r="C28" s="6" t="s">
        <v>3</v>
      </c>
      <c r="D28" s="6" t="s">
        <v>3</v>
      </c>
      <c r="E28" s="6" t="s">
        <v>3</v>
      </c>
      <c r="F28" s="5">
        <v>1899</v>
      </c>
      <c r="G28" s="6" t="s">
        <v>3</v>
      </c>
      <c r="H28" s="6" t="s">
        <v>3</v>
      </c>
      <c r="I28" s="97">
        <v>80.400000000000006</v>
      </c>
      <c r="J28" s="6" t="s">
        <v>3</v>
      </c>
      <c r="K28" s="6" t="s">
        <v>3</v>
      </c>
      <c r="L28" s="6" t="s">
        <v>3</v>
      </c>
      <c r="M28" s="6" t="s">
        <v>3</v>
      </c>
      <c r="N28" s="97">
        <v>61.746000000000002</v>
      </c>
      <c r="O28" s="6" t="s">
        <v>3</v>
      </c>
      <c r="P28" s="6" t="s">
        <v>3</v>
      </c>
      <c r="Q28" s="6" t="s">
        <v>3</v>
      </c>
      <c r="R28" s="6" t="s">
        <v>3</v>
      </c>
      <c r="S28" s="6" t="s">
        <v>3</v>
      </c>
      <c r="T28" s="6" t="s">
        <v>3</v>
      </c>
      <c r="U28" s="6" t="s">
        <v>3</v>
      </c>
      <c r="V28" s="6" t="s">
        <v>3</v>
      </c>
      <c r="W28" s="3"/>
      <c r="X28" s="5">
        <v>1899</v>
      </c>
      <c r="Y28" s="6" t="s">
        <v>3</v>
      </c>
      <c r="Z28" s="6" t="s">
        <v>3</v>
      </c>
      <c r="AA28" s="6" t="s">
        <v>3</v>
      </c>
      <c r="AB28" s="6" t="s">
        <v>3</v>
      </c>
      <c r="AC28" s="6" t="s">
        <v>3</v>
      </c>
      <c r="AD28" s="6" t="s">
        <v>3</v>
      </c>
      <c r="AE28" s="6" t="s">
        <v>3</v>
      </c>
      <c r="AF28" s="6" t="s">
        <v>3</v>
      </c>
      <c r="AG28" s="6" t="s">
        <v>3</v>
      </c>
      <c r="AH28" s="6" t="s">
        <v>3</v>
      </c>
      <c r="AI28" s="6" t="s">
        <v>3</v>
      </c>
      <c r="AJ28" s="6" t="s">
        <v>3</v>
      </c>
      <c r="AK28" s="6" t="s">
        <v>3</v>
      </c>
      <c r="AL28" s="6" t="s">
        <v>3</v>
      </c>
      <c r="AM28" s="6" t="s">
        <v>3</v>
      </c>
      <c r="AN28" s="6" t="s">
        <v>3</v>
      </c>
      <c r="AO28" s="3"/>
      <c r="AP28" s="5">
        <v>1899</v>
      </c>
      <c r="AQ28" s="6" t="s">
        <v>3</v>
      </c>
      <c r="AR28" s="6" t="s">
        <v>3</v>
      </c>
      <c r="AS28" s="6" t="s">
        <v>3</v>
      </c>
      <c r="AT28" s="6" t="s">
        <v>3</v>
      </c>
      <c r="AU28" s="6" t="s">
        <v>3</v>
      </c>
      <c r="AV28" s="6" t="s">
        <v>3</v>
      </c>
      <c r="AW28" s="6" t="s">
        <v>3</v>
      </c>
      <c r="AX28" s="6" t="s">
        <v>3</v>
      </c>
      <c r="AY28" s="6" t="s">
        <v>3</v>
      </c>
      <c r="AZ28" s="6" t="s">
        <v>3</v>
      </c>
      <c r="BA28" s="6" t="s">
        <v>3</v>
      </c>
      <c r="BB28" s="6" t="s">
        <v>3</v>
      </c>
      <c r="BC28" s="6" t="s">
        <v>3</v>
      </c>
      <c r="BD28" s="6" t="s">
        <v>3</v>
      </c>
      <c r="BE28" s="6" t="s">
        <v>3</v>
      </c>
      <c r="BF28" s="6" t="s">
        <v>3</v>
      </c>
      <c r="BG28" s="4"/>
      <c r="BH28" s="5">
        <v>1899</v>
      </c>
      <c r="BI28" s="7" t="s">
        <v>3</v>
      </c>
      <c r="BJ28" s="7" t="s">
        <v>3</v>
      </c>
      <c r="BK28" s="7" t="s">
        <v>3</v>
      </c>
      <c r="BL28" s="7" t="s">
        <v>3</v>
      </c>
      <c r="BM28" s="7" t="s">
        <v>3</v>
      </c>
      <c r="BN28" s="7" t="s">
        <v>3</v>
      </c>
      <c r="BO28" s="7" t="s">
        <v>3</v>
      </c>
      <c r="BP28" s="7" t="s">
        <v>3</v>
      </c>
      <c r="BQ28" s="7" t="s">
        <v>3</v>
      </c>
      <c r="BR28" s="7" t="s">
        <v>3</v>
      </c>
      <c r="BS28" s="7" t="s">
        <v>3</v>
      </c>
      <c r="BT28" s="7" t="s">
        <v>3</v>
      </c>
      <c r="BU28" s="7" t="s">
        <v>3</v>
      </c>
      <c r="BV28" s="7" t="s">
        <v>3</v>
      </c>
      <c r="BW28" s="7" t="s">
        <v>3</v>
      </c>
      <c r="BX28" s="7" t="s">
        <v>3</v>
      </c>
      <c r="BY28" s="76"/>
      <c r="BZ28" s="5">
        <v>1899</v>
      </c>
      <c r="CA28" s="7" t="s">
        <v>3</v>
      </c>
      <c r="CB28" s="7" t="s">
        <v>3</v>
      </c>
      <c r="CC28" s="7" t="s">
        <v>3</v>
      </c>
      <c r="CD28" s="7" t="s">
        <v>3</v>
      </c>
      <c r="CE28" s="7" t="s">
        <v>3</v>
      </c>
      <c r="CF28" s="7" t="s">
        <v>3</v>
      </c>
      <c r="CG28" s="7" t="s">
        <v>3</v>
      </c>
      <c r="CH28" s="7" t="s">
        <v>3</v>
      </c>
      <c r="CI28" s="7" t="s">
        <v>3</v>
      </c>
      <c r="CJ28" s="7" t="s">
        <v>3</v>
      </c>
      <c r="CK28" s="7" t="s">
        <v>3</v>
      </c>
      <c r="CL28" s="7" t="s">
        <v>3</v>
      </c>
      <c r="CM28" s="7" t="s">
        <v>3</v>
      </c>
      <c r="CN28" s="7" t="s">
        <v>3</v>
      </c>
      <c r="CO28" s="7" t="s">
        <v>3</v>
      </c>
      <c r="CP28" s="7" t="s">
        <v>3</v>
      </c>
    </row>
    <row r="29" spans="1:94" x14ac:dyDescent="0.3">
      <c r="A29" s="6" t="s">
        <v>3</v>
      </c>
      <c r="B29" s="6" t="s">
        <v>3</v>
      </c>
      <c r="C29" s="6" t="s">
        <v>3</v>
      </c>
      <c r="D29" s="6" t="s">
        <v>3</v>
      </c>
      <c r="E29" s="6" t="s">
        <v>3</v>
      </c>
      <c r="F29" s="5">
        <v>1900</v>
      </c>
      <c r="G29" s="6" t="s">
        <v>3</v>
      </c>
      <c r="H29" s="6" t="s">
        <v>3</v>
      </c>
      <c r="I29" s="97">
        <v>81.2</v>
      </c>
      <c r="J29" s="6" t="s">
        <v>3</v>
      </c>
      <c r="K29" s="6" t="s">
        <v>3</v>
      </c>
      <c r="L29" s="6" t="s">
        <v>3</v>
      </c>
      <c r="M29" s="6" t="s">
        <v>3</v>
      </c>
      <c r="N29" s="97">
        <v>66.286000000000001</v>
      </c>
      <c r="O29" s="6" t="s">
        <v>3</v>
      </c>
      <c r="P29" s="6" t="s">
        <v>3</v>
      </c>
      <c r="Q29" s="6" t="s">
        <v>3</v>
      </c>
      <c r="R29" s="6" t="s">
        <v>3</v>
      </c>
      <c r="S29" s="6" t="s">
        <v>3</v>
      </c>
      <c r="T29" s="6" t="s">
        <v>3</v>
      </c>
      <c r="U29" s="6" t="s">
        <v>3</v>
      </c>
      <c r="V29" s="6" t="s">
        <v>3</v>
      </c>
      <c r="W29" s="3"/>
      <c r="X29" s="5">
        <v>1900</v>
      </c>
      <c r="Y29" s="6" t="s">
        <v>3</v>
      </c>
      <c r="Z29" s="6" t="s">
        <v>3</v>
      </c>
      <c r="AA29" s="6" t="s">
        <v>3</v>
      </c>
      <c r="AB29" s="6" t="s">
        <v>3</v>
      </c>
      <c r="AC29" s="6" t="s">
        <v>3</v>
      </c>
      <c r="AD29" s="6" t="s">
        <v>3</v>
      </c>
      <c r="AE29" s="6" t="s">
        <v>3</v>
      </c>
      <c r="AF29" s="6" t="s">
        <v>3</v>
      </c>
      <c r="AG29" s="6" t="s">
        <v>3</v>
      </c>
      <c r="AH29" s="6" t="s">
        <v>3</v>
      </c>
      <c r="AI29" s="6" t="s">
        <v>3</v>
      </c>
      <c r="AJ29" s="6" t="s">
        <v>3</v>
      </c>
      <c r="AK29" s="6" t="s">
        <v>3</v>
      </c>
      <c r="AL29" s="6" t="s">
        <v>3</v>
      </c>
      <c r="AM29" s="6" t="s">
        <v>3</v>
      </c>
      <c r="AN29" s="6" t="s">
        <v>3</v>
      </c>
      <c r="AO29" s="3"/>
      <c r="AP29" s="5">
        <v>1900</v>
      </c>
      <c r="AQ29" s="6" t="s">
        <v>3</v>
      </c>
      <c r="AR29" s="6" t="s">
        <v>3</v>
      </c>
      <c r="AS29" s="6" t="s">
        <v>3</v>
      </c>
      <c r="AT29" s="6" t="s">
        <v>3</v>
      </c>
      <c r="AU29" s="6" t="s">
        <v>3</v>
      </c>
      <c r="AV29" s="6" t="s">
        <v>3</v>
      </c>
      <c r="AW29" s="6" t="s">
        <v>3</v>
      </c>
      <c r="AX29" s="6" t="s">
        <v>3</v>
      </c>
      <c r="AY29" s="6" t="s">
        <v>3</v>
      </c>
      <c r="AZ29" s="6" t="s">
        <v>3</v>
      </c>
      <c r="BA29" s="6" t="s">
        <v>3</v>
      </c>
      <c r="BB29" s="6" t="s">
        <v>3</v>
      </c>
      <c r="BC29" s="6" t="s">
        <v>3</v>
      </c>
      <c r="BD29" s="6" t="s">
        <v>3</v>
      </c>
      <c r="BE29" s="6" t="s">
        <v>3</v>
      </c>
      <c r="BF29" s="6" t="s">
        <v>3</v>
      </c>
      <c r="BG29" s="4"/>
      <c r="BH29" s="5">
        <v>1900</v>
      </c>
      <c r="BI29" s="7" t="s">
        <v>3</v>
      </c>
      <c r="BJ29" s="7" t="s">
        <v>3</v>
      </c>
      <c r="BK29" s="7" t="s">
        <v>3</v>
      </c>
      <c r="BL29" s="7" t="s">
        <v>3</v>
      </c>
      <c r="BM29" s="7" t="s">
        <v>3</v>
      </c>
      <c r="BN29" s="7" t="s">
        <v>3</v>
      </c>
      <c r="BO29" s="7" t="s">
        <v>3</v>
      </c>
      <c r="BP29" s="7" t="s">
        <v>3</v>
      </c>
      <c r="BQ29" s="7" t="s">
        <v>3</v>
      </c>
      <c r="BR29" s="7" t="s">
        <v>3</v>
      </c>
      <c r="BS29" s="7" t="s">
        <v>3</v>
      </c>
      <c r="BT29" s="7" t="s">
        <v>3</v>
      </c>
      <c r="BU29" s="7" t="s">
        <v>3</v>
      </c>
      <c r="BV29" s="7" t="s">
        <v>3</v>
      </c>
      <c r="BW29" s="7" t="s">
        <v>3</v>
      </c>
      <c r="BX29" s="7" t="s">
        <v>3</v>
      </c>
      <c r="BY29" s="76"/>
      <c r="BZ29" s="5">
        <v>1900</v>
      </c>
      <c r="CA29" s="7" t="s">
        <v>3</v>
      </c>
      <c r="CB29" s="7" t="s">
        <v>3</v>
      </c>
      <c r="CC29" s="7" t="s">
        <v>3</v>
      </c>
      <c r="CD29" s="7" t="s">
        <v>3</v>
      </c>
      <c r="CE29" s="7" t="s">
        <v>3</v>
      </c>
      <c r="CF29" s="7" t="s">
        <v>3</v>
      </c>
      <c r="CG29" s="7" t="s">
        <v>3</v>
      </c>
      <c r="CH29" s="7" t="s">
        <v>3</v>
      </c>
      <c r="CI29" s="7" t="s">
        <v>3</v>
      </c>
      <c r="CJ29" s="7" t="s">
        <v>3</v>
      </c>
      <c r="CK29" s="7" t="s">
        <v>3</v>
      </c>
      <c r="CL29" s="7" t="s">
        <v>3</v>
      </c>
      <c r="CM29" s="7" t="s">
        <v>3</v>
      </c>
      <c r="CN29" s="7" t="s">
        <v>3</v>
      </c>
      <c r="CO29" s="7" t="s">
        <v>3</v>
      </c>
      <c r="CP29" s="7" t="s">
        <v>3</v>
      </c>
    </row>
    <row r="30" spans="1:94" x14ac:dyDescent="0.3">
      <c r="A30" s="6" t="s">
        <v>3</v>
      </c>
      <c r="B30" s="6" t="s">
        <v>3</v>
      </c>
      <c r="C30" s="6" t="s">
        <v>3</v>
      </c>
      <c r="D30" s="6" t="s">
        <v>3</v>
      </c>
      <c r="E30" s="6" t="s">
        <v>3</v>
      </c>
      <c r="F30" s="5">
        <v>1901</v>
      </c>
      <c r="G30" s="6" t="s">
        <v>3</v>
      </c>
      <c r="H30" s="6" t="s">
        <v>3</v>
      </c>
      <c r="I30" s="97">
        <v>87.3</v>
      </c>
      <c r="J30" s="6" t="s">
        <v>3</v>
      </c>
      <c r="K30" s="6" t="s">
        <v>3</v>
      </c>
      <c r="L30" s="6" t="s">
        <v>3</v>
      </c>
      <c r="M30" s="6" t="s">
        <v>3</v>
      </c>
      <c r="N30" s="97">
        <v>68.239000000000004</v>
      </c>
      <c r="O30" s="6" t="s">
        <v>3</v>
      </c>
      <c r="P30" s="6" t="s">
        <v>3</v>
      </c>
      <c r="Q30" s="6" t="s">
        <v>3</v>
      </c>
      <c r="R30" s="6" t="s">
        <v>3</v>
      </c>
      <c r="S30" s="6" t="s">
        <v>3</v>
      </c>
      <c r="T30" s="6" t="s">
        <v>3</v>
      </c>
      <c r="U30" s="6" t="s">
        <v>3</v>
      </c>
      <c r="V30" s="6" t="s">
        <v>3</v>
      </c>
      <c r="W30" s="3"/>
      <c r="X30" s="5">
        <v>1901</v>
      </c>
      <c r="Y30" s="6" t="s">
        <v>3</v>
      </c>
      <c r="Z30" s="6" t="s">
        <v>3</v>
      </c>
      <c r="AA30" s="6" t="s">
        <v>3</v>
      </c>
      <c r="AB30" s="6" t="s">
        <v>3</v>
      </c>
      <c r="AC30" s="6" t="s">
        <v>3</v>
      </c>
      <c r="AD30" s="6" t="s">
        <v>3</v>
      </c>
      <c r="AE30" s="6" t="s">
        <v>3</v>
      </c>
      <c r="AF30" s="6" t="s">
        <v>3</v>
      </c>
      <c r="AG30" s="6" t="s">
        <v>3</v>
      </c>
      <c r="AH30" s="6" t="s">
        <v>3</v>
      </c>
      <c r="AI30" s="6" t="s">
        <v>3</v>
      </c>
      <c r="AJ30" s="6" t="s">
        <v>3</v>
      </c>
      <c r="AK30" s="6" t="s">
        <v>3</v>
      </c>
      <c r="AL30" s="6" t="s">
        <v>3</v>
      </c>
      <c r="AM30" s="6" t="s">
        <v>3</v>
      </c>
      <c r="AN30" s="6" t="s">
        <v>3</v>
      </c>
      <c r="AO30" s="3"/>
      <c r="AP30" s="5">
        <v>1901</v>
      </c>
      <c r="AQ30" s="6" t="s">
        <v>3</v>
      </c>
      <c r="AR30" s="6" t="s">
        <v>3</v>
      </c>
      <c r="AS30" s="6" t="s">
        <v>3</v>
      </c>
      <c r="AT30" s="6" t="s">
        <v>3</v>
      </c>
      <c r="AU30" s="6" t="s">
        <v>3</v>
      </c>
      <c r="AV30" s="6" t="s">
        <v>3</v>
      </c>
      <c r="AW30" s="6" t="s">
        <v>3</v>
      </c>
      <c r="AX30" s="6" t="s">
        <v>3</v>
      </c>
      <c r="AY30" s="6" t="s">
        <v>3</v>
      </c>
      <c r="AZ30" s="6" t="s">
        <v>3</v>
      </c>
      <c r="BA30" s="6" t="s">
        <v>3</v>
      </c>
      <c r="BB30" s="6" t="s">
        <v>3</v>
      </c>
      <c r="BC30" s="6" t="s">
        <v>3</v>
      </c>
      <c r="BD30" s="6" t="s">
        <v>3</v>
      </c>
      <c r="BE30" s="6" t="s">
        <v>3</v>
      </c>
      <c r="BF30" s="6" t="s">
        <v>3</v>
      </c>
      <c r="BG30" s="4"/>
      <c r="BH30" s="5">
        <v>1901</v>
      </c>
      <c r="BI30" s="7" t="s">
        <v>3</v>
      </c>
      <c r="BJ30" s="7" t="s">
        <v>3</v>
      </c>
      <c r="BK30" s="7" t="s">
        <v>3</v>
      </c>
      <c r="BL30" s="7" t="s">
        <v>3</v>
      </c>
      <c r="BM30" s="7" t="s">
        <v>3</v>
      </c>
      <c r="BN30" s="7" t="s">
        <v>3</v>
      </c>
      <c r="BO30" s="7" t="s">
        <v>3</v>
      </c>
      <c r="BP30" s="7" t="s">
        <v>3</v>
      </c>
      <c r="BQ30" s="7" t="s">
        <v>3</v>
      </c>
      <c r="BR30" s="7" t="s">
        <v>3</v>
      </c>
      <c r="BS30" s="7" t="s">
        <v>3</v>
      </c>
      <c r="BT30" s="7" t="s">
        <v>3</v>
      </c>
      <c r="BU30" s="7" t="s">
        <v>3</v>
      </c>
      <c r="BV30" s="7" t="s">
        <v>3</v>
      </c>
      <c r="BW30" s="7" t="s">
        <v>3</v>
      </c>
      <c r="BX30" s="7" t="s">
        <v>3</v>
      </c>
      <c r="BY30" s="76"/>
      <c r="BZ30" s="5">
        <v>1901</v>
      </c>
      <c r="CA30" s="7" t="s">
        <v>3</v>
      </c>
      <c r="CB30" s="7" t="s">
        <v>3</v>
      </c>
      <c r="CC30" s="7" t="s">
        <v>3</v>
      </c>
      <c r="CD30" s="7" t="s">
        <v>3</v>
      </c>
      <c r="CE30" s="7" t="s">
        <v>3</v>
      </c>
      <c r="CF30" s="7" t="s">
        <v>3</v>
      </c>
      <c r="CG30" s="7" t="s">
        <v>3</v>
      </c>
      <c r="CH30" s="7" t="s">
        <v>3</v>
      </c>
      <c r="CI30" s="7" t="s">
        <v>3</v>
      </c>
      <c r="CJ30" s="7" t="s">
        <v>3</v>
      </c>
      <c r="CK30" s="7" t="s">
        <v>3</v>
      </c>
      <c r="CL30" s="7" t="s">
        <v>3</v>
      </c>
      <c r="CM30" s="7" t="s">
        <v>3</v>
      </c>
      <c r="CN30" s="7" t="s">
        <v>3</v>
      </c>
      <c r="CO30" s="7" t="s">
        <v>3</v>
      </c>
      <c r="CP30" s="7" t="s">
        <v>3</v>
      </c>
    </row>
    <row r="31" spans="1:94" x14ac:dyDescent="0.3">
      <c r="A31" s="6" t="s">
        <v>3</v>
      </c>
      <c r="B31" s="6" t="s">
        <v>3</v>
      </c>
      <c r="C31" s="6" t="s">
        <v>3</v>
      </c>
      <c r="D31" s="6" t="s">
        <v>3</v>
      </c>
      <c r="E31" s="6" t="s">
        <v>3</v>
      </c>
      <c r="F31" s="5">
        <v>1902</v>
      </c>
      <c r="G31" s="6" t="s">
        <v>3</v>
      </c>
      <c r="H31" s="6" t="s">
        <v>3</v>
      </c>
      <c r="I31" s="97">
        <v>92.8</v>
      </c>
      <c r="J31" s="6" t="s">
        <v>3</v>
      </c>
      <c r="K31" s="6" t="s">
        <v>3</v>
      </c>
      <c r="L31" s="6" t="s">
        <v>3</v>
      </c>
      <c r="M31" s="6" t="s">
        <v>3</v>
      </c>
      <c r="N31" s="97">
        <v>77.64</v>
      </c>
      <c r="O31" s="6" t="s">
        <v>3</v>
      </c>
      <c r="P31" s="6" t="s">
        <v>3</v>
      </c>
      <c r="Q31" s="6" t="s">
        <v>3</v>
      </c>
      <c r="R31" s="6" t="s">
        <v>3</v>
      </c>
      <c r="S31" s="6" t="s">
        <v>3</v>
      </c>
      <c r="T31" s="6" t="s">
        <v>3</v>
      </c>
      <c r="U31" s="6" t="s">
        <v>3</v>
      </c>
      <c r="V31" s="6" t="s">
        <v>3</v>
      </c>
      <c r="W31" s="3"/>
      <c r="X31" s="5">
        <v>1902</v>
      </c>
      <c r="Y31" s="6" t="s">
        <v>3</v>
      </c>
      <c r="Z31" s="6" t="s">
        <v>3</v>
      </c>
      <c r="AA31" s="6" t="s">
        <v>3</v>
      </c>
      <c r="AB31" s="6" t="s">
        <v>3</v>
      </c>
      <c r="AC31" s="6" t="s">
        <v>3</v>
      </c>
      <c r="AD31" s="6" t="s">
        <v>3</v>
      </c>
      <c r="AE31" s="6" t="s">
        <v>3</v>
      </c>
      <c r="AF31" s="6" t="s">
        <v>3</v>
      </c>
      <c r="AG31" s="6" t="s">
        <v>3</v>
      </c>
      <c r="AH31" s="6" t="s">
        <v>3</v>
      </c>
      <c r="AI31" s="6" t="s">
        <v>3</v>
      </c>
      <c r="AJ31" s="6" t="s">
        <v>3</v>
      </c>
      <c r="AK31" s="6" t="s">
        <v>3</v>
      </c>
      <c r="AL31" s="6" t="s">
        <v>3</v>
      </c>
      <c r="AM31" s="6" t="s">
        <v>3</v>
      </c>
      <c r="AN31" s="6" t="s">
        <v>3</v>
      </c>
      <c r="AO31" s="3"/>
      <c r="AP31" s="5">
        <v>1902</v>
      </c>
      <c r="AQ31" s="6" t="s">
        <v>3</v>
      </c>
      <c r="AR31" s="6" t="s">
        <v>3</v>
      </c>
      <c r="AS31" s="6" t="s">
        <v>3</v>
      </c>
      <c r="AT31" s="6" t="s">
        <v>3</v>
      </c>
      <c r="AU31" s="6" t="s">
        <v>3</v>
      </c>
      <c r="AV31" s="6" t="s">
        <v>3</v>
      </c>
      <c r="AW31" s="6" t="s">
        <v>3</v>
      </c>
      <c r="AX31" s="6" t="s">
        <v>3</v>
      </c>
      <c r="AY31" s="6" t="s">
        <v>3</v>
      </c>
      <c r="AZ31" s="6" t="s">
        <v>3</v>
      </c>
      <c r="BA31" s="6" t="s">
        <v>3</v>
      </c>
      <c r="BB31" s="6" t="s">
        <v>3</v>
      </c>
      <c r="BC31" s="6" t="s">
        <v>3</v>
      </c>
      <c r="BD31" s="6" t="s">
        <v>3</v>
      </c>
      <c r="BE31" s="6" t="s">
        <v>3</v>
      </c>
      <c r="BF31" s="6" t="s">
        <v>3</v>
      </c>
      <c r="BG31" s="4"/>
      <c r="BH31" s="5">
        <v>1902</v>
      </c>
      <c r="BI31" s="7" t="s">
        <v>3</v>
      </c>
      <c r="BJ31" s="7" t="s">
        <v>3</v>
      </c>
      <c r="BK31" s="7" t="s">
        <v>3</v>
      </c>
      <c r="BL31" s="7" t="s">
        <v>3</v>
      </c>
      <c r="BM31" s="7" t="s">
        <v>3</v>
      </c>
      <c r="BN31" s="7" t="s">
        <v>3</v>
      </c>
      <c r="BO31" s="7" t="s">
        <v>3</v>
      </c>
      <c r="BP31" s="7" t="s">
        <v>3</v>
      </c>
      <c r="BQ31" s="7" t="s">
        <v>3</v>
      </c>
      <c r="BR31" s="7" t="s">
        <v>3</v>
      </c>
      <c r="BS31" s="7" t="s">
        <v>3</v>
      </c>
      <c r="BT31" s="7" t="s">
        <v>3</v>
      </c>
      <c r="BU31" s="7" t="s">
        <v>3</v>
      </c>
      <c r="BV31" s="7" t="s">
        <v>3</v>
      </c>
      <c r="BW31" s="7" t="s">
        <v>3</v>
      </c>
      <c r="BX31" s="7" t="s">
        <v>3</v>
      </c>
      <c r="BY31" s="76"/>
      <c r="BZ31" s="5">
        <v>1902</v>
      </c>
      <c r="CA31" s="7" t="s">
        <v>3</v>
      </c>
      <c r="CB31" s="7" t="s">
        <v>3</v>
      </c>
      <c r="CC31" s="7" t="s">
        <v>3</v>
      </c>
      <c r="CD31" s="7" t="s">
        <v>3</v>
      </c>
      <c r="CE31" s="7" t="s">
        <v>3</v>
      </c>
      <c r="CF31" s="7" t="s">
        <v>3</v>
      </c>
      <c r="CG31" s="7" t="s">
        <v>3</v>
      </c>
      <c r="CH31" s="7" t="s">
        <v>3</v>
      </c>
      <c r="CI31" s="7" t="s">
        <v>3</v>
      </c>
      <c r="CJ31" s="7" t="s">
        <v>3</v>
      </c>
      <c r="CK31" s="7" t="s">
        <v>3</v>
      </c>
      <c r="CL31" s="7" t="s">
        <v>3</v>
      </c>
      <c r="CM31" s="7" t="s">
        <v>3</v>
      </c>
      <c r="CN31" s="7" t="s">
        <v>3</v>
      </c>
      <c r="CO31" s="7" t="s">
        <v>3</v>
      </c>
      <c r="CP31" s="7" t="s">
        <v>3</v>
      </c>
    </row>
    <row r="32" spans="1:94" x14ac:dyDescent="0.3">
      <c r="A32" s="6" t="s">
        <v>3</v>
      </c>
      <c r="B32" s="6" t="s">
        <v>3</v>
      </c>
      <c r="C32" s="6" t="s">
        <v>3</v>
      </c>
      <c r="D32" s="6" t="s">
        <v>3</v>
      </c>
      <c r="E32" s="6" t="s">
        <v>3</v>
      </c>
      <c r="F32" s="5">
        <v>1903</v>
      </c>
      <c r="G32" s="6" t="s">
        <v>3</v>
      </c>
      <c r="H32" s="6" t="s">
        <v>3</v>
      </c>
      <c r="I32" s="97">
        <v>102.3</v>
      </c>
      <c r="J32" s="6" t="s">
        <v>3</v>
      </c>
      <c r="K32" s="6" t="s">
        <v>3</v>
      </c>
      <c r="L32" s="6" t="s">
        <v>3</v>
      </c>
      <c r="M32" s="6" t="s">
        <v>3</v>
      </c>
      <c r="N32" s="97">
        <v>80.244</v>
      </c>
      <c r="O32" s="6" t="s">
        <v>3</v>
      </c>
      <c r="P32" s="6" t="s">
        <v>3</v>
      </c>
      <c r="Q32" s="6" t="s">
        <v>3</v>
      </c>
      <c r="R32" s="6" t="s">
        <v>3</v>
      </c>
      <c r="S32" s="6" t="s">
        <v>3</v>
      </c>
      <c r="T32" s="6" t="s">
        <v>3</v>
      </c>
      <c r="U32" s="6" t="s">
        <v>3</v>
      </c>
      <c r="V32" s="6" t="s">
        <v>3</v>
      </c>
      <c r="W32" s="3"/>
      <c r="X32" s="5">
        <v>1903</v>
      </c>
      <c r="Y32" s="6" t="s">
        <v>3</v>
      </c>
      <c r="Z32" s="6" t="s">
        <v>3</v>
      </c>
      <c r="AA32" s="6" t="s">
        <v>3</v>
      </c>
      <c r="AB32" s="6" t="s">
        <v>3</v>
      </c>
      <c r="AC32" s="6" t="s">
        <v>3</v>
      </c>
      <c r="AD32" s="6" t="s">
        <v>3</v>
      </c>
      <c r="AE32" s="6" t="s">
        <v>3</v>
      </c>
      <c r="AF32" s="6" t="s">
        <v>3</v>
      </c>
      <c r="AG32" s="6" t="s">
        <v>3</v>
      </c>
      <c r="AH32" s="6" t="s">
        <v>3</v>
      </c>
      <c r="AI32" s="6" t="s">
        <v>3</v>
      </c>
      <c r="AJ32" s="6" t="s">
        <v>3</v>
      </c>
      <c r="AK32" s="6" t="s">
        <v>3</v>
      </c>
      <c r="AL32" s="6" t="s">
        <v>3</v>
      </c>
      <c r="AM32" s="6" t="s">
        <v>3</v>
      </c>
      <c r="AN32" s="6" t="s">
        <v>3</v>
      </c>
      <c r="AO32" s="3"/>
      <c r="AP32" s="5">
        <v>1903</v>
      </c>
      <c r="AQ32" s="6" t="s">
        <v>3</v>
      </c>
      <c r="AR32" s="6" t="s">
        <v>3</v>
      </c>
      <c r="AS32" s="6" t="s">
        <v>3</v>
      </c>
      <c r="AT32" s="6" t="s">
        <v>3</v>
      </c>
      <c r="AU32" s="6" t="s">
        <v>3</v>
      </c>
      <c r="AV32" s="6" t="s">
        <v>3</v>
      </c>
      <c r="AW32" s="6" t="s">
        <v>3</v>
      </c>
      <c r="AX32" s="6" t="s">
        <v>3</v>
      </c>
      <c r="AY32" s="6" t="s">
        <v>3</v>
      </c>
      <c r="AZ32" s="6" t="s">
        <v>3</v>
      </c>
      <c r="BA32" s="6" t="s">
        <v>3</v>
      </c>
      <c r="BB32" s="6" t="s">
        <v>3</v>
      </c>
      <c r="BC32" s="6" t="s">
        <v>3</v>
      </c>
      <c r="BD32" s="6" t="s">
        <v>3</v>
      </c>
      <c r="BE32" s="6" t="s">
        <v>3</v>
      </c>
      <c r="BF32" s="6" t="s">
        <v>3</v>
      </c>
      <c r="BG32" s="4"/>
      <c r="BH32" s="5">
        <v>1903</v>
      </c>
      <c r="BI32" s="7" t="s">
        <v>3</v>
      </c>
      <c r="BJ32" s="7" t="s">
        <v>3</v>
      </c>
      <c r="BK32" s="7" t="s">
        <v>3</v>
      </c>
      <c r="BL32" s="7" t="s">
        <v>3</v>
      </c>
      <c r="BM32" s="7" t="s">
        <v>3</v>
      </c>
      <c r="BN32" s="7" t="s">
        <v>3</v>
      </c>
      <c r="BO32" s="7" t="s">
        <v>3</v>
      </c>
      <c r="BP32" s="7" t="s">
        <v>3</v>
      </c>
      <c r="BQ32" s="7" t="s">
        <v>3</v>
      </c>
      <c r="BR32" s="7" t="s">
        <v>3</v>
      </c>
      <c r="BS32" s="7" t="s">
        <v>3</v>
      </c>
      <c r="BT32" s="7" t="s">
        <v>3</v>
      </c>
      <c r="BU32" s="7" t="s">
        <v>3</v>
      </c>
      <c r="BV32" s="7" t="s">
        <v>3</v>
      </c>
      <c r="BW32" s="7" t="s">
        <v>3</v>
      </c>
      <c r="BX32" s="7" t="s">
        <v>3</v>
      </c>
      <c r="BY32" s="76"/>
      <c r="BZ32" s="5">
        <v>1903</v>
      </c>
      <c r="CA32" s="7" t="s">
        <v>3</v>
      </c>
      <c r="CB32" s="7" t="s">
        <v>3</v>
      </c>
      <c r="CC32" s="7" t="s">
        <v>3</v>
      </c>
      <c r="CD32" s="7" t="s">
        <v>3</v>
      </c>
      <c r="CE32" s="7" t="s">
        <v>3</v>
      </c>
      <c r="CF32" s="7" t="s">
        <v>3</v>
      </c>
      <c r="CG32" s="7" t="s">
        <v>3</v>
      </c>
      <c r="CH32" s="7" t="s">
        <v>3</v>
      </c>
      <c r="CI32" s="7" t="s">
        <v>3</v>
      </c>
      <c r="CJ32" s="7" t="s">
        <v>3</v>
      </c>
      <c r="CK32" s="7" t="s">
        <v>3</v>
      </c>
      <c r="CL32" s="7" t="s">
        <v>3</v>
      </c>
      <c r="CM32" s="7" t="s">
        <v>3</v>
      </c>
      <c r="CN32" s="7" t="s">
        <v>3</v>
      </c>
      <c r="CO32" s="7" t="s">
        <v>3</v>
      </c>
      <c r="CP32" s="7" t="s">
        <v>3</v>
      </c>
    </row>
    <row r="33" spans="1:94" x14ac:dyDescent="0.3">
      <c r="A33" s="6" t="s">
        <v>3</v>
      </c>
      <c r="B33" s="6" t="s">
        <v>3</v>
      </c>
      <c r="C33" s="6" t="s">
        <v>3</v>
      </c>
      <c r="D33" s="6" t="s">
        <v>3</v>
      </c>
      <c r="E33" s="6" t="s">
        <v>3</v>
      </c>
      <c r="F33" s="5">
        <v>1904</v>
      </c>
      <c r="G33" s="6" t="s">
        <v>3</v>
      </c>
      <c r="H33" s="6" t="s">
        <v>3</v>
      </c>
      <c r="I33" s="97">
        <v>99.7</v>
      </c>
      <c r="J33" s="6" t="s">
        <v>3</v>
      </c>
      <c r="K33" s="6" t="s">
        <v>3</v>
      </c>
      <c r="L33" s="6" t="s">
        <v>3</v>
      </c>
      <c r="M33" s="6" t="s">
        <v>3</v>
      </c>
      <c r="N33" s="97">
        <v>88.594999999999999</v>
      </c>
      <c r="O33" s="6" t="s">
        <v>3</v>
      </c>
      <c r="P33" s="6" t="s">
        <v>3</v>
      </c>
      <c r="Q33" s="6" t="s">
        <v>3</v>
      </c>
      <c r="R33" s="6" t="s">
        <v>3</v>
      </c>
      <c r="S33" s="6" t="s">
        <v>3</v>
      </c>
      <c r="T33" s="6" t="s">
        <v>3</v>
      </c>
      <c r="U33" s="6" t="s">
        <v>3</v>
      </c>
      <c r="V33" s="6" t="s">
        <v>3</v>
      </c>
      <c r="W33" s="3"/>
      <c r="X33" s="5">
        <v>1904</v>
      </c>
      <c r="Y33" s="6" t="s">
        <v>3</v>
      </c>
      <c r="Z33" s="6" t="s">
        <v>3</v>
      </c>
      <c r="AA33" s="6" t="s">
        <v>3</v>
      </c>
      <c r="AB33" s="6" t="s">
        <v>3</v>
      </c>
      <c r="AC33" s="6" t="s">
        <v>3</v>
      </c>
      <c r="AD33" s="6" t="s">
        <v>3</v>
      </c>
      <c r="AE33" s="6" t="s">
        <v>3</v>
      </c>
      <c r="AF33" s="6" t="s">
        <v>3</v>
      </c>
      <c r="AG33" s="6" t="s">
        <v>3</v>
      </c>
      <c r="AH33" s="6" t="s">
        <v>3</v>
      </c>
      <c r="AI33" s="6" t="s">
        <v>3</v>
      </c>
      <c r="AJ33" s="6" t="s">
        <v>3</v>
      </c>
      <c r="AK33" s="6" t="s">
        <v>3</v>
      </c>
      <c r="AL33" s="6" t="s">
        <v>3</v>
      </c>
      <c r="AM33" s="6" t="s">
        <v>3</v>
      </c>
      <c r="AN33" s="6" t="s">
        <v>3</v>
      </c>
      <c r="AO33" s="3"/>
      <c r="AP33" s="5">
        <v>1904</v>
      </c>
      <c r="AQ33" s="6" t="s">
        <v>3</v>
      </c>
      <c r="AR33" s="6" t="s">
        <v>3</v>
      </c>
      <c r="AS33" s="6" t="s">
        <v>3</v>
      </c>
      <c r="AT33" s="6" t="s">
        <v>3</v>
      </c>
      <c r="AU33" s="6" t="s">
        <v>3</v>
      </c>
      <c r="AV33" s="6" t="s">
        <v>3</v>
      </c>
      <c r="AW33" s="6" t="s">
        <v>3</v>
      </c>
      <c r="AX33" s="6" t="s">
        <v>3</v>
      </c>
      <c r="AY33" s="6" t="s">
        <v>3</v>
      </c>
      <c r="AZ33" s="6" t="s">
        <v>3</v>
      </c>
      <c r="BA33" s="6" t="s">
        <v>3</v>
      </c>
      <c r="BB33" s="6" t="s">
        <v>3</v>
      </c>
      <c r="BC33" s="6" t="s">
        <v>3</v>
      </c>
      <c r="BD33" s="6" t="s">
        <v>3</v>
      </c>
      <c r="BE33" s="6" t="s">
        <v>3</v>
      </c>
      <c r="BF33" s="6" t="s">
        <v>3</v>
      </c>
      <c r="BG33" s="4"/>
      <c r="BH33" s="5">
        <v>1904</v>
      </c>
      <c r="BI33" s="7" t="s">
        <v>3</v>
      </c>
      <c r="BJ33" s="7" t="s">
        <v>3</v>
      </c>
      <c r="BK33" s="7" t="s">
        <v>3</v>
      </c>
      <c r="BL33" s="7" t="s">
        <v>3</v>
      </c>
      <c r="BM33" s="7" t="s">
        <v>3</v>
      </c>
      <c r="BN33" s="7" t="s">
        <v>3</v>
      </c>
      <c r="BO33" s="7" t="s">
        <v>3</v>
      </c>
      <c r="BP33" s="7" t="s">
        <v>3</v>
      </c>
      <c r="BQ33" s="7" t="s">
        <v>3</v>
      </c>
      <c r="BR33" s="7" t="s">
        <v>3</v>
      </c>
      <c r="BS33" s="7" t="s">
        <v>3</v>
      </c>
      <c r="BT33" s="7" t="s">
        <v>3</v>
      </c>
      <c r="BU33" s="7" t="s">
        <v>3</v>
      </c>
      <c r="BV33" s="7" t="s">
        <v>3</v>
      </c>
      <c r="BW33" s="7" t="s">
        <v>3</v>
      </c>
      <c r="BX33" s="7" t="s">
        <v>3</v>
      </c>
      <c r="BY33" s="76"/>
      <c r="BZ33" s="5">
        <v>1904</v>
      </c>
      <c r="CA33" s="7" t="s">
        <v>3</v>
      </c>
      <c r="CB33" s="7" t="s">
        <v>3</v>
      </c>
      <c r="CC33" s="7" t="s">
        <v>3</v>
      </c>
      <c r="CD33" s="7" t="s">
        <v>3</v>
      </c>
      <c r="CE33" s="7" t="s">
        <v>3</v>
      </c>
      <c r="CF33" s="7" t="s">
        <v>3</v>
      </c>
      <c r="CG33" s="7" t="s">
        <v>3</v>
      </c>
      <c r="CH33" s="7" t="s">
        <v>3</v>
      </c>
      <c r="CI33" s="7" t="s">
        <v>3</v>
      </c>
      <c r="CJ33" s="7" t="s">
        <v>3</v>
      </c>
      <c r="CK33" s="7" t="s">
        <v>3</v>
      </c>
      <c r="CL33" s="7" t="s">
        <v>3</v>
      </c>
      <c r="CM33" s="7" t="s">
        <v>3</v>
      </c>
      <c r="CN33" s="7" t="s">
        <v>3</v>
      </c>
      <c r="CO33" s="7" t="s">
        <v>3</v>
      </c>
      <c r="CP33" s="7" t="s">
        <v>3</v>
      </c>
    </row>
    <row r="34" spans="1:94" x14ac:dyDescent="0.3">
      <c r="A34" s="6" t="s">
        <v>3</v>
      </c>
      <c r="B34" s="6" t="s">
        <v>3</v>
      </c>
      <c r="C34" s="6" t="s">
        <v>3</v>
      </c>
      <c r="D34" s="6" t="s">
        <v>3</v>
      </c>
      <c r="E34" s="6" t="s">
        <v>3</v>
      </c>
      <c r="F34" s="5">
        <v>1905</v>
      </c>
      <c r="G34" s="6" t="s">
        <v>3</v>
      </c>
      <c r="H34" s="6" t="s">
        <v>3</v>
      </c>
      <c r="I34" s="97">
        <v>148.69999999999999</v>
      </c>
      <c r="J34" s="6" t="s">
        <v>3</v>
      </c>
      <c r="K34" s="6" t="s">
        <v>3</v>
      </c>
      <c r="L34" s="6" t="s">
        <v>3</v>
      </c>
      <c r="M34" s="6" t="s">
        <v>3</v>
      </c>
      <c r="N34" s="97">
        <v>111.28400000000001</v>
      </c>
      <c r="O34" s="6" t="s">
        <v>3</v>
      </c>
      <c r="P34" s="6" t="s">
        <v>3</v>
      </c>
      <c r="Q34" s="6" t="s">
        <v>3</v>
      </c>
      <c r="R34" s="6" t="s">
        <v>3</v>
      </c>
      <c r="S34" s="6" t="s">
        <v>3</v>
      </c>
      <c r="T34" s="6" t="s">
        <v>3</v>
      </c>
      <c r="U34" s="6" t="s">
        <v>3</v>
      </c>
      <c r="V34" s="6" t="s">
        <v>3</v>
      </c>
      <c r="W34" s="3"/>
      <c r="X34" s="5">
        <v>1905</v>
      </c>
      <c r="Y34" s="6" t="s">
        <v>3</v>
      </c>
      <c r="Z34" s="6" t="s">
        <v>3</v>
      </c>
      <c r="AA34" s="6" t="s">
        <v>3</v>
      </c>
      <c r="AB34" s="6" t="s">
        <v>3</v>
      </c>
      <c r="AC34" s="6" t="s">
        <v>3</v>
      </c>
      <c r="AD34" s="6" t="s">
        <v>3</v>
      </c>
      <c r="AE34" s="6" t="s">
        <v>3</v>
      </c>
      <c r="AF34" s="6" t="s">
        <v>3</v>
      </c>
      <c r="AG34" s="6" t="s">
        <v>3</v>
      </c>
      <c r="AH34" s="6" t="s">
        <v>3</v>
      </c>
      <c r="AI34" s="6" t="s">
        <v>3</v>
      </c>
      <c r="AJ34" s="6" t="s">
        <v>3</v>
      </c>
      <c r="AK34" s="6" t="s">
        <v>3</v>
      </c>
      <c r="AL34" s="6" t="s">
        <v>3</v>
      </c>
      <c r="AM34" s="6" t="s">
        <v>3</v>
      </c>
      <c r="AN34" s="6" t="s">
        <v>3</v>
      </c>
      <c r="AO34" s="3"/>
      <c r="AP34" s="5">
        <v>1905</v>
      </c>
      <c r="AQ34" s="6" t="s">
        <v>3</v>
      </c>
      <c r="AR34" s="6" t="s">
        <v>3</v>
      </c>
      <c r="AS34" s="6" t="s">
        <v>3</v>
      </c>
      <c r="AT34" s="6" t="s">
        <v>3</v>
      </c>
      <c r="AU34" s="6" t="s">
        <v>3</v>
      </c>
      <c r="AV34" s="6" t="s">
        <v>3</v>
      </c>
      <c r="AW34" s="6" t="s">
        <v>3</v>
      </c>
      <c r="AX34" s="6" t="s">
        <v>3</v>
      </c>
      <c r="AY34" s="6" t="s">
        <v>3</v>
      </c>
      <c r="AZ34" s="6" t="s">
        <v>3</v>
      </c>
      <c r="BA34" s="6" t="s">
        <v>3</v>
      </c>
      <c r="BB34" s="6" t="s">
        <v>3</v>
      </c>
      <c r="BC34" s="6" t="s">
        <v>3</v>
      </c>
      <c r="BD34" s="6" t="s">
        <v>3</v>
      </c>
      <c r="BE34" s="6" t="s">
        <v>3</v>
      </c>
      <c r="BF34" s="6" t="s">
        <v>3</v>
      </c>
      <c r="BG34" s="4"/>
      <c r="BH34" s="5">
        <v>1905</v>
      </c>
      <c r="BI34" s="7" t="s">
        <v>3</v>
      </c>
      <c r="BJ34" s="7" t="s">
        <v>3</v>
      </c>
      <c r="BK34" s="7" t="s">
        <v>3</v>
      </c>
      <c r="BL34" s="7" t="s">
        <v>3</v>
      </c>
      <c r="BM34" s="7" t="s">
        <v>3</v>
      </c>
      <c r="BN34" s="7" t="s">
        <v>3</v>
      </c>
      <c r="BO34" s="7" t="s">
        <v>3</v>
      </c>
      <c r="BP34" s="7" t="s">
        <v>3</v>
      </c>
      <c r="BQ34" s="7" t="s">
        <v>3</v>
      </c>
      <c r="BR34" s="7" t="s">
        <v>3</v>
      </c>
      <c r="BS34" s="7" t="s">
        <v>3</v>
      </c>
      <c r="BT34" s="7" t="s">
        <v>3</v>
      </c>
      <c r="BU34" s="7" t="s">
        <v>3</v>
      </c>
      <c r="BV34" s="7" t="s">
        <v>3</v>
      </c>
      <c r="BW34" s="7" t="s">
        <v>3</v>
      </c>
      <c r="BX34" s="7" t="s">
        <v>3</v>
      </c>
      <c r="BY34" s="76"/>
      <c r="BZ34" s="5">
        <v>1905</v>
      </c>
      <c r="CA34" s="7" t="s">
        <v>3</v>
      </c>
      <c r="CB34" s="7" t="s">
        <v>3</v>
      </c>
      <c r="CC34" s="7" t="s">
        <v>3</v>
      </c>
      <c r="CD34" s="7" t="s">
        <v>3</v>
      </c>
      <c r="CE34" s="7" t="s">
        <v>3</v>
      </c>
      <c r="CF34" s="7" t="s">
        <v>3</v>
      </c>
      <c r="CG34" s="7" t="s">
        <v>3</v>
      </c>
      <c r="CH34" s="7" t="s">
        <v>3</v>
      </c>
      <c r="CI34" s="7" t="s">
        <v>3</v>
      </c>
      <c r="CJ34" s="7" t="s">
        <v>3</v>
      </c>
      <c r="CK34" s="7" t="s">
        <v>3</v>
      </c>
      <c r="CL34" s="7" t="s">
        <v>3</v>
      </c>
      <c r="CM34" s="7" t="s">
        <v>3</v>
      </c>
      <c r="CN34" s="7" t="s">
        <v>3</v>
      </c>
      <c r="CO34" s="7" t="s">
        <v>3</v>
      </c>
      <c r="CP34" s="7" t="s">
        <v>3</v>
      </c>
    </row>
    <row r="35" spans="1:94" x14ac:dyDescent="0.3">
      <c r="A35" s="6" t="s">
        <v>3</v>
      </c>
      <c r="B35" s="6" t="s">
        <v>3</v>
      </c>
      <c r="C35" s="6" t="s">
        <v>3</v>
      </c>
      <c r="D35" s="6" t="s">
        <v>3</v>
      </c>
      <c r="E35" s="6" t="s">
        <v>3</v>
      </c>
      <c r="F35" s="5">
        <v>1906</v>
      </c>
      <c r="G35" s="6" t="s">
        <v>3</v>
      </c>
      <c r="H35" s="6" t="s">
        <v>3</v>
      </c>
      <c r="I35" s="97">
        <v>145</v>
      </c>
      <c r="J35" s="6" t="s">
        <v>3</v>
      </c>
      <c r="K35" s="6" t="s">
        <v>3</v>
      </c>
      <c r="L35" s="6" t="s">
        <v>3</v>
      </c>
      <c r="M35" s="6" t="s">
        <v>3</v>
      </c>
      <c r="N35" s="97">
        <v>122.048</v>
      </c>
      <c r="O35" s="6" t="s">
        <v>3</v>
      </c>
      <c r="P35" s="6" t="s">
        <v>3</v>
      </c>
      <c r="Q35" s="6" t="s">
        <v>3</v>
      </c>
      <c r="R35" s="6" t="s">
        <v>3</v>
      </c>
      <c r="S35" s="6" t="s">
        <v>3</v>
      </c>
      <c r="T35" s="6" t="s">
        <v>3</v>
      </c>
      <c r="U35" s="6" t="s">
        <v>3</v>
      </c>
      <c r="V35" s="6" t="s">
        <v>3</v>
      </c>
      <c r="W35" s="3"/>
      <c r="X35" s="5">
        <v>1906</v>
      </c>
      <c r="Y35" s="6" t="s">
        <v>3</v>
      </c>
      <c r="Z35" s="6" t="s">
        <v>3</v>
      </c>
      <c r="AA35" s="6" t="s">
        <v>3</v>
      </c>
      <c r="AB35" s="6" t="s">
        <v>3</v>
      </c>
      <c r="AC35" s="6" t="s">
        <v>3</v>
      </c>
      <c r="AD35" s="6" t="s">
        <v>3</v>
      </c>
      <c r="AE35" s="6" t="s">
        <v>3</v>
      </c>
      <c r="AF35" s="6" t="s">
        <v>3</v>
      </c>
      <c r="AG35" s="6" t="s">
        <v>3</v>
      </c>
      <c r="AH35" s="6" t="s">
        <v>3</v>
      </c>
      <c r="AI35" s="6" t="s">
        <v>3</v>
      </c>
      <c r="AJ35" s="6" t="s">
        <v>3</v>
      </c>
      <c r="AK35" s="6" t="s">
        <v>3</v>
      </c>
      <c r="AL35" s="6" t="s">
        <v>3</v>
      </c>
      <c r="AM35" s="6" t="s">
        <v>3</v>
      </c>
      <c r="AN35" s="6" t="s">
        <v>3</v>
      </c>
      <c r="AO35" s="3"/>
      <c r="AP35" s="5">
        <v>1906</v>
      </c>
      <c r="AQ35" s="6" t="s">
        <v>3</v>
      </c>
      <c r="AR35" s="6" t="s">
        <v>3</v>
      </c>
      <c r="AS35" s="6" t="s">
        <v>3</v>
      </c>
      <c r="AT35" s="6" t="s">
        <v>3</v>
      </c>
      <c r="AU35" s="6" t="s">
        <v>3</v>
      </c>
      <c r="AV35" s="6" t="s">
        <v>3</v>
      </c>
      <c r="AW35" s="6" t="s">
        <v>3</v>
      </c>
      <c r="AX35" s="6" t="s">
        <v>3</v>
      </c>
      <c r="AY35" s="6" t="s">
        <v>3</v>
      </c>
      <c r="AZ35" s="6" t="s">
        <v>3</v>
      </c>
      <c r="BA35" s="6" t="s">
        <v>3</v>
      </c>
      <c r="BB35" s="6" t="s">
        <v>3</v>
      </c>
      <c r="BC35" s="6" t="s">
        <v>3</v>
      </c>
      <c r="BD35" s="6" t="s">
        <v>3</v>
      </c>
      <c r="BE35" s="6" t="s">
        <v>3</v>
      </c>
      <c r="BF35" s="6" t="s">
        <v>3</v>
      </c>
      <c r="BG35" s="4"/>
      <c r="BH35" s="5">
        <v>1906</v>
      </c>
      <c r="BI35" s="7" t="s">
        <v>3</v>
      </c>
      <c r="BJ35" s="7" t="s">
        <v>3</v>
      </c>
      <c r="BK35" s="7" t="s">
        <v>3</v>
      </c>
      <c r="BL35" s="7" t="s">
        <v>3</v>
      </c>
      <c r="BM35" s="7" t="s">
        <v>3</v>
      </c>
      <c r="BN35" s="7" t="s">
        <v>3</v>
      </c>
      <c r="BO35" s="7" t="s">
        <v>3</v>
      </c>
      <c r="BP35" s="7" t="s">
        <v>3</v>
      </c>
      <c r="BQ35" s="7" t="s">
        <v>3</v>
      </c>
      <c r="BR35" s="7" t="s">
        <v>3</v>
      </c>
      <c r="BS35" s="7" t="s">
        <v>3</v>
      </c>
      <c r="BT35" s="7" t="s">
        <v>3</v>
      </c>
      <c r="BU35" s="7" t="s">
        <v>3</v>
      </c>
      <c r="BV35" s="7" t="s">
        <v>3</v>
      </c>
      <c r="BW35" s="7" t="s">
        <v>3</v>
      </c>
      <c r="BX35" s="7" t="s">
        <v>3</v>
      </c>
      <c r="BY35" s="76"/>
      <c r="BZ35" s="5">
        <v>1906</v>
      </c>
      <c r="CA35" s="7" t="s">
        <v>3</v>
      </c>
      <c r="CB35" s="7" t="s">
        <v>3</v>
      </c>
      <c r="CC35" s="7" t="s">
        <v>3</v>
      </c>
      <c r="CD35" s="7" t="s">
        <v>3</v>
      </c>
      <c r="CE35" s="7" t="s">
        <v>3</v>
      </c>
      <c r="CF35" s="7" t="s">
        <v>3</v>
      </c>
      <c r="CG35" s="7" t="s">
        <v>3</v>
      </c>
      <c r="CH35" s="7" t="s">
        <v>3</v>
      </c>
      <c r="CI35" s="7" t="s">
        <v>3</v>
      </c>
      <c r="CJ35" s="7" t="s">
        <v>3</v>
      </c>
      <c r="CK35" s="7" t="s">
        <v>3</v>
      </c>
      <c r="CL35" s="7" t="s">
        <v>3</v>
      </c>
      <c r="CM35" s="7" t="s">
        <v>3</v>
      </c>
      <c r="CN35" s="7" t="s">
        <v>3</v>
      </c>
      <c r="CO35" s="7" t="s">
        <v>3</v>
      </c>
      <c r="CP35" s="7" t="s">
        <v>3</v>
      </c>
    </row>
    <row r="36" spans="1:94" x14ac:dyDescent="0.3">
      <c r="A36" s="6" t="s">
        <v>3</v>
      </c>
      <c r="B36" s="6" t="s">
        <v>3</v>
      </c>
      <c r="C36" s="6" t="s">
        <v>3</v>
      </c>
      <c r="D36" s="6" t="s">
        <v>3</v>
      </c>
      <c r="E36" s="6" t="s">
        <v>3</v>
      </c>
      <c r="F36" s="5">
        <v>1907</v>
      </c>
      <c r="G36" s="6" t="s">
        <v>3</v>
      </c>
      <c r="H36" s="6" t="s">
        <v>3</v>
      </c>
      <c r="I36" s="97">
        <v>131.6</v>
      </c>
      <c r="J36" s="6" t="s">
        <v>3</v>
      </c>
      <c r="K36" s="6" t="s">
        <v>3</v>
      </c>
      <c r="L36" s="6" t="s">
        <v>3</v>
      </c>
      <c r="M36" s="6" t="s">
        <v>3</v>
      </c>
      <c r="N36" s="97">
        <v>110.048</v>
      </c>
      <c r="O36" s="6" t="s">
        <v>3</v>
      </c>
      <c r="P36" s="6" t="s">
        <v>3</v>
      </c>
      <c r="Q36" s="6" t="s">
        <v>3</v>
      </c>
      <c r="R36" s="6" t="s">
        <v>3</v>
      </c>
      <c r="S36" s="6" t="s">
        <v>3</v>
      </c>
      <c r="T36" s="6" t="s">
        <v>3</v>
      </c>
      <c r="U36" s="6" t="s">
        <v>3</v>
      </c>
      <c r="V36" s="6" t="s">
        <v>3</v>
      </c>
      <c r="W36" s="3"/>
      <c r="X36" s="5">
        <v>1907</v>
      </c>
      <c r="Y36" s="6" t="s">
        <v>3</v>
      </c>
      <c r="Z36" s="6" t="s">
        <v>3</v>
      </c>
      <c r="AA36" s="6" t="s">
        <v>3</v>
      </c>
      <c r="AB36" s="6" t="s">
        <v>3</v>
      </c>
      <c r="AC36" s="6" t="s">
        <v>3</v>
      </c>
      <c r="AD36" s="6" t="s">
        <v>3</v>
      </c>
      <c r="AE36" s="6" t="s">
        <v>3</v>
      </c>
      <c r="AF36" s="6" t="s">
        <v>3</v>
      </c>
      <c r="AG36" s="6" t="s">
        <v>3</v>
      </c>
      <c r="AH36" s="6" t="s">
        <v>3</v>
      </c>
      <c r="AI36" s="6" t="s">
        <v>3</v>
      </c>
      <c r="AJ36" s="6" t="s">
        <v>3</v>
      </c>
      <c r="AK36" s="6" t="s">
        <v>3</v>
      </c>
      <c r="AL36" s="6" t="s">
        <v>3</v>
      </c>
      <c r="AM36" s="6" t="s">
        <v>3</v>
      </c>
      <c r="AN36" s="6" t="s">
        <v>3</v>
      </c>
      <c r="AO36" s="3"/>
      <c r="AP36" s="5">
        <v>1907</v>
      </c>
      <c r="AQ36" s="6" t="s">
        <v>3</v>
      </c>
      <c r="AR36" s="6" t="s">
        <v>3</v>
      </c>
      <c r="AS36" s="6" t="s">
        <v>3</v>
      </c>
      <c r="AT36" s="6" t="s">
        <v>3</v>
      </c>
      <c r="AU36" s="6" t="s">
        <v>3</v>
      </c>
      <c r="AV36" s="6" t="s">
        <v>3</v>
      </c>
      <c r="AW36" s="6" t="s">
        <v>3</v>
      </c>
      <c r="AX36" s="6" t="s">
        <v>3</v>
      </c>
      <c r="AY36" s="6" t="s">
        <v>3</v>
      </c>
      <c r="AZ36" s="6" t="s">
        <v>3</v>
      </c>
      <c r="BA36" s="6" t="s">
        <v>3</v>
      </c>
      <c r="BB36" s="6" t="s">
        <v>3</v>
      </c>
      <c r="BC36" s="6" t="s">
        <v>3</v>
      </c>
      <c r="BD36" s="6" t="s">
        <v>3</v>
      </c>
      <c r="BE36" s="6" t="s">
        <v>3</v>
      </c>
      <c r="BF36" s="6" t="s">
        <v>3</v>
      </c>
      <c r="BG36" s="4"/>
      <c r="BH36" s="5">
        <v>1907</v>
      </c>
      <c r="BI36" s="7" t="s">
        <v>3</v>
      </c>
      <c r="BJ36" s="7" t="s">
        <v>3</v>
      </c>
      <c r="BK36" s="7" t="s">
        <v>3</v>
      </c>
      <c r="BL36" s="7" t="s">
        <v>3</v>
      </c>
      <c r="BM36" s="7" t="s">
        <v>3</v>
      </c>
      <c r="BN36" s="7" t="s">
        <v>3</v>
      </c>
      <c r="BO36" s="7" t="s">
        <v>3</v>
      </c>
      <c r="BP36" s="7" t="s">
        <v>3</v>
      </c>
      <c r="BQ36" s="7" t="s">
        <v>3</v>
      </c>
      <c r="BR36" s="7" t="s">
        <v>3</v>
      </c>
      <c r="BS36" s="7" t="s">
        <v>3</v>
      </c>
      <c r="BT36" s="7" t="s">
        <v>3</v>
      </c>
      <c r="BU36" s="7" t="s">
        <v>3</v>
      </c>
      <c r="BV36" s="7" t="s">
        <v>3</v>
      </c>
      <c r="BW36" s="7" t="s">
        <v>3</v>
      </c>
      <c r="BX36" s="7" t="s">
        <v>3</v>
      </c>
      <c r="BY36" s="76"/>
      <c r="BZ36" s="5">
        <v>1907</v>
      </c>
      <c r="CA36" s="7" t="s">
        <v>3</v>
      </c>
      <c r="CB36" s="7" t="s">
        <v>3</v>
      </c>
      <c r="CC36" s="7" t="s">
        <v>3</v>
      </c>
      <c r="CD36" s="7" t="s">
        <v>3</v>
      </c>
      <c r="CE36" s="7" t="s">
        <v>3</v>
      </c>
      <c r="CF36" s="7" t="s">
        <v>3</v>
      </c>
      <c r="CG36" s="7" t="s">
        <v>3</v>
      </c>
      <c r="CH36" s="7" t="s">
        <v>3</v>
      </c>
      <c r="CI36" s="7" t="s">
        <v>3</v>
      </c>
      <c r="CJ36" s="7" t="s">
        <v>3</v>
      </c>
      <c r="CK36" s="7" t="s">
        <v>3</v>
      </c>
      <c r="CL36" s="7" t="s">
        <v>3</v>
      </c>
      <c r="CM36" s="7" t="s">
        <v>3</v>
      </c>
      <c r="CN36" s="7" t="s">
        <v>3</v>
      </c>
      <c r="CO36" s="7" t="s">
        <v>3</v>
      </c>
      <c r="CP36" s="7" t="s">
        <v>3</v>
      </c>
    </row>
    <row r="37" spans="1:94" x14ac:dyDescent="0.3">
      <c r="A37" s="6" t="s">
        <v>3</v>
      </c>
      <c r="B37" s="6" t="s">
        <v>3</v>
      </c>
      <c r="C37" s="6" t="s">
        <v>3</v>
      </c>
      <c r="D37" s="6" t="s">
        <v>3</v>
      </c>
      <c r="E37" s="6" t="s">
        <v>3</v>
      </c>
      <c r="F37" s="5">
        <v>1908</v>
      </c>
      <c r="G37" s="6" t="s">
        <v>3</v>
      </c>
      <c r="H37" s="6" t="s">
        <v>3</v>
      </c>
      <c r="I37" s="97">
        <v>130.9</v>
      </c>
      <c r="J37" s="6" t="s">
        <v>3</v>
      </c>
      <c r="K37" s="6" t="s">
        <v>3</v>
      </c>
      <c r="L37" s="6" t="s">
        <v>3</v>
      </c>
      <c r="M37" s="6" t="s">
        <v>3</v>
      </c>
      <c r="N37" s="97">
        <v>78.156999999999996</v>
      </c>
      <c r="O37" s="6" t="s">
        <v>3</v>
      </c>
      <c r="P37" s="6" t="s">
        <v>3</v>
      </c>
      <c r="Q37" s="6" t="s">
        <v>3</v>
      </c>
      <c r="R37" s="6" t="s">
        <v>3</v>
      </c>
      <c r="S37" s="6" t="s">
        <v>3</v>
      </c>
      <c r="T37" s="6" t="s">
        <v>3</v>
      </c>
      <c r="U37" s="6" t="s">
        <v>3</v>
      </c>
      <c r="V37" s="6" t="s">
        <v>3</v>
      </c>
      <c r="W37" s="3"/>
      <c r="X37" s="5">
        <v>1908</v>
      </c>
      <c r="Y37" s="6" t="s">
        <v>3</v>
      </c>
      <c r="Z37" s="6" t="s">
        <v>3</v>
      </c>
      <c r="AA37" s="6" t="s">
        <v>3</v>
      </c>
      <c r="AB37" s="6" t="s">
        <v>3</v>
      </c>
      <c r="AC37" s="6" t="s">
        <v>3</v>
      </c>
      <c r="AD37" s="6" t="s">
        <v>3</v>
      </c>
      <c r="AE37" s="6" t="s">
        <v>3</v>
      </c>
      <c r="AF37" s="6" t="s">
        <v>3</v>
      </c>
      <c r="AG37" s="6" t="s">
        <v>3</v>
      </c>
      <c r="AH37" s="6" t="s">
        <v>3</v>
      </c>
      <c r="AI37" s="6" t="s">
        <v>3</v>
      </c>
      <c r="AJ37" s="6" t="s">
        <v>3</v>
      </c>
      <c r="AK37" s="6" t="s">
        <v>3</v>
      </c>
      <c r="AL37" s="6" t="s">
        <v>3</v>
      </c>
      <c r="AM37" s="6" t="s">
        <v>3</v>
      </c>
      <c r="AN37" s="6" t="s">
        <v>3</v>
      </c>
      <c r="AO37" s="3"/>
      <c r="AP37" s="5">
        <v>1908</v>
      </c>
      <c r="AQ37" s="6" t="s">
        <v>3</v>
      </c>
      <c r="AR37" s="6" t="s">
        <v>3</v>
      </c>
      <c r="AS37" s="6" t="s">
        <v>3</v>
      </c>
      <c r="AT37" s="6" t="s">
        <v>3</v>
      </c>
      <c r="AU37" s="6" t="s">
        <v>3</v>
      </c>
      <c r="AV37" s="6" t="s">
        <v>3</v>
      </c>
      <c r="AW37" s="6" t="s">
        <v>3</v>
      </c>
      <c r="AX37" s="6" t="s">
        <v>3</v>
      </c>
      <c r="AY37" s="6" t="s">
        <v>3</v>
      </c>
      <c r="AZ37" s="6" t="s">
        <v>3</v>
      </c>
      <c r="BA37" s="6" t="s">
        <v>3</v>
      </c>
      <c r="BB37" s="6" t="s">
        <v>3</v>
      </c>
      <c r="BC37" s="6" t="s">
        <v>3</v>
      </c>
      <c r="BD37" s="6" t="s">
        <v>3</v>
      </c>
      <c r="BE37" s="6" t="s">
        <v>3</v>
      </c>
      <c r="BF37" s="6" t="s">
        <v>3</v>
      </c>
      <c r="BG37" s="4"/>
      <c r="BH37" s="5">
        <v>1908</v>
      </c>
      <c r="BI37" s="7" t="s">
        <v>3</v>
      </c>
      <c r="BJ37" s="7" t="s">
        <v>3</v>
      </c>
      <c r="BK37" s="7" t="s">
        <v>3</v>
      </c>
      <c r="BL37" s="7" t="s">
        <v>3</v>
      </c>
      <c r="BM37" s="7" t="s">
        <v>3</v>
      </c>
      <c r="BN37" s="7" t="s">
        <v>3</v>
      </c>
      <c r="BO37" s="7" t="s">
        <v>3</v>
      </c>
      <c r="BP37" s="7" t="s">
        <v>3</v>
      </c>
      <c r="BQ37" s="7" t="s">
        <v>3</v>
      </c>
      <c r="BR37" s="7" t="s">
        <v>3</v>
      </c>
      <c r="BS37" s="7" t="s">
        <v>3</v>
      </c>
      <c r="BT37" s="7" t="s">
        <v>3</v>
      </c>
      <c r="BU37" s="7" t="s">
        <v>3</v>
      </c>
      <c r="BV37" s="7" t="s">
        <v>3</v>
      </c>
      <c r="BW37" s="7" t="s">
        <v>3</v>
      </c>
      <c r="BX37" s="7" t="s">
        <v>3</v>
      </c>
      <c r="BY37" s="76"/>
      <c r="BZ37" s="5">
        <v>1908</v>
      </c>
      <c r="CA37" s="7" t="s">
        <v>3</v>
      </c>
      <c r="CB37" s="7" t="s">
        <v>3</v>
      </c>
      <c r="CC37" s="7" t="s">
        <v>3</v>
      </c>
      <c r="CD37" s="7" t="s">
        <v>3</v>
      </c>
      <c r="CE37" s="7" t="s">
        <v>3</v>
      </c>
      <c r="CF37" s="7" t="s">
        <v>3</v>
      </c>
      <c r="CG37" s="7" t="s">
        <v>3</v>
      </c>
      <c r="CH37" s="7" t="s">
        <v>3</v>
      </c>
      <c r="CI37" s="7" t="s">
        <v>3</v>
      </c>
      <c r="CJ37" s="7" t="s">
        <v>3</v>
      </c>
      <c r="CK37" s="7" t="s">
        <v>3</v>
      </c>
      <c r="CL37" s="7" t="s">
        <v>3</v>
      </c>
      <c r="CM37" s="7" t="s">
        <v>3</v>
      </c>
      <c r="CN37" s="7" t="s">
        <v>3</v>
      </c>
      <c r="CO37" s="7" t="s">
        <v>3</v>
      </c>
      <c r="CP37" s="7" t="s">
        <v>3</v>
      </c>
    </row>
    <row r="38" spans="1:94" x14ac:dyDescent="0.3">
      <c r="A38" s="6" t="s">
        <v>3</v>
      </c>
      <c r="B38" s="6" t="s">
        <v>3</v>
      </c>
      <c r="C38" s="6" t="s">
        <v>3</v>
      </c>
      <c r="D38" s="6" t="s">
        <v>3</v>
      </c>
      <c r="E38" s="6" t="s">
        <v>3</v>
      </c>
      <c r="F38" s="5">
        <v>1909</v>
      </c>
      <c r="G38" s="6" t="s">
        <v>3</v>
      </c>
      <c r="H38" s="6" t="s">
        <v>3</v>
      </c>
      <c r="I38" s="97">
        <v>146.5</v>
      </c>
      <c r="J38" s="6" t="s">
        <v>3</v>
      </c>
      <c r="K38" s="6" t="s">
        <v>3</v>
      </c>
      <c r="L38" s="6" t="s">
        <v>3</v>
      </c>
      <c r="M38" s="6" t="s">
        <v>3</v>
      </c>
      <c r="N38" s="97">
        <v>95.686000000000007</v>
      </c>
      <c r="O38" s="6" t="s">
        <v>3</v>
      </c>
      <c r="P38" s="6" t="s">
        <v>3</v>
      </c>
      <c r="Q38" s="6" t="s">
        <v>3</v>
      </c>
      <c r="R38" s="6" t="s">
        <v>3</v>
      </c>
      <c r="S38" s="6" t="s">
        <v>3</v>
      </c>
      <c r="T38" s="6" t="s">
        <v>3</v>
      </c>
      <c r="U38" s="6" t="s">
        <v>3</v>
      </c>
      <c r="V38" s="6" t="s">
        <v>3</v>
      </c>
      <c r="W38" s="3"/>
      <c r="X38" s="5">
        <v>1909</v>
      </c>
      <c r="Y38" s="6" t="s">
        <v>3</v>
      </c>
      <c r="Z38" s="6" t="s">
        <v>3</v>
      </c>
      <c r="AA38" s="6" t="s">
        <v>3</v>
      </c>
      <c r="AB38" s="6" t="s">
        <v>3</v>
      </c>
      <c r="AC38" s="6" t="s">
        <v>3</v>
      </c>
      <c r="AD38" s="6" t="s">
        <v>3</v>
      </c>
      <c r="AE38" s="6" t="s">
        <v>3</v>
      </c>
      <c r="AF38" s="6" t="s">
        <v>3</v>
      </c>
      <c r="AG38" s="6" t="s">
        <v>3</v>
      </c>
      <c r="AH38" s="6" t="s">
        <v>3</v>
      </c>
      <c r="AI38" s="6" t="s">
        <v>3</v>
      </c>
      <c r="AJ38" s="6" t="s">
        <v>3</v>
      </c>
      <c r="AK38" s="6" t="s">
        <v>3</v>
      </c>
      <c r="AL38" s="6" t="s">
        <v>3</v>
      </c>
      <c r="AM38" s="6" t="s">
        <v>3</v>
      </c>
      <c r="AN38" s="6" t="s">
        <v>3</v>
      </c>
      <c r="AO38" s="3"/>
      <c r="AP38" s="5">
        <v>1909</v>
      </c>
      <c r="AQ38" s="6" t="s">
        <v>3</v>
      </c>
      <c r="AR38" s="6" t="s">
        <v>3</v>
      </c>
      <c r="AS38" s="6" t="s">
        <v>3</v>
      </c>
      <c r="AT38" s="6" t="s">
        <v>3</v>
      </c>
      <c r="AU38" s="6" t="s">
        <v>3</v>
      </c>
      <c r="AV38" s="6" t="s">
        <v>3</v>
      </c>
      <c r="AW38" s="6" t="s">
        <v>3</v>
      </c>
      <c r="AX38" s="6" t="s">
        <v>3</v>
      </c>
      <c r="AY38" s="6" t="s">
        <v>3</v>
      </c>
      <c r="AZ38" s="6" t="s">
        <v>3</v>
      </c>
      <c r="BA38" s="6" t="s">
        <v>3</v>
      </c>
      <c r="BB38" s="6" t="s">
        <v>3</v>
      </c>
      <c r="BC38" s="6" t="s">
        <v>3</v>
      </c>
      <c r="BD38" s="6" t="s">
        <v>3</v>
      </c>
      <c r="BE38" s="6" t="s">
        <v>3</v>
      </c>
      <c r="BF38" s="6" t="s">
        <v>3</v>
      </c>
      <c r="BG38" s="4"/>
      <c r="BH38" s="5">
        <v>1909</v>
      </c>
      <c r="BI38" s="7" t="s">
        <v>3</v>
      </c>
      <c r="BJ38" s="7" t="s">
        <v>3</v>
      </c>
      <c r="BK38" s="7" t="s">
        <v>3</v>
      </c>
      <c r="BL38" s="7" t="s">
        <v>3</v>
      </c>
      <c r="BM38" s="7" t="s">
        <v>3</v>
      </c>
      <c r="BN38" s="7" t="s">
        <v>3</v>
      </c>
      <c r="BO38" s="7" t="s">
        <v>3</v>
      </c>
      <c r="BP38" s="7" t="s">
        <v>3</v>
      </c>
      <c r="BQ38" s="7" t="s">
        <v>3</v>
      </c>
      <c r="BR38" s="7" t="s">
        <v>3</v>
      </c>
      <c r="BS38" s="7" t="s">
        <v>3</v>
      </c>
      <c r="BT38" s="7" t="s">
        <v>3</v>
      </c>
      <c r="BU38" s="7" t="s">
        <v>3</v>
      </c>
      <c r="BV38" s="7" t="s">
        <v>3</v>
      </c>
      <c r="BW38" s="7" t="s">
        <v>3</v>
      </c>
      <c r="BX38" s="7" t="s">
        <v>3</v>
      </c>
      <c r="BY38" s="76"/>
      <c r="BZ38" s="5">
        <v>1909</v>
      </c>
      <c r="CA38" s="7" t="s">
        <v>3</v>
      </c>
      <c r="CB38" s="7" t="s">
        <v>3</v>
      </c>
      <c r="CC38" s="7" t="s">
        <v>3</v>
      </c>
      <c r="CD38" s="7" t="s">
        <v>3</v>
      </c>
      <c r="CE38" s="7" t="s">
        <v>3</v>
      </c>
      <c r="CF38" s="7" t="s">
        <v>3</v>
      </c>
      <c r="CG38" s="7" t="s">
        <v>3</v>
      </c>
      <c r="CH38" s="7" t="s">
        <v>3</v>
      </c>
      <c r="CI38" s="7" t="s">
        <v>3</v>
      </c>
      <c r="CJ38" s="7" t="s">
        <v>3</v>
      </c>
      <c r="CK38" s="7" t="s">
        <v>3</v>
      </c>
      <c r="CL38" s="7" t="s">
        <v>3</v>
      </c>
      <c r="CM38" s="7" t="s">
        <v>3</v>
      </c>
      <c r="CN38" s="7" t="s">
        <v>3</v>
      </c>
      <c r="CO38" s="7" t="s">
        <v>3</v>
      </c>
      <c r="CP38" s="7" t="s">
        <v>3</v>
      </c>
    </row>
    <row r="39" spans="1:94" x14ac:dyDescent="0.3">
      <c r="A39" s="6" t="s">
        <v>3</v>
      </c>
      <c r="B39" s="6" t="s">
        <v>3</v>
      </c>
      <c r="C39" s="6" t="s">
        <v>3</v>
      </c>
      <c r="D39" s="6" t="s">
        <v>3</v>
      </c>
      <c r="E39" s="6" t="s">
        <v>3</v>
      </c>
      <c r="F39" s="5">
        <v>1910</v>
      </c>
      <c r="G39" s="6" t="s">
        <v>3</v>
      </c>
      <c r="H39" s="6" t="s">
        <v>3</v>
      </c>
      <c r="I39" s="97">
        <v>156.30000000000001</v>
      </c>
      <c r="J39" s="6" t="s">
        <v>3</v>
      </c>
      <c r="K39" s="6" t="s">
        <v>3</v>
      </c>
      <c r="L39" s="6" t="s">
        <v>3</v>
      </c>
      <c r="M39" s="6" t="s">
        <v>3</v>
      </c>
      <c r="N39" s="97">
        <v>105.259</v>
      </c>
      <c r="O39" s="6" t="s">
        <v>3</v>
      </c>
      <c r="P39" s="6" t="s">
        <v>3</v>
      </c>
      <c r="Q39" s="6" t="s">
        <v>3</v>
      </c>
      <c r="R39" s="6" t="s">
        <v>3</v>
      </c>
      <c r="S39" s="6" t="s">
        <v>3</v>
      </c>
      <c r="T39" s="6" t="s">
        <v>3</v>
      </c>
      <c r="U39" s="6" t="s">
        <v>3</v>
      </c>
      <c r="V39" s="6" t="s">
        <v>3</v>
      </c>
      <c r="W39" s="3"/>
      <c r="X39" s="5">
        <v>1910</v>
      </c>
      <c r="Y39" s="6" t="s">
        <v>3</v>
      </c>
      <c r="Z39" s="6" t="s">
        <v>3</v>
      </c>
      <c r="AA39" s="6" t="s">
        <v>3</v>
      </c>
      <c r="AB39" s="6" t="s">
        <v>3</v>
      </c>
      <c r="AC39" s="6" t="s">
        <v>3</v>
      </c>
      <c r="AD39" s="6" t="s">
        <v>3</v>
      </c>
      <c r="AE39" s="6" t="s">
        <v>3</v>
      </c>
      <c r="AF39" s="6" t="s">
        <v>3</v>
      </c>
      <c r="AG39" s="6" t="s">
        <v>3</v>
      </c>
      <c r="AH39" s="6" t="s">
        <v>3</v>
      </c>
      <c r="AI39" s="6" t="s">
        <v>3</v>
      </c>
      <c r="AJ39" s="6" t="s">
        <v>3</v>
      </c>
      <c r="AK39" s="6" t="s">
        <v>3</v>
      </c>
      <c r="AL39" s="6" t="s">
        <v>3</v>
      </c>
      <c r="AM39" s="6" t="s">
        <v>3</v>
      </c>
      <c r="AN39" s="6" t="s">
        <v>3</v>
      </c>
      <c r="AO39" s="3"/>
      <c r="AP39" s="5">
        <v>1910</v>
      </c>
      <c r="AQ39" s="6" t="s">
        <v>3</v>
      </c>
      <c r="AR39" s="6" t="s">
        <v>3</v>
      </c>
      <c r="AS39" s="6" t="s">
        <v>3</v>
      </c>
      <c r="AT39" s="6" t="s">
        <v>3</v>
      </c>
      <c r="AU39" s="6" t="s">
        <v>3</v>
      </c>
      <c r="AV39" s="6" t="s">
        <v>3</v>
      </c>
      <c r="AW39" s="6" t="s">
        <v>3</v>
      </c>
      <c r="AX39" s="6" t="s">
        <v>3</v>
      </c>
      <c r="AY39" s="6" t="s">
        <v>3</v>
      </c>
      <c r="AZ39" s="6" t="s">
        <v>3</v>
      </c>
      <c r="BA39" s="6" t="s">
        <v>3</v>
      </c>
      <c r="BB39" s="6" t="s">
        <v>3</v>
      </c>
      <c r="BC39" s="6" t="s">
        <v>3</v>
      </c>
      <c r="BD39" s="6" t="s">
        <v>3</v>
      </c>
      <c r="BE39" s="6" t="s">
        <v>3</v>
      </c>
      <c r="BF39" s="6" t="s">
        <v>3</v>
      </c>
      <c r="BG39" s="4"/>
      <c r="BH39" s="5">
        <v>1910</v>
      </c>
      <c r="BI39" s="7" t="s">
        <v>3</v>
      </c>
      <c r="BJ39" s="7" t="s">
        <v>3</v>
      </c>
      <c r="BK39" s="7" t="s">
        <v>3</v>
      </c>
      <c r="BL39" s="7" t="s">
        <v>3</v>
      </c>
      <c r="BM39" s="7" t="s">
        <v>3</v>
      </c>
      <c r="BN39" s="7" t="s">
        <v>3</v>
      </c>
      <c r="BO39" s="7" t="s">
        <v>3</v>
      </c>
      <c r="BP39" s="7" t="s">
        <v>3</v>
      </c>
      <c r="BQ39" s="7" t="s">
        <v>3</v>
      </c>
      <c r="BR39" s="7" t="s">
        <v>3</v>
      </c>
      <c r="BS39" s="7" t="s">
        <v>3</v>
      </c>
      <c r="BT39" s="7" t="s">
        <v>3</v>
      </c>
      <c r="BU39" s="7" t="s">
        <v>3</v>
      </c>
      <c r="BV39" s="7" t="s">
        <v>3</v>
      </c>
      <c r="BW39" s="7" t="s">
        <v>3</v>
      </c>
      <c r="BX39" s="7" t="s">
        <v>3</v>
      </c>
      <c r="BY39" s="76"/>
      <c r="BZ39" s="5">
        <v>1910</v>
      </c>
      <c r="CA39" s="7" t="s">
        <v>3</v>
      </c>
      <c r="CB39" s="7" t="s">
        <v>3</v>
      </c>
      <c r="CC39" s="7" t="s">
        <v>3</v>
      </c>
      <c r="CD39" s="7" t="s">
        <v>3</v>
      </c>
      <c r="CE39" s="7" t="s">
        <v>3</v>
      </c>
      <c r="CF39" s="7" t="s">
        <v>3</v>
      </c>
      <c r="CG39" s="7" t="s">
        <v>3</v>
      </c>
      <c r="CH39" s="7" t="s">
        <v>3</v>
      </c>
      <c r="CI39" s="7" t="s">
        <v>3</v>
      </c>
      <c r="CJ39" s="7" t="s">
        <v>3</v>
      </c>
      <c r="CK39" s="7" t="s">
        <v>3</v>
      </c>
      <c r="CL39" s="7" t="s">
        <v>3</v>
      </c>
      <c r="CM39" s="7" t="s">
        <v>3</v>
      </c>
      <c r="CN39" s="7" t="s">
        <v>3</v>
      </c>
      <c r="CO39" s="7" t="s">
        <v>3</v>
      </c>
      <c r="CP39" s="7" t="s">
        <v>3</v>
      </c>
    </row>
    <row r="40" spans="1:94" x14ac:dyDescent="0.3">
      <c r="A40" s="6" t="s">
        <v>3</v>
      </c>
      <c r="B40" s="6" t="s">
        <v>3</v>
      </c>
      <c r="C40" s="6" t="s">
        <v>3</v>
      </c>
      <c r="D40" s="6" t="s">
        <v>3</v>
      </c>
      <c r="E40" s="6" t="s">
        <v>3</v>
      </c>
      <c r="F40" s="5">
        <v>1911</v>
      </c>
      <c r="G40" s="6" t="s">
        <v>3</v>
      </c>
      <c r="H40" s="6" t="s">
        <v>3</v>
      </c>
      <c r="I40" s="97">
        <v>163</v>
      </c>
      <c r="J40" s="6" t="s">
        <v>3</v>
      </c>
      <c r="K40" s="6" t="s">
        <v>3</v>
      </c>
      <c r="L40" s="6" t="s">
        <v>3</v>
      </c>
      <c r="M40" s="6" t="s">
        <v>3</v>
      </c>
      <c r="N40" s="97">
        <v>93.658000000000001</v>
      </c>
      <c r="O40" s="6" t="s">
        <v>3</v>
      </c>
      <c r="P40" s="6" t="s">
        <v>3</v>
      </c>
      <c r="Q40" s="6" t="s">
        <v>3</v>
      </c>
      <c r="R40" s="6" t="s">
        <v>3</v>
      </c>
      <c r="S40" s="6" t="s">
        <v>3</v>
      </c>
      <c r="T40" s="6" t="s">
        <v>3</v>
      </c>
      <c r="U40" s="6" t="s">
        <v>3</v>
      </c>
      <c r="V40" s="6" t="s">
        <v>3</v>
      </c>
      <c r="W40" s="3"/>
      <c r="X40" s="5">
        <v>1911</v>
      </c>
      <c r="Y40" s="6" t="s">
        <v>3</v>
      </c>
      <c r="Z40" s="6" t="s">
        <v>3</v>
      </c>
      <c r="AA40" s="6" t="s">
        <v>3</v>
      </c>
      <c r="AB40" s="6" t="s">
        <v>3</v>
      </c>
      <c r="AC40" s="6" t="s">
        <v>3</v>
      </c>
      <c r="AD40" s="6" t="s">
        <v>3</v>
      </c>
      <c r="AE40" s="6" t="s">
        <v>3</v>
      </c>
      <c r="AF40" s="6" t="s">
        <v>3</v>
      </c>
      <c r="AG40" s="6" t="s">
        <v>3</v>
      </c>
      <c r="AH40" s="6" t="s">
        <v>3</v>
      </c>
      <c r="AI40" s="6" t="s">
        <v>3</v>
      </c>
      <c r="AJ40" s="6" t="s">
        <v>3</v>
      </c>
      <c r="AK40" s="6" t="s">
        <v>3</v>
      </c>
      <c r="AL40" s="6" t="s">
        <v>3</v>
      </c>
      <c r="AM40" s="6" t="s">
        <v>3</v>
      </c>
      <c r="AN40" s="6" t="s">
        <v>3</v>
      </c>
      <c r="AO40" s="3"/>
      <c r="AP40" s="5">
        <v>1911</v>
      </c>
      <c r="AQ40" s="6" t="s">
        <v>3</v>
      </c>
      <c r="AR40" s="6" t="s">
        <v>3</v>
      </c>
      <c r="AS40" s="6" t="s">
        <v>3</v>
      </c>
      <c r="AT40" s="6" t="s">
        <v>3</v>
      </c>
      <c r="AU40" s="6" t="s">
        <v>3</v>
      </c>
      <c r="AV40" s="6" t="s">
        <v>3</v>
      </c>
      <c r="AW40" s="6" t="s">
        <v>3</v>
      </c>
      <c r="AX40" s="6" t="s">
        <v>3</v>
      </c>
      <c r="AY40" s="6" t="s">
        <v>3</v>
      </c>
      <c r="AZ40" s="6" t="s">
        <v>3</v>
      </c>
      <c r="BA40" s="6" t="s">
        <v>3</v>
      </c>
      <c r="BB40" s="6" t="s">
        <v>3</v>
      </c>
      <c r="BC40" s="6" t="s">
        <v>3</v>
      </c>
      <c r="BD40" s="6" t="s">
        <v>3</v>
      </c>
      <c r="BE40" s="6" t="s">
        <v>3</v>
      </c>
      <c r="BF40" s="6" t="s">
        <v>3</v>
      </c>
      <c r="BG40" s="4"/>
      <c r="BH40" s="5">
        <v>1911</v>
      </c>
      <c r="BI40" s="7" t="s">
        <v>3</v>
      </c>
      <c r="BJ40" s="7" t="s">
        <v>3</v>
      </c>
      <c r="BK40" s="7" t="s">
        <v>3</v>
      </c>
      <c r="BL40" s="7" t="s">
        <v>3</v>
      </c>
      <c r="BM40" s="7" t="s">
        <v>3</v>
      </c>
      <c r="BN40" s="7" t="s">
        <v>3</v>
      </c>
      <c r="BO40" s="7" t="s">
        <v>3</v>
      </c>
      <c r="BP40" s="7" t="s">
        <v>3</v>
      </c>
      <c r="BQ40" s="7" t="s">
        <v>3</v>
      </c>
      <c r="BR40" s="7" t="s">
        <v>3</v>
      </c>
      <c r="BS40" s="7" t="s">
        <v>3</v>
      </c>
      <c r="BT40" s="7" t="s">
        <v>3</v>
      </c>
      <c r="BU40" s="7" t="s">
        <v>3</v>
      </c>
      <c r="BV40" s="7" t="s">
        <v>3</v>
      </c>
      <c r="BW40" s="7" t="s">
        <v>3</v>
      </c>
      <c r="BX40" s="7" t="s">
        <v>3</v>
      </c>
      <c r="BY40" s="76"/>
      <c r="BZ40" s="5">
        <v>1911</v>
      </c>
      <c r="CA40" s="7" t="s">
        <v>3</v>
      </c>
      <c r="CB40" s="7" t="s">
        <v>3</v>
      </c>
      <c r="CC40" s="7" t="s">
        <v>3</v>
      </c>
      <c r="CD40" s="7" t="s">
        <v>3</v>
      </c>
      <c r="CE40" s="7" t="s">
        <v>3</v>
      </c>
      <c r="CF40" s="7" t="s">
        <v>3</v>
      </c>
      <c r="CG40" s="7" t="s">
        <v>3</v>
      </c>
      <c r="CH40" s="7" t="s">
        <v>3</v>
      </c>
      <c r="CI40" s="7" t="s">
        <v>3</v>
      </c>
      <c r="CJ40" s="7" t="s">
        <v>3</v>
      </c>
      <c r="CK40" s="7" t="s">
        <v>3</v>
      </c>
      <c r="CL40" s="7" t="s">
        <v>3</v>
      </c>
      <c r="CM40" s="7" t="s">
        <v>3</v>
      </c>
      <c r="CN40" s="7" t="s">
        <v>3</v>
      </c>
      <c r="CO40" s="7" t="s">
        <v>3</v>
      </c>
      <c r="CP40" s="7" t="s">
        <v>3</v>
      </c>
    </row>
    <row r="41" spans="1:94" x14ac:dyDescent="0.3">
      <c r="A41" s="6" t="s">
        <v>3</v>
      </c>
      <c r="B41" s="6" t="s">
        <v>3</v>
      </c>
      <c r="C41" s="6" t="s">
        <v>3</v>
      </c>
      <c r="D41" s="6" t="s">
        <v>3</v>
      </c>
      <c r="E41" s="6" t="s">
        <v>3</v>
      </c>
      <c r="F41" s="5">
        <v>1912</v>
      </c>
      <c r="G41" s="6" t="s">
        <v>3</v>
      </c>
      <c r="H41" s="6" t="s">
        <v>3</v>
      </c>
      <c r="I41" s="97">
        <v>169.5</v>
      </c>
      <c r="J41" s="6" t="s">
        <v>3</v>
      </c>
      <c r="K41" s="6" t="s">
        <v>3</v>
      </c>
      <c r="L41" s="6" t="s">
        <v>3</v>
      </c>
      <c r="M41" s="6" t="s">
        <v>3</v>
      </c>
      <c r="N41" s="97">
        <v>96.950999999999993</v>
      </c>
      <c r="O41" s="6" t="s">
        <v>3</v>
      </c>
      <c r="P41" s="6" t="s">
        <v>3</v>
      </c>
      <c r="Q41" s="6" t="s">
        <v>3</v>
      </c>
      <c r="R41" s="6" t="s">
        <v>3</v>
      </c>
      <c r="S41" s="6" t="s">
        <v>3</v>
      </c>
      <c r="T41" s="6" t="s">
        <v>3</v>
      </c>
      <c r="U41" s="6" t="s">
        <v>3</v>
      </c>
      <c r="V41" s="6" t="s">
        <v>3</v>
      </c>
      <c r="W41" s="3"/>
      <c r="X41" s="5">
        <v>1912</v>
      </c>
      <c r="Y41" s="6" t="s">
        <v>3</v>
      </c>
      <c r="Z41" s="6" t="s">
        <v>3</v>
      </c>
      <c r="AA41" s="6" t="s">
        <v>3</v>
      </c>
      <c r="AB41" s="6" t="s">
        <v>3</v>
      </c>
      <c r="AC41" s="6" t="s">
        <v>3</v>
      </c>
      <c r="AD41" s="6" t="s">
        <v>3</v>
      </c>
      <c r="AE41" s="6" t="s">
        <v>3</v>
      </c>
      <c r="AF41" s="6" t="s">
        <v>3</v>
      </c>
      <c r="AG41" s="6" t="s">
        <v>3</v>
      </c>
      <c r="AH41" s="6" t="s">
        <v>3</v>
      </c>
      <c r="AI41" s="6" t="s">
        <v>3</v>
      </c>
      <c r="AJ41" s="6" t="s">
        <v>3</v>
      </c>
      <c r="AK41" s="6" t="s">
        <v>3</v>
      </c>
      <c r="AL41" s="6" t="s">
        <v>3</v>
      </c>
      <c r="AM41" s="6" t="s">
        <v>3</v>
      </c>
      <c r="AN41" s="6" t="s">
        <v>3</v>
      </c>
      <c r="AO41" s="3"/>
      <c r="AP41" s="5">
        <v>1912</v>
      </c>
      <c r="AQ41" s="6" t="s">
        <v>3</v>
      </c>
      <c r="AR41" s="6" t="s">
        <v>3</v>
      </c>
      <c r="AS41" s="6" t="s">
        <v>3</v>
      </c>
      <c r="AT41" s="6" t="s">
        <v>3</v>
      </c>
      <c r="AU41" s="6" t="s">
        <v>3</v>
      </c>
      <c r="AV41" s="6" t="s">
        <v>3</v>
      </c>
      <c r="AW41" s="6" t="s">
        <v>3</v>
      </c>
      <c r="AX41" s="6" t="s">
        <v>3</v>
      </c>
      <c r="AY41" s="6" t="s">
        <v>3</v>
      </c>
      <c r="AZ41" s="6" t="s">
        <v>3</v>
      </c>
      <c r="BA41" s="6" t="s">
        <v>3</v>
      </c>
      <c r="BB41" s="6" t="s">
        <v>3</v>
      </c>
      <c r="BC41" s="6" t="s">
        <v>3</v>
      </c>
      <c r="BD41" s="6" t="s">
        <v>3</v>
      </c>
      <c r="BE41" s="6" t="s">
        <v>3</v>
      </c>
      <c r="BF41" s="6" t="s">
        <v>3</v>
      </c>
      <c r="BG41" s="4"/>
      <c r="BH41" s="5">
        <v>1912</v>
      </c>
      <c r="BI41" s="7" t="s">
        <v>3</v>
      </c>
      <c r="BJ41" s="7" t="s">
        <v>3</v>
      </c>
      <c r="BK41" s="7" t="s">
        <v>3</v>
      </c>
      <c r="BL41" s="7" t="s">
        <v>3</v>
      </c>
      <c r="BM41" s="7" t="s">
        <v>3</v>
      </c>
      <c r="BN41" s="7" t="s">
        <v>3</v>
      </c>
      <c r="BO41" s="7" t="s">
        <v>3</v>
      </c>
      <c r="BP41" s="7" t="s">
        <v>3</v>
      </c>
      <c r="BQ41" s="7" t="s">
        <v>3</v>
      </c>
      <c r="BR41" s="7" t="s">
        <v>3</v>
      </c>
      <c r="BS41" s="7" t="s">
        <v>3</v>
      </c>
      <c r="BT41" s="7" t="s">
        <v>3</v>
      </c>
      <c r="BU41" s="7" t="s">
        <v>3</v>
      </c>
      <c r="BV41" s="7" t="s">
        <v>3</v>
      </c>
      <c r="BW41" s="7" t="s">
        <v>3</v>
      </c>
      <c r="BX41" s="7" t="s">
        <v>3</v>
      </c>
      <c r="BY41" s="76"/>
      <c r="BZ41" s="5">
        <v>1912</v>
      </c>
      <c r="CA41" s="7" t="s">
        <v>3</v>
      </c>
      <c r="CB41" s="7" t="s">
        <v>3</v>
      </c>
      <c r="CC41" s="7" t="s">
        <v>3</v>
      </c>
      <c r="CD41" s="7" t="s">
        <v>3</v>
      </c>
      <c r="CE41" s="7" t="s">
        <v>3</v>
      </c>
      <c r="CF41" s="7" t="s">
        <v>3</v>
      </c>
      <c r="CG41" s="7" t="s">
        <v>3</v>
      </c>
      <c r="CH41" s="7" t="s">
        <v>3</v>
      </c>
      <c r="CI41" s="7" t="s">
        <v>3</v>
      </c>
      <c r="CJ41" s="7" t="s">
        <v>3</v>
      </c>
      <c r="CK41" s="7" t="s">
        <v>3</v>
      </c>
      <c r="CL41" s="7" t="s">
        <v>3</v>
      </c>
      <c r="CM41" s="7" t="s">
        <v>3</v>
      </c>
      <c r="CN41" s="7" t="s">
        <v>3</v>
      </c>
      <c r="CO41" s="7" t="s">
        <v>3</v>
      </c>
      <c r="CP41" s="7" t="s">
        <v>3</v>
      </c>
    </row>
    <row r="42" spans="1:94" x14ac:dyDescent="0.3">
      <c r="A42" s="6" t="s">
        <v>3</v>
      </c>
      <c r="B42" s="6" t="s">
        <v>3</v>
      </c>
      <c r="C42" s="6" t="s">
        <v>3</v>
      </c>
      <c r="D42" s="6" t="s">
        <v>3</v>
      </c>
      <c r="E42" s="6" t="s">
        <v>3</v>
      </c>
      <c r="F42" s="5">
        <v>1913</v>
      </c>
      <c r="G42" s="6" t="s">
        <v>3</v>
      </c>
      <c r="H42" s="6" t="s">
        <v>3</v>
      </c>
      <c r="I42" s="97">
        <v>144.9</v>
      </c>
      <c r="J42" s="6" t="s">
        <v>3</v>
      </c>
      <c r="K42" s="6" t="s">
        <v>3</v>
      </c>
      <c r="L42" s="6" t="s">
        <v>3</v>
      </c>
      <c r="M42" s="6" t="s">
        <v>3</v>
      </c>
      <c r="N42" s="97">
        <v>76.849999999999994</v>
      </c>
      <c r="O42" s="6" t="s">
        <v>3</v>
      </c>
      <c r="P42" s="6" t="s">
        <v>3</v>
      </c>
      <c r="Q42" s="6" t="s">
        <v>3</v>
      </c>
      <c r="R42" s="6" t="s">
        <v>3</v>
      </c>
      <c r="S42" s="6" t="s">
        <v>3</v>
      </c>
      <c r="T42" s="6" t="s">
        <v>3</v>
      </c>
      <c r="U42" s="6" t="s">
        <v>3</v>
      </c>
      <c r="V42" s="6" t="s">
        <v>3</v>
      </c>
      <c r="W42" s="3"/>
      <c r="X42" s="5">
        <v>1913</v>
      </c>
      <c r="Y42" s="6" t="s">
        <v>3</v>
      </c>
      <c r="Z42" s="6" t="s">
        <v>3</v>
      </c>
      <c r="AA42" s="6" t="s">
        <v>3</v>
      </c>
      <c r="AB42" s="6" t="s">
        <v>3</v>
      </c>
      <c r="AC42" s="6" t="s">
        <v>3</v>
      </c>
      <c r="AD42" s="6" t="s">
        <v>3</v>
      </c>
      <c r="AE42" s="6" t="s">
        <v>3</v>
      </c>
      <c r="AF42" s="6" t="s">
        <v>3</v>
      </c>
      <c r="AG42" s="6" t="s">
        <v>3</v>
      </c>
      <c r="AH42" s="6" t="s">
        <v>3</v>
      </c>
      <c r="AI42" s="6" t="s">
        <v>3</v>
      </c>
      <c r="AJ42" s="6" t="s">
        <v>3</v>
      </c>
      <c r="AK42" s="6" t="s">
        <v>3</v>
      </c>
      <c r="AL42" s="6" t="s">
        <v>3</v>
      </c>
      <c r="AM42" s="6" t="s">
        <v>3</v>
      </c>
      <c r="AN42" s="6" t="s">
        <v>3</v>
      </c>
      <c r="AO42" s="3"/>
      <c r="AP42" s="5">
        <v>1913</v>
      </c>
      <c r="AQ42" s="6" t="s">
        <v>3</v>
      </c>
      <c r="AR42" s="6" t="s">
        <v>3</v>
      </c>
      <c r="AS42" s="6" t="s">
        <v>3</v>
      </c>
      <c r="AT42" s="6" t="s">
        <v>3</v>
      </c>
      <c r="AU42" s="6" t="s">
        <v>3</v>
      </c>
      <c r="AV42" s="6" t="s">
        <v>3</v>
      </c>
      <c r="AW42" s="6" t="s">
        <v>3</v>
      </c>
      <c r="AX42" s="6" t="s">
        <v>3</v>
      </c>
      <c r="AY42" s="6" t="s">
        <v>3</v>
      </c>
      <c r="AZ42" s="6" t="s">
        <v>3</v>
      </c>
      <c r="BA42" s="6" t="s">
        <v>3</v>
      </c>
      <c r="BB42" s="6" t="s">
        <v>3</v>
      </c>
      <c r="BC42" s="6" t="s">
        <v>3</v>
      </c>
      <c r="BD42" s="6" t="s">
        <v>3</v>
      </c>
      <c r="BE42" s="6" t="s">
        <v>3</v>
      </c>
      <c r="BF42" s="6" t="s">
        <v>3</v>
      </c>
      <c r="BG42" s="4"/>
      <c r="BH42" s="5">
        <v>1913</v>
      </c>
      <c r="BI42" s="7" t="s">
        <v>3</v>
      </c>
      <c r="BJ42" s="7" t="s">
        <v>3</v>
      </c>
      <c r="BK42" s="7" t="s">
        <v>3</v>
      </c>
      <c r="BL42" s="7" t="s">
        <v>3</v>
      </c>
      <c r="BM42" s="7" t="s">
        <v>3</v>
      </c>
      <c r="BN42" s="7" t="s">
        <v>3</v>
      </c>
      <c r="BO42" s="7" t="s">
        <v>3</v>
      </c>
      <c r="BP42" s="7" t="s">
        <v>3</v>
      </c>
      <c r="BQ42" s="7" t="s">
        <v>3</v>
      </c>
      <c r="BR42" s="7" t="s">
        <v>3</v>
      </c>
      <c r="BS42" s="7" t="s">
        <v>3</v>
      </c>
      <c r="BT42" s="7" t="s">
        <v>3</v>
      </c>
      <c r="BU42" s="7" t="s">
        <v>3</v>
      </c>
      <c r="BV42" s="7" t="s">
        <v>3</v>
      </c>
      <c r="BW42" s="7" t="s">
        <v>3</v>
      </c>
      <c r="BX42" s="7" t="s">
        <v>3</v>
      </c>
      <c r="BY42" s="76"/>
      <c r="BZ42" s="5">
        <v>1913</v>
      </c>
      <c r="CA42" s="7" t="s">
        <v>3</v>
      </c>
      <c r="CB42" s="7" t="s">
        <v>3</v>
      </c>
      <c r="CC42" s="7" t="s">
        <v>3</v>
      </c>
      <c r="CD42" s="7" t="s">
        <v>3</v>
      </c>
      <c r="CE42" s="7" t="s">
        <v>3</v>
      </c>
      <c r="CF42" s="7" t="s">
        <v>3</v>
      </c>
      <c r="CG42" s="7" t="s">
        <v>3</v>
      </c>
      <c r="CH42" s="7" t="s">
        <v>3</v>
      </c>
      <c r="CI42" s="7" t="s">
        <v>3</v>
      </c>
      <c r="CJ42" s="7" t="s">
        <v>3</v>
      </c>
      <c r="CK42" s="7" t="s">
        <v>3</v>
      </c>
      <c r="CL42" s="7" t="s">
        <v>3</v>
      </c>
      <c r="CM42" s="7" t="s">
        <v>3</v>
      </c>
      <c r="CN42" s="7" t="s">
        <v>3</v>
      </c>
      <c r="CO42" s="7" t="s">
        <v>3</v>
      </c>
      <c r="CP42" s="7" t="s">
        <v>3</v>
      </c>
    </row>
    <row r="43" spans="1:94" x14ac:dyDescent="0.3">
      <c r="A43" s="6" t="s">
        <v>3</v>
      </c>
      <c r="B43" s="6" t="s">
        <v>3</v>
      </c>
      <c r="C43" s="6" t="s">
        <v>3</v>
      </c>
      <c r="D43" s="6" t="s">
        <v>3</v>
      </c>
      <c r="E43" s="6" t="s">
        <v>3</v>
      </c>
      <c r="F43" s="5">
        <v>1914</v>
      </c>
      <c r="G43" s="6" t="s">
        <v>3</v>
      </c>
      <c r="H43" s="6" t="s">
        <v>3</v>
      </c>
      <c r="I43" s="97">
        <v>118.8</v>
      </c>
      <c r="J43" s="6" t="s">
        <v>3</v>
      </c>
      <c r="K43" s="6" t="s">
        <v>3</v>
      </c>
      <c r="L43" s="6" t="s">
        <v>3</v>
      </c>
      <c r="M43" s="6" t="s">
        <v>3</v>
      </c>
      <c r="N43" s="97">
        <v>40.335999999999999</v>
      </c>
      <c r="O43" s="6" t="s">
        <v>3</v>
      </c>
      <c r="P43" s="6" t="s">
        <v>3</v>
      </c>
      <c r="Q43" s="6" t="s">
        <v>3</v>
      </c>
      <c r="R43" s="6" t="s">
        <v>3</v>
      </c>
      <c r="S43" s="6" t="s">
        <v>3</v>
      </c>
      <c r="T43" s="6" t="s">
        <v>3</v>
      </c>
      <c r="U43" s="6" t="s">
        <v>3</v>
      </c>
      <c r="V43" s="6" t="s">
        <v>3</v>
      </c>
      <c r="W43" s="3"/>
      <c r="X43" s="5">
        <v>1914</v>
      </c>
      <c r="Y43" s="6" t="s">
        <v>3</v>
      </c>
      <c r="Z43" s="6" t="s">
        <v>3</v>
      </c>
      <c r="AA43" s="6" t="s">
        <v>3</v>
      </c>
      <c r="AB43" s="6" t="s">
        <v>3</v>
      </c>
      <c r="AC43" s="6" t="s">
        <v>3</v>
      </c>
      <c r="AD43" s="6" t="s">
        <v>3</v>
      </c>
      <c r="AE43" s="6" t="s">
        <v>3</v>
      </c>
      <c r="AF43" s="6" t="s">
        <v>3</v>
      </c>
      <c r="AG43" s="6" t="s">
        <v>3</v>
      </c>
      <c r="AH43" s="6" t="s">
        <v>3</v>
      </c>
      <c r="AI43" s="6" t="s">
        <v>3</v>
      </c>
      <c r="AJ43" s="6" t="s">
        <v>3</v>
      </c>
      <c r="AK43" s="6" t="s">
        <v>3</v>
      </c>
      <c r="AL43" s="6" t="s">
        <v>3</v>
      </c>
      <c r="AM43" s="6" t="s">
        <v>3</v>
      </c>
      <c r="AN43" s="6" t="s">
        <v>3</v>
      </c>
      <c r="AO43" s="3"/>
      <c r="AP43" s="5">
        <v>1914</v>
      </c>
      <c r="AQ43" s="6" t="s">
        <v>3</v>
      </c>
      <c r="AR43" s="6" t="s">
        <v>3</v>
      </c>
      <c r="AS43" s="6" t="s">
        <v>3</v>
      </c>
      <c r="AT43" s="6" t="s">
        <v>3</v>
      </c>
      <c r="AU43" s="6" t="s">
        <v>3</v>
      </c>
      <c r="AV43" s="6" t="s">
        <v>3</v>
      </c>
      <c r="AW43" s="6" t="s">
        <v>3</v>
      </c>
      <c r="AX43" s="6" t="s">
        <v>3</v>
      </c>
      <c r="AY43" s="6" t="s">
        <v>3</v>
      </c>
      <c r="AZ43" s="6" t="s">
        <v>3</v>
      </c>
      <c r="BA43" s="6" t="s">
        <v>3</v>
      </c>
      <c r="BB43" s="6" t="s">
        <v>3</v>
      </c>
      <c r="BC43" s="6" t="s">
        <v>3</v>
      </c>
      <c r="BD43" s="6" t="s">
        <v>3</v>
      </c>
      <c r="BE43" s="6" t="s">
        <v>3</v>
      </c>
      <c r="BF43" s="6" t="s">
        <v>3</v>
      </c>
      <c r="BG43" s="4"/>
      <c r="BH43" s="5">
        <v>1914</v>
      </c>
      <c r="BI43" s="7" t="s">
        <v>3</v>
      </c>
      <c r="BJ43" s="7" t="s">
        <v>3</v>
      </c>
      <c r="BK43" s="7" t="s">
        <v>3</v>
      </c>
      <c r="BL43" s="7" t="s">
        <v>3</v>
      </c>
      <c r="BM43" s="7" t="s">
        <v>3</v>
      </c>
      <c r="BN43" s="7" t="s">
        <v>3</v>
      </c>
      <c r="BO43" s="7" t="s">
        <v>3</v>
      </c>
      <c r="BP43" s="7" t="s">
        <v>3</v>
      </c>
      <c r="BQ43" s="7" t="s">
        <v>3</v>
      </c>
      <c r="BR43" s="7" t="s">
        <v>3</v>
      </c>
      <c r="BS43" s="7" t="s">
        <v>3</v>
      </c>
      <c r="BT43" s="7" t="s">
        <v>3</v>
      </c>
      <c r="BU43" s="7" t="s">
        <v>3</v>
      </c>
      <c r="BV43" s="7" t="s">
        <v>3</v>
      </c>
      <c r="BW43" s="7" t="s">
        <v>3</v>
      </c>
      <c r="BX43" s="7" t="s">
        <v>3</v>
      </c>
      <c r="BY43" s="76"/>
      <c r="BZ43" s="5">
        <v>1914</v>
      </c>
      <c r="CA43" s="7" t="s">
        <v>3</v>
      </c>
      <c r="CB43" s="7" t="s">
        <v>3</v>
      </c>
      <c r="CC43" s="7" t="s">
        <v>3</v>
      </c>
      <c r="CD43" s="7" t="s">
        <v>3</v>
      </c>
      <c r="CE43" s="7" t="s">
        <v>3</v>
      </c>
      <c r="CF43" s="7" t="s">
        <v>3</v>
      </c>
      <c r="CG43" s="7" t="s">
        <v>3</v>
      </c>
      <c r="CH43" s="7" t="s">
        <v>3</v>
      </c>
      <c r="CI43" s="7" t="s">
        <v>3</v>
      </c>
      <c r="CJ43" s="7" t="s">
        <v>3</v>
      </c>
      <c r="CK43" s="7" t="s">
        <v>3</v>
      </c>
      <c r="CL43" s="7" t="s">
        <v>3</v>
      </c>
      <c r="CM43" s="7" t="s">
        <v>3</v>
      </c>
      <c r="CN43" s="7" t="s">
        <v>3</v>
      </c>
      <c r="CO43" s="7" t="s">
        <v>3</v>
      </c>
      <c r="CP43" s="7" t="s">
        <v>3</v>
      </c>
    </row>
    <row r="44" spans="1:94" x14ac:dyDescent="0.3">
      <c r="A44" s="6" t="s">
        <v>3</v>
      </c>
      <c r="B44" s="6" t="s">
        <v>3</v>
      </c>
      <c r="C44" s="6" t="s">
        <v>3</v>
      </c>
      <c r="D44" s="6" t="s">
        <v>3</v>
      </c>
      <c r="E44" s="6" t="s">
        <v>3</v>
      </c>
      <c r="F44" s="5">
        <v>1915</v>
      </c>
      <c r="G44" s="6" t="s">
        <v>3</v>
      </c>
      <c r="H44" s="6" t="s">
        <v>3</v>
      </c>
      <c r="I44" s="97">
        <v>155.80000000000001</v>
      </c>
      <c r="J44" s="6" t="s">
        <v>3</v>
      </c>
      <c r="K44" s="6" t="s">
        <v>3</v>
      </c>
      <c r="L44" s="6" t="s">
        <v>3</v>
      </c>
      <c r="M44" s="6" t="s">
        <v>3</v>
      </c>
      <c r="N44" s="97">
        <v>53.546999999999997</v>
      </c>
      <c r="O44" s="6" t="s">
        <v>3</v>
      </c>
      <c r="P44" s="6" t="s">
        <v>3</v>
      </c>
      <c r="Q44" s="6" t="s">
        <v>3</v>
      </c>
      <c r="R44" s="6" t="s">
        <v>3</v>
      </c>
      <c r="S44" s="6" t="s">
        <v>3</v>
      </c>
      <c r="T44" s="6" t="s">
        <v>3</v>
      </c>
      <c r="U44" s="6" t="s">
        <v>3</v>
      </c>
      <c r="V44" s="6" t="s">
        <v>3</v>
      </c>
      <c r="W44" s="3"/>
      <c r="X44" s="5">
        <v>1915</v>
      </c>
      <c r="Y44" s="6" t="s">
        <v>3</v>
      </c>
      <c r="Z44" s="6" t="s">
        <v>3</v>
      </c>
      <c r="AA44" s="6" t="s">
        <v>3</v>
      </c>
      <c r="AB44" s="6" t="s">
        <v>3</v>
      </c>
      <c r="AC44" s="6" t="s">
        <v>3</v>
      </c>
      <c r="AD44" s="6" t="s">
        <v>3</v>
      </c>
      <c r="AE44" s="6" t="s">
        <v>3</v>
      </c>
      <c r="AF44" s="6" t="s">
        <v>3</v>
      </c>
      <c r="AG44" s="6" t="s">
        <v>3</v>
      </c>
      <c r="AH44" s="6" t="s">
        <v>3</v>
      </c>
      <c r="AI44" s="6" t="s">
        <v>3</v>
      </c>
      <c r="AJ44" s="6" t="s">
        <v>3</v>
      </c>
      <c r="AK44" s="6" t="s">
        <v>3</v>
      </c>
      <c r="AL44" s="6" t="s">
        <v>3</v>
      </c>
      <c r="AM44" s="6" t="s">
        <v>3</v>
      </c>
      <c r="AN44" s="6" t="s">
        <v>3</v>
      </c>
      <c r="AO44" s="3"/>
      <c r="AP44" s="5">
        <v>1915</v>
      </c>
      <c r="AQ44" s="6" t="s">
        <v>3</v>
      </c>
      <c r="AR44" s="6" t="s">
        <v>3</v>
      </c>
      <c r="AS44" s="6" t="s">
        <v>3</v>
      </c>
      <c r="AT44" s="6" t="s">
        <v>3</v>
      </c>
      <c r="AU44" s="6" t="s">
        <v>3</v>
      </c>
      <c r="AV44" s="6" t="s">
        <v>3</v>
      </c>
      <c r="AW44" s="6" t="s">
        <v>3</v>
      </c>
      <c r="AX44" s="6" t="s">
        <v>3</v>
      </c>
      <c r="AY44" s="6" t="s">
        <v>3</v>
      </c>
      <c r="AZ44" s="6" t="s">
        <v>3</v>
      </c>
      <c r="BA44" s="6" t="s">
        <v>3</v>
      </c>
      <c r="BB44" s="6" t="s">
        <v>3</v>
      </c>
      <c r="BC44" s="6" t="s">
        <v>3</v>
      </c>
      <c r="BD44" s="6" t="s">
        <v>3</v>
      </c>
      <c r="BE44" s="6" t="s">
        <v>3</v>
      </c>
      <c r="BF44" s="6" t="s">
        <v>3</v>
      </c>
      <c r="BG44" s="4"/>
      <c r="BH44" s="5">
        <v>1915</v>
      </c>
      <c r="BI44" s="7" t="s">
        <v>3</v>
      </c>
      <c r="BJ44" s="7" t="s">
        <v>3</v>
      </c>
      <c r="BK44" s="7" t="s">
        <v>3</v>
      </c>
      <c r="BL44" s="7" t="s">
        <v>3</v>
      </c>
      <c r="BM44" s="7" t="s">
        <v>3</v>
      </c>
      <c r="BN44" s="7" t="s">
        <v>3</v>
      </c>
      <c r="BO44" s="7" t="s">
        <v>3</v>
      </c>
      <c r="BP44" s="7" t="s">
        <v>3</v>
      </c>
      <c r="BQ44" s="7" t="s">
        <v>3</v>
      </c>
      <c r="BR44" s="7" t="s">
        <v>3</v>
      </c>
      <c r="BS44" s="7" t="s">
        <v>3</v>
      </c>
      <c r="BT44" s="7" t="s">
        <v>3</v>
      </c>
      <c r="BU44" s="7" t="s">
        <v>3</v>
      </c>
      <c r="BV44" s="7" t="s">
        <v>3</v>
      </c>
      <c r="BW44" s="7" t="s">
        <v>3</v>
      </c>
      <c r="BX44" s="7" t="s">
        <v>3</v>
      </c>
      <c r="BY44" s="76"/>
      <c r="BZ44" s="5">
        <v>1915</v>
      </c>
      <c r="CA44" s="7" t="s">
        <v>3</v>
      </c>
      <c r="CB44" s="7" t="s">
        <v>3</v>
      </c>
      <c r="CC44" s="7" t="s">
        <v>3</v>
      </c>
      <c r="CD44" s="7" t="s">
        <v>3</v>
      </c>
      <c r="CE44" s="7" t="s">
        <v>3</v>
      </c>
      <c r="CF44" s="7" t="s">
        <v>3</v>
      </c>
      <c r="CG44" s="7" t="s">
        <v>3</v>
      </c>
      <c r="CH44" s="7" t="s">
        <v>3</v>
      </c>
      <c r="CI44" s="7" t="s">
        <v>3</v>
      </c>
      <c r="CJ44" s="7" t="s">
        <v>3</v>
      </c>
      <c r="CK44" s="7" t="s">
        <v>3</v>
      </c>
      <c r="CL44" s="7" t="s">
        <v>3</v>
      </c>
      <c r="CM44" s="7" t="s">
        <v>3</v>
      </c>
      <c r="CN44" s="7" t="s">
        <v>3</v>
      </c>
      <c r="CO44" s="7" t="s">
        <v>3</v>
      </c>
      <c r="CP44" s="7" t="s">
        <v>3</v>
      </c>
    </row>
    <row r="45" spans="1:94" x14ac:dyDescent="0.3">
      <c r="A45" s="6" t="s">
        <v>3</v>
      </c>
      <c r="B45" s="6" t="s">
        <v>3</v>
      </c>
      <c r="C45" s="6" t="s">
        <v>3</v>
      </c>
      <c r="D45" s="6" t="s">
        <v>3</v>
      </c>
      <c r="E45" s="6" t="s">
        <v>3</v>
      </c>
      <c r="F45" s="5">
        <v>1916</v>
      </c>
      <c r="G45" s="6" t="s">
        <v>3</v>
      </c>
      <c r="H45" s="6" t="s">
        <v>3</v>
      </c>
      <c r="I45" s="97">
        <v>163.4</v>
      </c>
      <c r="J45" s="6" t="s">
        <v>3</v>
      </c>
      <c r="K45" s="6" t="s">
        <v>3</v>
      </c>
      <c r="L45" s="6" t="s">
        <v>3</v>
      </c>
      <c r="M45" s="6" t="s">
        <v>3</v>
      </c>
      <c r="N45" s="97">
        <v>92.308000000000007</v>
      </c>
      <c r="O45" s="6" t="s">
        <v>3</v>
      </c>
      <c r="P45" s="6" t="s">
        <v>3</v>
      </c>
      <c r="Q45" s="6" t="s">
        <v>3</v>
      </c>
      <c r="R45" s="6" t="s">
        <v>3</v>
      </c>
      <c r="S45" s="6" t="s">
        <v>3</v>
      </c>
      <c r="T45" s="6" t="s">
        <v>3</v>
      </c>
      <c r="U45" s="6" t="s">
        <v>3</v>
      </c>
      <c r="V45" s="6" t="s">
        <v>3</v>
      </c>
      <c r="W45" s="3"/>
      <c r="X45" s="5">
        <v>1916</v>
      </c>
      <c r="Y45" s="6" t="s">
        <v>3</v>
      </c>
      <c r="Z45" s="6" t="s">
        <v>3</v>
      </c>
      <c r="AA45" s="6" t="s">
        <v>3</v>
      </c>
      <c r="AB45" s="6" t="s">
        <v>3</v>
      </c>
      <c r="AC45" s="6" t="s">
        <v>3</v>
      </c>
      <c r="AD45" s="6" t="s">
        <v>3</v>
      </c>
      <c r="AE45" s="6" t="s">
        <v>3</v>
      </c>
      <c r="AF45" s="6" t="s">
        <v>3</v>
      </c>
      <c r="AG45" s="6" t="s">
        <v>3</v>
      </c>
      <c r="AH45" s="6" t="s">
        <v>3</v>
      </c>
      <c r="AI45" s="6" t="s">
        <v>3</v>
      </c>
      <c r="AJ45" s="6" t="s">
        <v>3</v>
      </c>
      <c r="AK45" s="6" t="s">
        <v>3</v>
      </c>
      <c r="AL45" s="6" t="s">
        <v>3</v>
      </c>
      <c r="AM45" s="6" t="s">
        <v>3</v>
      </c>
      <c r="AN45" s="6" t="s">
        <v>3</v>
      </c>
      <c r="AO45" s="3"/>
      <c r="AP45" s="5">
        <v>1916</v>
      </c>
      <c r="AQ45" s="6" t="s">
        <v>3</v>
      </c>
      <c r="AR45" s="6" t="s">
        <v>3</v>
      </c>
      <c r="AS45" s="6" t="s">
        <v>3</v>
      </c>
      <c r="AT45" s="6" t="s">
        <v>3</v>
      </c>
      <c r="AU45" s="6" t="s">
        <v>3</v>
      </c>
      <c r="AV45" s="6" t="s">
        <v>3</v>
      </c>
      <c r="AW45" s="6" t="s">
        <v>3</v>
      </c>
      <c r="AX45" s="6" t="s">
        <v>3</v>
      </c>
      <c r="AY45" s="6" t="s">
        <v>3</v>
      </c>
      <c r="AZ45" s="6" t="s">
        <v>3</v>
      </c>
      <c r="BA45" s="6" t="s">
        <v>3</v>
      </c>
      <c r="BB45" s="6" t="s">
        <v>3</v>
      </c>
      <c r="BC45" s="6" t="s">
        <v>3</v>
      </c>
      <c r="BD45" s="6" t="s">
        <v>3</v>
      </c>
      <c r="BE45" s="6" t="s">
        <v>3</v>
      </c>
      <c r="BF45" s="6" t="s">
        <v>3</v>
      </c>
      <c r="BG45" s="4"/>
      <c r="BH45" s="5">
        <v>1916</v>
      </c>
      <c r="BI45" s="7" t="s">
        <v>3</v>
      </c>
      <c r="BJ45" s="7" t="s">
        <v>3</v>
      </c>
      <c r="BK45" s="7" t="s">
        <v>3</v>
      </c>
      <c r="BL45" s="7" t="s">
        <v>3</v>
      </c>
      <c r="BM45" s="7" t="s">
        <v>3</v>
      </c>
      <c r="BN45" s="7" t="s">
        <v>3</v>
      </c>
      <c r="BO45" s="7" t="s">
        <v>3</v>
      </c>
      <c r="BP45" s="7" t="s">
        <v>3</v>
      </c>
      <c r="BQ45" s="7" t="s">
        <v>3</v>
      </c>
      <c r="BR45" s="7" t="s">
        <v>3</v>
      </c>
      <c r="BS45" s="7" t="s">
        <v>3</v>
      </c>
      <c r="BT45" s="7" t="s">
        <v>3</v>
      </c>
      <c r="BU45" s="7" t="s">
        <v>3</v>
      </c>
      <c r="BV45" s="7" t="s">
        <v>3</v>
      </c>
      <c r="BW45" s="7" t="s">
        <v>3</v>
      </c>
      <c r="BX45" s="7" t="s">
        <v>3</v>
      </c>
      <c r="BY45" s="76"/>
      <c r="BZ45" s="5">
        <v>1916</v>
      </c>
      <c r="CA45" s="7" t="s">
        <v>3</v>
      </c>
      <c r="CB45" s="7" t="s">
        <v>3</v>
      </c>
      <c r="CC45" s="7" t="s">
        <v>3</v>
      </c>
      <c r="CD45" s="7" t="s">
        <v>3</v>
      </c>
      <c r="CE45" s="7" t="s">
        <v>3</v>
      </c>
      <c r="CF45" s="7" t="s">
        <v>3</v>
      </c>
      <c r="CG45" s="7" t="s">
        <v>3</v>
      </c>
      <c r="CH45" s="7" t="s">
        <v>3</v>
      </c>
      <c r="CI45" s="7" t="s">
        <v>3</v>
      </c>
      <c r="CJ45" s="7" t="s">
        <v>3</v>
      </c>
      <c r="CK45" s="7" t="s">
        <v>3</v>
      </c>
      <c r="CL45" s="7" t="s">
        <v>3</v>
      </c>
      <c r="CM45" s="7" t="s">
        <v>3</v>
      </c>
      <c r="CN45" s="7" t="s">
        <v>3</v>
      </c>
      <c r="CO45" s="7" t="s">
        <v>3</v>
      </c>
      <c r="CP45" s="7" t="s">
        <v>3</v>
      </c>
    </row>
    <row r="46" spans="1:94" x14ac:dyDescent="0.3">
      <c r="A46" s="6" t="s">
        <v>3</v>
      </c>
      <c r="B46" s="6" t="s">
        <v>3</v>
      </c>
      <c r="C46" s="6" t="s">
        <v>3</v>
      </c>
      <c r="D46" s="6" t="s">
        <v>3</v>
      </c>
      <c r="E46" s="6" t="s">
        <v>3</v>
      </c>
      <c r="F46" s="5">
        <v>1917</v>
      </c>
      <c r="G46" s="6" t="s">
        <v>3</v>
      </c>
      <c r="H46" s="6" t="s">
        <v>3</v>
      </c>
      <c r="I46" s="97">
        <v>219.2</v>
      </c>
      <c r="J46" s="6" t="s">
        <v>3</v>
      </c>
      <c r="K46" s="6" t="s">
        <v>3</v>
      </c>
      <c r="L46" s="6" t="s">
        <v>3</v>
      </c>
      <c r="M46" s="6" t="s">
        <v>3</v>
      </c>
      <c r="N46" s="97">
        <v>143.12899999999999</v>
      </c>
      <c r="O46" s="6" t="s">
        <v>3</v>
      </c>
      <c r="P46" s="6" t="s">
        <v>3</v>
      </c>
      <c r="Q46" s="6" t="s">
        <v>3</v>
      </c>
      <c r="R46" s="6" t="s">
        <v>3</v>
      </c>
      <c r="S46" s="6" t="s">
        <v>3</v>
      </c>
      <c r="T46" s="6" t="s">
        <v>3</v>
      </c>
      <c r="U46" s="6" t="s">
        <v>3</v>
      </c>
      <c r="V46" s="6" t="s">
        <v>3</v>
      </c>
      <c r="W46" s="3"/>
      <c r="X46" s="5">
        <v>1917</v>
      </c>
      <c r="Y46" s="6" t="s">
        <v>3</v>
      </c>
      <c r="Z46" s="6" t="s">
        <v>3</v>
      </c>
      <c r="AA46" s="6" t="s">
        <v>3</v>
      </c>
      <c r="AB46" s="6" t="s">
        <v>3</v>
      </c>
      <c r="AC46" s="6" t="s">
        <v>3</v>
      </c>
      <c r="AD46" s="6" t="s">
        <v>3</v>
      </c>
      <c r="AE46" s="6" t="s">
        <v>3</v>
      </c>
      <c r="AF46" s="6" t="s">
        <v>3</v>
      </c>
      <c r="AG46" s="6" t="s">
        <v>3</v>
      </c>
      <c r="AH46" s="6" t="s">
        <v>3</v>
      </c>
      <c r="AI46" s="6" t="s">
        <v>3</v>
      </c>
      <c r="AJ46" s="6" t="s">
        <v>3</v>
      </c>
      <c r="AK46" s="6" t="s">
        <v>3</v>
      </c>
      <c r="AL46" s="6" t="s">
        <v>3</v>
      </c>
      <c r="AM46" s="6" t="s">
        <v>3</v>
      </c>
      <c r="AN46" s="6" t="s">
        <v>3</v>
      </c>
      <c r="AO46" s="3"/>
      <c r="AP46" s="5">
        <v>1917</v>
      </c>
      <c r="AQ46" s="6" t="s">
        <v>3</v>
      </c>
      <c r="AR46" s="6" t="s">
        <v>3</v>
      </c>
      <c r="AS46" s="6" t="s">
        <v>3</v>
      </c>
      <c r="AT46" s="6" t="s">
        <v>3</v>
      </c>
      <c r="AU46" s="6" t="s">
        <v>3</v>
      </c>
      <c r="AV46" s="6" t="s">
        <v>3</v>
      </c>
      <c r="AW46" s="6" t="s">
        <v>3</v>
      </c>
      <c r="AX46" s="6" t="s">
        <v>3</v>
      </c>
      <c r="AY46" s="6" t="s">
        <v>3</v>
      </c>
      <c r="AZ46" s="6" t="s">
        <v>3</v>
      </c>
      <c r="BA46" s="6" t="s">
        <v>3</v>
      </c>
      <c r="BB46" s="6" t="s">
        <v>3</v>
      </c>
      <c r="BC46" s="6" t="s">
        <v>3</v>
      </c>
      <c r="BD46" s="6" t="s">
        <v>3</v>
      </c>
      <c r="BE46" s="6" t="s">
        <v>3</v>
      </c>
      <c r="BF46" s="6" t="s">
        <v>3</v>
      </c>
      <c r="BG46" s="4"/>
      <c r="BH46" s="5">
        <v>1917</v>
      </c>
      <c r="BI46" s="7" t="s">
        <v>3</v>
      </c>
      <c r="BJ46" s="7" t="s">
        <v>3</v>
      </c>
      <c r="BK46" s="7" t="s">
        <v>3</v>
      </c>
      <c r="BL46" s="7" t="s">
        <v>3</v>
      </c>
      <c r="BM46" s="7" t="s">
        <v>3</v>
      </c>
      <c r="BN46" s="7" t="s">
        <v>3</v>
      </c>
      <c r="BO46" s="7" t="s">
        <v>3</v>
      </c>
      <c r="BP46" s="7" t="s">
        <v>3</v>
      </c>
      <c r="BQ46" s="7" t="s">
        <v>3</v>
      </c>
      <c r="BR46" s="7" t="s">
        <v>3</v>
      </c>
      <c r="BS46" s="7" t="s">
        <v>3</v>
      </c>
      <c r="BT46" s="7" t="s">
        <v>3</v>
      </c>
      <c r="BU46" s="7" t="s">
        <v>3</v>
      </c>
      <c r="BV46" s="7" t="s">
        <v>3</v>
      </c>
      <c r="BW46" s="7" t="s">
        <v>3</v>
      </c>
      <c r="BX46" s="7" t="s">
        <v>3</v>
      </c>
      <c r="BY46" s="76"/>
      <c r="BZ46" s="5">
        <v>1917</v>
      </c>
      <c r="CA46" s="7" t="s">
        <v>3</v>
      </c>
      <c r="CB46" s="7" t="s">
        <v>3</v>
      </c>
      <c r="CC46" s="7" t="s">
        <v>3</v>
      </c>
      <c r="CD46" s="7" t="s">
        <v>3</v>
      </c>
      <c r="CE46" s="7" t="s">
        <v>3</v>
      </c>
      <c r="CF46" s="7" t="s">
        <v>3</v>
      </c>
      <c r="CG46" s="7" t="s">
        <v>3</v>
      </c>
      <c r="CH46" s="7" t="s">
        <v>3</v>
      </c>
      <c r="CI46" s="7" t="s">
        <v>3</v>
      </c>
      <c r="CJ46" s="7" t="s">
        <v>3</v>
      </c>
      <c r="CK46" s="7" t="s">
        <v>3</v>
      </c>
      <c r="CL46" s="7" t="s">
        <v>3</v>
      </c>
      <c r="CM46" s="7" t="s">
        <v>3</v>
      </c>
      <c r="CN46" s="7" t="s">
        <v>3</v>
      </c>
      <c r="CO46" s="7" t="s">
        <v>3</v>
      </c>
      <c r="CP46" s="7" t="s">
        <v>3</v>
      </c>
    </row>
    <row r="47" spans="1:94" x14ac:dyDescent="0.3">
      <c r="A47" s="6" t="s">
        <v>3</v>
      </c>
      <c r="B47" s="6" t="s">
        <v>3</v>
      </c>
      <c r="C47" s="6" t="s">
        <v>3</v>
      </c>
      <c r="D47" s="6" t="s">
        <v>3</v>
      </c>
      <c r="E47" s="6" t="s">
        <v>3</v>
      </c>
      <c r="F47" s="5">
        <v>1918</v>
      </c>
      <c r="G47" s="6" t="s">
        <v>3</v>
      </c>
      <c r="H47" s="6" t="s">
        <v>3</v>
      </c>
      <c r="I47" s="97">
        <v>252.2</v>
      </c>
      <c r="J47" s="6" t="s">
        <v>3</v>
      </c>
      <c r="K47" s="6" t="s">
        <v>3</v>
      </c>
      <c r="L47" s="6" t="s">
        <v>3</v>
      </c>
      <c r="M47" s="6" t="s">
        <v>3</v>
      </c>
      <c r="N47" s="97">
        <v>137.65</v>
      </c>
      <c r="O47" s="6" t="s">
        <v>3</v>
      </c>
      <c r="P47" s="6" t="s">
        <v>3</v>
      </c>
      <c r="Q47" s="6" t="s">
        <v>3</v>
      </c>
      <c r="R47" s="6" t="s">
        <v>3</v>
      </c>
      <c r="S47" s="6" t="s">
        <v>3</v>
      </c>
      <c r="T47" s="6" t="s">
        <v>3</v>
      </c>
      <c r="U47" s="6" t="s">
        <v>3</v>
      </c>
      <c r="V47" s="6" t="s">
        <v>3</v>
      </c>
      <c r="W47" s="3"/>
      <c r="X47" s="5">
        <v>1918</v>
      </c>
      <c r="Y47" s="6" t="s">
        <v>3</v>
      </c>
      <c r="Z47" s="6" t="s">
        <v>3</v>
      </c>
      <c r="AA47" s="6" t="s">
        <v>3</v>
      </c>
      <c r="AB47" s="6" t="s">
        <v>3</v>
      </c>
      <c r="AC47" s="6" t="s">
        <v>3</v>
      </c>
      <c r="AD47" s="6" t="s">
        <v>3</v>
      </c>
      <c r="AE47" s="6" t="s">
        <v>3</v>
      </c>
      <c r="AF47" s="6" t="s">
        <v>3</v>
      </c>
      <c r="AG47" s="6" t="s">
        <v>3</v>
      </c>
      <c r="AH47" s="6" t="s">
        <v>3</v>
      </c>
      <c r="AI47" s="6" t="s">
        <v>3</v>
      </c>
      <c r="AJ47" s="6" t="s">
        <v>3</v>
      </c>
      <c r="AK47" s="6" t="s">
        <v>3</v>
      </c>
      <c r="AL47" s="6" t="s">
        <v>3</v>
      </c>
      <c r="AM47" s="6" t="s">
        <v>3</v>
      </c>
      <c r="AN47" s="6" t="s">
        <v>3</v>
      </c>
      <c r="AO47" s="3"/>
      <c r="AP47" s="5">
        <v>1918</v>
      </c>
      <c r="AQ47" s="6" t="s">
        <v>3</v>
      </c>
      <c r="AR47" s="6" t="s">
        <v>3</v>
      </c>
      <c r="AS47" s="6" t="s">
        <v>3</v>
      </c>
      <c r="AT47" s="6" t="s">
        <v>3</v>
      </c>
      <c r="AU47" s="6" t="s">
        <v>3</v>
      </c>
      <c r="AV47" s="6" t="s">
        <v>3</v>
      </c>
      <c r="AW47" s="6" t="s">
        <v>3</v>
      </c>
      <c r="AX47" s="6" t="s">
        <v>3</v>
      </c>
      <c r="AY47" s="6" t="s">
        <v>3</v>
      </c>
      <c r="AZ47" s="6" t="s">
        <v>3</v>
      </c>
      <c r="BA47" s="6" t="s">
        <v>3</v>
      </c>
      <c r="BB47" s="6" t="s">
        <v>3</v>
      </c>
      <c r="BC47" s="6" t="s">
        <v>3</v>
      </c>
      <c r="BD47" s="6" t="s">
        <v>3</v>
      </c>
      <c r="BE47" s="6" t="s">
        <v>3</v>
      </c>
      <c r="BF47" s="6" t="s">
        <v>3</v>
      </c>
      <c r="BG47" s="4"/>
      <c r="BH47" s="5">
        <v>1918</v>
      </c>
      <c r="BI47" s="7" t="s">
        <v>3</v>
      </c>
      <c r="BJ47" s="7" t="s">
        <v>3</v>
      </c>
      <c r="BK47" s="7" t="s">
        <v>3</v>
      </c>
      <c r="BL47" s="7" t="s">
        <v>3</v>
      </c>
      <c r="BM47" s="7" t="s">
        <v>3</v>
      </c>
      <c r="BN47" s="7" t="s">
        <v>3</v>
      </c>
      <c r="BO47" s="7" t="s">
        <v>3</v>
      </c>
      <c r="BP47" s="7" t="s">
        <v>3</v>
      </c>
      <c r="BQ47" s="7" t="s">
        <v>3</v>
      </c>
      <c r="BR47" s="7" t="s">
        <v>3</v>
      </c>
      <c r="BS47" s="7" t="s">
        <v>3</v>
      </c>
      <c r="BT47" s="7" t="s">
        <v>3</v>
      </c>
      <c r="BU47" s="7" t="s">
        <v>3</v>
      </c>
      <c r="BV47" s="7" t="s">
        <v>3</v>
      </c>
      <c r="BW47" s="7" t="s">
        <v>3</v>
      </c>
      <c r="BX47" s="7" t="s">
        <v>3</v>
      </c>
      <c r="BY47" s="76"/>
      <c r="BZ47" s="5">
        <v>1918</v>
      </c>
      <c r="CA47" s="7" t="s">
        <v>3</v>
      </c>
      <c r="CB47" s="7" t="s">
        <v>3</v>
      </c>
      <c r="CC47" s="7" t="s">
        <v>3</v>
      </c>
      <c r="CD47" s="7" t="s">
        <v>3</v>
      </c>
      <c r="CE47" s="7" t="s">
        <v>3</v>
      </c>
      <c r="CF47" s="7" t="s">
        <v>3</v>
      </c>
      <c r="CG47" s="7" t="s">
        <v>3</v>
      </c>
      <c r="CH47" s="7" t="s">
        <v>3</v>
      </c>
      <c r="CI47" s="7" t="s">
        <v>3</v>
      </c>
      <c r="CJ47" s="7" t="s">
        <v>3</v>
      </c>
      <c r="CK47" s="7" t="s">
        <v>3</v>
      </c>
      <c r="CL47" s="7" t="s">
        <v>3</v>
      </c>
      <c r="CM47" s="7" t="s">
        <v>3</v>
      </c>
      <c r="CN47" s="7" t="s">
        <v>3</v>
      </c>
      <c r="CO47" s="7" t="s">
        <v>3</v>
      </c>
      <c r="CP47" s="7" t="s">
        <v>3</v>
      </c>
    </row>
    <row r="48" spans="1:94" x14ac:dyDescent="0.3">
      <c r="A48" s="6" t="s">
        <v>3</v>
      </c>
      <c r="B48" s="6" t="s">
        <v>3</v>
      </c>
      <c r="C48" s="6" t="s">
        <v>3</v>
      </c>
      <c r="D48" s="6" t="s">
        <v>3</v>
      </c>
      <c r="E48" s="6" t="s">
        <v>3</v>
      </c>
      <c r="F48" s="5">
        <v>1919</v>
      </c>
      <c r="G48" s="6" t="s">
        <v>3</v>
      </c>
      <c r="H48" s="6" t="s">
        <v>3</v>
      </c>
      <c r="I48" s="97">
        <v>271.89999999999998</v>
      </c>
      <c r="J48" s="6" t="s">
        <v>3</v>
      </c>
      <c r="K48" s="6" t="s">
        <v>3</v>
      </c>
      <c r="L48" s="6" t="s">
        <v>3</v>
      </c>
      <c r="M48" s="6" t="s">
        <v>3</v>
      </c>
      <c r="N48" s="97">
        <v>161.87700000000001</v>
      </c>
      <c r="O48" s="6" t="s">
        <v>3</v>
      </c>
      <c r="P48" s="6" t="s">
        <v>3</v>
      </c>
      <c r="Q48" s="6" t="s">
        <v>3</v>
      </c>
      <c r="R48" s="6" t="s">
        <v>3</v>
      </c>
      <c r="S48" s="6" t="s">
        <v>3</v>
      </c>
      <c r="T48" s="6" t="s">
        <v>3</v>
      </c>
      <c r="U48" s="6" t="s">
        <v>3</v>
      </c>
      <c r="V48" s="6" t="s">
        <v>3</v>
      </c>
      <c r="W48" s="3"/>
      <c r="X48" s="5">
        <v>1919</v>
      </c>
      <c r="Y48" s="6" t="s">
        <v>3</v>
      </c>
      <c r="Z48" s="6" t="s">
        <v>3</v>
      </c>
      <c r="AA48" s="6" t="s">
        <v>3</v>
      </c>
      <c r="AB48" s="6" t="s">
        <v>3</v>
      </c>
      <c r="AC48" s="6" t="s">
        <v>3</v>
      </c>
      <c r="AD48" s="6" t="s">
        <v>3</v>
      </c>
      <c r="AE48" s="6" t="s">
        <v>3</v>
      </c>
      <c r="AF48" s="6" t="s">
        <v>3</v>
      </c>
      <c r="AG48" s="6" t="s">
        <v>3</v>
      </c>
      <c r="AH48" s="6" t="s">
        <v>3</v>
      </c>
      <c r="AI48" s="6" t="s">
        <v>3</v>
      </c>
      <c r="AJ48" s="6" t="s">
        <v>3</v>
      </c>
      <c r="AK48" s="6" t="s">
        <v>3</v>
      </c>
      <c r="AL48" s="6" t="s">
        <v>3</v>
      </c>
      <c r="AM48" s="6" t="s">
        <v>3</v>
      </c>
      <c r="AN48" s="6" t="s">
        <v>3</v>
      </c>
      <c r="AO48" s="3"/>
      <c r="AP48" s="5">
        <v>1919</v>
      </c>
      <c r="AQ48" s="6" t="s">
        <v>3</v>
      </c>
      <c r="AR48" s="6" t="s">
        <v>3</v>
      </c>
      <c r="AS48" s="6" t="s">
        <v>3</v>
      </c>
      <c r="AT48" s="6" t="s">
        <v>3</v>
      </c>
      <c r="AU48" s="6" t="s">
        <v>3</v>
      </c>
      <c r="AV48" s="6" t="s">
        <v>3</v>
      </c>
      <c r="AW48" s="6" t="s">
        <v>3</v>
      </c>
      <c r="AX48" s="6" t="s">
        <v>3</v>
      </c>
      <c r="AY48" s="6" t="s">
        <v>3</v>
      </c>
      <c r="AZ48" s="6" t="s">
        <v>3</v>
      </c>
      <c r="BA48" s="6" t="s">
        <v>3</v>
      </c>
      <c r="BB48" s="6" t="s">
        <v>3</v>
      </c>
      <c r="BC48" s="6" t="s">
        <v>3</v>
      </c>
      <c r="BD48" s="6" t="s">
        <v>3</v>
      </c>
      <c r="BE48" s="6" t="s">
        <v>3</v>
      </c>
      <c r="BF48" s="6" t="s">
        <v>3</v>
      </c>
      <c r="BG48" s="4"/>
      <c r="BH48" s="5">
        <v>1919</v>
      </c>
      <c r="BI48" s="7" t="s">
        <v>3</v>
      </c>
      <c r="BJ48" s="7" t="s">
        <v>3</v>
      </c>
      <c r="BK48" s="7" t="s">
        <v>3</v>
      </c>
      <c r="BL48" s="7" t="s">
        <v>3</v>
      </c>
      <c r="BM48" s="7" t="s">
        <v>3</v>
      </c>
      <c r="BN48" s="7" t="s">
        <v>3</v>
      </c>
      <c r="BO48" s="7" t="s">
        <v>3</v>
      </c>
      <c r="BP48" s="7" t="s">
        <v>3</v>
      </c>
      <c r="BQ48" s="7" t="s">
        <v>3</v>
      </c>
      <c r="BR48" s="7" t="s">
        <v>3</v>
      </c>
      <c r="BS48" s="7" t="s">
        <v>3</v>
      </c>
      <c r="BT48" s="7" t="s">
        <v>3</v>
      </c>
      <c r="BU48" s="7" t="s">
        <v>3</v>
      </c>
      <c r="BV48" s="7" t="s">
        <v>3</v>
      </c>
      <c r="BW48" s="7" t="s">
        <v>3</v>
      </c>
      <c r="BX48" s="7" t="s">
        <v>3</v>
      </c>
      <c r="BY48" s="76"/>
      <c r="BZ48" s="5">
        <v>1919</v>
      </c>
      <c r="CA48" s="7" t="s">
        <v>3</v>
      </c>
      <c r="CB48" s="7" t="s">
        <v>3</v>
      </c>
      <c r="CC48" s="7" t="s">
        <v>3</v>
      </c>
      <c r="CD48" s="7" t="s">
        <v>3</v>
      </c>
      <c r="CE48" s="7" t="s">
        <v>3</v>
      </c>
      <c r="CF48" s="7" t="s">
        <v>3</v>
      </c>
      <c r="CG48" s="7" t="s">
        <v>3</v>
      </c>
      <c r="CH48" s="7" t="s">
        <v>3</v>
      </c>
      <c r="CI48" s="7" t="s">
        <v>3</v>
      </c>
      <c r="CJ48" s="7" t="s">
        <v>3</v>
      </c>
      <c r="CK48" s="7" t="s">
        <v>3</v>
      </c>
      <c r="CL48" s="7" t="s">
        <v>3</v>
      </c>
      <c r="CM48" s="7" t="s">
        <v>3</v>
      </c>
      <c r="CN48" s="7" t="s">
        <v>3</v>
      </c>
      <c r="CO48" s="7" t="s">
        <v>3</v>
      </c>
      <c r="CP48" s="7" t="s">
        <v>3</v>
      </c>
    </row>
    <row r="49" spans="1:96" x14ac:dyDescent="0.3">
      <c r="A49" s="6" t="s">
        <v>3</v>
      </c>
      <c r="B49" s="6" t="s">
        <v>3</v>
      </c>
      <c r="C49" s="6" t="s">
        <v>3</v>
      </c>
      <c r="D49" s="6" t="s">
        <v>3</v>
      </c>
      <c r="E49" s="6" t="s">
        <v>3</v>
      </c>
      <c r="F49" s="5">
        <v>1920</v>
      </c>
      <c r="G49" s="6" t="s">
        <v>3</v>
      </c>
      <c r="H49" s="6" t="s">
        <v>3</v>
      </c>
      <c r="I49" s="97">
        <v>343.9</v>
      </c>
      <c r="J49" s="6" t="s">
        <v>3</v>
      </c>
      <c r="K49" s="6" t="s">
        <v>3</v>
      </c>
      <c r="L49" s="6" t="s">
        <v>3</v>
      </c>
      <c r="M49" s="6" t="s">
        <v>3</v>
      </c>
      <c r="N49" s="97">
        <v>282.27199999999999</v>
      </c>
      <c r="O49" s="6" t="s">
        <v>3</v>
      </c>
      <c r="P49" s="6" t="s">
        <v>3</v>
      </c>
      <c r="Q49" s="6" t="s">
        <v>3</v>
      </c>
      <c r="R49" s="6" t="s">
        <v>3</v>
      </c>
      <c r="S49" s="6" t="s">
        <v>3</v>
      </c>
      <c r="T49" s="6" t="s">
        <v>3</v>
      </c>
      <c r="U49" s="6" t="s">
        <v>3</v>
      </c>
      <c r="V49" s="6" t="s">
        <v>3</v>
      </c>
      <c r="W49" s="6"/>
      <c r="X49" s="5">
        <v>1920</v>
      </c>
      <c r="Y49" s="6" t="s">
        <v>3</v>
      </c>
      <c r="Z49" s="6" t="s">
        <v>3</v>
      </c>
      <c r="AA49" s="6" t="s">
        <v>3</v>
      </c>
      <c r="AB49" s="6" t="s">
        <v>3</v>
      </c>
      <c r="AC49" s="6" t="s">
        <v>3</v>
      </c>
      <c r="AD49" s="6" t="s">
        <v>3</v>
      </c>
      <c r="AE49" s="6" t="s">
        <v>3</v>
      </c>
      <c r="AF49" s="6" t="s">
        <v>3</v>
      </c>
      <c r="AG49" s="6" t="s">
        <v>3</v>
      </c>
      <c r="AH49" s="6" t="s">
        <v>3</v>
      </c>
      <c r="AI49" s="6" t="s">
        <v>3</v>
      </c>
      <c r="AJ49" s="6" t="s">
        <v>3</v>
      </c>
      <c r="AK49" s="6" t="s">
        <v>3</v>
      </c>
      <c r="AL49" s="6" t="s">
        <v>3</v>
      </c>
      <c r="AM49" s="6" t="s">
        <v>3</v>
      </c>
      <c r="AN49" s="6" t="s">
        <v>3</v>
      </c>
      <c r="AO49" s="6"/>
      <c r="AP49" s="5">
        <v>1920</v>
      </c>
      <c r="AQ49" s="6" t="s">
        <v>3</v>
      </c>
      <c r="AR49" s="6" t="s">
        <v>3</v>
      </c>
      <c r="AS49" s="6" t="s">
        <v>3</v>
      </c>
      <c r="AT49" s="6" t="s">
        <v>3</v>
      </c>
      <c r="AU49" s="6" t="s">
        <v>3</v>
      </c>
      <c r="AV49" s="6" t="s">
        <v>3</v>
      </c>
      <c r="AW49" s="6" t="s">
        <v>3</v>
      </c>
      <c r="AX49" s="6" t="s">
        <v>3</v>
      </c>
      <c r="AY49" s="6" t="s">
        <v>3</v>
      </c>
      <c r="AZ49" s="6"/>
      <c r="BA49" s="6" t="s">
        <v>3</v>
      </c>
      <c r="BB49" s="6" t="s">
        <v>3</v>
      </c>
      <c r="BC49" s="6" t="s">
        <v>3</v>
      </c>
      <c r="BD49" s="6" t="s">
        <v>3</v>
      </c>
      <c r="BE49" s="6" t="s">
        <v>3</v>
      </c>
      <c r="BF49" s="6" t="s">
        <v>3</v>
      </c>
      <c r="BG49" s="6"/>
      <c r="BH49" s="5">
        <v>1920</v>
      </c>
      <c r="BI49" s="7" t="s">
        <v>3</v>
      </c>
      <c r="BJ49" s="7" t="s">
        <v>3</v>
      </c>
      <c r="BK49" s="7" t="s">
        <v>3</v>
      </c>
      <c r="BL49" s="7" t="s">
        <v>3</v>
      </c>
      <c r="BM49" s="7" t="s">
        <v>3</v>
      </c>
      <c r="BN49" s="7" t="s">
        <v>3</v>
      </c>
      <c r="BO49" s="7" t="s">
        <v>3</v>
      </c>
      <c r="BP49" s="7" t="s">
        <v>3</v>
      </c>
      <c r="BQ49" s="7" t="s">
        <v>3</v>
      </c>
      <c r="BR49" s="7" t="s">
        <v>3</v>
      </c>
      <c r="BS49" s="7" t="s">
        <v>3</v>
      </c>
      <c r="BT49" s="7" t="s">
        <v>3</v>
      </c>
      <c r="BU49" s="7" t="s">
        <v>3</v>
      </c>
      <c r="BV49" s="7" t="s">
        <v>3</v>
      </c>
      <c r="BW49" s="7" t="s">
        <v>3</v>
      </c>
      <c r="BX49" s="7" t="s">
        <v>3</v>
      </c>
      <c r="BY49" s="76"/>
      <c r="BZ49" s="5">
        <v>1920</v>
      </c>
      <c r="CA49" s="7" t="s">
        <v>3</v>
      </c>
      <c r="CB49" s="7" t="s">
        <v>3</v>
      </c>
      <c r="CC49" s="7" t="s">
        <v>3</v>
      </c>
      <c r="CD49" s="7" t="s">
        <v>3</v>
      </c>
      <c r="CE49" s="7" t="s">
        <v>3</v>
      </c>
      <c r="CF49" s="7" t="s">
        <v>3</v>
      </c>
      <c r="CG49" s="7" t="s">
        <v>3</v>
      </c>
      <c r="CH49" s="7" t="s">
        <v>3</v>
      </c>
      <c r="CI49" s="7" t="s">
        <v>3</v>
      </c>
      <c r="CJ49" s="7" t="s">
        <v>3</v>
      </c>
      <c r="CK49" s="7" t="s">
        <v>3</v>
      </c>
      <c r="CL49" s="7" t="s">
        <v>3</v>
      </c>
      <c r="CM49" s="7" t="s">
        <v>3</v>
      </c>
      <c r="CN49" s="7" t="s">
        <v>3</v>
      </c>
      <c r="CO49" s="7" t="s">
        <v>3</v>
      </c>
      <c r="CP49" s="7" t="s">
        <v>3</v>
      </c>
    </row>
    <row r="50" spans="1:96" x14ac:dyDescent="0.3">
      <c r="A50" s="6" t="s">
        <v>3</v>
      </c>
      <c r="B50" s="6" t="s">
        <v>3</v>
      </c>
      <c r="C50" s="6" t="s">
        <v>3</v>
      </c>
      <c r="D50" s="6" t="s">
        <v>3</v>
      </c>
      <c r="E50" s="6" t="s">
        <v>3</v>
      </c>
      <c r="F50" s="5">
        <v>1921</v>
      </c>
      <c r="G50" s="6" t="s">
        <v>3</v>
      </c>
      <c r="H50" s="6" t="s">
        <v>3</v>
      </c>
      <c r="I50" s="97">
        <v>254.2</v>
      </c>
      <c r="J50" s="6" t="s">
        <v>3</v>
      </c>
      <c r="K50" s="6" t="s">
        <v>3</v>
      </c>
      <c r="L50" s="6" t="s">
        <v>3</v>
      </c>
      <c r="M50" s="6" t="s">
        <v>3</v>
      </c>
      <c r="N50" s="97">
        <v>289.71800000000002</v>
      </c>
      <c r="O50" s="6" t="s">
        <v>3</v>
      </c>
      <c r="P50" s="6" t="s">
        <v>3</v>
      </c>
      <c r="Q50" s="6" t="s">
        <v>3</v>
      </c>
      <c r="R50" s="6" t="s">
        <v>3</v>
      </c>
      <c r="S50" s="6" t="s">
        <v>3</v>
      </c>
      <c r="T50" s="6" t="s">
        <v>3</v>
      </c>
      <c r="U50" s="6" t="s">
        <v>3</v>
      </c>
      <c r="V50" s="6" t="s">
        <v>3</v>
      </c>
      <c r="W50" s="6"/>
      <c r="X50" s="5">
        <v>1921</v>
      </c>
      <c r="Y50" s="6" t="s">
        <v>3</v>
      </c>
      <c r="Z50" s="6" t="s">
        <v>3</v>
      </c>
      <c r="AA50" s="6" t="s">
        <v>3</v>
      </c>
      <c r="AB50" s="6" t="s">
        <v>3</v>
      </c>
      <c r="AC50" s="6" t="s">
        <v>3</v>
      </c>
      <c r="AD50" s="6" t="s">
        <v>3</v>
      </c>
      <c r="AE50" s="6" t="s">
        <v>3</v>
      </c>
      <c r="AF50" s="6" t="s">
        <v>3</v>
      </c>
      <c r="AG50" s="6" t="s">
        <v>3</v>
      </c>
      <c r="AH50" s="6" t="s">
        <v>3</v>
      </c>
      <c r="AI50" s="6" t="s">
        <v>3</v>
      </c>
      <c r="AJ50" s="6" t="s">
        <v>3</v>
      </c>
      <c r="AK50" s="6" t="s">
        <v>3</v>
      </c>
      <c r="AL50" s="6" t="s">
        <v>3</v>
      </c>
      <c r="AM50" s="6" t="s">
        <v>3</v>
      </c>
      <c r="AN50" s="6" t="s">
        <v>3</v>
      </c>
      <c r="AO50" s="6"/>
      <c r="AP50" s="5">
        <v>1921</v>
      </c>
      <c r="AQ50" s="6" t="s">
        <v>3</v>
      </c>
      <c r="AR50" s="6" t="s">
        <v>3</v>
      </c>
      <c r="AS50" s="6" t="s">
        <v>3</v>
      </c>
      <c r="AT50" s="6" t="s">
        <v>3</v>
      </c>
      <c r="AU50" s="6" t="s">
        <v>3</v>
      </c>
      <c r="AV50" s="6" t="s">
        <v>3</v>
      </c>
      <c r="AW50" s="6" t="s">
        <v>3</v>
      </c>
      <c r="AX50" s="6" t="s">
        <v>3</v>
      </c>
      <c r="AY50" s="6" t="s">
        <v>3</v>
      </c>
      <c r="AZ50" s="6"/>
      <c r="BA50" s="6" t="s">
        <v>3</v>
      </c>
      <c r="BB50" s="6" t="s">
        <v>3</v>
      </c>
      <c r="BC50" s="6" t="s">
        <v>3</v>
      </c>
      <c r="BD50" s="6" t="s">
        <v>3</v>
      </c>
      <c r="BE50" s="6" t="s">
        <v>3</v>
      </c>
      <c r="BF50" s="6" t="s">
        <v>3</v>
      </c>
      <c r="BG50" s="6"/>
      <c r="BH50" s="5">
        <v>1921</v>
      </c>
      <c r="BI50" s="7" t="s">
        <v>3</v>
      </c>
      <c r="BJ50" s="7" t="s">
        <v>3</v>
      </c>
      <c r="BK50" s="7" t="s">
        <v>3</v>
      </c>
      <c r="BL50" s="7" t="s">
        <v>3</v>
      </c>
      <c r="BM50" s="7" t="s">
        <v>3</v>
      </c>
      <c r="BN50" s="7" t="s">
        <v>3</v>
      </c>
      <c r="BO50" s="7" t="s">
        <v>3</v>
      </c>
      <c r="BP50" s="7" t="s">
        <v>3</v>
      </c>
      <c r="BQ50" s="7" t="s">
        <v>3</v>
      </c>
      <c r="BR50" s="7" t="s">
        <v>3</v>
      </c>
      <c r="BS50" s="7" t="s">
        <v>3</v>
      </c>
      <c r="BT50" s="7" t="s">
        <v>3</v>
      </c>
      <c r="BU50" s="7" t="s">
        <v>3</v>
      </c>
      <c r="BV50" s="7" t="s">
        <v>3</v>
      </c>
      <c r="BW50" s="7" t="s">
        <v>3</v>
      </c>
      <c r="BX50" s="7" t="s">
        <v>3</v>
      </c>
      <c r="BY50" s="76"/>
      <c r="BZ50" s="5">
        <v>1921</v>
      </c>
      <c r="CA50" s="7" t="s">
        <v>3</v>
      </c>
      <c r="CB50" s="7" t="s">
        <v>3</v>
      </c>
      <c r="CC50" s="7" t="s">
        <v>3</v>
      </c>
      <c r="CD50" s="7" t="s">
        <v>3</v>
      </c>
      <c r="CE50" s="7" t="s">
        <v>3</v>
      </c>
      <c r="CF50" s="7" t="s">
        <v>3</v>
      </c>
      <c r="CG50" s="7" t="s">
        <v>3</v>
      </c>
      <c r="CH50" s="7" t="s">
        <v>3</v>
      </c>
      <c r="CI50" s="7" t="s">
        <v>3</v>
      </c>
      <c r="CJ50" s="7" t="s">
        <v>3</v>
      </c>
      <c r="CK50" s="7" t="s">
        <v>3</v>
      </c>
      <c r="CL50" s="7" t="s">
        <v>3</v>
      </c>
      <c r="CM50" s="7" t="s">
        <v>3</v>
      </c>
      <c r="CN50" s="7" t="s">
        <v>3</v>
      </c>
      <c r="CO50" s="7" t="s">
        <v>3</v>
      </c>
      <c r="CP50" s="7" t="s">
        <v>3</v>
      </c>
    </row>
    <row r="51" spans="1:96" x14ac:dyDescent="0.3">
      <c r="A51" s="6" t="s">
        <v>3</v>
      </c>
      <c r="B51" s="6" t="s">
        <v>3</v>
      </c>
      <c r="C51" s="6" t="s">
        <v>3</v>
      </c>
      <c r="D51" s="6" t="s">
        <v>3</v>
      </c>
      <c r="E51" s="6" t="s">
        <v>3</v>
      </c>
      <c r="F51" s="5">
        <v>1922</v>
      </c>
      <c r="G51" s="6" t="s">
        <v>3</v>
      </c>
      <c r="H51" s="6" t="s">
        <v>3</v>
      </c>
      <c r="I51" s="97">
        <v>277</v>
      </c>
      <c r="J51" s="6" t="s">
        <v>3</v>
      </c>
      <c r="K51" s="6" t="s">
        <v>3</v>
      </c>
      <c r="L51" s="6" t="s">
        <v>3</v>
      </c>
      <c r="M51" s="6" t="s">
        <v>3</v>
      </c>
      <c r="N51" s="97">
        <v>160.953</v>
      </c>
      <c r="O51" s="6" t="s">
        <v>3</v>
      </c>
      <c r="P51" s="6" t="s">
        <v>3</v>
      </c>
      <c r="Q51" s="6" t="s">
        <v>3</v>
      </c>
      <c r="R51" s="6" t="s">
        <v>3</v>
      </c>
      <c r="S51" s="6" t="s">
        <v>3</v>
      </c>
      <c r="T51" s="6" t="s">
        <v>3</v>
      </c>
      <c r="U51" s="6" t="s">
        <v>3</v>
      </c>
      <c r="V51" s="6" t="s">
        <v>3</v>
      </c>
      <c r="W51" s="6"/>
      <c r="X51" s="5">
        <v>1922</v>
      </c>
      <c r="Y51" s="6" t="s">
        <v>3</v>
      </c>
      <c r="Z51" s="6" t="s">
        <v>3</v>
      </c>
      <c r="AA51" s="6" t="s">
        <v>3</v>
      </c>
      <c r="AB51" s="6" t="s">
        <v>3</v>
      </c>
      <c r="AC51" s="6" t="s">
        <v>3</v>
      </c>
      <c r="AD51" s="6" t="s">
        <v>3</v>
      </c>
      <c r="AE51" s="6" t="s">
        <v>3</v>
      </c>
      <c r="AF51" s="6" t="s">
        <v>3</v>
      </c>
      <c r="AG51" s="6" t="s">
        <v>3</v>
      </c>
      <c r="AH51" s="6" t="s">
        <v>3</v>
      </c>
      <c r="AI51" s="6" t="s">
        <v>3</v>
      </c>
      <c r="AJ51" s="6" t="s">
        <v>3</v>
      </c>
      <c r="AK51" s="6" t="s">
        <v>3</v>
      </c>
      <c r="AL51" s="6" t="s">
        <v>3</v>
      </c>
      <c r="AM51" s="6" t="s">
        <v>3</v>
      </c>
      <c r="AN51" s="6" t="s">
        <v>3</v>
      </c>
      <c r="AO51" s="6"/>
      <c r="AP51" s="5">
        <v>1922</v>
      </c>
      <c r="AQ51" s="6" t="s">
        <v>3</v>
      </c>
      <c r="AR51" s="6" t="s">
        <v>3</v>
      </c>
      <c r="AS51" s="6" t="s">
        <v>3</v>
      </c>
      <c r="AT51" s="6" t="s">
        <v>3</v>
      </c>
      <c r="AU51" s="6" t="s">
        <v>3</v>
      </c>
      <c r="AV51" s="6" t="s">
        <v>3</v>
      </c>
      <c r="AW51" s="6" t="s">
        <v>3</v>
      </c>
      <c r="AX51" s="6" t="s">
        <v>3</v>
      </c>
      <c r="AY51" s="6" t="s">
        <v>3</v>
      </c>
      <c r="AZ51" s="6"/>
      <c r="BA51" s="6" t="s">
        <v>3</v>
      </c>
      <c r="BB51" s="6" t="s">
        <v>3</v>
      </c>
      <c r="BC51" s="6" t="s">
        <v>3</v>
      </c>
      <c r="BD51" s="6" t="s">
        <v>3</v>
      </c>
      <c r="BE51" s="6" t="s">
        <v>3</v>
      </c>
      <c r="BF51" s="6" t="s">
        <v>3</v>
      </c>
      <c r="BG51" s="6"/>
      <c r="BH51" s="5">
        <v>1922</v>
      </c>
      <c r="BI51" s="7" t="s">
        <v>3</v>
      </c>
      <c r="BJ51" s="7" t="s">
        <v>3</v>
      </c>
      <c r="BK51" s="7" t="s">
        <v>3</v>
      </c>
      <c r="BL51" s="7" t="s">
        <v>3</v>
      </c>
      <c r="BM51" s="7" t="s">
        <v>3</v>
      </c>
      <c r="BN51" s="7" t="s">
        <v>3</v>
      </c>
      <c r="BO51" s="7" t="s">
        <v>3</v>
      </c>
      <c r="BP51" s="7" t="s">
        <v>3</v>
      </c>
      <c r="BQ51" s="7" t="s">
        <v>3</v>
      </c>
      <c r="BR51" s="7" t="s">
        <v>3</v>
      </c>
      <c r="BS51" s="7" t="s">
        <v>3</v>
      </c>
      <c r="BT51" s="7" t="s">
        <v>3</v>
      </c>
      <c r="BU51" s="7" t="s">
        <v>3</v>
      </c>
      <c r="BV51" s="7" t="s">
        <v>3</v>
      </c>
      <c r="BW51" s="7" t="s">
        <v>3</v>
      </c>
      <c r="BX51" s="7" t="s">
        <v>3</v>
      </c>
      <c r="BY51" s="76"/>
      <c r="BZ51" s="5">
        <v>1922</v>
      </c>
      <c r="CA51" s="7" t="s">
        <v>3</v>
      </c>
      <c r="CB51" s="7" t="s">
        <v>3</v>
      </c>
      <c r="CC51" s="7" t="s">
        <v>3</v>
      </c>
      <c r="CD51" s="7" t="s">
        <v>3</v>
      </c>
      <c r="CE51" s="7" t="s">
        <v>3</v>
      </c>
      <c r="CF51" s="7" t="s">
        <v>3</v>
      </c>
      <c r="CG51" s="7" t="s">
        <v>3</v>
      </c>
      <c r="CH51" s="7" t="s">
        <v>3</v>
      </c>
      <c r="CI51" s="7" t="s">
        <v>3</v>
      </c>
      <c r="CJ51" s="7" t="s">
        <v>3</v>
      </c>
      <c r="CK51" s="7" t="s">
        <v>3</v>
      </c>
      <c r="CL51" s="7" t="s">
        <v>3</v>
      </c>
      <c r="CM51" s="7" t="s">
        <v>3</v>
      </c>
      <c r="CN51" s="7" t="s">
        <v>3</v>
      </c>
      <c r="CO51" s="7" t="s">
        <v>3</v>
      </c>
      <c r="CP51" s="7" t="s">
        <v>3</v>
      </c>
    </row>
    <row r="52" spans="1:96" x14ac:dyDescent="0.3">
      <c r="A52" s="6" t="s">
        <v>3</v>
      </c>
      <c r="B52" s="6" t="s">
        <v>3</v>
      </c>
      <c r="C52" s="6" t="s">
        <v>3</v>
      </c>
      <c r="D52" s="6" t="s">
        <v>3</v>
      </c>
      <c r="E52" s="6" t="s">
        <v>3</v>
      </c>
      <c r="F52" s="5">
        <v>1923</v>
      </c>
      <c r="G52" s="6" t="s">
        <v>3</v>
      </c>
      <c r="H52" s="6" t="s">
        <v>3</v>
      </c>
      <c r="I52" s="97">
        <v>263.60000000000002</v>
      </c>
      <c r="J52" s="6" t="s">
        <v>3</v>
      </c>
      <c r="K52" s="6" t="s">
        <v>3</v>
      </c>
      <c r="L52" s="6" t="s">
        <v>3</v>
      </c>
      <c r="M52" s="6" t="s">
        <v>3</v>
      </c>
      <c r="N52" s="97">
        <v>164.31200000000001</v>
      </c>
      <c r="O52" s="6" t="s">
        <v>3</v>
      </c>
      <c r="P52" s="6" t="s">
        <v>3</v>
      </c>
      <c r="Q52" s="6" t="s">
        <v>3</v>
      </c>
      <c r="R52" s="6" t="s">
        <v>3</v>
      </c>
      <c r="S52" s="6" t="s">
        <v>3</v>
      </c>
      <c r="T52" s="6" t="s">
        <v>3</v>
      </c>
      <c r="U52" s="6" t="s">
        <v>3</v>
      </c>
      <c r="V52" s="6" t="s">
        <v>3</v>
      </c>
      <c r="W52" s="6"/>
      <c r="X52" s="5">
        <v>1923</v>
      </c>
      <c r="Y52" s="6" t="s">
        <v>3</v>
      </c>
      <c r="Z52" s="6" t="s">
        <v>3</v>
      </c>
      <c r="AA52" s="6" t="s">
        <v>3</v>
      </c>
      <c r="AB52" s="6" t="s">
        <v>3</v>
      </c>
      <c r="AC52" s="6" t="s">
        <v>3</v>
      </c>
      <c r="AD52" s="6" t="s">
        <v>3</v>
      </c>
      <c r="AE52" s="6" t="s">
        <v>3</v>
      </c>
      <c r="AF52" s="6" t="s">
        <v>3</v>
      </c>
      <c r="AG52" s="6" t="s">
        <v>3</v>
      </c>
      <c r="AH52" s="6" t="s">
        <v>3</v>
      </c>
      <c r="AI52" s="6" t="s">
        <v>3</v>
      </c>
      <c r="AJ52" s="6" t="s">
        <v>3</v>
      </c>
      <c r="AK52" s="6" t="s">
        <v>3</v>
      </c>
      <c r="AL52" s="6" t="s">
        <v>3</v>
      </c>
      <c r="AM52" s="6" t="s">
        <v>3</v>
      </c>
      <c r="AN52" s="6" t="s">
        <v>3</v>
      </c>
      <c r="AO52" s="6"/>
      <c r="AP52" s="5">
        <v>1923</v>
      </c>
      <c r="AQ52" s="6" t="s">
        <v>3</v>
      </c>
      <c r="AR52" s="6" t="s">
        <v>3</v>
      </c>
      <c r="AS52" s="6" t="s">
        <v>3</v>
      </c>
      <c r="AT52" s="6" t="s">
        <v>3</v>
      </c>
      <c r="AU52" s="6" t="s">
        <v>3</v>
      </c>
      <c r="AV52" s="6" t="s">
        <v>3</v>
      </c>
      <c r="AW52" s="6" t="s">
        <v>3</v>
      </c>
      <c r="AX52" s="6" t="s">
        <v>3</v>
      </c>
      <c r="AY52" s="6" t="s">
        <v>3</v>
      </c>
      <c r="AZ52" s="6"/>
      <c r="BA52" s="6" t="s">
        <v>3</v>
      </c>
      <c r="BB52" s="6" t="s">
        <v>3</v>
      </c>
      <c r="BC52" s="6" t="s">
        <v>3</v>
      </c>
      <c r="BD52" s="6" t="s">
        <v>3</v>
      </c>
      <c r="BE52" s="6" t="s">
        <v>3</v>
      </c>
      <c r="BF52" s="6" t="s">
        <v>3</v>
      </c>
      <c r="BG52" s="6"/>
      <c r="BH52" s="5">
        <v>1923</v>
      </c>
      <c r="BI52" s="7" t="s">
        <v>3</v>
      </c>
      <c r="BJ52" s="7" t="s">
        <v>3</v>
      </c>
      <c r="BK52" s="7" t="s">
        <v>3</v>
      </c>
      <c r="BL52" s="7" t="s">
        <v>3</v>
      </c>
      <c r="BM52" s="7" t="s">
        <v>3</v>
      </c>
      <c r="BN52" s="7" t="s">
        <v>3</v>
      </c>
      <c r="BO52" s="7" t="s">
        <v>3</v>
      </c>
      <c r="BP52" s="7" t="s">
        <v>3</v>
      </c>
      <c r="BQ52" s="7" t="s">
        <v>3</v>
      </c>
      <c r="BR52" s="7" t="s">
        <v>3</v>
      </c>
      <c r="BS52" s="7" t="s">
        <v>3</v>
      </c>
      <c r="BT52" s="7" t="s">
        <v>3</v>
      </c>
      <c r="BU52" s="7" t="s">
        <v>3</v>
      </c>
      <c r="BV52" s="7" t="s">
        <v>3</v>
      </c>
      <c r="BW52" s="7" t="s">
        <v>3</v>
      </c>
      <c r="BX52" s="7" t="s">
        <v>3</v>
      </c>
      <c r="BY52" s="76"/>
      <c r="BZ52" s="5">
        <v>1923</v>
      </c>
      <c r="CA52" s="7" t="s">
        <v>3</v>
      </c>
      <c r="CB52" s="7" t="s">
        <v>3</v>
      </c>
      <c r="CC52" s="7" t="s">
        <v>3</v>
      </c>
      <c r="CD52" s="7" t="s">
        <v>3</v>
      </c>
      <c r="CE52" s="7" t="s">
        <v>3</v>
      </c>
      <c r="CF52" s="7" t="s">
        <v>3</v>
      </c>
      <c r="CG52" s="7" t="s">
        <v>3</v>
      </c>
      <c r="CH52" s="7" t="s">
        <v>3</v>
      </c>
      <c r="CI52" s="7" t="s">
        <v>3</v>
      </c>
      <c r="CJ52" s="7" t="s">
        <v>3</v>
      </c>
      <c r="CK52" s="7" t="s">
        <v>3</v>
      </c>
      <c r="CL52" s="7" t="s">
        <v>3</v>
      </c>
      <c r="CM52" s="7" t="s">
        <v>3</v>
      </c>
      <c r="CN52" s="7" t="s">
        <v>3</v>
      </c>
      <c r="CO52" s="7" t="s">
        <v>3</v>
      </c>
      <c r="CP52" s="7" t="s">
        <v>3</v>
      </c>
    </row>
    <row r="53" spans="1:96" x14ac:dyDescent="0.3">
      <c r="A53" s="6" t="s">
        <v>3</v>
      </c>
      <c r="B53" s="6" t="s">
        <v>3</v>
      </c>
      <c r="C53" s="6" t="s">
        <v>3</v>
      </c>
      <c r="D53" s="6" t="s">
        <v>3</v>
      </c>
      <c r="E53" s="6" t="s">
        <v>3</v>
      </c>
      <c r="F53" s="5">
        <v>1924</v>
      </c>
      <c r="G53" s="6" t="s">
        <v>3</v>
      </c>
      <c r="H53" s="6" t="s">
        <v>3</v>
      </c>
      <c r="I53" s="97">
        <v>296.60000000000002</v>
      </c>
      <c r="J53" s="6" t="s">
        <v>3</v>
      </c>
      <c r="K53" s="6" t="s">
        <v>3</v>
      </c>
      <c r="L53" s="6" t="s">
        <v>3</v>
      </c>
      <c r="M53" s="6" t="s">
        <v>3</v>
      </c>
      <c r="N53" s="97">
        <v>179.45599999999999</v>
      </c>
      <c r="O53" s="6" t="s">
        <v>3</v>
      </c>
      <c r="P53" s="6" t="s">
        <v>3</v>
      </c>
      <c r="Q53" s="6" t="s">
        <v>3</v>
      </c>
      <c r="R53" s="6" t="s">
        <v>3</v>
      </c>
      <c r="S53" s="6" t="s">
        <v>3</v>
      </c>
      <c r="T53" s="6" t="s">
        <v>3</v>
      </c>
      <c r="U53" s="6" t="s">
        <v>3</v>
      </c>
      <c r="V53" s="6" t="s">
        <v>3</v>
      </c>
      <c r="W53" s="6"/>
      <c r="X53" s="5">
        <v>1924</v>
      </c>
      <c r="Y53" s="6" t="s">
        <v>3</v>
      </c>
      <c r="Z53" s="6" t="s">
        <v>3</v>
      </c>
      <c r="AA53" s="6" t="s">
        <v>3</v>
      </c>
      <c r="AB53" s="6" t="s">
        <v>3</v>
      </c>
      <c r="AC53" s="6" t="s">
        <v>3</v>
      </c>
      <c r="AD53" s="6" t="s">
        <v>3</v>
      </c>
      <c r="AE53" s="6" t="s">
        <v>3</v>
      </c>
      <c r="AF53" s="6" t="s">
        <v>3</v>
      </c>
      <c r="AG53" s="6" t="s">
        <v>3</v>
      </c>
      <c r="AH53" s="6" t="s">
        <v>3</v>
      </c>
      <c r="AI53" s="6" t="s">
        <v>3</v>
      </c>
      <c r="AJ53" s="6" t="s">
        <v>3</v>
      </c>
      <c r="AK53" s="6" t="s">
        <v>3</v>
      </c>
      <c r="AL53" s="6" t="s">
        <v>3</v>
      </c>
      <c r="AM53" s="6" t="s">
        <v>3</v>
      </c>
      <c r="AN53" s="6" t="s">
        <v>3</v>
      </c>
      <c r="AO53" s="6"/>
      <c r="AP53" s="5">
        <v>1924</v>
      </c>
      <c r="AQ53" s="6" t="s">
        <v>3</v>
      </c>
      <c r="AR53" s="6" t="s">
        <v>3</v>
      </c>
      <c r="AS53" s="6" t="s">
        <v>3</v>
      </c>
      <c r="AT53" s="6" t="s">
        <v>3</v>
      </c>
      <c r="AU53" s="6" t="s">
        <v>3</v>
      </c>
      <c r="AV53" s="6" t="s">
        <v>3</v>
      </c>
      <c r="AW53" s="6" t="s">
        <v>3</v>
      </c>
      <c r="AX53" s="6" t="s">
        <v>3</v>
      </c>
      <c r="AY53" s="6" t="s">
        <v>3</v>
      </c>
      <c r="AZ53" s="6"/>
      <c r="BA53" s="6" t="s">
        <v>3</v>
      </c>
      <c r="BB53" s="6" t="s">
        <v>3</v>
      </c>
      <c r="BC53" s="6" t="s">
        <v>3</v>
      </c>
      <c r="BD53" s="6" t="s">
        <v>3</v>
      </c>
      <c r="BE53" s="6" t="s">
        <v>3</v>
      </c>
      <c r="BF53" s="6" t="s">
        <v>3</v>
      </c>
      <c r="BG53" s="6"/>
      <c r="BH53" s="5">
        <v>1924</v>
      </c>
      <c r="BI53" s="7" t="s">
        <v>3</v>
      </c>
      <c r="BJ53" s="7" t="s">
        <v>3</v>
      </c>
      <c r="BK53" s="7" t="s">
        <v>3</v>
      </c>
      <c r="BL53" s="7" t="s">
        <v>3</v>
      </c>
      <c r="BM53" s="7" t="s">
        <v>3</v>
      </c>
      <c r="BN53" s="7" t="s">
        <v>3</v>
      </c>
      <c r="BO53" s="7" t="s">
        <v>3</v>
      </c>
      <c r="BP53" s="7" t="s">
        <v>3</v>
      </c>
      <c r="BQ53" s="7" t="s">
        <v>3</v>
      </c>
      <c r="BR53" s="7" t="s">
        <v>3</v>
      </c>
      <c r="BS53" s="7" t="s">
        <v>3</v>
      </c>
      <c r="BT53" s="7" t="s">
        <v>3</v>
      </c>
      <c r="BU53" s="7" t="s">
        <v>3</v>
      </c>
      <c r="BV53" s="7" t="s">
        <v>3</v>
      </c>
      <c r="BW53" s="7" t="s">
        <v>3</v>
      </c>
      <c r="BX53" s="7" t="s">
        <v>3</v>
      </c>
      <c r="BY53" s="76"/>
      <c r="BZ53" s="5">
        <v>1924</v>
      </c>
      <c r="CA53" s="7" t="s">
        <v>3</v>
      </c>
      <c r="CB53" s="7" t="s">
        <v>3</v>
      </c>
      <c r="CC53" s="7" t="s">
        <v>3</v>
      </c>
      <c r="CD53" s="7" t="s">
        <v>3</v>
      </c>
      <c r="CE53" s="7" t="s">
        <v>3</v>
      </c>
      <c r="CF53" s="7" t="s">
        <v>3</v>
      </c>
      <c r="CG53" s="7" t="s">
        <v>3</v>
      </c>
      <c r="CH53" s="7" t="s">
        <v>3</v>
      </c>
      <c r="CI53" s="7" t="s">
        <v>3</v>
      </c>
      <c r="CJ53" s="7" t="s">
        <v>3</v>
      </c>
      <c r="CK53" s="7" t="s">
        <v>3</v>
      </c>
      <c r="CL53" s="7" t="s">
        <v>3</v>
      </c>
      <c r="CM53" s="7" t="s">
        <v>3</v>
      </c>
      <c r="CN53" s="7" t="s">
        <v>3</v>
      </c>
      <c r="CO53" s="7" t="s">
        <v>3</v>
      </c>
      <c r="CP53" s="7" t="s">
        <v>3</v>
      </c>
    </row>
    <row r="54" spans="1:96" x14ac:dyDescent="0.3">
      <c r="A54" s="6" t="s">
        <v>3</v>
      </c>
      <c r="B54" s="6" t="s">
        <v>3</v>
      </c>
      <c r="C54" s="6" t="s">
        <v>3</v>
      </c>
      <c r="D54" s="6" t="s">
        <v>3</v>
      </c>
      <c r="E54" s="6" t="s">
        <v>3</v>
      </c>
      <c r="F54" s="5">
        <v>1925</v>
      </c>
      <c r="G54" s="6" t="s">
        <v>3</v>
      </c>
      <c r="H54" s="6" t="s">
        <v>3</v>
      </c>
      <c r="I54" s="97">
        <v>314.10000000000002</v>
      </c>
      <c r="J54" s="6" t="s">
        <v>3</v>
      </c>
      <c r="K54" s="6" t="s">
        <v>3</v>
      </c>
      <c r="L54" s="6" t="s">
        <v>3</v>
      </c>
      <c r="M54" s="6" t="s">
        <v>3</v>
      </c>
      <c r="N54" s="97">
        <v>207.697</v>
      </c>
      <c r="O54" s="6" t="s">
        <v>3</v>
      </c>
      <c r="P54" s="6" t="s">
        <v>3</v>
      </c>
      <c r="Q54" s="6" t="s">
        <v>3</v>
      </c>
      <c r="R54" s="6" t="s">
        <v>3</v>
      </c>
      <c r="S54" s="6" t="s">
        <v>3</v>
      </c>
      <c r="T54" s="6" t="s">
        <v>3</v>
      </c>
      <c r="U54" s="6" t="s">
        <v>3</v>
      </c>
      <c r="V54" s="6" t="s">
        <v>3</v>
      </c>
      <c r="W54" s="6"/>
      <c r="X54" s="5">
        <v>1925</v>
      </c>
      <c r="Y54" s="6" t="s">
        <v>3</v>
      </c>
      <c r="Z54" s="6" t="s">
        <v>3</v>
      </c>
      <c r="AA54" s="6" t="s">
        <v>3</v>
      </c>
      <c r="AB54" s="6" t="s">
        <v>3</v>
      </c>
      <c r="AC54" s="6" t="s">
        <v>3</v>
      </c>
      <c r="AD54" s="6" t="s">
        <v>3</v>
      </c>
      <c r="AE54" s="6" t="s">
        <v>3</v>
      </c>
      <c r="AF54" s="6" t="s">
        <v>3</v>
      </c>
      <c r="AG54" s="6" t="s">
        <v>3</v>
      </c>
      <c r="AH54" s="6" t="s">
        <v>3</v>
      </c>
      <c r="AI54" s="6" t="s">
        <v>3</v>
      </c>
      <c r="AJ54" s="6" t="s">
        <v>3</v>
      </c>
      <c r="AK54" s="6" t="s">
        <v>3</v>
      </c>
      <c r="AL54" s="6" t="s">
        <v>3</v>
      </c>
      <c r="AM54" s="6" t="s">
        <v>3</v>
      </c>
      <c r="AN54" s="6" t="s">
        <v>3</v>
      </c>
      <c r="AO54" s="6"/>
      <c r="AP54" s="5">
        <v>1925</v>
      </c>
      <c r="AQ54" s="6" t="s">
        <v>3</v>
      </c>
      <c r="AR54" s="6" t="s">
        <v>3</v>
      </c>
      <c r="AS54" s="6" t="s">
        <v>3</v>
      </c>
      <c r="AT54" s="6" t="s">
        <v>3</v>
      </c>
      <c r="AU54" s="6" t="s">
        <v>3</v>
      </c>
      <c r="AV54" s="6" t="s">
        <v>3</v>
      </c>
      <c r="AW54" s="6" t="s">
        <v>3</v>
      </c>
      <c r="AX54" s="6" t="s">
        <v>3</v>
      </c>
      <c r="AY54" s="6" t="s">
        <v>3</v>
      </c>
      <c r="AZ54" s="6"/>
      <c r="BA54" s="6" t="s">
        <v>3</v>
      </c>
      <c r="BB54" s="6" t="s">
        <v>3</v>
      </c>
      <c r="BC54" s="6" t="s">
        <v>3</v>
      </c>
      <c r="BD54" s="6" t="s">
        <v>3</v>
      </c>
      <c r="BE54" s="6" t="s">
        <v>3</v>
      </c>
      <c r="BF54" s="6" t="s">
        <v>3</v>
      </c>
      <c r="BG54" s="6"/>
      <c r="BH54" s="5">
        <v>1925</v>
      </c>
      <c r="BI54" s="7" t="s">
        <v>3</v>
      </c>
      <c r="BJ54" s="7" t="s">
        <v>3</v>
      </c>
      <c r="BK54" s="7" t="s">
        <v>3</v>
      </c>
      <c r="BL54" s="7" t="s">
        <v>3</v>
      </c>
      <c r="BM54" s="7" t="s">
        <v>3</v>
      </c>
      <c r="BN54" s="7" t="s">
        <v>3</v>
      </c>
      <c r="BO54" s="7" t="s">
        <v>3</v>
      </c>
      <c r="BP54" s="7" t="s">
        <v>3</v>
      </c>
      <c r="BQ54" s="7" t="s">
        <v>3</v>
      </c>
      <c r="BR54" s="7" t="s">
        <v>3</v>
      </c>
      <c r="BS54" s="7" t="s">
        <v>3</v>
      </c>
      <c r="BT54" s="7" t="s">
        <v>3</v>
      </c>
      <c r="BU54" s="7" t="s">
        <v>3</v>
      </c>
      <c r="BV54" s="7" t="s">
        <v>3</v>
      </c>
      <c r="BW54" s="7" t="s">
        <v>3</v>
      </c>
      <c r="BX54" s="7" t="s">
        <v>3</v>
      </c>
      <c r="BY54" s="76"/>
      <c r="BZ54" s="5">
        <v>1925</v>
      </c>
      <c r="CA54" s="7" t="s">
        <v>3</v>
      </c>
      <c r="CB54" s="7" t="s">
        <v>3</v>
      </c>
      <c r="CC54" s="7" t="s">
        <v>3</v>
      </c>
      <c r="CD54" s="7" t="s">
        <v>3</v>
      </c>
      <c r="CE54" s="7" t="s">
        <v>3</v>
      </c>
      <c r="CF54" s="7" t="s">
        <v>3</v>
      </c>
      <c r="CG54" s="7" t="s">
        <v>3</v>
      </c>
      <c r="CH54" s="7" t="s">
        <v>3</v>
      </c>
      <c r="CI54" s="7" t="s">
        <v>3</v>
      </c>
      <c r="CJ54" s="7" t="s">
        <v>3</v>
      </c>
      <c r="CK54" s="7" t="s">
        <v>3</v>
      </c>
      <c r="CL54" s="7" t="s">
        <v>3</v>
      </c>
      <c r="CM54" s="7" t="s">
        <v>3</v>
      </c>
      <c r="CN54" s="7" t="s">
        <v>3</v>
      </c>
      <c r="CO54" s="7" t="s">
        <v>3</v>
      </c>
      <c r="CP54" s="7" t="s">
        <v>3</v>
      </c>
    </row>
    <row r="55" spans="1:96" x14ac:dyDescent="0.3">
      <c r="A55" s="6" t="s">
        <v>3</v>
      </c>
      <c r="B55" s="6" t="s">
        <v>3</v>
      </c>
      <c r="C55" s="6" t="s">
        <v>3</v>
      </c>
      <c r="D55" s="6" t="s">
        <v>3</v>
      </c>
      <c r="E55" s="6" t="s">
        <v>3</v>
      </c>
      <c r="F55" s="5">
        <v>1926</v>
      </c>
      <c r="G55" s="6" t="s">
        <v>3</v>
      </c>
      <c r="H55" s="6" t="s">
        <v>3</v>
      </c>
      <c r="I55" s="97">
        <v>326.7</v>
      </c>
      <c r="J55" s="6" t="s">
        <v>3</v>
      </c>
      <c r="K55" s="6" t="s">
        <v>3</v>
      </c>
      <c r="L55" s="6" t="s">
        <v>3</v>
      </c>
      <c r="M55" s="6" t="s">
        <v>3</v>
      </c>
      <c r="N55" s="97">
        <v>190.495</v>
      </c>
      <c r="O55" s="6" t="s">
        <v>3</v>
      </c>
      <c r="P55" s="6" t="s">
        <v>3</v>
      </c>
      <c r="Q55" s="6" t="s">
        <v>3</v>
      </c>
      <c r="R55" s="6" t="s">
        <v>3</v>
      </c>
      <c r="S55" s="6" t="s">
        <v>3</v>
      </c>
      <c r="T55" s="6" t="s">
        <v>3</v>
      </c>
      <c r="U55" s="6" t="s">
        <v>3</v>
      </c>
      <c r="V55" s="6" t="s">
        <v>3</v>
      </c>
      <c r="W55" s="6"/>
      <c r="X55" s="5">
        <v>1926</v>
      </c>
      <c r="Y55" s="6" t="s">
        <v>3</v>
      </c>
      <c r="Z55" s="6" t="s">
        <v>3</v>
      </c>
      <c r="AA55" s="6" t="s">
        <v>3</v>
      </c>
      <c r="AB55" s="6" t="s">
        <v>3</v>
      </c>
      <c r="AC55" s="6" t="s">
        <v>3</v>
      </c>
      <c r="AD55" s="6" t="s">
        <v>3</v>
      </c>
      <c r="AE55" s="6" t="s">
        <v>3</v>
      </c>
      <c r="AF55" s="6" t="s">
        <v>3</v>
      </c>
      <c r="AG55" s="6" t="s">
        <v>3</v>
      </c>
      <c r="AH55" s="6" t="s">
        <v>3</v>
      </c>
      <c r="AI55" s="6" t="s">
        <v>3</v>
      </c>
      <c r="AJ55" s="6" t="s">
        <v>3</v>
      </c>
      <c r="AK55" s="6" t="s">
        <v>3</v>
      </c>
      <c r="AL55" s="6" t="s">
        <v>3</v>
      </c>
      <c r="AM55" s="6" t="s">
        <v>3</v>
      </c>
      <c r="AN55" s="6" t="s">
        <v>3</v>
      </c>
      <c r="AO55" s="6"/>
      <c r="AP55" s="5">
        <v>1926</v>
      </c>
      <c r="AQ55" s="6" t="s">
        <v>3</v>
      </c>
      <c r="AR55" s="6" t="s">
        <v>3</v>
      </c>
      <c r="AS55" s="6" t="s">
        <v>3</v>
      </c>
      <c r="AT55" s="6" t="s">
        <v>3</v>
      </c>
      <c r="AU55" s="6" t="s">
        <v>3</v>
      </c>
      <c r="AV55" s="6" t="s">
        <v>3</v>
      </c>
      <c r="AW55" s="6" t="s">
        <v>3</v>
      </c>
      <c r="AX55" s="6" t="s">
        <v>3</v>
      </c>
      <c r="AY55" s="6" t="s">
        <v>3</v>
      </c>
      <c r="AZ55" s="6"/>
      <c r="BA55" s="6" t="s">
        <v>3</v>
      </c>
      <c r="BB55" s="6" t="s">
        <v>3</v>
      </c>
      <c r="BC55" s="6" t="s">
        <v>3</v>
      </c>
      <c r="BD55" s="6" t="s">
        <v>3</v>
      </c>
      <c r="BE55" s="6" t="s">
        <v>3</v>
      </c>
      <c r="BF55" s="6" t="s">
        <v>3</v>
      </c>
      <c r="BG55" s="6"/>
      <c r="BH55" s="5">
        <v>1926</v>
      </c>
      <c r="BI55" s="7" t="s">
        <v>3</v>
      </c>
      <c r="BJ55" s="7" t="s">
        <v>3</v>
      </c>
      <c r="BK55" s="7" t="s">
        <v>3</v>
      </c>
      <c r="BL55" s="7" t="s">
        <v>3</v>
      </c>
      <c r="BM55" s="7" t="s">
        <v>3</v>
      </c>
      <c r="BN55" s="7" t="s">
        <v>3</v>
      </c>
      <c r="BO55" s="7" t="s">
        <v>3</v>
      </c>
      <c r="BP55" s="7" t="s">
        <v>3</v>
      </c>
      <c r="BQ55" s="7" t="s">
        <v>3</v>
      </c>
      <c r="BR55" s="7" t="s">
        <v>3</v>
      </c>
      <c r="BS55" s="7" t="s">
        <v>3</v>
      </c>
      <c r="BT55" s="7" t="s">
        <v>3</v>
      </c>
      <c r="BU55" s="7" t="s">
        <v>3</v>
      </c>
      <c r="BV55" s="7" t="s">
        <v>3</v>
      </c>
      <c r="BW55" s="7" t="s">
        <v>3</v>
      </c>
      <c r="BX55" s="7" t="s">
        <v>3</v>
      </c>
      <c r="BY55" s="76"/>
      <c r="BZ55" s="5">
        <v>1926</v>
      </c>
      <c r="CA55" s="7" t="s">
        <v>3</v>
      </c>
      <c r="CB55" s="7" t="s">
        <v>3</v>
      </c>
      <c r="CC55" s="7" t="s">
        <v>3</v>
      </c>
      <c r="CD55" s="7" t="s">
        <v>3</v>
      </c>
      <c r="CE55" s="7" t="s">
        <v>3</v>
      </c>
      <c r="CF55" s="7" t="s">
        <v>3</v>
      </c>
      <c r="CG55" s="7" t="s">
        <v>3</v>
      </c>
      <c r="CH55" s="7" t="s">
        <v>3</v>
      </c>
      <c r="CI55" s="7" t="s">
        <v>3</v>
      </c>
      <c r="CJ55" s="7" t="s">
        <v>3</v>
      </c>
      <c r="CK55" s="7" t="s">
        <v>3</v>
      </c>
      <c r="CL55" s="7" t="s">
        <v>3</v>
      </c>
      <c r="CM55" s="7" t="s">
        <v>3</v>
      </c>
      <c r="CN55" s="7" t="s">
        <v>3</v>
      </c>
      <c r="CO55" s="7" t="s">
        <v>3</v>
      </c>
      <c r="CP55" s="7" t="s">
        <v>3</v>
      </c>
    </row>
    <row r="56" spans="1:96" x14ac:dyDescent="0.3">
      <c r="A56" s="6" t="s">
        <v>3</v>
      </c>
      <c r="B56" s="6" t="s">
        <v>3</v>
      </c>
      <c r="C56" s="6" t="s">
        <v>3</v>
      </c>
      <c r="D56" s="6" t="s">
        <v>3</v>
      </c>
      <c r="E56" s="6" t="s">
        <v>3</v>
      </c>
      <c r="F56" s="5">
        <v>1927</v>
      </c>
      <c r="G56" s="6" t="s">
        <v>3</v>
      </c>
      <c r="H56" s="6" t="s">
        <v>3</v>
      </c>
      <c r="I56" s="97">
        <v>272.10000000000002</v>
      </c>
      <c r="J56" s="6" t="s">
        <v>3</v>
      </c>
      <c r="K56" s="6" t="s">
        <v>3</v>
      </c>
      <c r="L56" s="6" t="s">
        <v>3</v>
      </c>
      <c r="M56" s="6" t="s">
        <v>3</v>
      </c>
      <c r="N56" s="97">
        <v>162.47200000000001</v>
      </c>
      <c r="O56" s="6" t="s">
        <v>3</v>
      </c>
      <c r="P56" s="6" t="s">
        <v>3</v>
      </c>
      <c r="Q56" s="6" t="s">
        <v>3</v>
      </c>
      <c r="R56" s="6" t="s">
        <v>3</v>
      </c>
      <c r="S56" s="6" t="s">
        <v>3</v>
      </c>
      <c r="T56" s="6" t="s">
        <v>3</v>
      </c>
      <c r="U56" s="6" t="s">
        <v>3</v>
      </c>
      <c r="V56" s="6" t="s">
        <v>3</v>
      </c>
      <c r="W56" s="6"/>
      <c r="X56" s="5">
        <v>1927</v>
      </c>
      <c r="Y56" s="6" t="s">
        <v>3</v>
      </c>
      <c r="Z56" s="6" t="s">
        <v>3</v>
      </c>
      <c r="AA56" s="6" t="s">
        <v>3</v>
      </c>
      <c r="AB56" s="6" t="s">
        <v>3</v>
      </c>
      <c r="AC56" s="6" t="s">
        <v>3</v>
      </c>
      <c r="AD56" s="6" t="s">
        <v>3</v>
      </c>
      <c r="AE56" s="6" t="s">
        <v>3</v>
      </c>
      <c r="AF56" s="6" t="s">
        <v>3</v>
      </c>
      <c r="AG56" s="6" t="s">
        <v>3</v>
      </c>
      <c r="AH56" s="6" t="s">
        <v>3</v>
      </c>
      <c r="AI56" s="6" t="s">
        <v>3</v>
      </c>
      <c r="AJ56" s="6" t="s">
        <v>3</v>
      </c>
      <c r="AK56" s="6" t="s">
        <v>3</v>
      </c>
      <c r="AL56" s="6" t="s">
        <v>3</v>
      </c>
      <c r="AM56" s="6" t="s">
        <v>3</v>
      </c>
      <c r="AN56" s="6" t="s">
        <v>3</v>
      </c>
      <c r="AO56" s="6"/>
      <c r="AP56" s="5">
        <v>1927</v>
      </c>
      <c r="AQ56" s="6" t="s">
        <v>3</v>
      </c>
      <c r="AR56" s="6" t="s">
        <v>3</v>
      </c>
      <c r="AS56" s="6" t="s">
        <v>3</v>
      </c>
      <c r="AT56" s="6" t="s">
        <v>3</v>
      </c>
      <c r="AU56" s="6" t="s">
        <v>3</v>
      </c>
      <c r="AV56" s="6" t="s">
        <v>3</v>
      </c>
      <c r="AW56" s="6" t="s">
        <v>3</v>
      </c>
      <c r="AX56" s="6" t="s">
        <v>3</v>
      </c>
      <c r="AY56" s="6" t="s">
        <v>3</v>
      </c>
      <c r="AZ56" s="6"/>
      <c r="BA56" s="6" t="s">
        <v>3</v>
      </c>
      <c r="BB56" s="6" t="s">
        <v>3</v>
      </c>
      <c r="BC56" s="6" t="s">
        <v>3</v>
      </c>
      <c r="BD56" s="6" t="s">
        <v>3</v>
      </c>
      <c r="BE56" s="6" t="s">
        <v>3</v>
      </c>
      <c r="BF56" s="6" t="s">
        <v>3</v>
      </c>
      <c r="BG56" s="6"/>
      <c r="BH56" s="5">
        <v>1927</v>
      </c>
      <c r="BI56" s="7" t="s">
        <v>3</v>
      </c>
      <c r="BJ56" s="7" t="s">
        <v>3</v>
      </c>
      <c r="BK56" s="7" t="s">
        <v>3</v>
      </c>
      <c r="BL56" s="7" t="s">
        <v>3</v>
      </c>
      <c r="BM56" s="7" t="s">
        <v>3</v>
      </c>
      <c r="BN56" s="7" t="s">
        <v>3</v>
      </c>
      <c r="BO56" s="7" t="s">
        <v>3</v>
      </c>
      <c r="BP56" s="7" t="s">
        <v>3</v>
      </c>
      <c r="BQ56" s="7" t="s">
        <v>3</v>
      </c>
      <c r="BR56" s="7" t="s">
        <v>3</v>
      </c>
      <c r="BS56" s="7" t="s">
        <v>3</v>
      </c>
      <c r="BT56" s="7" t="s">
        <v>3</v>
      </c>
      <c r="BU56" s="7" t="s">
        <v>3</v>
      </c>
      <c r="BV56" s="7" t="s">
        <v>3</v>
      </c>
      <c r="BW56" s="7" t="s">
        <v>3</v>
      </c>
      <c r="BX56" s="7" t="s">
        <v>3</v>
      </c>
      <c r="BY56" s="76"/>
      <c r="BZ56" s="5">
        <v>1927</v>
      </c>
      <c r="CA56" s="7" t="s">
        <v>3</v>
      </c>
      <c r="CB56" s="7" t="s">
        <v>3</v>
      </c>
      <c r="CC56" s="7" t="s">
        <v>3</v>
      </c>
      <c r="CD56" s="7" t="s">
        <v>3</v>
      </c>
      <c r="CE56" s="7" t="s">
        <v>3</v>
      </c>
      <c r="CF56" s="7" t="s">
        <v>3</v>
      </c>
      <c r="CG56" s="7" t="s">
        <v>3</v>
      </c>
      <c r="CH56" s="7" t="s">
        <v>3</v>
      </c>
      <c r="CI56" s="7" t="s">
        <v>3</v>
      </c>
      <c r="CJ56" s="7" t="s">
        <v>3</v>
      </c>
      <c r="CK56" s="7" t="s">
        <v>3</v>
      </c>
      <c r="CL56" s="7" t="s">
        <v>3</v>
      </c>
      <c r="CM56" s="7" t="s">
        <v>3</v>
      </c>
      <c r="CN56" s="7" t="s">
        <v>3</v>
      </c>
      <c r="CO56" s="7" t="s">
        <v>3</v>
      </c>
      <c r="CP56" s="7" t="s">
        <v>3</v>
      </c>
    </row>
    <row r="57" spans="1:96" x14ac:dyDescent="0.3">
      <c r="A57" s="6" t="s">
        <v>3</v>
      </c>
      <c r="B57" s="6" t="s">
        <v>3</v>
      </c>
      <c r="C57" s="6" t="s">
        <v>3</v>
      </c>
      <c r="D57" s="6" t="s">
        <v>3</v>
      </c>
      <c r="E57" s="6" t="s">
        <v>3</v>
      </c>
      <c r="F57" s="5">
        <v>1928</v>
      </c>
      <c r="G57" s="6" t="s">
        <v>3</v>
      </c>
      <c r="H57" s="6" t="s">
        <v>3</v>
      </c>
      <c r="I57" s="97">
        <v>249.2</v>
      </c>
      <c r="J57" s="6" t="s">
        <v>3</v>
      </c>
      <c r="K57" s="6" t="s">
        <v>3</v>
      </c>
      <c r="L57" s="6" t="s">
        <v>3</v>
      </c>
      <c r="M57" s="6" t="s">
        <v>3</v>
      </c>
      <c r="N57" s="97">
        <v>173.30199999999999</v>
      </c>
      <c r="O57" s="6" t="s">
        <v>3</v>
      </c>
      <c r="P57" s="6" t="s">
        <v>3</v>
      </c>
      <c r="Q57" s="6" t="s">
        <v>3</v>
      </c>
      <c r="R57" s="6" t="s">
        <v>3</v>
      </c>
      <c r="S57" s="6" t="s">
        <v>3</v>
      </c>
      <c r="T57" s="6" t="s">
        <v>3</v>
      </c>
      <c r="U57" s="6" t="s">
        <v>3</v>
      </c>
      <c r="V57" s="6" t="s">
        <v>3</v>
      </c>
      <c r="W57" s="6"/>
      <c r="X57" s="5">
        <v>1928</v>
      </c>
      <c r="Y57" s="6" t="s">
        <v>3</v>
      </c>
      <c r="Z57" s="6" t="s">
        <v>3</v>
      </c>
      <c r="AA57" s="6" t="s">
        <v>3</v>
      </c>
      <c r="AB57" s="6" t="s">
        <v>3</v>
      </c>
      <c r="AC57" s="6" t="s">
        <v>3</v>
      </c>
      <c r="AD57" s="6" t="s">
        <v>3</v>
      </c>
      <c r="AE57" s="6" t="s">
        <v>3</v>
      </c>
      <c r="AF57" s="6" t="s">
        <v>3</v>
      </c>
      <c r="AG57" s="6" t="s">
        <v>3</v>
      </c>
      <c r="AH57" s="6" t="s">
        <v>3</v>
      </c>
      <c r="AI57" s="6" t="s">
        <v>3</v>
      </c>
      <c r="AJ57" s="6" t="s">
        <v>3</v>
      </c>
      <c r="AK57" s="6" t="s">
        <v>3</v>
      </c>
      <c r="AL57" s="6" t="s">
        <v>3</v>
      </c>
      <c r="AM57" s="6" t="s">
        <v>3</v>
      </c>
      <c r="AN57" s="6" t="s">
        <v>3</v>
      </c>
      <c r="AO57" s="6"/>
      <c r="AP57" s="5">
        <v>1928</v>
      </c>
      <c r="AQ57" s="6" t="s">
        <v>3</v>
      </c>
      <c r="AR57" s="6" t="s">
        <v>3</v>
      </c>
      <c r="AS57" s="6" t="s">
        <v>3</v>
      </c>
      <c r="AT57" s="6" t="s">
        <v>3</v>
      </c>
      <c r="AU57" s="6" t="s">
        <v>3</v>
      </c>
      <c r="AV57" s="6" t="s">
        <v>3</v>
      </c>
      <c r="AW57" s="6" t="s">
        <v>3</v>
      </c>
      <c r="AX57" s="6" t="s">
        <v>3</v>
      </c>
      <c r="AY57" s="6" t="s">
        <v>3</v>
      </c>
      <c r="AZ57" s="6"/>
      <c r="BA57" s="6" t="s">
        <v>3</v>
      </c>
      <c r="BB57" s="6" t="s">
        <v>3</v>
      </c>
      <c r="BC57" s="6" t="s">
        <v>3</v>
      </c>
      <c r="BD57" s="6" t="s">
        <v>3</v>
      </c>
      <c r="BE57" s="6" t="s">
        <v>3</v>
      </c>
      <c r="BF57" s="6" t="s">
        <v>3</v>
      </c>
      <c r="BG57" s="6"/>
      <c r="BH57" s="5">
        <v>1928</v>
      </c>
      <c r="BI57" s="7" t="s">
        <v>3</v>
      </c>
      <c r="BJ57" s="7" t="s">
        <v>3</v>
      </c>
      <c r="BK57" s="7" t="s">
        <v>3</v>
      </c>
      <c r="BL57" s="7" t="s">
        <v>3</v>
      </c>
      <c r="BM57" s="7" t="s">
        <v>3</v>
      </c>
      <c r="BN57" s="7" t="s">
        <v>3</v>
      </c>
      <c r="BO57" s="7" t="s">
        <v>3</v>
      </c>
      <c r="BP57" s="7" t="s">
        <v>3</v>
      </c>
      <c r="BQ57" s="7" t="s">
        <v>3</v>
      </c>
      <c r="BR57" s="7" t="s">
        <v>3</v>
      </c>
      <c r="BS57" s="7" t="s">
        <v>3</v>
      </c>
      <c r="BT57" s="7" t="s">
        <v>3</v>
      </c>
      <c r="BU57" s="7" t="s">
        <v>3</v>
      </c>
      <c r="BV57" s="7" t="s">
        <v>3</v>
      </c>
      <c r="BW57" s="7" t="s">
        <v>3</v>
      </c>
      <c r="BX57" s="7" t="s">
        <v>3</v>
      </c>
      <c r="BY57" s="76"/>
      <c r="BZ57" s="5">
        <v>1928</v>
      </c>
      <c r="CA57" s="7" t="s">
        <v>3</v>
      </c>
      <c r="CB57" s="7" t="s">
        <v>3</v>
      </c>
      <c r="CC57" s="7" t="s">
        <v>3</v>
      </c>
      <c r="CD57" s="7" t="s">
        <v>3</v>
      </c>
      <c r="CE57" s="7" t="s">
        <v>3</v>
      </c>
      <c r="CF57" s="7" t="s">
        <v>3</v>
      </c>
      <c r="CG57" s="7" t="s">
        <v>3</v>
      </c>
      <c r="CH57" s="7" t="s">
        <v>3</v>
      </c>
      <c r="CI57" s="7" t="s">
        <v>3</v>
      </c>
      <c r="CJ57" s="7" t="s">
        <v>3</v>
      </c>
      <c r="CK57" s="7" t="s">
        <v>3</v>
      </c>
      <c r="CL57" s="7" t="s">
        <v>3</v>
      </c>
      <c r="CM57" s="7" t="s">
        <v>3</v>
      </c>
      <c r="CN57" s="7" t="s">
        <v>3</v>
      </c>
      <c r="CO57" s="7" t="s">
        <v>3</v>
      </c>
      <c r="CP57" s="7" t="s">
        <v>3</v>
      </c>
    </row>
    <row r="58" spans="1:96" x14ac:dyDescent="0.3">
      <c r="A58" s="6" t="s">
        <v>3</v>
      </c>
      <c r="B58" s="6" t="s">
        <v>3</v>
      </c>
      <c r="C58" s="6" t="s">
        <v>3</v>
      </c>
      <c r="D58" s="6" t="s">
        <v>3</v>
      </c>
      <c r="E58" s="6" t="s">
        <v>3</v>
      </c>
      <c r="F58" s="5">
        <v>1929</v>
      </c>
      <c r="G58" s="6" t="s">
        <v>3</v>
      </c>
      <c r="H58" s="6" t="s">
        <v>3</v>
      </c>
      <c r="I58" s="97">
        <v>256.3</v>
      </c>
      <c r="J58" s="6" t="s">
        <v>3</v>
      </c>
      <c r="K58" s="6" t="s">
        <v>3</v>
      </c>
      <c r="L58" s="6" t="s">
        <v>3</v>
      </c>
      <c r="M58" s="6" t="s">
        <v>3</v>
      </c>
      <c r="N58" s="97">
        <v>194.083</v>
      </c>
      <c r="O58" s="6" t="s">
        <v>3</v>
      </c>
      <c r="P58" s="6" t="s">
        <v>3</v>
      </c>
      <c r="Q58" s="6" t="s">
        <v>3</v>
      </c>
      <c r="R58" s="6" t="s">
        <v>3</v>
      </c>
      <c r="S58" s="6" t="s">
        <v>3</v>
      </c>
      <c r="T58" s="6" t="s">
        <v>3</v>
      </c>
      <c r="U58" s="6" t="s">
        <v>3</v>
      </c>
      <c r="V58" s="6" t="s">
        <v>3</v>
      </c>
      <c r="W58" s="6"/>
      <c r="X58" s="5">
        <v>1929</v>
      </c>
      <c r="Y58" s="6" t="s">
        <v>3</v>
      </c>
      <c r="Z58" s="6" t="s">
        <v>3</v>
      </c>
      <c r="AA58" s="6" t="s">
        <v>3</v>
      </c>
      <c r="AB58" s="6" t="s">
        <v>3</v>
      </c>
      <c r="AC58" s="6" t="s">
        <v>3</v>
      </c>
      <c r="AD58" s="6" t="s">
        <v>3</v>
      </c>
      <c r="AE58" s="6" t="s">
        <v>3</v>
      </c>
      <c r="AF58" s="6" t="s">
        <v>3</v>
      </c>
      <c r="AG58" s="6" t="s">
        <v>3</v>
      </c>
      <c r="AH58" s="6" t="s">
        <v>3</v>
      </c>
      <c r="AI58" s="6" t="s">
        <v>3</v>
      </c>
      <c r="AJ58" s="6" t="s">
        <v>3</v>
      </c>
      <c r="AK58" s="6" t="s">
        <v>3</v>
      </c>
      <c r="AL58" s="6" t="s">
        <v>3</v>
      </c>
      <c r="AM58" s="6" t="s">
        <v>3</v>
      </c>
      <c r="AN58" s="6" t="s">
        <v>3</v>
      </c>
      <c r="AO58" s="6"/>
      <c r="AP58" s="5">
        <v>1929</v>
      </c>
      <c r="AQ58" s="6" t="s">
        <v>3</v>
      </c>
      <c r="AR58" s="6" t="s">
        <v>3</v>
      </c>
      <c r="AS58" s="6" t="s">
        <v>3</v>
      </c>
      <c r="AT58" s="6" t="s">
        <v>3</v>
      </c>
      <c r="AU58" s="6" t="s">
        <v>3</v>
      </c>
      <c r="AV58" s="6" t="s">
        <v>3</v>
      </c>
      <c r="AW58" s="6" t="s">
        <v>3</v>
      </c>
      <c r="AX58" s="6" t="s">
        <v>3</v>
      </c>
      <c r="AY58" s="6" t="s">
        <v>3</v>
      </c>
      <c r="AZ58" s="6"/>
      <c r="BA58" s="6" t="s">
        <v>3</v>
      </c>
      <c r="BB58" s="6" t="s">
        <v>3</v>
      </c>
      <c r="BC58" s="6" t="s">
        <v>3</v>
      </c>
      <c r="BD58" s="6" t="s">
        <v>3</v>
      </c>
      <c r="BE58" s="6" t="s">
        <v>3</v>
      </c>
      <c r="BF58" s="6" t="s">
        <v>3</v>
      </c>
      <c r="BG58" s="6"/>
      <c r="BH58" s="5">
        <v>1929</v>
      </c>
      <c r="BI58" s="7" t="s">
        <v>3</v>
      </c>
      <c r="BJ58" s="7" t="s">
        <v>3</v>
      </c>
      <c r="BK58" s="7" t="s">
        <v>3</v>
      </c>
      <c r="BL58" s="7" t="s">
        <v>3</v>
      </c>
      <c r="BM58" s="7" t="s">
        <v>3</v>
      </c>
      <c r="BN58" s="7" t="s">
        <v>3</v>
      </c>
      <c r="BO58" s="7" t="s">
        <v>3</v>
      </c>
      <c r="BP58" s="7" t="s">
        <v>3</v>
      </c>
      <c r="BQ58" s="7" t="s">
        <v>3</v>
      </c>
      <c r="BR58" s="7" t="s">
        <v>3</v>
      </c>
      <c r="BS58" s="7" t="s">
        <v>3</v>
      </c>
      <c r="BT58" s="7" t="s">
        <v>3</v>
      </c>
      <c r="BU58" s="7" t="s">
        <v>3</v>
      </c>
      <c r="BV58" s="7" t="s">
        <v>3</v>
      </c>
      <c r="BW58" s="7" t="s">
        <v>3</v>
      </c>
      <c r="BX58" s="7" t="s">
        <v>3</v>
      </c>
      <c r="BY58" s="76"/>
      <c r="BZ58" s="5">
        <v>1929</v>
      </c>
      <c r="CA58" s="7" t="s">
        <v>3</v>
      </c>
      <c r="CB58" s="7" t="s">
        <v>3</v>
      </c>
      <c r="CC58" s="7" t="s">
        <v>3</v>
      </c>
      <c r="CD58" s="7" t="s">
        <v>3</v>
      </c>
      <c r="CE58" s="7" t="s">
        <v>3</v>
      </c>
      <c r="CF58" s="7" t="s">
        <v>3</v>
      </c>
      <c r="CG58" s="7" t="s">
        <v>3</v>
      </c>
      <c r="CH58" s="7" t="s">
        <v>3</v>
      </c>
      <c r="CI58" s="7" t="s">
        <v>3</v>
      </c>
      <c r="CJ58" s="7" t="s">
        <v>3</v>
      </c>
      <c r="CK58" s="7" t="s">
        <v>3</v>
      </c>
      <c r="CL58" s="7" t="s">
        <v>3</v>
      </c>
      <c r="CM58" s="7" t="s">
        <v>3</v>
      </c>
      <c r="CN58" s="7" t="s">
        <v>3</v>
      </c>
      <c r="CO58" s="7" t="s">
        <v>3</v>
      </c>
      <c r="CP58" s="7" t="s">
        <v>3</v>
      </c>
    </row>
    <row r="59" spans="1:96" x14ac:dyDescent="0.3">
      <c r="A59" s="8">
        <f t="shared" ref="A59:A67" si="0">G59+R59+T59+ S59-U59-V59</f>
        <v>-5.3290705182007514E-15</v>
      </c>
      <c r="B59" s="8">
        <f t="shared" ref="B59:B67" si="1">H59-M59-G59</f>
        <v>0</v>
      </c>
      <c r="C59" s="8">
        <f t="shared" ref="C59:C67" si="2">H59-I59-J59-K59-L59</f>
        <v>0</v>
      </c>
      <c r="D59" s="8">
        <f t="shared" ref="D59:D67" si="3">N59+O59+P59+Q59-M59</f>
        <v>0</v>
      </c>
      <c r="E59" s="9">
        <f t="shared" ref="E59:E67" si="4">U59-G59-(R59+T59)-S59+V59</f>
        <v>7.1054273576010019E-15</v>
      </c>
      <c r="F59" s="5">
        <v>1930</v>
      </c>
      <c r="G59" s="216">
        <f>CA59</f>
        <v>46.8</v>
      </c>
      <c r="H59" s="216">
        <f t="shared" ref="H59:U74" si="5">CB59</f>
        <v>245.8</v>
      </c>
      <c r="I59" s="216">
        <f t="shared" si="5"/>
        <v>196.39999999999998</v>
      </c>
      <c r="J59" s="216">
        <f t="shared" si="5"/>
        <v>49.400000000000034</v>
      </c>
      <c r="K59" s="215">
        <v>0</v>
      </c>
      <c r="L59" s="215">
        <v>0</v>
      </c>
      <c r="M59" s="216">
        <f t="shared" si="5"/>
        <v>199</v>
      </c>
      <c r="N59" s="216">
        <f t="shared" si="5"/>
        <v>155.19999999999999</v>
      </c>
      <c r="O59" s="216">
        <f t="shared" si="5"/>
        <v>22.800000000000011</v>
      </c>
      <c r="P59" s="216">
        <f t="shared" si="5"/>
        <v>14.8</v>
      </c>
      <c r="Q59" s="216">
        <f t="shared" si="5"/>
        <v>6.2</v>
      </c>
      <c r="R59" s="215">
        <f t="shared" si="5"/>
        <v>0</v>
      </c>
      <c r="S59" s="215">
        <f t="shared" si="5"/>
        <v>0</v>
      </c>
      <c r="T59" s="216">
        <f t="shared" si="5"/>
        <v>-58.2</v>
      </c>
      <c r="U59" s="217">
        <f t="shared" si="5"/>
        <v>-11.4</v>
      </c>
      <c r="V59" s="215">
        <f t="shared" ref="V59:V77" si="6">CP59</f>
        <v>0</v>
      </c>
      <c r="W59" s="6"/>
      <c r="X59" s="5">
        <v>1930</v>
      </c>
      <c r="Y59" s="169" t="s">
        <v>3</v>
      </c>
      <c r="Z59" s="169" t="s">
        <v>3</v>
      </c>
      <c r="AA59" s="170">
        <f>BCA!B59</f>
        <v>203.1</v>
      </c>
      <c r="AB59" s="169" t="s">
        <v>3</v>
      </c>
      <c r="AC59" s="169" t="s">
        <v>3</v>
      </c>
      <c r="AD59" s="169" t="s">
        <v>3</v>
      </c>
      <c r="AE59" s="169" t="s">
        <v>3</v>
      </c>
      <c r="AF59" s="170">
        <f>BCA!E59</f>
        <v>154.9</v>
      </c>
      <c r="AG59" s="169" t="s">
        <v>3</v>
      </c>
      <c r="AH59" s="169" t="s">
        <v>3</v>
      </c>
      <c r="AI59" s="169" t="s">
        <v>3</v>
      </c>
      <c r="AJ59" s="169" t="s">
        <v>3</v>
      </c>
      <c r="AK59" s="169" t="s">
        <v>3</v>
      </c>
      <c r="AL59" s="169" t="s">
        <v>3</v>
      </c>
      <c r="AM59" s="169" t="s">
        <v>3</v>
      </c>
      <c r="AN59" s="169" t="s">
        <v>3</v>
      </c>
      <c r="AO59" s="6"/>
      <c r="AP59" s="5">
        <v>1930</v>
      </c>
      <c r="AQ59" s="6" t="s">
        <v>3</v>
      </c>
      <c r="AR59" s="6" t="s">
        <v>3</v>
      </c>
      <c r="AS59" s="6" t="s">
        <v>3</v>
      </c>
      <c r="AT59" s="6" t="s">
        <v>3</v>
      </c>
      <c r="AU59" s="6" t="s">
        <v>3</v>
      </c>
      <c r="AV59" s="6" t="s">
        <v>3</v>
      </c>
      <c r="AW59" s="6" t="s">
        <v>3</v>
      </c>
      <c r="AX59" s="6" t="s">
        <v>3</v>
      </c>
      <c r="AY59" s="6" t="s">
        <v>3</v>
      </c>
      <c r="AZ59" s="6"/>
      <c r="BA59" s="6" t="s">
        <v>3</v>
      </c>
      <c r="BB59" s="6" t="s">
        <v>3</v>
      </c>
      <c r="BC59" s="6" t="s">
        <v>3</v>
      </c>
      <c r="BD59" s="6" t="s">
        <v>3</v>
      </c>
      <c r="BE59" s="6" t="s">
        <v>3</v>
      </c>
      <c r="BF59" s="6" t="s">
        <v>3</v>
      </c>
      <c r="BG59" s="6"/>
      <c r="BH59" s="5">
        <v>1930</v>
      </c>
      <c r="BI59" s="7" t="s">
        <v>3</v>
      </c>
      <c r="BJ59" s="7" t="s">
        <v>3</v>
      </c>
      <c r="BK59" s="7" t="s">
        <v>3</v>
      </c>
      <c r="BL59" s="7" t="s">
        <v>3</v>
      </c>
      <c r="BM59" s="7" t="s">
        <v>3</v>
      </c>
      <c r="BN59" s="7" t="s">
        <v>3</v>
      </c>
      <c r="BO59" s="7" t="s">
        <v>3</v>
      </c>
      <c r="BP59" s="7" t="s">
        <v>3</v>
      </c>
      <c r="BQ59" s="7" t="s">
        <v>3</v>
      </c>
      <c r="BR59" s="7" t="s">
        <v>3</v>
      </c>
      <c r="BS59" s="7" t="s">
        <v>3</v>
      </c>
      <c r="BT59" s="7" t="s">
        <v>3</v>
      </c>
      <c r="BU59" s="7" t="s">
        <v>3</v>
      </c>
      <c r="BV59" s="7" t="s">
        <v>3</v>
      </c>
      <c r="BW59" s="7" t="s">
        <v>3</v>
      </c>
      <c r="BX59" s="7" t="s">
        <v>3</v>
      </c>
      <c r="BY59" s="76"/>
      <c r="BZ59" s="5">
        <v>1930</v>
      </c>
      <c r="CA59" s="37">
        <v>46.8</v>
      </c>
      <c r="CB59" s="206">
        <v>245.8</v>
      </c>
      <c r="CC59" s="206">
        <v>196.39999999999998</v>
      </c>
      <c r="CD59" s="75">
        <v>49.400000000000034</v>
      </c>
      <c r="CE59" s="7" t="s">
        <v>3</v>
      </c>
      <c r="CF59" s="7" t="s">
        <v>3</v>
      </c>
      <c r="CG59" s="206">
        <v>199</v>
      </c>
      <c r="CH59" s="206">
        <v>155.19999999999999</v>
      </c>
      <c r="CI59" s="206">
        <v>22.800000000000011</v>
      </c>
      <c r="CJ59" s="206">
        <v>14.8</v>
      </c>
      <c r="CK59" s="207">
        <v>6.2</v>
      </c>
      <c r="CL59" s="206">
        <v>0</v>
      </c>
      <c r="CM59" s="206">
        <v>0</v>
      </c>
      <c r="CN59" s="206">
        <v>-58.2</v>
      </c>
      <c r="CO59" s="206">
        <v>-11.4</v>
      </c>
      <c r="CP59" s="206">
        <v>0</v>
      </c>
      <c r="CR59" s="75"/>
    </row>
    <row r="60" spans="1:96" x14ac:dyDescent="0.3">
      <c r="A60" s="8">
        <f t="shared" si="0"/>
        <v>8.4376949871511897E-15</v>
      </c>
      <c r="B60" s="8">
        <f t="shared" si="1"/>
        <v>0</v>
      </c>
      <c r="C60" s="8">
        <f t="shared" si="2"/>
        <v>0</v>
      </c>
      <c r="D60" s="8">
        <f t="shared" si="3"/>
        <v>0</v>
      </c>
      <c r="E60" s="9">
        <f t="shared" si="4"/>
        <v>-1.4210854715202004E-14</v>
      </c>
      <c r="F60" s="5">
        <v>1931</v>
      </c>
      <c r="G60" s="216">
        <f t="shared" ref="G60:G68" si="7">CA60</f>
        <v>79.7</v>
      </c>
      <c r="H60" s="216">
        <f t="shared" si="5"/>
        <v>195.7</v>
      </c>
      <c r="I60" s="216">
        <f t="shared" si="5"/>
        <v>147.19999999999999</v>
      </c>
      <c r="J60" s="216">
        <f t="shared" si="5"/>
        <v>48.5</v>
      </c>
      <c r="K60" s="215">
        <v>0</v>
      </c>
      <c r="L60" s="215">
        <v>0</v>
      </c>
      <c r="M60" s="216">
        <f t="shared" si="5"/>
        <v>115.99999999999999</v>
      </c>
      <c r="N60" s="216">
        <f t="shared" si="5"/>
        <v>78</v>
      </c>
      <c r="O60" s="216">
        <f t="shared" si="5"/>
        <v>20.499999999999986</v>
      </c>
      <c r="P60" s="216">
        <f t="shared" si="5"/>
        <v>12.1</v>
      </c>
      <c r="Q60" s="216">
        <f t="shared" si="5"/>
        <v>5.4</v>
      </c>
      <c r="R60" s="215">
        <f t="shared" si="5"/>
        <v>0</v>
      </c>
      <c r="S60" s="215">
        <f t="shared" si="5"/>
        <v>0</v>
      </c>
      <c r="T60" s="216">
        <f t="shared" si="5"/>
        <v>-83.6</v>
      </c>
      <c r="U60" s="216">
        <f t="shared" si="5"/>
        <v>-3.9</v>
      </c>
      <c r="V60" s="215">
        <f t="shared" si="6"/>
        <v>0</v>
      </c>
      <c r="W60" s="6"/>
      <c r="X60" s="5">
        <v>1931</v>
      </c>
      <c r="Y60" s="169" t="s">
        <v>3</v>
      </c>
      <c r="Z60" s="169" t="s">
        <v>3</v>
      </c>
      <c r="AA60" s="170">
        <f>BCA!B60</f>
        <v>150.9</v>
      </c>
      <c r="AB60" s="169" t="s">
        <v>3</v>
      </c>
      <c r="AC60" s="169" t="s">
        <v>3</v>
      </c>
      <c r="AD60" s="169" t="s">
        <v>3</v>
      </c>
      <c r="AE60" s="169" t="s">
        <v>3</v>
      </c>
      <c r="AF60" s="170">
        <f>BCA!E60</f>
        <v>81.900000000000006</v>
      </c>
      <c r="AG60" s="169" t="s">
        <v>3</v>
      </c>
      <c r="AH60" s="169" t="s">
        <v>3</v>
      </c>
      <c r="AI60" s="169" t="s">
        <v>3</v>
      </c>
      <c r="AJ60" s="169" t="s">
        <v>3</v>
      </c>
      <c r="AK60" s="169" t="s">
        <v>3</v>
      </c>
      <c r="AL60" s="169" t="s">
        <v>3</v>
      </c>
      <c r="AM60" s="169" t="s">
        <v>3</v>
      </c>
      <c r="AN60" s="169" t="s">
        <v>3</v>
      </c>
      <c r="AO60" s="6"/>
      <c r="AP60" s="5">
        <v>1931</v>
      </c>
      <c r="AQ60" s="6" t="s">
        <v>3</v>
      </c>
      <c r="AR60" s="6" t="s">
        <v>3</v>
      </c>
      <c r="AS60" s="6" t="s">
        <v>3</v>
      </c>
      <c r="AT60" s="6" t="s">
        <v>3</v>
      </c>
      <c r="AU60" s="6" t="s">
        <v>3</v>
      </c>
      <c r="AV60" s="6" t="s">
        <v>3</v>
      </c>
      <c r="AW60" s="6" t="s">
        <v>3</v>
      </c>
      <c r="AX60" s="6" t="s">
        <v>3</v>
      </c>
      <c r="AY60" s="6" t="s">
        <v>3</v>
      </c>
      <c r="AZ60" s="6"/>
      <c r="BA60" s="6" t="s">
        <v>3</v>
      </c>
      <c r="BB60" s="6" t="s">
        <v>3</v>
      </c>
      <c r="BC60" s="6" t="s">
        <v>3</v>
      </c>
      <c r="BD60" s="6" t="s">
        <v>3</v>
      </c>
      <c r="BE60" s="6" t="s">
        <v>3</v>
      </c>
      <c r="BF60" s="6" t="s">
        <v>3</v>
      </c>
      <c r="BG60" s="6"/>
      <c r="BH60" s="5">
        <v>1931</v>
      </c>
      <c r="BI60" s="7" t="s">
        <v>3</v>
      </c>
      <c r="BJ60" s="7" t="s">
        <v>3</v>
      </c>
      <c r="BK60" s="7" t="s">
        <v>3</v>
      </c>
      <c r="BL60" s="7" t="s">
        <v>3</v>
      </c>
      <c r="BM60" s="7" t="s">
        <v>3</v>
      </c>
      <c r="BN60" s="7" t="s">
        <v>3</v>
      </c>
      <c r="BO60" s="7" t="s">
        <v>3</v>
      </c>
      <c r="BP60" s="7" t="s">
        <v>3</v>
      </c>
      <c r="BQ60" s="7" t="s">
        <v>3</v>
      </c>
      <c r="BR60" s="7" t="s">
        <v>3</v>
      </c>
      <c r="BS60" s="7" t="s">
        <v>3</v>
      </c>
      <c r="BT60" s="7" t="s">
        <v>3</v>
      </c>
      <c r="BU60" s="7" t="s">
        <v>3</v>
      </c>
      <c r="BV60" s="7" t="s">
        <v>3</v>
      </c>
      <c r="BW60" s="7" t="s">
        <v>3</v>
      </c>
      <c r="BX60" s="7" t="s">
        <v>3</v>
      </c>
      <c r="BY60" s="76"/>
      <c r="BZ60" s="5">
        <v>1931</v>
      </c>
      <c r="CA60" s="37">
        <v>79.7</v>
      </c>
      <c r="CB60" s="37">
        <v>195.7</v>
      </c>
      <c r="CC60" s="206">
        <v>147.19999999999999</v>
      </c>
      <c r="CD60" s="75">
        <v>48.5</v>
      </c>
      <c r="CE60" s="7" t="s">
        <v>3</v>
      </c>
      <c r="CF60" s="7" t="s">
        <v>3</v>
      </c>
      <c r="CG60" s="206">
        <v>115.99999999999999</v>
      </c>
      <c r="CH60" s="75">
        <v>78</v>
      </c>
      <c r="CI60" s="206">
        <v>20.499999999999986</v>
      </c>
      <c r="CJ60" s="37">
        <v>12.1</v>
      </c>
      <c r="CK60" s="49">
        <v>5.4</v>
      </c>
      <c r="CL60" s="206">
        <v>0</v>
      </c>
      <c r="CM60" s="206">
        <v>0</v>
      </c>
      <c r="CN60" s="37">
        <v>-83.6</v>
      </c>
      <c r="CO60" s="37">
        <v>-3.9</v>
      </c>
      <c r="CP60" s="206">
        <v>0</v>
      </c>
    </row>
    <row r="61" spans="1:96" x14ac:dyDescent="0.3">
      <c r="A61" s="8">
        <f t="shared" si="0"/>
        <v>0</v>
      </c>
      <c r="B61" s="8">
        <f t="shared" si="1"/>
        <v>0</v>
      </c>
      <c r="C61" s="8">
        <f t="shared" si="2"/>
        <v>0</v>
      </c>
      <c r="D61" s="8">
        <f t="shared" si="3"/>
        <v>0</v>
      </c>
      <c r="E61" s="9">
        <f t="shared" si="4"/>
        <v>0</v>
      </c>
      <c r="F61" s="5">
        <v>1932</v>
      </c>
      <c r="G61" s="216">
        <f t="shared" si="7"/>
        <v>53.7</v>
      </c>
      <c r="H61" s="216">
        <f t="shared" si="5"/>
        <v>142.80000000000001</v>
      </c>
      <c r="I61" s="216">
        <f t="shared" si="5"/>
        <v>94.7</v>
      </c>
      <c r="J61" s="216">
        <f t="shared" si="5"/>
        <v>48.100000000000009</v>
      </c>
      <c r="K61" s="215">
        <v>0</v>
      </c>
      <c r="L61" s="215">
        <v>0</v>
      </c>
      <c r="M61" s="216">
        <f t="shared" si="5"/>
        <v>89.100000000000009</v>
      </c>
      <c r="N61" s="216">
        <f t="shared" si="5"/>
        <v>56.7</v>
      </c>
      <c r="O61" s="216">
        <f t="shared" si="5"/>
        <v>19.700000000000006</v>
      </c>
      <c r="P61" s="216">
        <f t="shared" si="5"/>
        <v>7.7</v>
      </c>
      <c r="Q61" s="216">
        <f t="shared" si="5"/>
        <v>5</v>
      </c>
      <c r="R61" s="215">
        <f t="shared" si="5"/>
        <v>0</v>
      </c>
      <c r="S61" s="215">
        <f t="shared" si="5"/>
        <v>0</v>
      </c>
      <c r="T61" s="216">
        <f t="shared" si="5"/>
        <v>-32.200000000000003</v>
      </c>
      <c r="U61" s="216">
        <f t="shared" si="5"/>
        <v>21.5</v>
      </c>
      <c r="V61" s="215">
        <f t="shared" si="6"/>
        <v>0</v>
      </c>
      <c r="W61" s="6"/>
      <c r="X61" s="5">
        <v>1932</v>
      </c>
      <c r="Y61" s="169" t="s">
        <v>3</v>
      </c>
      <c r="Z61" s="169" t="s">
        <v>3</v>
      </c>
      <c r="AA61" s="170">
        <f>BCA!B61</f>
        <v>96.5</v>
      </c>
      <c r="AB61" s="169" t="s">
        <v>3</v>
      </c>
      <c r="AC61" s="169" t="s">
        <v>3</v>
      </c>
      <c r="AD61" s="169" t="s">
        <v>3</v>
      </c>
      <c r="AE61" s="169" t="s">
        <v>3</v>
      </c>
      <c r="AF61" s="170">
        <f>BCA!E61</f>
        <v>57.3</v>
      </c>
      <c r="AG61" s="169" t="s">
        <v>3</v>
      </c>
      <c r="AH61" s="169" t="s">
        <v>3</v>
      </c>
      <c r="AI61" s="169" t="s">
        <v>3</v>
      </c>
      <c r="AJ61" s="169" t="s">
        <v>3</v>
      </c>
      <c r="AK61" s="169" t="s">
        <v>3</v>
      </c>
      <c r="AL61" s="169" t="s">
        <v>3</v>
      </c>
      <c r="AM61" s="169" t="s">
        <v>3</v>
      </c>
      <c r="AN61" s="169" t="s">
        <v>3</v>
      </c>
      <c r="AO61" s="6"/>
      <c r="AP61" s="5">
        <v>1932</v>
      </c>
      <c r="AQ61" s="6" t="s">
        <v>3</v>
      </c>
      <c r="AR61" s="6" t="s">
        <v>3</v>
      </c>
      <c r="AS61" s="6" t="s">
        <v>3</v>
      </c>
      <c r="AT61" s="6" t="s">
        <v>3</v>
      </c>
      <c r="AU61" s="6" t="s">
        <v>3</v>
      </c>
      <c r="AV61" s="6" t="s">
        <v>3</v>
      </c>
      <c r="AW61" s="6" t="s">
        <v>3</v>
      </c>
      <c r="AX61" s="6" t="s">
        <v>3</v>
      </c>
      <c r="AY61" s="6" t="s">
        <v>3</v>
      </c>
      <c r="AZ61" s="6"/>
      <c r="BA61" s="6" t="s">
        <v>3</v>
      </c>
      <c r="BB61" s="6" t="s">
        <v>3</v>
      </c>
      <c r="BC61" s="6" t="s">
        <v>3</v>
      </c>
      <c r="BD61" s="6" t="s">
        <v>3</v>
      </c>
      <c r="BE61" s="6" t="s">
        <v>3</v>
      </c>
      <c r="BF61" s="6" t="s">
        <v>3</v>
      </c>
      <c r="BG61" s="6"/>
      <c r="BH61" s="5">
        <v>1932</v>
      </c>
      <c r="BI61" s="7" t="s">
        <v>3</v>
      </c>
      <c r="BJ61" s="7" t="s">
        <v>3</v>
      </c>
      <c r="BK61" s="7" t="s">
        <v>3</v>
      </c>
      <c r="BL61" s="7" t="s">
        <v>3</v>
      </c>
      <c r="BM61" s="7" t="s">
        <v>3</v>
      </c>
      <c r="BN61" s="7" t="s">
        <v>3</v>
      </c>
      <c r="BO61" s="7" t="s">
        <v>3</v>
      </c>
      <c r="BP61" s="7" t="s">
        <v>3</v>
      </c>
      <c r="BQ61" s="7" t="s">
        <v>3</v>
      </c>
      <c r="BR61" s="7" t="s">
        <v>3</v>
      </c>
      <c r="BS61" s="7" t="s">
        <v>3</v>
      </c>
      <c r="BT61" s="7" t="s">
        <v>3</v>
      </c>
      <c r="BU61" s="7" t="s">
        <v>3</v>
      </c>
      <c r="BV61" s="7" t="s">
        <v>3</v>
      </c>
      <c r="BW61" s="7" t="s">
        <v>3</v>
      </c>
      <c r="BX61" s="7" t="s">
        <v>3</v>
      </c>
      <c r="BY61" s="76"/>
      <c r="BZ61" s="5">
        <v>1932</v>
      </c>
      <c r="CA61" s="37">
        <v>53.7</v>
      </c>
      <c r="CB61" s="37">
        <v>142.80000000000001</v>
      </c>
      <c r="CC61" s="206">
        <v>94.7</v>
      </c>
      <c r="CD61" s="75">
        <v>48.100000000000009</v>
      </c>
      <c r="CE61" s="7" t="s">
        <v>3</v>
      </c>
      <c r="CF61" s="7" t="s">
        <v>3</v>
      </c>
      <c r="CG61" s="206">
        <v>89.100000000000009</v>
      </c>
      <c r="CH61" s="75">
        <v>56.7</v>
      </c>
      <c r="CI61" s="206">
        <v>19.700000000000006</v>
      </c>
      <c r="CJ61" s="37">
        <v>7.7</v>
      </c>
      <c r="CK61" s="49">
        <v>5</v>
      </c>
      <c r="CL61" s="206">
        <v>0</v>
      </c>
      <c r="CM61" s="206">
        <v>0</v>
      </c>
      <c r="CN61" s="37">
        <v>-32.200000000000003</v>
      </c>
      <c r="CO61" s="37">
        <v>21.5</v>
      </c>
      <c r="CP61" s="206">
        <v>0</v>
      </c>
    </row>
    <row r="62" spans="1:96" x14ac:dyDescent="0.3">
      <c r="A62" s="8">
        <f t="shared" si="0"/>
        <v>1.7763568394002505E-15</v>
      </c>
      <c r="B62" s="8">
        <f t="shared" si="1"/>
        <v>0</v>
      </c>
      <c r="C62" s="8">
        <f t="shared" si="2"/>
        <v>0</v>
      </c>
      <c r="D62" s="8">
        <f t="shared" si="3"/>
        <v>0</v>
      </c>
      <c r="E62" s="9">
        <f t="shared" si="4"/>
        <v>0</v>
      </c>
      <c r="F62" s="5">
        <v>1933</v>
      </c>
      <c r="G62" s="216">
        <f t="shared" si="7"/>
        <v>44.5</v>
      </c>
      <c r="H62" s="216">
        <f t="shared" si="5"/>
        <v>145.69999999999999</v>
      </c>
      <c r="I62" s="216">
        <f t="shared" si="5"/>
        <v>101.30000000000001</v>
      </c>
      <c r="J62" s="216">
        <f t="shared" si="5"/>
        <v>44.399999999999977</v>
      </c>
      <c r="K62" s="215">
        <v>0</v>
      </c>
      <c r="L62" s="215">
        <v>0</v>
      </c>
      <c r="M62" s="216">
        <f t="shared" si="5"/>
        <v>101.19999999999999</v>
      </c>
      <c r="N62" s="216">
        <f t="shared" si="5"/>
        <v>68.099999999999994</v>
      </c>
      <c r="O62" s="216">
        <f t="shared" si="5"/>
        <v>19.999999999999993</v>
      </c>
      <c r="P62" s="216">
        <f t="shared" si="5"/>
        <v>8.3000000000000007</v>
      </c>
      <c r="Q62" s="216">
        <f t="shared" si="5"/>
        <v>4.8</v>
      </c>
      <c r="R62" s="215">
        <f t="shared" si="5"/>
        <v>0</v>
      </c>
      <c r="S62" s="215">
        <f t="shared" si="5"/>
        <v>0</v>
      </c>
      <c r="T62" s="216">
        <f t="shared" si="5"/>
        <v>-38.9</v>
      </c>
      <c r="U62" s="216">
        <f t="shared" si="5"/>
        <v>5.6</v>
      </c>
      <c r="V62" s="215">
        <f t="shared" si="6"/>
        <v>0</v>
      </c>
      <c r="W62" s="6"/>
      <c r="X62" s="5">
        <v>1933</v>
      </c>
      <c r="Y62" s="169" t="s">
        <v>3</v>
      </c>
      <c r="Z62" s="169" t="s">
        <v>3</v>
      </c>
      <c r="AA62" s="170">
        <f>BCA!B62</f>
        <v>104.3</v>
      </c>
      <c r="AB62" s="169" t="s">
        <v>3</v>
      </c>
      <c r="AC62" s="169" t="s">
        <v>3</v>
      </c>
      <c r="AD62" s="169" t="s">
        <v>3</v>
      </c>
      <c r="AE62" s="169" t="s">
        <v>3</v>
      </c>
      <c r="AF62" s="170">
        <f>BCA!E62</f>
        <v>69.7</v>
      </c>
      <c r="AG62" s="169" t="s">
        <v>3</v>
      </c>
      <c r="AH62" s="169" t="s">
        <v>3</v>
      </c>
      <c r="AI62" s="169" t="s">
        <v>3</v>
      </c>
      <c r="AJ62" s="169" t="s">
        <v>3</v>
      </c>
      <c r="AK62" s="169" t="s">
        <v>3</v>
      </c>
      <c r="AL62" s="169" t="s">
        <v>3</v>
      </c>
      <c r="AM62" s="169" t="s">
        <v>3</v>
      </c>
      <c r="AN62" s="169" t="s">
        <v>3</v>
      </c>
      <c r="AO62" s="6"/>
      <c r="AP62" s="5">
        <v>1933</v>
      </c>
      <c r="AQ62" s="6" t="s">
        <v>3</v>
      </c>
      <c r="AR62" s="6" t="s">
        <v>3</v>
      </c>
      <c r="AS62" s="6" t="s">
        <v>3</v>
      </c>
      <c r="AT62" s="6" t="s">
        <v>3</v>
      </c>
      <c r="AU62" s="6" t="s">
        <v>3</v>
      </c>
      <c r="AV62" s="6" t="s">
        <v>3</v>
      </c>
      <c r="AW62" s="6" t="s">
        <v>3</v>
      </c>
      <c r="AX62" s="6" t="s">
        <v>3</v>
      </c>
      <c r="AY62" s="6" t="s">
        <v>3</v>
      </c>
      <c r="AZ62" s="6"/>
      <c r="BA62" s="6" t="s">
        <v>3</v>
      </c>
      <c r="BB62" s="6" t="s">
        <v>3</v>
      </c>
      <c r="BC62" s="6" t="s">
        <v>3</v>
      </c>
      <c r="BD62" s="6" t="s">
        <v>3</v>
      </c>
      <c r="BE62" s="6" t="s">
        <v>3</v>
      </c>
      <c r="BF62" s="6" t="s">
        <v>3</v>
      </c>
      <c r="BG62" s="6"/>
      <c r="BH62" s="5">
        <v>1933</v>
      </c>
      <c r="BI62" s="7" t="s">
        <v>3</v>
      </c>
      <c r="BJ62" s="7" t="s">
        <v>3</v>
      </c>
      <c r="BK62" s="7" t="s">
        <v>3</v>
      </c>
      <c r="BL62" s="7" t="s">
        <v>3</v>
      </c>
      <c r="BM62" s="7" t="s">
        <v>3</v>
      </c>
      <c r="BN62" s="7" t="s">
        <v>3</v>
      </c>
      <c r="BO62" s="7" t="s">
        <v>3</v>
      </c>
      <c r="BP62" s="7" t="s">
        <v>3</v>
      </c>
      <c r="BQ62" s="7" t="s">
        <v>3</v>
      </c>
      <c r="BR62" s="7" t="s">
        <v>3</v>
      </c>
      <c r="BS62" s="7" t="s">
        <v>3</v>
      </c>
      <c r="BT62" s="7" t="s">
        <v>3</v>
      </c>
      <c r="BU62" s="7" t="s">
        <v>3</v>
      </c>
      <c r="BV62" s="7" t="s">
        <v>3</v>
      </c>
      <c r="BW62" s="7" t="s">
        <v>3</v>
      </c>
      <c r="BX62" s="7" t="s">
        <v>3</v>
      </c>
      <c r="BY62" s="76"/>
      <c r="BZ62" s="5">
        <v>1933</v>
      </c>
      <c r="CA62" s="37">
        <v>44.5</v>
      </c>
      <c r="CB62" s="37">
        <v>145.69999999999999</v>
      </c>
      <c r="CC62" s="206">
        <v>101.30000000000001</v>
      </c>
      <c r="CD62" s="75">
        <v>44.399999999999977</v>
      </c>
      <c r="CE62" s="7" t="s">
        <v>3</v>
      </c>
      <c r="CF62" s="7" t="s">
        <v>3</v>
      </c>
      <c r="CG62" s="206">
        <v>101.19999999999999</v>
      </c>
      <c r="CH62" s="75">
        <v>68.099999999999994</v>
      </c>
      <c r="CI62" s="206">
        <v>19.999999999999993</v>
      </c>
      <c r="CJ62" s="37">
        <v>8.3000000000000007</v>
      </c>
      <c r="CK62" s="49">
        <v>4.8</v>
      </c>
      <c r="CL62" s="206">
        <v>0</v>
      </c>
      <c r="CM62" s="206">
        <v>0</v>
      </c>
      <c r="CN62" s="37">
        <v>-38.9</v>
      </c>
      <c r="CO62" s="37">
        <v>5.6</v>
      </c>
      <c r="CP62" s="206">
        <v>0</v>
      </c>
    </row>
    <row r="63" spans="1:96" x14ac:dyDescent="0.3">
      <c r="A63" s="8">
        <f t="shared" si="0"/>
        <v>-7.1054273576010019E-15</v>
      </c>
      <c r="B63" s="8">
        <f t="shared" si="1"/>
        <v>0</v>
      </c>
      <c r="C63" s="8">
        <f t="shared" si="2"/>
        <v>0</v>
      </c>
      <c r="D63" s="8">
        <f t="shared" si="3"/>
        <v>0</v>
      </c>
      <c r="E63" s="9">
        <f t="shared" si="4"/>
        <v>0</v>
      </c>
      <c r="F63" s="5">
        <v>1934</v>
      </c>
      <c r="G63" s="216">
        <f t="shared" si="7"/>
        <v>88</v>
      </c>
      <c r="H63" s="216">
        <f t="shared" si="5"/>
        <v>218.3</v>
      </c>
      <c r="I63" s="216">
        <f t="shared" si="5"/>
        <v>174.2</v>
      </c>
      <c r="J63" s="216">
        <f t="shared" si="5"/>
        <v>44.100000000000023</v>
      </c>
      <c r="K63" s="215">
        <v>0</v>
      </c>
      <c r="L63" s="215">
        <v>0</v>
      </c>
      <c r="M63" s="216">
        <f t="shared" si="5"/>
        <v>130.30000000000001</v>
      </c>
      <c r="N63" s="216">
        <f t="shared" si="5"/>
        <v>93.1</v>
      </c>
      <c r="O63" s="216">
        <f t="shared" si="5"/>
        <v>17.800000000000018</v>
      </c>
      <c r="P63" s="216">
        <f t="shared" si="5"/>
        <v>14.4</v>
      </c>
      <c r="Q63" s="216">
        <f t="shared" si="5"/>
        <v>5</v>
      </c>
      <c r="R63" s="215">
        <f t="shared" si="5"/>
        <v>0</v>
      </c>
      <c r="S63" s="215">
        <f t="shared" si="5"/>
        <v>0</v>
      </c>
      <c r="T63" s="216">
        <f t="shared" si="5"/>
        <v>-71.900000000000006</v>
      </c>
      <c r="U63" s="216">
        <f t="shared" si="5"/>
        <v>16.100000000000001</v>
      </c>
      <c r="V63" s="215">
        <f t="shared" si="6"/>
        <v>0</v>
      </c>
      <c r="W63" s="6"/>
      <c r="X63" s="5">
        <v>1934</v>
      </c>
      <c r="Y63" s="169" t="s">
        <v>3</v>
      </c>
      <c r="Z63" s="169" t="s">
        <v>3</v>
      </c>
      <c r="AA63" s="170">
        <f>BCA!B63</f>
        <v>178.9</v>
      </c>
      <c r="AB63" s="169" t="s">
        <v>3</v>
      </c>
      <c r="AC63" s="169" t="s">
        <v>3</v>
      </c>
      <c r="AD63" s="169" t="s">
        <v>3</v>
      </c>
      <c r="AE63" s="169" t="s">
        <v>3</v>
      </c>
      <c r="AF63" s="170">
        <f>BCA!E63</f>
        <v>92.8</v>
      </c>
      <c r="AG63" s="169" t="s">
        <v>3</v>
      </c>
      <c r="AH63" s="169" t="s">
        <v>3</v>
      </c>
      <c r="AI63" s="169" t="s">
        <v>3</v>
      </c>
      <c r="AJ63" s="169" t="s">
        <v>3</v>
      </c>
      <c r="AK63" s="169" t="s">
        <v>3</v>
      </c>
      <c r="AL63" s="169" t="s">
        <v>3</v>
      </c>
      <c r="AM63" s="169" t="s">
        <v>3</v>
      </c>
      <c r="AN63" s="169" t="s">
        <v>3</v>
      </c>
      <c r="AO63" s="6"/>
      <c r="AP63" s="5">
        <v>1934</v>
      </c>
      <c r="AQ63" s="6" t="s">
        <v>3</v>
      </c>
      <c r="AR63" s="6" t="s">
        <v>3</v>
      </c>
      <c r="AS63" s="6" t="s">
        <v>3</v>
      </c>
      <c r="AT63" s="6" t="s">
        <v>3</v>
      </c>
      <c r="AU63" s="6" t="s">
        <v>3</v>
      </c>
      <c r="AV63" s="6" t="s">
        <v>3</v>
      </c>
      <c r="AW63" s="6" t="s">
        <v>3</v>
      </c>
      <c r="AX63" s="6" t="s">
        <v>3</v>
      </c>
      <c r="AY63" s="6" t="s">
        <v>3</v>
      </c>
      <c r="AZ63" s="6"/>
      <c r="BA63" s="6" t="s">
        <v>3</v>
      </c>
      <c r="BB63" s="6" t="s">
        <v>3</v>
      </c>
      <c r="BC63" s="6" t="s">
        <v>3</v>
      </c>
      <c r="BD63" s="6" t="s">
        <v>3</v>
      </c>
      <c r="BE63" s="6" t="s">
        <v>3</v>
      </c>
      <c r="BF63" s="6" t="s">
        <v>3</v>
      </c>
      <c r="BG63" s="6"/>
      <c r="BH63" s="5">
        <v>1934</v>
      </c>
      <c r="BI63" s="7" t="s">
        <v>3</v>
      </c>
      <c r="BJ63" s="7" t="s">
        <v>3</v>
      </c>
      <c r="BK63" s="7" t="s">
        <v>3</v>
      </c>
      <c r="BL63" s="7" t="s">
        <v>3</v>
      </c>
      <c r="BM63" s="7" t="s">
        <v>3</v>
      </c>
      <c r="BN63" s="7" t="s">
        <v>3</v>
      </c>
      <c r="BO63" s="7" t="s">
        <v>3</v>
      </c>
      <c r="BP63" s="7" t="s">
        <v>3</v>
      </c>
      <c r="BQ63" s="7" t="s">
        <v>3</v>
      </c>
      <c r="BR63" s="7" t="s">
        <v>3</v>
      </c>
      <c r="BS63" s="7" t="s">
        <v>3</v>
      </c>
      <c r="BT63" s="7" t="s">
        <v>3</v>
      </c>
      <c r="BU63" s="7" t="s">
        <v>3</v>
      </c>
      <c r="BV63" s="7" t="s">
        <v>3</v>
      </c>
      <c r="BW63" s="7" t="s">
        <v>3</v>
      </c>
      <c r="BX63" s="7" t="s">
        <v>3</v>
      </c>
      <c r="BY63" s="76"/>
      <c r="BZ63" s="5">
        <v>1934</v>
      </c>
      <c r="CA63" s="37">
        <v>88</v>
      </c>
      <c r="CB63" s="37">
        <v>218.3</v>
      </c>
      <c r="CC63" s="206">
        <v>174.2</v>
      </c>
      <c r="CD63" s="75">
        <v>44.100000000000023</v>
      </c>
      <c r="CE63" s="7" t="s">
        <v>3</v>
      </c>
      <c r="CF63" s="7" t="s">
        <v>3</v>
      </c>
      <c r="CG63" s="206">
        <v>130.30000000000001</v>
      </c>
      <c r="CH63" s="75">
        <v>93.1</v>
      </c>
      <c r="CI63" s="206">
        <v>17.800000000000018</v>
      </c>
      <c r="CJ63" s="37">
        <v>14.4</v>
      </c>
      <c r="CK63" s="49">
        <v>5</v>
      </c>
      <c r="CL63" s="206">
        <v>0</v>
      </c>
      <c r="CM63" s="206">
        <v>0</v>
      </c>
      <c r="CN63" s="37">
        <v>-71.900000000000006</v>
      </c>
      <c r="CO63" s="37">
        <v>16.100000000000001</v>
      </c>
      <c r="CP63" s="206">
        <v>0</v>
      </c>
    </row>
    <row r="64" spans="1:96" x14ac:dyDescent="0.3">
      <c r="A64" s="8">
        <f t="shared" si="0"/>
        <v>7.1054273576010019E-15</v>
      </c>
      <c r="B64" s="8">
        <f t="shared" si="1"/>
        <v>0</v>
      </c>
      <c r="C64" s="8">
        <f t="shared" si="2"/>
        <v>0</v>
      </c>
      <c r="D64" s="8">
        <f t="shared" si="3"/>
        <v>0</v>
      </c>
      <c r="E64" s="9">
        <f t="shared" si="4"/>
        <v>-7.1054273576010019E-15</v>
      </c>
      <c r="F64" s="5">
        <v>1935</v>
      </c>
      <c r="G64" s="216">
        <f t="shared" si="7"/>
        <v>97.4</v>
      </c>
      <c r="H64" s="216">
        <f t="shared" si="5"/>
        <v>247.6</v>
      </c>
      <c r="I64" s="216">
        <f t="shared" si="5"/>
        <v>202.89999999999998</v>
      </c>
      <c r="J64" s="216">
        <f t="shared" si="5"/>
        <v>44.700000000000017</v>
      </c>
      <c r="K64" s="215">
        <v>0</v>
      </c>
      <c r="L64" s="215">
        <v>0</v>
      </c>
      <c r="M64" s="216">
        <f t="shared" si="5"/>
        <v>150.19999999999999</v>
      </c>
      <c r="N64" s="216">
        <f t="shared" si="5"/>
        <v>106.5</v>
      </c>
      <c r="O64" s="216">
        <f t="shared" si="5"/>
        <v>21.699999999999989</v>
      </c>
      <c r="P64" s="216">
        <f t="shared" si="5"/>
        <v>16.7</v>
      </c>
      <c r="Q64" s="216">
        <f t="shared" si="5"/>
        <v>5.3</v>
      </c>
      <c r="R64" s="215">
        <f t="shared" si="5"/>
        <v>0</v>
      </c>
      <c r="S64" s="215">
        <f t="shared" si="5"/>
        <v>0</v>
      </c>
      <c r="T64" s="216">
        <f t="shared" si="5"/>
        <v>-57.1</v>
      </c>
      <c r="U64" s="216">
        <f t="shared" si="5"/>
        <v>40.299999999999997</v>
      </c>
      <c r="V64" s="215">
        <f t="shared" si="6"/>
        <v>0</v>
      </c>
      <c r="W64" s="6"/>
      <c r="X64" s="5">
        <v>1935</v>
      </c>
      <c r="Y64" s="169" t="s">
        <v>3</v>
      </c>
      <c r="Z64" s="169" t="s">
        <v>3</v>
      </c>
      <c r="AA64" s="170">
        <f>BCA!B64</f>
        <v>208.3</v>
      </c>
      <c r="AB64" s="169" t="s">
        <v>3</v>
      </c>
      <c r="AC64" s="169" t="s">
        <v>3</v>
      </c>
      <c r="AD64" s="169" t="s">
        <v>3</v>
      </c>
      <c r="AE64" s="169" t="s">
        <v>3</v>
      </c>
      <c r="AF64" s="170">
        <f>BCA!E64</f>
        <v>112.8</v>
      </c>
      <c r="AG64" s="169" t="s">
        <v>3</v>
      </c>
      <c r="AH64" s="169" t="s">
        <v>3</v>
      </c>
      <c r="AI64" s="169" t="s">
        <v>3</v>
      </c>
      <c r="AJ64" s="169" t="s">
        <v>3</v>
      </c>
      <c r="AK64" s="169" t="s">
        <v>3</v>
      </c>
      <c r="AL64" s="169" t="s">
        <v>3</v>
      </c>
      <c r="AM64" s="169" t="s">
        <v>3</v>
      </c>
      <c r="AN64" s="169" t="s">
        <v>3</v>
      </c>
      <c r="AO64" s="6"/>
      <c r="AP64" s="5">
        <v>1935</v>
      </c>
      <c r="AQ64" s="6" t="s">
        <v>3</v>
      </c>
      <c r="AR64" s="6" t="s">
        <v>3</v>
      </c>
      <c r="AS64" s="6" t="s">
        <v>3</v>
      </c>
      <c r="AT64" s="6" t="s">
        <v>3</v>
      </c>
      <c r="AU64" s="6" t="s">
        <v>3</v>
      </c>
      <c r="AV64" s="6" t="s">
        <v>3</v>
      </c>
      <c r="AW64" s="6" t="s">
        <v>3</v>
      </c>
      <c r="AX64" s="6" t="s">
        <v>3</v>
      </c>
      <c r="AY64" s="6" t="s">
        <v>3</v>
      </c>
      <c r="AZ64" s="6"/>
      <c r="BA64" s="6" t="s">
        <v>3</v>
      </c>
      <c r="BB64" s="6" t="s">
        <v>3</v>
      </c>
      <c r="BC64" s="6" t="s">
        <v>3</v>
      </c>
      <c r="BD64" s="6" t="s">
        <v>3</v>
      </c>
      <c r="BE64" s="6" t="s">
        <v>3</v>
      </c>
      <c r="BF64" s="6" t="s">
        <v>3</v>
      </c>
      <c r="BG64" s="6"/>
      <c r="BH64" s="5">
        <v>1935</v>
      </c>
      <c r="BI64" s="7" t="s">
        <v>3</v>
      </c>
      <c r="BJ64" s="7" t="s">
        <v>3</v>
      </c>
      <c r="BK64" s="7" t="s">
        <v>3</v>
      </c>
      <c r="BL64" s="7" t="s">
        <v>3</v>
      </c>
      <c r="BM64" s="7" t="s">
        <v>3</v>
      </c>
      <c r="BN64" s="7" t="s">
        <v>3</v>
      </c>
      <c r="BO64" s="7" t="s">
        <v>3</v>
      </c>
      <c r="BP64" s="7" t="s">
        <v>3</v>
      </c>
      <c r="BQ64" s="7" t="s">
        <v>3</v>
      </c>
      <c r="BR64" s="7" t="s">
        <v>3</v>
      </c>
      <c r="BS64" s="7" t="s">
        <v>3</v>
      </c>
      <c r="BT64" s="7" t="s">
        <v>3</v>
      </c>
      <c r="BU64" s="7" t="s">
        <v>3</v>
      </c>
      <c r="BV64" s="7" t="s">
        <v>3</v>
      </c>
      <c r="BW64" s="7" t="s">
        <v>3</v>
      </c>
      <c r="BX64" s="7" t="s">
        <v>3</v>
      </c>
      <c r="BY64" s="76"/>
      <c r="BZ64" s="5">
        <v>1935</v>
      </c>
      <c r="CA64" s="37">
        <v>97.4</v>
      </c>
      <c r="CB64" s="37">
        <v>247.6</v>
      </c>
      <c r="CC64" s="206">
        <v>202.89999999999998</v>
      </c>
      <c r="CD64" s="75">
        <v>44.700000000000017</v>
      </c>
      <c r="CE64" s="7" t="s">
        <v>3</v>
      </c>
      <c r="CF64" s="7" t="s">
        <v>3</v>
      </c>
      <c r="CG64" s="206">
        <v>150.19999999999999</v>
      </c>
      <c r="CH64" s="75">
        <v>106.5</v>
      </c>
      <c r="CI64" s="206">
        <v>21.699999999999989</v>
      </c>
      <c r="CJ64" s="37">
        <v>16.7</v>
      </c>
      <c r="CK64" s="49">
        <v>5.3</v>
      </c>
      <c r="CL64" s="206">
        <v>0</v>
      </c>
      <c r="CM64" s="206">
        <v>0</v>
      </c>
      <c r="CN64" s="37">
        <v>-57.1</v>
      </c>
      <c r="CO64" s="37">
        <v>40.299999999999997</v>
      </c>
      <c r="CP64" s="206">
        <v>0</v>
      </c>
    </row>
    <row r="65" spans="1:96" x14ac:dyDescent="0.3">
      <c r="A65" s="8">
        <f t="shared" si="0"/>
        <v>-3.5527136788005009E-15</v>
      </c>
      <c r="B65" s="8">
        <f t="shared" si="1"/>
        <v>0</v>
      </c>
      <c r="C65" s="8">
        <f t="shared" si="2"/>
        <v>0</v>
      </c>
      <c r="D65" s="8">
        <f t="shared" si="3"/>
        <v>0</v>
      </c>
      <c r="E65" s="9">
        <f t="shared" si="4"/>
        <v>0</v>
      </c>
      <c r="F65" s="5">
        <v>1936</v>
      </c>
      <c r="G65" s="216">
        <f t="shared" si="7"/>
        <v>75.099999999999994</v>
      </c>
      <c r="H65" s="216">
        <f t="shared" si="5"/>
        <v>252.6</v>
      </c>
      <c r="I65" s="216">
        <f t="shared" si="5"/>
        <v>210.10000000000002</v>
      </c>
      <c r="J65" s="216">
        <f t="shared" si="5"/>
        <v>42.499999999999972</v>
      </c>
      <c r="K65" s="215">
        <v>0</v>
      </c>
      <c r="L65" s="215">
        <v>0</v>
      </c>
      <c r="M65" s="216">
        <f t="shared" si="5"/>
        <v>177.5</v>
      </c>
      <c r="N65" s="216">
        <f t="shared" si="5"/>
        <v>130.80000000000001</v>
      </c>
      <c r="O65" s="216">
        <f t="shared" si="5"/>
        <v>24.199999999999989</v>
      </c>
      <c r="P65" s="216">
        <f t="shared" si="5"/>
        <v>17</v>
      </c>
      <c r="Q65" s="216">
        <f t="shared" si="5"/>
        <v>5.5</v>
      </c>
      <c r="R65" s="215">
        <f t="shared" si="5"/>
        <v>0</v>
      </c>
      <c r="S65" s="215">
        <f t="shared" si="5"/>
        <v>0</v>
      </c>
      <c r="T65" s="216">
        <f t="shared" si="5"/>
        <v>-83.8</v>
      </c>
      <c r="U65" s="216">
        <f t="shared" si="5"/>
        <v>-8.6999999999999993</v>
      </c>
      <c r="V65" s="215">
        <f t="shared" si="6"/>
        <v>0</v>
      </c>
      <c r="W65" s="6"/>
      <c r="X65" s="5">
        <v>1936</v>
      </c>
      <c r="Y65" s="169" t="s">
        <v>3</v>
      </c>
      <c r="Z65" s="169" t="s">
        <v>3</v>
      </c>
      <c r="AA65" s="170">
        <f>BCA!B65</f>
        <v>215.2</v>
      </c>
      <c r="AB65" s="169" t="s">
        <v>3</v>
      </c>
      <c r="AC65" s="169" t="s">
        <v>3</v>
      </c>
      <c r="AD65" s="169" t="s">
        <v>3</v>
      </c>
      <c r="AE65" s="169" t="s">
        <v>3</v>
      </c>
      <c r="AF65" s="170">
        <f>BCA!E65</f>
        <v>128.9</v>
      </c>
      <c r="AG65" s="169" t="s">
        <v>3</v>
      </c>
      <c r="AH65" s="169" t="s">
        <v>3</v>
      </c>
      <c r="AI65" s="169" t="s">
        <v>3</v>
      </c>
      <c r="AJ65" s="169" t="s">
        <v>3</v>
      </c>
      <c r="AK65" s="169" t="s">
        <v>3</v>
      </c>
      <c r="AL65" s="169" t="s">
        <v>3</v>
      </c>
      <c r="AM65" s="169" t="s">
        <v>3</v>
      </c>
      <c r="AN65" s="169" t="s">
        <v>3</v>
      </c>
      <c r="AO65" s="6"/>
      <c r="AP65" s="5">
        <v>1936</v>
      </c>
      <c r="AQ65" s="6" t="s">
        <v>3</v>
      </c>
      <c r="AR65" s="6" t="s">
        <v>3</v>
      </c>
      <c r="AS65" s="6" t="s">
        <v>3</v>
      </c>
      <c r="AT65" s="6" t="s">
        <v>3</v>
      </c>
      <c r="AU65" s="6" t="s">
        <v>3</v>
      </c>
      <c r="AV65" s="6" t="s">
        <v>3</v>
      </c>
      <c r="AW65" s="6" t="s">
        <v>3</v>
      </c>
      <c r="AX65" s="6" t="s">
        <v>3</v>
      </c>
      <c r="AY65" s="6" t="s">
        <v>3</v>
      </c>
      <c r="AZ65" s="6"/>
      <c r="BA65" s="6" t="s">
        <v>3</v>
      </c>
      <c r="BB65" s="6" t="s">
        <v>3</v>
      </c>
      <c r="BC65" s="6" t="s">
        <v>3</v>
      </c>
      <c r="BD65" s="6" t="s">
        <v>3</v>
      </c>
      <c r="BE65" s="6" t="s">
        <v>3</v>
      </c>
      <c r="BF65" s="6" t="s">
        <v>3</v>
      </c>
      <c r="BG65" s="6"/>
      <c r="BH65" s="5">
        <v>1936</v>
      </c>
      <c r="BI65" s="7" t="s">
        <v>3</v>
      </c>
      <c r="BJ65" s="7" t="s">
        <v>3</v>
      </c>
      <c r="BK65" s="7" t="s">
        <v>3</v>
      </c>
      <c r="BL65" s="7" t="s">
        <v>3</v>
      </c>
      <c r="BM65" s="7" t="s">
        <v>3</v>
      </c>
      <c r="BN65" s="7" t="s">
        <v>3</v>
      </c>
      <c r="BO65" s="7" t="s">
        <v>3</v>
      </c>
      <c r="BP65" s="7" t="s">
        <v>3</v>
      </c>
      <c r="BQ65" s="7" t="s">
        <v>3</v>
      </c>
      <c r="BR65" s="7" t="s">
        <v>3</v>
      </c>
      <c r="BS65" s="7" t="s">
        <v>3</v>
      </c>
      <c r="BT65" s="7" t="s">
        <v>3</v>
      </c>
      <c r="BU65" s="7" t="s">
        <v>3</v>
      </c>
      <c r="BV65" s="7" t="s">
        <v>3</v>
      </c>
      <c r="BW65" s="7" t="s">
        <v>3</v>
      </c>
      <c r="BX65" s="7" t="s">
        <v>3</v>
      </c>
      <c r="BY65" s="76"/>
      <c r="BZ65" s="5">
        <v>1936</v>
      </c>
      <c r="CA65" s="37">
        <v>75.099999999999994</v>
      </c>
      <c r="CB65" s="37">
        <v>252.6</v>
      </c>
      <c r="CC65" s="206">
        <v>210.10000000000002</v>
      </c>
      <c r="CD65" s="75">
        <v>42.499999999999972</v>
      </c>
      <c r="CE65" s="7" t="s">
        <v>3</v>
      </c>
      <c r="CF65" s="7" t="s">
        <v>3</v>
      </c>
      <c r="CG65" s="206">
        <v>177.5</v>
      </c>
      <c r="CH65" s="75">
        <v>130.80000000000001</v>
      </c>
      <c r="CI65" s="206">
        <v>24.199999999999989</v>
      </c>
      <c r="CJ65" s="37">
        <v>17</v>
      </c>
      <c r="CK65" s="49">
        <v>5.5</v>
      </c>
      <c r="CL65" s="206">
        <v>0</v>
      </c>
      <c r="CM65" s="206">
        <v>0</v>
      </c>
      <c r="CN65" s="37">
        <v>-83.8</v>
      </c>
      <c r="CO65" s="37">
        <v>-8.6999999999999993</v>
      </c>
      <c r="CP65" s="206">
        <v>0</v>
      </c>
    </row>
    <row r="66" spans="1:96" x14ac:dyDescent="0.3">
      <c r="A66" s="8">
        <f t="shared" si="0"/>
        <v>0</v>
      </c>
      <c r="B66" s="8">
        <f t="shared" si="1"/>
        <v>0</v>
      </c>
      <c r="C66" s="8">
        <f t="shared" si="2"/>
        <v>0</v>
      </c>
      <c r="D66" s="8">
        <f t="shared" si="3"/>
        <v>0</v>
      </c>
      <c r="E66" s="9">
        <f t="shared" si="4"/>
        <v>0</v>
      </c>
      <c r="F66" s="5">
        <v>1937</v>
      </c>
      <c r="G66" s="216">
        <f t="shared" si="7"/>
        <v>59.1</v>
      </c>
      <c r="H66" s="216">
        <f t="shared" si="5"/>
        <v>288.89999999999998</v>
      </c>
      <c r="I66" s="216">
        <f t="shared" si="5"/>
        <v>239.9</v>
      </c>
      <c r="J66" s="216">
        <f t="shared" si="5"/>
        <v>48.999999999999972</v>
      </c>
      <c r="K66" s="215">
        <v>0</v>
      </c>
      <c r="L66" s="215">
        <v>0</v>
      </c>
      <c r="M66" s="216">
        <f t="shared" si="5"/>
        <v>229.79999999999998</v>
      </c>
      <c r="N66" s="216">
        <f t="shared" si="5"/>
        <v>175.3</v>
      </c>
      <c r="O66" s="216">
        <f t="shared" si="5"/>
        <v>28.499999999999972</v>
      </c>
      <c r="P66" s="216">
        <f t="shared" si="5"/>
        <v>19.899999999999999</v>
      </c>
      <c r="Q66" s="216">
        <f t="shared" si="5"/>
        <v>6.1</v>
      </c>
      <c r="R66" s="215">
        <f t="shared" si="5"/>
        <v>0</v>
      </c>
      <c r="S66" s="215">
        <f t="shared" si="5"/>
        <v>0</v>
      </c>
      <c r="T66" s="216">
        <f t="shared" si="5"/>
        <v>-92.7</v>
      </c>
      <c r="U66" s="216">
        <f t="shared" si="5"/>
        <v>-33.6</v>
      </c>
      <c r="V66" s="215">
        <f t="shared" si="6"/>
        <v>0</v>
      </c>
      <c r="W66" s="6"/>
      <c r="X66" s="5">
        <v>1937</v>
      </c>
      <c r="Y66" s="169" t="s">
        <v>3</v>
      </c>
      <c r="Z66" s="169" t="s">
        <v>3</v>
      </c>
      <c r="AA66" s="170">
        <f>BCA!B66</f>
        <v>247.9</v>
      </c>
      <c r="AB66" s="169" t="s">
        <v>3</v>
      </c>
      <c r="AC66" s="169" t="s">
        <v>3</v>
      </c>
      <c r="AD66" s="169" t="s">
        <v>3</v>
      </c>
      <c r="AE66" s="169" t="s">
        <v>3</v>
      </c>
      <c r="AF66" s="170">
        <f>BCA!E66</f>
        <v>170.6</v>
      </c>
      <c r="AG66" s="169" t="s">
        <v>3</v>
      </c>
      <c r="AH66" s="169" t="s">
        <v>3</v>
      </c>
      <c r="AI66" s="169" t="s">
        <v>3</v>
      </c>
      <c r="AJ66" s="169" t="s">
        <v>3</v>
      </c>
      <c r="AK66" s="169" t="s">
        <v>3</v>
      </c>
      <c r="AL66" s="169" t="s">
        <v>3</v>
      </c>
      <c r="AM66" s="169" t="s">
        <v>3</v>
      </c>
      <c r="AN66" s="169" t="s">
        <v>3</v>
      </c>
      <c r="AO66" s="6"/>
      <c r="AP66" s="5">
        <v>1937</v>
      </c>
      <c r="AQ66" s="6" t="s">
        <v>3</v>
      </c>
      <c r="AR66" s="6" t="s">
        <v>3</v>
      </c>
      <c r="AS66" s="6" t="s">
        <v>3</v>
      </c>
      <c r="AT66" s="6" t="s">
        <v>3</v>
      </c>
      <c r="AU66" s="6" t="s">
        <v>3</v>
      </c>
      <c r="AV66" s="6" t="s">
        <v>3</v>
      </c>
      <c r="AW66" s="6" t="s">
        <v>3</v>
      </c>
      <c r="AX66" s="6" t="s">
        <v>3</v>
      </c>
      <c r="AY66" s="6" t="s">
        <v>3</v>
      </c>
      <c r="AZ66" s="6"/>
      <c r="BA66" s="6" t="s">
        <v>3</v>
      </c>
      <c r="BB66" s="6" t="s">
        <v>3</v>
      </c>
      <c r="BC66" s="6" t="s">
        <v>3</v>
      </c>
      <c r="BD66" s="6" t="s">
        <v>3</v>
      </c>
      <c r="BE66" s="6" t="s">
        <v>3</v>
      </c>
      <c r="BF66" s="6" t="s">
        <v>3</v>
      </c>
      <c r="BG66" s="6"/>
      <c r="BH66" s="5">
        <v>1937</v>
      </c>
      <c r="BI66" s="7" t="s">
        <v>3</v>
      </c>
      <c r="BJ66" s="7" t="s">
        <v>3</v>
      </c>
      <c r="BK66" s="7" t="s">
        <v>3</v>
      </c>
      <c r="BL66" s="7" t="s">
        <v>3</v>
      </c>
      <c r="BM66" s="7" t="s">
        <v>3</v>
      </c>
      <c r="BN66" s="7" t="s">
        <v>3</v>
      </c>
      <c r="BO66" s="7" t="s">
        <v>3</v>
      </c>
      <c r="BP66" s="7" t="s">
        <v>3</v>
      </c>
      <c r="BQ66" s="7" t="s">
        <v>3</v>
      </c>
      <c r="BR66" s="7" t="s">
        <v>3</v>
      </c>
      <c r="BS66" s="7" t="s">
        <v>3</v>
      </c>
      <c r="BT66" s="7" t="s">
        <v>3</v>
      </c>
      <c r="BU66" s="7" t="s">
        <v>3</v>
      </c>
      <c r="BV66" s="7" t="s">
        <v>3</v>
      </c>
      <c r="BW66" s="7" t="s">
        <v>3</v>
      </c>
      <c r="BX66" s="7" t="s">
        <v>3</v>
      </c>
      <c r="BY66" s="76"/>
      <c r="BZ66" s="5">
        <v>1937</v>
      </c>
      <c r="CA66" s="37">
        <v>59.1</v>
      </c>
      <c r="CB66" s="37">
        <v>288.89999999999998</v>
      </c>
      <c r="CC66" s="206">
        <v>239.9</v>
      </c>
      <c r="CD66" s="75">
        <v>48.999999999999972</v>
      </c>
      <c r="CE66" s="7" t="s">
        <v>3</v>
      </c>
      <c r="CF66" s="7" t="s">
        <v>3</v>
      </c>
      <c r="CG66" s="206">
        <v>229.79999999999998</v>
      </c>
      <c r="CH66" s="75">
        <v>175.3</v>
      </c>
      <c r="CI66" s="206">
        <v>28.499999999999972</v>
      </c>
      <c r="CJ66" s="37">
        <v>19.899999999999999</v>
      </c>
      <c r="CK66" s="49">
        <v>6.1</v>
      </c>
      <c r="CL66" s="206">
        <v>0</v>
      </c>
      <c r="CM66" s="206">
        <v>0</v>
      </c>
      <c r="CN66" s="37">
        <v>-92.7</v>
      </c>
      <c r="CO66" s="37">
        <v>-33.6</v>
      </c>
      <c r="CP66" s="206">
        <v>0</v>
      </c>
      <c r="CQ66" s="171"/>
      <c r="CR66" s="171"/>
    </row>
    <row r="67" spans="1:96" x14ac:dyDescent="0.3">
      <c r="A67" s="8">
        <f t="shared" si="0"/>
        <v>-3.5527136788005009E-15</v>
      </c>
      <c r="B67" s="8">
        <f t="shared" si="1"/>
        <v>0</v>
      </c>
      <c r="C67" s="8">
        <f t="shared" si="2"/>
        <v>0</v>
      </c>
      <c r="D67" s="8">
        <f t="shared" si="3"/>
        <v>0</v>
      </c>
      <c r="E67" s="9">
        <f t="shared" si="4"/>
        <v>0</v>
      </c>
      <c r="F67" s="5">
        <v>1938</v>
      </c>
      <c r="G67" s="216">
        <f t="shared" si="7"/>
        <v>43.8</v>
      </c>
      <c r="H67" s="216">
        <f t="shared" si="5"/>
        <v>231</v>
      </c>
      <c r="I67" s="216">
        <f t="shared" si="5"/>
        <v>180.1</v>
      </c>
      <c r="J67" s="216">
        <f t="shared" si="5"/>
        <v>50.900000000000006</v>
      </c>
      <c r="K67" s="215">
        <v>0</v>
      </c>
      <c r="L67" s="215">
        <v>0</v>
      </c>
      <c r="M67" s="216">
        <f t="shared" si="5"/>
        <v>187.2</v>
      </c>
      <c r="N67" s="216">
        <f t="shared" si="5"/>
        <v>114.5</v>
      </c>
      <c r="O67" s="216">
        <f t="shared" si="5"/>
        <v>26.299999999999986</v>
      </c>
      <c r="P67" s="216">
        <f t="shared" si="5"/>
        <v>40.700000000000003</v>
      </c>
      <c r="Q67" s="216">
        <f t="shared" si="5"/>
        <v>5.7</v>
      </c>
      <c r="R67" s="216">
        <f t="shared" si="5"/>
        <v>-1.6</v>
      </c>
      <c r="S67" s="215">
        <f t="shared" si="5"/>
        <v>0</v>
      </c>
      <c r="T67" s="216">
        <f t="shared" si="5"/>
        <v>-54.4</v>
      </c>
      <c r="U67" s="216">
        <f t="shared" si="5"/>
        <v>-12.2</v>
      </c>
      <c r="V67" s="215">
        <f t="shared" si="6"/>
        <v>0</v>
      </c>
      <c r="W67" s="6"/>
      <c r="X67" s="5">
        <v>1938</v>
      </c>
      <c r="Y67" s="169" t="s">
        <v>3</v>
      </c>
      <c r="Z67" s="169" t="s">
        <v>3</v>
      </c>
      <c r="AA67" s="170">
        <f>BCA!B67</f>
        <v>185.4</v>
      </c>
      <c r="AB67" s="169" t="s">
        <v>3</v>
      </c>
      <c r="AC67" s="169" t="s">
        <v>3</v>
      </c>
      <c r="AD67" s="169" t="s">
        <v>3</v>
      </c>
      <c r="AE67" s="169" t="s">
        <v>3</v>
      </c>
      <c r="AF67" s="170">
        <f>BCA!E67</f>
        <v>109.3</v>
      </c>
      <c r="AG67" s="169" t="s">
        <v>3</v>
      </c>
      <c r="AH67" s="169" t="s">
        <v>3</v>
      </c>
      <c r="AI67" s="169" t="s">
        <v>3</v>
      </c>
      <c r="AJ67" s="169" t="s">
        <v>3</v>
      </c>
      <c r="AK67" s="169" t="s">
        <v>3</v>
      </c>
      <c r="AL67" s="169" t="s">
        <v>3</v>
      </c>
      <c r="AM67" s="169" t="s">
        <v>3</v>
      </c>
      <c r="AN67" s="169" t="s">
        <v>3</v>
      </c>
      <c r="AO67" s="6"/>
      <c r="AP67" s="5">
        <v>1938</v>
      </c>
      <c r="AQ67" s="6" t="s">
        <v>3</v>
      </c>
      <c r="AR67" s="6" t="s">
        <v>3</v>
      </c>
      <c r="AS67" s="6" t="s">
        <v>3</v>
      </c>
      <c r="AT67" s="6" t="s">
        <v>3</v>
      </c>
      <c r="AU67" s="6" t="s">
        <v>3</v>
      </c>
      <c r="AV67" s="6" t="s">
        <v>3</v>
      </c>
      <c r="AW67" s="6" t="s">
        <v>3</v>
      </c>
      <c r="AX67" s="6" t="s">
        <v>3</v>
      </c>
      <c r="AY67" s="6" t="s">
        <v>3</v>
      </c>
      <c r="AZ67" s="6"/>
      <c r="BA67" s="6" t="s">
        <v>3</v>
      </c>
      <c r="BB67" s="6" t="s">
        <v>3</v>
      </c>
      <c r="BC67" s="6" t="s">
        <v>3</v>
      </c>
      <c r="BD67" s="6" t="s">
        <v>3</v>
      </c>
      <c r="BE67" s="6" t="s">
        <v>3</v>
      </c>
      <c r="BF67" s="6" t="s">
        <v>3</v>
      </c>
      <c r="BG67" s="6"/>
      <c r="BH67" s="5">
        <v>1938</v>
      </c>
      <c r="BI67" s="7" t="s">
        <v>3</v>
      </c>
      <c r="BJ67" s="7" t="s">
        <v>3</v>
      </c>
      <c r="BK67" s="7" t="s">
        <v>3</v>
      </c>
      <c r="BL67" s="7" t="s">
        <v>3</v>
      </c>
      <c r="BM67" s="7" t="s">
        <v>3</v>
      </c>
      <c r="BN67" s="7" t="s">
        <v>3</v>
      </c>
      <c r="BO67" s="7" t="s">
        <v>3</v>
      </c>
      <c r="BP67" s="7" t="s">
        <v>3</v>
      </c>
      <c r="BQ67" s="7" t="s">
        <v>3</v>
      </c>
      <c r="BR67" s="7" t="s">
        <v>3</v>
      </c>
      <c r="BS67" s="7" t="s">
        <v>3</v>
      </c>
      <c r="BT67" s="7" t="s">
        <v>3</v>
      </c>
      <c r="BU67" s="7" t="s">
        <v>3</v>
      </c>
      <c r="BV67" s="7" t="s">
        <v>3</v>
      </c>
      <c r="BW67" s="7" t="s">
        <v>3</v>
      </c>
      <c r="BX67" s="7" t="s">
        <v>3</v>
      </c>
      <c r="BY67" s="76"/>
      <c r="BZ67" s="5">
        <v>1938</v>
      </c>
      <c r="CA67" s="37">
        <v>43.8</v>
      </c>
      <c r="CB67" s="37">
        <v>231</v>
      </c>
      <c r="CC67" s="206">
        <v>180.1</v>
      </c>
      <c r="CD67" s="75">
        <v>50.900000000000006</v>
      </c>
      <c r="CE67" s="7" t="s">
        <v>3</v>
      </c>
      <c r="CF67" s="7" t="s">
        <v>3</v>
      </c>
      <c r="CG67" s="206">
        <v>187.2</v>
      </c>
      <c r="CH67" s="75">
        <v>114.5</v>
      </c>
      <c r="CI67" s="206">
        <v>26.299999999999986</v>
      </c>
      <c r="CJ67" s="37">
        <v>40.700000000000003</v>
      </c>
      <c r="CK67" s="49">
        <v>5.7</v>
      </c>
      <c r="CL67" s="206">
        <v>-1.6</v>
      </c>
      <c r="CM67" s="206">
        <v>0</v>
      </c>
      <c r="CN67" s="37">
        <v>-54.4</v>
      </c>
      <c r="CO67" s="37">
        <v>-12.2</v>
      </c>
      <c r="CP67" s="206">
        <v>0</v>
      </c>
      <c r="CQ67" s="171"/>
      <c r="CR67" s="171"/>
    </row>
    <row r="68" spans="1:96" x14ac:dyDescent="0.3">
      <c r="A68" s="8">
        <f>G68+R68+T68+ S68-U68-V68</f>
        <v>-3.5527136788005009E-15</v>
      </c>
      <c r="B68" s="8">
        <f t="shared" ref="B68:B119" si="8">H68-M68-G68</f>
        <v>0</v>
      </c>
      <c r="C68" s="8">
        <f>H68-I68-J68-K68-L68</f>
        <v>0</v>
      </c>
      <c r="D68" s="8">
        <f t="shared" ref="D68:D119" si="9">N68+O68+P68+Q68-M68</f>
        <v>0</v>
      </c>
      <c r="E68" s="9">
        <f t="shared" ref="E68:E119" si="10">U68-G68-(R68+T68)-S68+V68</f>
        <v>0</v>
      </c>
      <c r="F68" s="5">
        <v>1939</v>
      </c>
      <c r="G68" s="216">
        <f t="shared" si="7"/>
        <v>44.8</v>
      </c>
      <c r="H68" s="216">
        <f t="shared" si="5"/>
        <v>221.4</v>
      </c>
      <c r="I68" s="216">
        <f t="shared" si="5"/>
        <v>168.7</v>
      </c>
      <c r="J68" s="216">
        <f t="shared" si="5"/>
        <v>52.700000000000017</v>
      </c>
      <c r="K68" s="215">
        <v>0</v>
      </c>
      <c r="L68" s="215">
        <v>0</v>
      </c>
      <c r="M68" s="216">
        <f t="shared" si="5"/>
        <v>176.60000000000002</v>
      </c>
      <c r="N68" s="216">
        <f t="shared" si="5"/>
        <v>128.1</v>
      </c>
      <c r="O68" s="216">
        <f t="shared" si="5"/>
        <v>27.000000000000032</v>
      </c>
      <c r="P68" s="216">
        <f t="shared" si="5"/>
        <v>14.8</v>
      </c>
      <c r="Q68" s="216">
        <f t="shared" si="5"/>
        <v>6.7</v>
      </c>
      <c r="R68" s="216">
        <f t="shared" si="5"/>
        <v>39.5</v>
      </c>
      <c r="S68" s="215">
        <f t="shared" si="5"/>
        <v>0</v>
      </c>
      <c r="T68" s="216">
        <f t="shared" si="5"/>
        <v>-99</v>
      </c>
      <c r="U68" s="216">
        <f t="shared" si="5"/>
        <v>-14.7</v>
      </c>
      <c r="V68" s="215">
        <f t="shared" si="6"/>
        <v>0</v>
      </c>
      <c r="W68" s="11"/>
      <c r="X68" s="5">
        <v>1939</v>
      </c>
      <c r="Y68" s="12">
        <v>39.4</v>
      </c>
      <c r="Z68" s="12">
        <v>216.1</v>
      </c>
      <c r="AA68" s="12">
        <v>163.39999999999998</v>
      </c>
      <c r="AB68" s="13">
        <v>48.7</v>
      </c>
      <c r="AC68" s="14">
        <v>4</v>
      </c>
      <c r="AD68" s="15">
        <v>0</v>
      </c>
      <c r="AE68" s="10">
        <v>176.7</v>
      </c>
      <c r="AF68" s="12">
        <v>128.19999999999999</v>
      </c>
      <c r="AG68" s="13">
        <v>27</v>
      </c>
      <c r="AH68" s="12">
        <f>AE68-AF68-AG68</f>
        <v>21.5</v>
      </c>
      <c r="AI68" s="10" t="s">
        <v>3</v>
      </c>
      <c r="AJ68" s="12">
        <v>39.5</v>
      </c>
      <c r="AK68" s="10" t="s">
        <v>3</v>
      </c>
      <c r="AL68" s="12">
        <v>-83.6</v>
      </c>
      <c r="AM68" s="12">
        <v>-4.7</v>
      </c>
      <c r="AN68" s="10" t="s">
        <v>3</v>
      </c>
      <c r="AO68" s="16"/>
      <c r="AP68" s="5">
        <v>1939</v>
      </c>
      <c r="AQ68" s="6" t="s">
        <v>3</v>
      </c>
      <c r="AR68" s="6" t="s">
        <v>3</v>
      </c>
      <c r="AS68" s="6" t="s">
        <v>3</v>
      </c>
      <c r="AT68" s="6" t="s">
        <v>3</v>
      </c>
      <c r="AU68" s="6" t="s">
        <v>3</v>
      </c>
      <c r="AV68" s="6" t="s">
        <v>3</v>
      </c>
      <c r="AW68" s="6" t="s">
        <v>3</v>
      </c>
      <c r="AX68" s="6" t="s">
        <v>3</v>
      </c>
      <c r="AY68" s="6" t="s">
        <v>3</v>
      </c>
      <c r="AZ68" s="6"/>
      <c r="BA68" s="6" t="s">
        <v>3</v>
      </c>
      <c r="BB68" s="6" t="s">
        <v>3</v>
      </c>
      <c r="BC68" s="6" t="s">
        <v>3</v>
      </c>
      <c r="BD68" s="6" t="s">
        <v>3</v>
      </c>
      <c r="BE68" s="6" t="s">
        <v>3</v>
      </c>
      <c r="BF68" s="6" t="s">
        <v>3</v>
      </c>
      <c r="BG68" s="6"/>
      <c r="BH68" s="5">
        <v>1939</v>
      </c>
      <c r="BI68" s="7" t="s">
        <v>3</v>
      </c>
      <c r="BJ68" s="7" t="s">
        <v>3</v>
      </c>
      <c r="BK68" s="7" t="s">
        <v>3</v>
      </c>
      <c r="BL68" s="7" t="s">
        <v>3</v>
      </c>
      <c r="BM68" s="7" t="s">
        <v>3</v>
      </c>
      <c r="BN68" s="7" t="s">
        <v>3</v>
      </c>
      <c r="BO68" s="7" t="s">
        <v>3</v>
      </c>
      <c r="BP68" s="7" t="s">
        <v>3</v>
      </c>
      <c r="BQ68" s="7" t="s">
        <v>3</v>
      </c>
      <c r="BR68" s="7" t="s">
        <v>3</v>
      </c>
      <c r="BS68" s="7" t="s">
        <v>3</v>
      </c>
      <c r="BT68" s="7" t="s">
        <v>3</v>
      </c>
      <c r="BU68" s="7" t="s">
        <v>3</v>
      </c>
      <c r="BV68" s="7" t="s">
        <v>3</v>
      </c>
      <c r="BW68" s="7" t="s">
        <v>3</v>
      </c>
      <c r="BX68" s="7" t="s">
        <v>3</v>
      </c>
      <c r="BY68" s="76"/>
      <c r="BZ68" s="5">
        <v>1939</v>
      </c>
      <c r="CA68" s="37">
        <v>44.8</v>
      </c>
      <c r="CB68" s="37">
        <v>221.4</v>
      </c>
      <c r="CC68" s="206">
        <v>168.7</v>
      </c>
      <c r="CD68" s="75">
        <v>52.700000000000017</v>
      </c>
      <c r="CE68" s="7" t="s">
        <v>3</v>
      </c>
      <c r="CF68" s="7" t="s">
        <v>3</v>
      </c>
      <c r="CG68" s="206">
        <v>176.60000000000002</v>
      </c>
      <c r="CH68" s="75">
        <v>128.1</v>
      </c>
      <c r="CI68" s="206">
        <v>27.000000000000032</v>
      </c>
      <c r="CJ68" s="37">
        <v>14.8</v>
      </c>
      <c r="CK68" s="49">
        <v>6.7</v>
      </c>
      <c r="CL68" s="206">
        <v>39.5</v>
      </c>
      <c r="CM68" s="206">
        <v>0</v>
      </c>
      <c r="CN68" s="37">
        <v>-99</v>
      </c>
      <c r="CO68" s="37">
        <v>-14.7</v>
      </c>
      <c r="CP68" s="206">
        <v>0</v>
      </c>
      <c r="CQ68" s="208"/>
      <c r="CR68" s="171"/>
    </row>
    <row r="69" spans="1:96" x14ac:dyDescent="0.3">
      <c r="A69" s="8">
        <f t="shared" ref="A69:A119" si="11">G69+R69+T69+ S69-U69-V69</f>
        <v>0</v>
      </c>
      <c r="B69" s="8">
        <f t="shared" si="8"/>
        <v>0</v>
      </c>
      <c r="C69" s="8">
        <f t="shared" ref="C69:C119" si="12">H69-I69-J69-K69-L69</f>
        <v>0</v>
      </c>
      <c r="D69" s="8">
        <f t="shared" si="9"/>
        <v>0</v>
      </c>
      <c r="E69" s="9">
        <f t="shared" si="10"/>
        <v>1.7763568394002505E-15</v>
      </c>
      <c r="F69" s="5">
        <v>1940</v>
      </c>
      <c r="G69" s="216">
        <f>CA69</f>
        <v>35.799999999999997</v>
      </c>
      <c r="H69" s="216">
        <f t="shared" si="5"/>
        <v>224.6</v>
      </c>
      <c r="I69" s="216">
        <f t="shared" si="5"/>
        <v>170.5</v>
      </c>
      <c r="J69" s="216">
        <f t="shared" si="5"/>
        <v>54.099999999999994</v>
      </c>
      <c r="K69" s="215">
        <v>0</v>
      </c>
      <c r="L69" s="215">
        <v>0</v>
      </c>
      <c r="M69" s="216">
        <f t="shared" si="5"/>
        <v>188.8</v>
      </c>
      <c r="N69" s="216">
        <f t="shared" si="5"/>
        <v>129.9</v>
      </c>
      <c r="O69" s="216">
        <f t="shared" si="5"/>
        <v>28.000000000000007</v>
      </c>
      <c r="P69" s="216">
        <f t="shared" si="5"/>
        <v>25.3</v>
      </c>
      <c r="Q69" s="216">
        <f t="shared" si="5"/>
        <v>5.6</v>
      </c>
      <c r="R69" s="216">
        <f t="shared" si="5"/>
        <v>2.5</v>
      </c>
      <c r="S69" s="215">
        <f t="shared" si="5"/>
        <v>0</v>
      </c>
      <c r="T69" s="216">
        <f t="shared" si="5"/>
        <v>-12.4</v>
      </c>
      <c r="U69" s="216">
        <f t="shared" si="5"/>
        <v>25.9</v>
      </c>
      <c r="V69" s="215">
        <f t="shared" si="6"/>
        <v>0</v>
      </c>
      <c r="W69" s="11"/>
      <c r="X69" s="5">
        <v>1940</v>
      </c>
      <c r="Y69" s="12">
        <v>22.6</v>
      </c>
      <c r="Z69" s="12">
        <v>213.9</v>
      </c>
      <c r="AA69" s="12">
        <v>159.80000000000001</v>
      </c>
      <c r="AB69" s="13">
        <v>50.3</v>
      </c>
      <c r="AC69" s="12">
        <v>3.8</v>
      </c>
      <c r="AD69" s="12">
        <v>0</v>
      </c>
      <c r="AE69" s="10">
        <v>191.3</v>
      </c>
      <c r="AF69" s="12">
        <v>132.4</v>
      </c>
      <c r="AG69" s="13">
        <v>28</v>
      </c>
      <c r="AH69" s="12">
        <f t="shared" ref="AH69:AH78" si="13">AE69-AF69-AG69</f>
        <v>30.900000000000006</v>
      </c>
      <c r="AI69" s="10" t="s">
        <v>3</v>
      </c>
      <c r="AJ69" s="12">
        <v>2.5</v>
      </c>
      <c r="AK69" s="10" t="s">
        <v>3</v>
      </c>
      <c r="AL69" s="12">
        <v>0.8</v>
      </c>
      <c r="AM69" s="12">
        <v>25.9</v>
      </c>
      <c r="AN69" s="10" t="s">
        <v>3</v>
      </c>
      <c r="AO69" s="16"/>
      <c r="AP69" s="5">
        <v>1940</v>
      </c>
      <c r="AQ69" s="6" t="s">
        <v>3</v>
      </c>
      <c r="AR69" s="6" t="s">
        <v>3</v>
      </c>
      <c r="AS69" s="6" t="s">
        <v>3</v>
      </c>
      <c r="AT69" s="6" t="s">
        <v>3</v>
      </c>
      <c r="AU69" s="6" t="s">
        <v>3</v>
      </c>
      <c r="AV69" s="6" t="s">
        <v>3</v>
      </c>
      <c r="AW69" s="6" t="s">
        <v>3</v>
      </c>
      <c r="AX69" s="6" t="s">
        <v>3</v>
      </c>
      <c r="AY69" s="6" t="s">
        <v>3</v>
      </c>
      <c r="AZ69" s="6"/>
      <c r="BA69" s="6" t="s">
        <v>3</v>
      </c>
      <c r="BB69" s="6" t="s">
        <v>3</v>
      </c>
      <c r="BC69" s="6" t="s">
        <v>3</v>
      </c>
      <c r="BD69" s="6" t="s">
        <v>3</v>
      </c>
      <c r="BE69" s="6" t="s">
        <v>3</v>
      </c>
      <c r="BF69" s="6" t="s">
        <v>3</v>
      </c>
      <c r="BG69" s="6"/>
      <c r="BH69" s="5">
        <v>1940</v>
      </c>
      <c r="BI69" s="7" t="s">
        <v>3</v>
      </c>
      <c r="BJ69" s="7" t="s">
        <v>3</v>
      </c>
      <c r="BK69" s="7" t="s">
        <v>3</v>
      </c>
      <c r="BL69" s="7" t="s">
        <v>3</v>
      </c>
      <c r="BM69" s="7" t="s">
        <v>3</v>
      </c>
      <c r="BN69" s="7" t="s">
        <v>3</v>
      </c>
      <c r="BO69" s="7" t="s">
        <v>3</v>
      </c>
      <c r="BP69" s="7" t="s">
        <v>3</v>
      </c>
      <c r="BQ69" s="7" t="s">
        <v>3</v>
      </c>
      <c r="BR69" s="7" t="s">
        <v>3</v>
      </c>
      <c r="BS69" s="7" t="s">
        <v>3</v>
      </c>
      <c r="BT69" s="7" t="s">
        <v>3</v>
      </c>
      <c r="BU69" s="7" t="s">
        <v>3</v>
      </c>
      <c r="BV69" s="7" t="s">
        <v>3</v>
      </c>
      <c r="BW69" s="7" t="s">
        <v>3</v>
      </c>
      <c r="BX69" s="7" t="s">
        <v>3</v>
      </c>
      <c r="BY69" s="76"/>
      <c r="BZ69" s="5">
        <v>1940</v>
      </c>
      <c r="CA69" s="37">
        <v>35.799999999999997</v>
      </c>
      <c r="CB69" s="37">
        <v>224.6</v>
      </c>
      <c r="CC69" s="206">
        <v>170.5</v>
      </c>
      <c r="CD69" s="75">
        <v>54.099999999999994</v>
      </c>
      <c r="CE69" s="7" t="s">
        <v>3</v>
      </c>
      <c r="CF69" s="7" t="s">
        <v>3</v>
      </c>
      <c r="CG69" s="206">
        <v>188.8</v>
      </c>
      <c r="CH69" s="75">
        <v>129.9</v>
      </c>
      <c r="CI69" s="206">
        <v>28.000000000000007</v>
      </c>
      <c r="CJ69" s="37">
        <v>25.3</v>
      </c>
      <c r="CK69" s="49">
        <v>5.6</v>
      </c>
      <c r="CL69" s="206">
        <v>2.5</v>
      </c>
      <c r="CM69" s="206">
        <v>0</v>
      </c>
      <c r="CN69" s="37">
        <v>-12.4</v>
      </c>
      <c r="CO69" s="37">
        <v>25.9</v>
      </c>
      <c r="CP69" s="206">
        <v>0</v>
      </c>
      <c r="CQ69" s="208"/>
      <c r="CR69" s="171"/>
    </row>
    <row r="70" spans="1:96" x14ac:dyDescent="0.3">
      <c r="A70" s="8">
        <f t="shared" si="11"/>
        <v>2.6645352591003757E-15</v>
      </c>
      <c r="B70" s="8">
        <f t="shared" si="8"/>
        <v>0</v>
      </c>
      <c r="C70" s="8">
        <f t="shared" si="12"/>
        <v>0</v>
      </c>
      <c r="D70" s="8">
        <f t="shared" si="9"/>
        <v>0</v>
      </c>
      <c r="E70" s="9">
        <f t="shared" si="10"/>
        <v>0</v>
      </c>
      <c r="F70" s="5">
        <v>1941</v>
      </c>
      <c r="G70" s="216">
        <f>CA70</f>
        <v>-28.9</v>
      </c>
      <c r="H70" s="216">
        <f t="shared" si="5"/>
        <v>243.2</v>
      </c>
      <c r="I70" s="216">
        <f t="shared" si="5"/>
        <v>176.5</v>
      </c>
      <c r="J70" s="216">
        <f t="shared" si="5"/>
        <v>66.699999999999989</v>
      </c>
      <c r="K70" s="215">
        <v>0</v>
      </c>
      <c r="L70" s="215">
        <v>0</v>
      </c>
      <c r="M70" s="216">
        <f t="shared" si="5"/>
        <v>272.09999999999997</v>
      </c>
      <c r="N70" s="216">
        <f t="shared" si="5"/>
        <v>199.5</v>
      </c>
      <c r="O70" s="216">
        <f t="shared" si="5"/>
        <v>31.299999999999962</v>
      </c>
      <c r="P70" s="216">
        <f t="shared" si="5"/>
        <v>32.700000000000003</v>
      </c>
      <c r="Q70" s="216">
        <f t="shared" si="5"/>
        <v>8.6</v>
      </c>
      <c r="R70" s="216">
        <f t="shared" si="5"/>
        <v>11.6</v>
      </c>
      <c r="S70" s="215">
        <f t="shared" si="5"/>
        <v>0</v>
      </c>
      <c r="T70" s="216">
        <f t="shared" si="5"/>
        <v>15.1</v>
      </c>
      <c r="U70" s="216">
        <f t="shared" si="5"/>
        <v>-2.2000000000000002</v>
      </c>
      <c r="V70" s="215">
        <f t="shared" si="6"/>
        <v>0</v>
      </c>
      <c r="W70" s="11"/>
      <c r="X70" s="5">
        <v>1941</v>
      </c>
      <c r="Y70" s="12">
        <v>-28.9</v>
      </c>
      <c r="Z70" s="12">
        <v>243.2</v>
      </c>
      <c r="AA70" s="12">
        <v>176.5</v>
      </c>
      <c r="AB70" s="13">
        <v>62.8</v>
      </c>
      <c r="AC70" s="12">
        <v>3.9</v>
      </c>
      <c r="AD70" s="12">
        <v>0</v>
      </c>
      <c r="AE70" s="10">
        <v>272.10000000000002</v>
      </c>
      <c r="AF70" s="12">
        <v>199.5</v>
      </c>
      <c r="AG70" s="13">
        <v>31.3</v>
      </c>
      <c r="AH70" s="12">
        <f t="shared" si="13"/>
        <v>41.300000000000026</v>
      </c>
      <c r="AI70" s="10" t="s">
        <v>3</v>
      </c>
      <c r="AJ70" s="12">
        <v>11.6</v>
      </c>
      <c r="AK70" s="10" t="s">
        <v>3</v>
      </c>
      <c r="AL70" s="12">
        <v>15.1</v>
      </c>
      <c r="AM70" s="12">
        <v>-2.2000000000000002</v>
      </c>
      <c r="AN70" s="10" t="s">
        <v>3</v>
      </c>
      <c r="AO70" s="16"/>
      <c r="AP70" s="5">
        <v>1941</v>
      </c>
      <c r="AQ70" s="6" t="s">
        <v>3</v>
      </c>
      <c r="AR70" s="6" t="s">
        <v>3</v>
      </c>
      <c r="AS70" s="6" t="s">
        <v>3</v>
      </c>
      <c r="AT70" s="6" t="s">
        <v>3</v>
      </c>
      <c r="AU70" s="6" t="s">
        <v>3</v>
      </c>
      <c r="AV70" s="6" t="s">
        <v>3</v>
      </c>
      <c r="AW70" s="6" t="s">
        <v>3</v>
      </c>
      <c r="AX70" s="6" t="s">
        <v>3</v>
      </c>
      <c r="AY70" s="6" t="s">
        <v>3</v>
      </c>
      <c r="AZ70" s="6"/>
      <c r="BA70" s="6" t="s">
        <v>3</v>
      </c>
      <c r="BB70" s="6" t="s">
        <v>3</v>
      </c>
      <c r="BC70" s="6" t="s">
        <v>3</v>
      </c>
      <c r="BD70" s="6" t="s">
        <v>3</v>
      </c>
      <c r="BE70" s="6" t="s">
        <v>3</v>
      </c>
      <c r="BF70" s="6" t="s">
        <v>3</v>
      </c>
      <c r="BG70" s="6"/>
      <c r="BH70" s="5">
        <v>1941</v>
      </c>
      <c r="BI70" s="7" t="s">
        <v>3</v>
      </c>
      <c r="BJ70" s="7" t="s">
        <v>3</v>
      </c>
      <c r="BK70" s="7" t="s">
        <v>3</v>
      </c>
      <c r="BL70" s="7" t="s">
        <v>3</v>
      </c>
      <c r="BM70" s="7" t="s">
        <v>3</v>
      </c>
      <c r="BN70" s="7" t="s">
        <v>3</v>
      </c>
      <c r="BO70" s="7" t="s">
        <v>3</v>
      </c>
      <c r="BP70" s="7" t="s">
        <v>3</v>
      </c>
      <c r="BQ70" s="7" t="s">
        <v>3</v>
      </c>
      <c r="BR70" s="7" t="s">
        <v>3</v>
      </c>
      <c r="BS70" s="7" t="s">
        <v>3</v>
      </c>
      <c r="BT70" s="7" t="s">
        <v>3</v>
      </c>
      <c r="BU70" s="7" t="s">
        <v>3</v>
      </c>
      <c r="BV70" s="7" t="s">
        <v>3</v>
      </c>
      <c r="BW70" s="7" t="s">
        <v>3</v>
      </c>
      <c r="BX70" s="7" t="s">
        <v>3</v>
      </c>
      <c r="BY70" s="76"/>
      <c r="BZ70" s="5">
        <v>1941</v>
      </c>
      <c r="CA70" s="37">
        <v>-28.9</v>
      </c>
      <c r="CB70" s="37">
        <v>243.2</v>
      </c>
      <c r="CC70" s="206">
        <v>176.5</v>
      </c>
      <c r="CD70" s="75">
        <v>66.699999999999989</v>
      </c>
      <c r="CE70" s="7" t="s">
        <v>3</v>
      </c>
      <c r="CF70" s="7" t="s">
        <v>3</v>
      </c>
      <c r="CG70" s="206">
        <v>272.09999999999997</v>
      </c>
      <c r="CH70" s="75">
        <v>199.5</v>
      </c>
      <c r="CI70" s="206">
        <v>31.299999999999962</v>
      </c>
      <c r="CJ70" s="37">
        <v>32.700000000000003</v>
      </c>
      <c r="CK70" s="49">
        <v>8.6</v>
      </c>
      <c r="CL70" s="206">
        <v>11.6</v>
      </c>
      <c r="CM70" s="206">
        <v>0</v>
      </c>
      <c r="CN70" s="37">
        <v>15.1</v>
      </c>
      <c r="CO70" s="37">
        <v>-2.2000000000000002</v>
      </c>
      <c r="CP70" s="206">
        <v>0</v>
      </c>
      <c r="CQ70" s="208"/>
      <c r="CR70" s="171"/>
    </row>
    <row r="71" spans="1:96" x14ac:dyDescent="0.3">
      <c r="A71" s="8">
        <f t="shared" si="11"/>
        <v>0</v>
      </c>
      <c r="B71" s="8">
        <f t="shared" si="8"/>
        <v>0</v>
      </c>
      <c r="C71" s="8">
        <f t="shared" si="12"/>
        <v>0</v>
      </c>
      <c r="D71" s="8">
        <f t="shared" si="9"/>
        <v>0</v>
      </c>
      <c r="E71" s="9">
        <f t="shared" si="10"/>
        <v>-3.5527136788005009E-15</v>
      </c>
      <c r="F71" s="5">
        <v>1942</v>
      </c>
      <c r="G71" s="216">
        <f t="shared" ref="G71:G77" si="14">CA71</f>
        <v>12.3</v>
      </c>
      <c r="H71" s="216">
        <f t="shared" si="5"/>
        <v>272.5</v>
      </c>
      <c r="I71" s="216">
        <f t="shared" si="5"/>
        <v>207.5</v>
      </c>
      <c r="J71" s="216">
        <f t="shared" si="5"/>
        <v>65</v>
      </c>
      <c r="K71" s="215">
        <v>0</v>
      </c>
      <c r="L71" s="215">
        <v>0</v>
      </c>
      <c r="M71" s="216">
        <f t="shared" si="5"/>
        <v>260.2</v>
      </c>
      <c r="N71" s="216">
        <f t="shared" si="5"/>
        <v>172.2</v>
      </c>
      <c r="O71" s="216">
        <f t="shared" si="5"/>
        <v>35.799999999999997</v>
      </c>
      <c r="P71" s="216">
        <f t="shared" si="5"/>
        <v>41.300000000000004</v>
      </c>
      <c r="Q71" s="216">
        <f t="shared" si="5"/>
        <v>10.9</v>
      </c>
      <c r="R71" s="216">
        <f t="shared" si="5"/>
        <v>18.2</v>
      </c>
      <c r="S71" s="215">
        <f t="shared" si="5"/>
        <v>0</v>
      </c>
      <c r="T71" s="216">
        <f t="shared" si="5"/>
        <v>9.3000000000000007</v>
      </c>
      <c r="U71" s="216">
        <f t="shared" si="5"/>
        <v>39.799999999999997</v>
      </c>
      <c r="V71" s="215">
        <f t="shared" si="6"/>
        <v>0</v>
      </c>
      <c r="W71" s="11"/>
      <c r="X71" s="5">
        <v>1942</v>
      </c>
      <c r="Y71" s="12">
        <v>12.3</v>
      </c>
      <c r="Z71" s="12">
        <v>272.5</v>
      </c>
      <c r="AA71" s="12">
        <v>207.5</v>
      </c>
      <c r="AB71" s="13">
        <v>59.199999999999996</v>
      </c>
      <c r="AC71" s="12">
        <v>5.8</v>
      </c>
      <c r="AD71" s="12">
        <v>0</v>
      </c>
      <c r="AE71" s="10">
        <v>260.2</v>
      </c>
      <c r="AF71" s="12">
        <v>172.2</v>
      </c>
      <c r="AG71" s="13">
        <v>35.799999999999997</v>
      </c>
      <c r="AH71" s="12">
        <f t="shared" si="13"/>
        <v>52.2</v>
      </c>
      <c r="AI71" s="10" t="s">
        <v>3</v>
      </c>
      <c r="AJ71" s="12">
        <v>18.2</v>
      </c>
      <c r="AK71" s="10" t="s">
        <v>3</v>
      </c>
      <c r="AL71" s="12">
        <v>9.3000000000000007</v>
      </c>
      <c r="AM71" s="12">
        <v>39.799999999999997</v>
      </c>
      <c r="AN71" s="10" t="s">
        <v>3</v>
      </c>
      <c r="AO71" s="16"/>
      <c r="AP71" s="5">
        <v>1942</v>
      </c>
      <c r="AQ71" s="6" t="s">
        <v>3</v>
      </c>
      <c r="AR71" s="6" t="s">
        <v>3</v>
      </c>
      <c r="AS71" s="6" t="s">
        <v>3</v>
      </c>
      <c r="AT71" s="6" t="s">
        <v>3</v>
      </c>
      <c r="AU71" s="6" t="s">
        <v>3</v>
      </c>
      <c r="AV71" s="6" t="s">
        <v>3</v>
      </c>
      <c r="AW71" s="6" t="s">
        <v>3</v>
      </c>
      <c r="AX71" s="6" t="s">
        <v>3</v>
      </c>
      <c r="AY71" s="6" t="s">
        <v>3</v>
      </c>
      <c r="AZ71" s="6"/>
      <c r="BA71" s="6" t="s">
        <v>3</v>
      </c>
      <c r="BB71" s="6" t="s">
        <v>3</v>
      </c>
      <c r="BC71" s="6" t="s">
        <v>3</v>
      </c>
      <c r="BD71" s="6" t="s">
        <v>3</v>
      </c>
      <c r="BE71" s="6" t="s">
        <v>3</v>
      </c>
      <c r="BF71" s="6" t="s">
        <v>3</v>
      </c>
      <c r="BG71" s="6"/>
      <c r="BH71" s="5">
        <v>1942</v>
      </c>
      <c r="BI71" s="7" t="s">
        <v>3</v>
      </c>
      <c r="BJ71" s="7" t="s">
        <v>3</v>
      </c>
      <c r="BK71" s="7" t="s">
        <v>3</v>
      </c>
      <c r="BL71" s="7" t="s">
        <v>3</v>
      </c>
      <c r="BM71" s="7" t="s">
        <v>3</v>
      </c>
      <c r="BN71" s="7" t="s">
        <v>3</v>
      </c>
      <c r="BO71" s="7" t="s">
        <v>3</v>
      </c>
      <c r="BP71" s="7" t="s">
        <v>3</v>
      </c>
      <c r="BQ71" s="7" t="s">
        <v>3</v>
      </c>
      <c r="BR71" s="7" t="s">
        <v>3</v>
      </c>
      <c r="BS71" s="7" t="s">
        <v>3</v>
      </c>
      <c r="BT71" s="7" t="s">
        <v>3</v>
      </c>
      <c r="BU71" s="7" t="s">
        <v>3</v>
      </c>
      <c r="BV71" s="7" t="s">
        <v>3</v>
      </c>
      <c r="BW71" s="7" t="s">
        <v>3</v>
      </c>
      <c r="BX71" s="7" t="s">
        <v>3</v>
      </c>
      <c r="BY71" s="76"/>
      <c r="BZ71" s="5">
        <v>1942</v>
      </c>
      <c r="CA71" s="37">
        <v>12.3</v>
      </c>
      <c r="CB71" s="37">
        <v>272.5</v>
      </c>
      <c r="CC71" s="206">
        <v>207.5</v>
      </c>
      <c r="CD71" s="75">
        <v>65</v>
      </c>
      <c r="CE71" s="7" t="s">
        <v>3</v>
      </c>
      <c r="CF71" s="7" t="s">
        <v>3</v>
      </c>
      <c r="CG71" s="206">
        <v>260.2</v>
      </c>
      <c r="CH71" s="75">
        <v>172.2</v>
      </c>
      <c r="CI71" s="206">
        <v>35.799999999999997</v>
      </c>
      <c r="CJ71" s="37">
        <v>41.300000000000004</v>
      </c>
      <c r="CK71" s="49">
        <v>10.9</v>
      </c>
      <c r="CL71" s="206">
        <v>18.2</v>
      </c>
      <c r="CM71" s="206">
        <v>0</v>
      </c>
      <c r="CN71" s="37">
        <v>9.3000000000000007</v>
      </c>
      <c r="CO71" s="37">
        <v>39.799999999999997</v>
      </c>
      <c r="CP71" s="206">
        <v>0</v>
      </c>
      <c r="CQ71" s="208"/>
      <c r="CR71" s="171"/>
    </row>
    <row r="72" spans="1:96" x14ac:dyDescent="0.3">
      <c r="A72" s="8">
        <f t="shared" si="11"/>
        <v>0</v>
      </c>
      <c r="B72" s="8">
        <f t="shared" si="8"/>
        <v>0</v>
      </c>
      <c r="C72" s="8">
        <f t="shared" si="12"/>
        <v>0</v>
      </c>
      <c r="D72" s="8">
        <f t="shared" si="9"/>
        <v>0</v>
      </c>
      <c r="E72" s="9">
        <f t="shared" si="10"/>
        <v>-1.0658141036401503E-14</v>
      </c>
      <c r="F72" s="5">
        <v>1943</v>
      </c>
      <c r="G72" s="216">
        <f t="shared" si="14"/>
        <v>109.8</v>
      </c>
      <c r="H72" s="216">
        <f t="shared" si="5"/>
        <v>410.1</v>
      </c>
      <c r="I72" s="216">
        <f t="shared" si="5"/>
        <v>291.59999999999997</v>
      </c>
      <c r="J72" s="216">
        <f t="shared" si="5"/>
        <v>118.50000000000006</v>
      </c>
      <c r="K72" s="215">
        <v>0</v>
      </c>
      <c r="L72" s="215">
        <v>0</v>
      </c>
      <c r="M72" s="216">
        <f t="shared" si="5"/>
        <v>300.3</v>
      </c>
      <c r="N72" s="216">
        <f t="shared" si="5"/>
        <v>212.2</v>
      </c>
      <c r="O72" s="216">
        <f t="shared" si="5"/>
        <v>37.700000000000024</v>
      </c>
      <c r="P72" s="216">
        <f t="shared" si="5"/>
        <v>35.799999999999997</v>
      </c>
      <c r="Q72" s="216">
        <f t="shared" si="5"/>
        <v>14.6</v>
      </c>
      <c r="R72" s="216">
        <f t="shared" si="5"/>
        <v>-4.7</v>
      </c>
      <c r="S72" s="215">
        <f t="shared" si="5"/>
        <v>0</v>
      </c>
      <c r="T72" s="216">
        <f t="shared" si="5"/>
        <v>35.1</v>
      </c>
      <c r="U72" s="216">
        <f t="shared" si="5"/>
        <v>140.19999999999999</v>
      </c>
      <c r="V72" s="215">
        <f t="shared" si="6"/>
        <v>0</v>
      </c>
      <c r="W72" s="11"/>
      <c r="X72" s="5">
        <v>1943</v>
      </c>
      <c r="Y72" s="12">
        <v>109.8</v>
      </c>
      <c r="Z72" s="12">
        <v>410.1</v>
      </c>
      <c r="AA72" s="12">
        <v>291.59999999999997</v>
      </c>
      <c r="AB72" s="13">
        <v>73</v>
      </c>
      <c r="AC72" s="12">
        <v>9.1999999999999993</v>
      </c>
      <c r="AD72" s="12">
        <v>36.299999999999997</v>
      </c>
      <c r="AE72" s="10">
        <v>300.3</v>
      </c>
      <c r="AF72" s="12">
        <v>212.2</v>
      </c>
      <c r="AG72" s="13">
        <v>37.700000000000003</v>
      </c>
      <c r="AH72" s="12">
        <f t="shared" si="13"/>
        <v>50.40000000000002</v>
      </c>
      <c r="AI72" s="10" t="s">
        <v>3</v>
      </c>
      <c r="AJ72" s="12">
        <v>-4.7</v>
      </c>
      <c r="AK72" s="10" t="s">
        <v>3</v>
      </c>
      <c r="AL72" s="12">
        <v>35.1</v>
      </c>
      <c r="AM72" s="12">
        <v>140.19999999999999</v>
      </c>
      <c r="AN72" s="10" t="s">
        <v>3</v>
      </c>
      <c r="AO72" s="16"/>
      <c r="AP72" s="5">
        <v>1943</v>
      </c>
      <c r="AQ72" s="6" t="s">
        <v>3</v>
      </c>
      <c r="AR72" s="6" t="s">
        <v>3</v>
      </c>
      <c r="AS72" s="6" t="s">
        <v>3</v>
      </c>
      <c r="AT72" s="6" t="s">
        <v>3</v>
      </c>
      <c r="AU72" s="6" t="s">
        <v>3</v>
      </c>
      <c r="AV72" s="6" t="s">
        <v>3</v>
      </c>
      <c r="AW72" s="6" t="s">
        <v>3</v>
      </c>
      <c r="AX72" s="6" t="s">
        <v>3</v>
      </c>
      <c r="AY72" s="6" t="s">
        <v>3</v>
      </c>
      <c r="AZ72" s="6"/>
      <c r="BA72" s="6" t="s">
        <v>3</v>
      </c>
      <c r="BB72" s="6" t="s">
        <v>3</v>
      </c>
      <c r="BC72" s="6" t="s">
        <v>3</v>
      </c>
      <c r="BD72" s="6" t="s">
        <v>3</v>
      </c>
      <c r="BE72" s="6" t="s">
        <v>3</v>
      </c>
      <c r="BF72" s="6" t="s">
        <v>3</v>
      </c>
      <c r="BG72" s="6"/>
      <c r="BH72" s="5">
        <v>1943</v>
      </c>
      <c r="BI72" s="7" t="s">
        <v>3</v>
      </c>
      <c r="BJ72" s="7" t="s">
        <v>3</v>
      </c>
      <c r="BK72" s="7" t="s">
        <v>3</v>
      </c>
      <c r="BL72" s="7" t="s">
        <v>3</v>
      </c>
      <c r="BM72" s="7" t="s">
        <v>3</v>
      </c>
      <c r="BN72" s="7" t="s">
        <v>3</v>
      </c>
      <c r="BO72" s="7" t="s">
        <v>3</v>
      </c>
      <c r="BP72" s="7" t="s">
        <v>3</v>
      </c>
      <c r="BQ72" s="7" t="s">
        <v>3</v>
      </c>
      <c r="BR72" s="7" t="s">
        <v>3</v>
      </c>
      <c r="BS72" s="7" t="s">
        <v>3</v>
      </c>
      <c r="BT72" s="7" t="s">
        <v>3</v>
      </c>
      <c r="BU72" s="7" t="s">
        <v>3</v>
      </c>
      <c r="BV72" s="7" t="s">
        <v>3</v>
      </c>
      <c r="BW72" s="7" t="s">
        <v>3</v>
      </c>
      <c r="BX72" s="7" t="s">
        <v>3</v>
      </c>
      <c r="BY72" s="76"/>
      <c r="BZ72" s="5">
        <v>1943</v>
      </c>
      <c r="CA72" s="37">
        <v>109.8</v>
      </c>
      <c r="CB72" s="37">
        <v>410.1</v>
      </c>
      <c r="CC72" s="206">
        <v>291.59999999999997</v>
      </c>
      <c r="CD72" s="75">
        <v>118.50000000000006</v>
      </c>
      <c r="CE72" s="7" t="s">
        <v>3</v>
      </c>
      <c r="CF72" s="7" t="s">
        <v>3</v>
      </c>
      <c r="CG72" s="206">
        <v>300.3</v>
      </c>
      <c r="CH72" s="75">
        <v>212.2</v>
      </c>
      <c r="CI72" s="206">
        <v>37.700000000000024</v>
      </c>
      <c r="CJ72" s="37">
        <v>35.799999999999997</v>
      </c>
      <c r="CK72" s="49">
        <v>14.6</v>
      </c>
      <c r="CL72" s="206">
        <v>-4.7</v>
      </c>
      <c r="CM72" s="206">
        <v>0</v>
      </c>
      <c r="CN72" s="37">
        <v>35.1</v>
      </c>
      <c r="CO72" s="37">
        <v>140.19999999999999</v>
      </c>
      <c r="CP72" s="206">
        <v>0</v>
      </c>
      <c r="CQ72" s="208"/>
      <c r="CR72" s="171"/>
    </row>
    <row r="73" spans="1:96" x14ac:dyDescent="0.3">
      <c r="A73" s="8">
        <f t="shared" si="11"/>
        <v>0</v>
      </c>
      <c r="B73" s="8">
        <f t="shared" si="8"/>
        <v>0</v>
      </c>
      <c r="C73" s="8">
        <f t="shared" si="12"/>
        <v>0</v>
      </c>
      <c r="D73" s="8">
        <f t="shared" si="9"/>
        <v>0</v>
      </c>
      <c r="E73" s="9">
        <f t="shared" si="10"/>
        <v>0</v>
      </c>
      <c r="F73" s="5">
        <v>1944</v>
      </c>
      <c r="G73" s="216">
        <f t="shared" si="14"/>
        <v>32.700000000000003</v>
      </c>
      <c r="H73" s="216">
        <f t="shared" si="5"/>
        <v>432.2</v>
      </c>
      <c r="I73" s="216">
        <f t="shared" si="5"/>
        <v>283.7</v>
      </c>
      <c r="J73" s="216">
        <f t="shared" si="5"/>
        <v>148.5</v>
      </c>
      <c r="K73" s="215">
        <v>0</v>
      </c>
      <c r="L73" s="215">
        <v>0</v>
      </c>
      <c r="M73" s="216">
        <f t="shared" si="5"/>
        <v>399.5</v>
      </c>
      <c r="N73" s="216">
        <f t="shared" si="5"/>
        <v>311</v>
      </c>
      <c r="O73" s="216">
        <f t="shared" si="5"/>
        <v>43.5</v>
      </c>
      <c r="P73" s="216">
        <f t="shared" si="5"/>
        <v>28.6</v>
      </c>
      <c r="Q73" s="216">
        <f t="shared" si="5"/>
        <v>16.399999999999999</v>
      </c>
      <c r="R73" s="216">
        <f t="shared" si="5"/>
        <v>28.5</v>
      </c>
      <c r="S73" s="215">
        <f t="shared" si="5"/>
        <v>0</v>
      </c>
      <c r="T73" s="216">
        <f t="shared" si="5"/>
        <v>-23.5</v>
      </c>
      <c r="U73" s="216">
        <f t="shared" si="5"/>
        <v>37.700000000000003</v>
      </c>
      <c r="V73" s="215">
        <f t="shared" si="6"/>
        <v>0</v>
      </c>
      <c r="W73" s="11"/>
      <c r="X73" s="5">
        <v>1944</v>
      </c>
      <c r="Y73" s="12">
        <v>32.700000000000003</v>
      </c>
      <c r="Z73" s="12">
        <v>432.2</v>
      </c>
      <c r="AA73" s="12">
        <v>283.7</v>
      </c>
      <c r="AB73" s="13">
        <v>86</v>
      </c>
      <c r="AC73" s="12">
        <v>12.1</v>
      </c>
      <c r="AD73" s="12">
        <v>50.4</v>
      </c>
      <c r="AE73" s="10">
        <v>399.5</v>
      </c>
      <c r="AF73" s="17">
        <v>311</v>
      </c>
      <c r="AG73" s="13">
        <v>43.5</v>
      </c>
      <c r="AH73" s="12">
        <f t="shared" si="13"/>
        <v>45</v>
      </c>
      <c r="AI73" s="10" t="s">
        <v>3</v>
      </c>
      <c r="AJ73" s="12">
        <v>28.5</v>
      </c>
      <c r="AK73" s="10" t="s">
        <v>3</v>
      </c>
      <c r="AL73" s="12">
        <v>-23.5</v>
      </c>
      <c r="AM73" s="12">
        <v>37.700000000000003</v>
      </c>
      <c r="AN73" s="10" t="s">
        <v>3</v>
      </c>
      <c r="AO73" s="16"/>
      <c r="AP73" s="5">
        <v>1944</v>
      </c>
      <c r="AQ73" s="6" t="s">
        <v>3</v>
      </c>
      <c r="AR73" s="6" t="s">
        <v>3</v>
      </c>
      <c r="AS73" s="6" t="s">
        <v>3</v>
      </c>
      <c r="AT73" s="6" t="s">
        <v>3</v>
      </c>
      <c r="AU73" s="6" t="s">
        <v>3</v>
      </c>
      <c r="AV73" s="6" t="s">
        <v>3</v>
      </c>
      <c r="AW73" s="6" t="s">
        <v>3</v>
      </c>
      <c r="AX73" s="6" t="s">
        <v>3</v>
      </c>
      <c r="AY73" s="6" t="s">
        <v>3</v>
      </c>
      <c r="AZ73" s="6"/>
      <c r="BA73" s="6" t="s">
        <v>3</v>
      </c>
      <c r="BB73" s="6" t="s">
        <v>3</v>
      </c>
      <c r="BC73" s="6" t="s">
        <v>3</v>
      </c>
      <c r="BD73" s="6" t="s">
        <v>3</v>
      </c>
      <c r="BE73" s="6" t="s">
        <v>3</v>
      </c>
      <c r="BF73" s="6" t="s">
        <v>3</v>
      </c>
      <c r="BG73" s="6"/>
      <c r="BH73" s="5">
        <v>1944</v>
      </c>
      <c r="BI73" s="7" t="s">
        <v>3</v>
      </c>
      <c r="BJ73" s="7" t="s">
        <v>3</v>
      </c>
      <c r="BK73" s="7" t="s">
        <v>3</v>
      </c>
      <c r="BL73" s="7" t="s">
        <v>3</v>
      </c>
      <c r="BM73" s="7" t="s">
        <v>3</v>
      </c>
      <c r="BN73" s="7" t="s">
        <v>3</v>
      </c>
      <c r="BO73" s="7" t="s">
        <v>3</v>
      </c>
      <c r="BP73" s="7" t="s">
        <v>3</v>
      </c>
      <c r="BQ73" s="7" t="s">
        <v>3</v>
      </c>
      <c r="BR73" s="7" t="s">
        <v>3</v>
      </c>
      <c r="BS73" s="7" t="s">
        <v>3</v>
      </c>
      <c r="BT73" s="7" t="s">
        <v>3</v>
      </c>
      <c r="BU73" s="7" t="s">
        <v>3</v>
      </c>
      <c r="BV73" s="7" t="s">
        <v>3</v>
      </c>
      <c r="BW73" s="7" t="s">
        <v>3</v>
      </c>
      <c r="BX73" s="7" t="s">
        <v>3</v>
      </c>
      <c r="BY73" s="76"/>
      <c r="BZ73" s="5">
        <v>1944</v>
      </c>
      <c r="CA73" s="37">
        <v>32.700000000000003</v>
      </c>
      <c r="CB73" s="37">
        <v>432.2</v>
      </c>
      <c r="CC73" s="206">
        <v>283.7</v>
      </c>
      <c r="CD73" s="75">
        <v>148.5</v>
      </c>
      <c r="CE73" s="7" t="s">
        <v>3</v>
      </c>
      <c r="CF73" s="7" t="s">
        <v>3</v>
      </c>
      <c r="CG73" s="206">
        <v>399.5</v>
      </c>
      <c r="CH73" s="75">
        <v>311</v>
      </c>
      <c r="CI73" s="206">
        <v>43.5</v>
      </c>
      <c r="CJ73" s="37">
        <v>28.6</v>
      </c>
      <c r="CK73" s="49">
        <v>16.399999999999999</v>
      </c>
      <c r="CL73" s="206">
        <v>28.5</v>
      </c>
      <c r="CM73" s="206">
        <v>0</v>
      </c>
      <c r="CN73" s="37">
        <v>-23.5</v>
      </c>
      <c r="CO73" s="37">
        <v>37.700000000000003</v>
      </c>
      <c r="CP73" s="206">
        <v>0</v>
      </c>
      <c r="CQ73" s="208"/>
      <c r="CR73" s="171"/>
    </row>
    <row r="74" spans="1:96" x14ac:dyDescent="0.3">
      <c r="A74" s="8">
        <f t="shared" si="11"/>
        <v>0</v>
      </c>
      <c r="B74" s="8">
        <f t="shared" si="8"/>
        <v>0</v>
      </c>
      <c r="C74" s="8">
        <f t="shared" si="12"/>
        <v>0</v>
      </c>
      <c r="D74" s="8">
        <f t="shared" si="9"/>
        <v>0</v>
      </c>
      <c r="E74" s="9">
        <f t="shared" si="10"/>
        <v>1.4210854715202004E-14</v>
      </c>
      <c r="F74" s="5">
        <v>1945</v>
      </c>
      <c r="G74" s="216">
        <f t="shared" si="14"/>
        <v>22.1</v>
      </c>
      <c r="H74" s="216">
        <f t="shared" si="5"/>
        <v>500.7</v>
      </c>
      <c r="I74" s="216">
        <f t="shared" si="5"/>
        <v>320.8</v>
      </c>
      <c r="J74" s="216">
        <f t="shared" si="5"/>
        <v>179.89999999999998</v>
      </c>
      <c r="K74" s="215">
        <v>0</v>
      </c>
      <c r="L74" s="215">
        <v>0</v>
      </c>
      <c r="M74" s="216">
        <f t="shared" si="5"/>
        <v>478.59999999999997</v>
      </c>
      <c r="N74" s="216">
        <f t="shared" si="5"/>
        <v>372.5</v>
      </c>
      <c r="O74" s="216">
        <f t="shared" si="5"/>
        <v>59.799999999999962</v>
      </c>
      <c r="P74" s="216">
        <f t="shared" si="5"/>
        <v>29.9</v>
      </c>
      <c r="Q74" s="216">
        <f t="shared" si="5"/>
        <v>16.399999999999999</v>
      </c>
      <c r="R74" s="216">
        <f t="shared" si="5"/>
        <v>7.6</v>
      </c>
      <c r="S74" s="215">
        <f t="shared" ref="S74:S77" si="15">CM74</f>
        <v>0</v>
      </c>
      <c r="T74" s="216">
        <f t="shared" si="5"/>
        <v>61.7</v>
      </c>
      <c r="U74" s="216">
        <f t="shared" si="5"/>
        <v>91.4</v>
      </c>
      <c r="V74" s="215">
        <f t="shared" si="6"/>
        <v>0</v>
      </c>
      <c r="W74" s="11"/>
      <c r="X74" s="5">
        <v>1945</v>
      </c>
      <c r="Y74" s="12">
        <v>22.1</v>
      </c>
      <c r="Z74" s="12">
        <v>500.7</v>
      </c>
      <c r="AA74" s="12">
        <v>320.8</v>
      </c>
      <c r="AB74" s="12">
        <v>110.69999999999999</v>
      </c>
      <c r="AC74" s="12">
        <v>14.1</v>
      </c>
      <c r="AD74" s="12">
        <v>55.1</v>
      </c>
      <c r="AE74" s="10">
        <v>478.6</v>
      </c>
      <c r="AF74" s="12">
        <v>372.5</v>
      </c>
      <c r="AG74" s="13">
        <v>59.8</v>
      </c>
      <c r="AH74" s="12">
        <f t="shared" si="13"/>
        <v>46.300000000000026</v>
      </c>
      <c r="AI74" s="10" t="s">
        <v>3</v>
      </c>
      <c r="AJ74" s="12">
        <v>7.6</v>
      </c>
      <c r="AK74" s="10" t="s">
        <v>3</v>
      </c>
      <c r="AL74" s="12">
        <v>61.7</v>
      </c>
      <c r="AM74" s="12">
        <v>91.4</v>
      </c>
      <c r="AN74" s="10" t="s">
        <v>3</v>
      </c>
      <c r="AO74" s="16"/>
      <c r="AP74" s="5">
        <v>1945</v>
      </c>
      <c r="AQ74" s="6" t="s">
        <v>3</v>
      </c>
      <c r="AR74" s="6" t="s">
        <v>3</v>
      </c>
      <c r="AS74" s="6" t="s">
        <v>3</v>
      </c>
      <c r="AT74" s="6" t="s">
        <v>3</v>
      </c>
      <c r="AU74" s="6" t="s">
        <v>3</v>
      </c>
      <c r="AV74" s="6" t="s">
        <v>3</v>
      </c>
      <c r="AW74" s="6" t="s">
        <v>3</v>
      </c>
      <c r="AX74" s="6" t="s">
        <v>3</v>
      </c>
      <c r="AY74" s="6" t="s">
        <v>3</v>
      </c>
      <c r="AZ74" s="6"/>
      <c r="BA74" s="6" t="s">
        <v>3</v>
      </c>
      <c r="BB74" s="6" t="s">
        <v>3</v>
      </c>
      <c r="BC74" s="6" t="s">
        <v>3</v>
      </c>
      <c r="BD74" s="6" t="s">
        <v>3</v>
      </c>
      <c r="BE74" s="6" t="s">
        <v>3</v>
      </c>
      <c r="BF74" s="6" t="s">
        <v>3</v>
      </c>
      <c r="BG74" s="6"/>
      <c r="BH74" s="5">
        <v>1945</v>
      </c>
      <c r="BI74" s="7" t="s">
        <v>3</v>
      </c>
      <c r="BJ74" s="7" t="s">
        <v>3</v>
      </c>
      <c r="BK74" s="7" t="s">
        <v>3</v>
      </c>
      <c r="BL74" s="7" t="s">
        <v>3</v>
      </c>
      <c r="BM74" s="7" t="s">
        <v>3</v>
      </c>
      <c r="BN74" s="7" t="s">
        <v>3</v>
      </c>
      <c r="BO74" s="7" t="s">
        <v>3</v>
      </c>
      <c r="BP74" s="7" t="s">
        <v>3</v>
      </c>
      <c r="BQ74" s="7" t="s">
        <v>3</v>
      </c>
      <c r="BR74" s="7" t="s">
        <v>3</v>
      </c>
      <c r="BS74" s="7" t="s">
        <v>3</v>
      </c>
      <c r="BT74" s="7" t="s">
        <v>3</v>
      </c>
      <c r="BU74" s="7" t="s">
        <v>3</v>
      </c>
      <c r="BV74" s="7" t="s">
        <v>3</v>
      </c>
      <c r="BW74" s="7" t="s">
        <v>3</v>
      </c>
      <c r="BX74" s="7" t="s">
        <v>3</v>
      </c>
      <c r="BY74" s="76"/>
      <c r="BZ74" s="5">
        <v>1945</v>
      </c>
      <c r="CA74" s="37">
        <v>22.1</v>
      </c>
      <c r="CB74" s="37">
        <v>500.7</v>
      </c>
      <c r="CC74" s="206">
        <v>320.8</v>
      </c>
      <c r="CD74" s="75">
        <v>179.89999999999998</v>
      </c>
      <c r="CE74" s="7" t="s">
        <v>3</v>
      </c>
      <c r="CF74" s="7" t="s">
        <v>3</v>
      </c>
      <c r="CG74" s="206">
        <v>478.59999999999997</v>
      </c>
      <c r="CH74" s="75">
        <v>372.5</v>
      </c>
      <c r="CI74" s="206">
        <v>59.799999999999962</v>
      </c>
      <c r="CJ74" s="37">
        <v>29.9</v>
      </c>
      <c r="CK74" s="49">
        <v>16.399999999999999</v>
      </c>
      <c r="CL74" s="206">
        <v>7.6</v>
      </c>
      <c r="CM74" s="206">
        <v>0</v>
      </c>
      <c r="CN74" s="37">
        <v>61.7</v>
      </c>
      <c r="CO74" s="37">
        <v>91.4</v>
      </c>
      <c r="CP74" s="206">
        <v>0</v>
      </c>
      <c r="CQ74" s="208"/>
      <c r="CR74" s="171"/>
    </row>
    <row r="75" spans="1:96" x14ac:dyDescent="0.3">
      <c r="A75" s="8">
        <f t="shared" si="11"/>
        <v>1.4210854715202004E-14</v>
      </c>
      <c r="B75" s="8">
        <f t="shared" si="8"/>
        <v>0</v>
      </c>
      <c r="C75" s="8">
        <f t="shared" si="12"/>
        <v>0</v>
      </c>
      <c r="D75" s="8">
        <f t="shared" si="9"/>
        <v>0</v>
      </c>
      <c r="E75" s="9">
        <f t="shared" si="10"/>
        <v>0</v>
      </c>
      <c r="F75" s="5">
        <v>1946</v>
      </c>
      <c r="G75" s="216">
        <f t="shared" si="14"/>
        <v>-159.1</v>
      </c>
      <c r="H75" s="216">
        <f t="shared" ref="H75:H77" si="16">CB75</f>
        <v>570.1</v>
      </c>
      <c r="I75" s="216">
        <f t="shared" ref="I75:I77" si="17">CC75</f>
        <v>368.5</v>
      </c>
      <c r="J75" s="216">
        <f t="shared" ref="J75:J77" si="18">CD75</f>
        <v>201.60000000000002</v>
      </c>
      <c r="K75" s="215">
        <v>0</v>
      </c>
      <c r="L75" s="215">
        <v>0</v>
      </c>
      <c r="M75" s="216">
        <f t="shared" ref="M75:M77" si="19">CG75</f>
        <v>729.2</v>
      </c>
      <c r="N75" s="216">
        <f t="shared" ref="N75:N77" si="20">CH75</f>
        <v>600.6</v>
      </c>
      <c r="O75" s="216">
        <f t="shared" ref="O75:O77" si="21">CI75</f>
        <v>64.800000000000011</v>
      </c>
      <c r="P75" s="216">
        <f t="shared" ref="P75:P77" si="22">CJ75</f>
        <v>45.800000000000004</v>
      </c>
      <c r="Q75" s="216">
        <f t="shared" ref="Q75:Q77" si="23">CK75</f>
        <v>18</v>
      </c>
      <c r="R75" s="216">
        <f t="shared" ref="R75:R77" si="24">CL75</f>
        <v>35.9</v>
      </c>
      <c r="S75" s="215">
        <f t="shared" si="15"/>
        <v>0</v>
      </c>
      <c r="T75" s="216">
        <f t="shared" ref="T75:T77" si="25">CN75</f>
        <v>23.7</v>
      </c>
      <c r="U75" s="216">
        <f t="shared" ref="U75:U77" si="26">CO75</f>
        <v>-99.5</v>
      </c>
      <c r="V75" s="215">
        <f t="shared" si="6"/>
        <v>0</v>
      </c>
      <c r="W75" s="11"/>
      <c r="X75" s="5">
        <v>1946</v>
      </c>
      <c r="Y75" s="12">
        <v>-160</v>
      </c>
      <c r="Z75" s="12">
        <v>570.1</v>
      </c>
      <c r="AA75" s="12">
        <v>368.5</v>
      </c>
      <c r="AB75" s="12">
        <v>151.6</v>
      </c>
      <c r="AC75" s="12">
        <v>16.100000000000001</v>
      </c>
      <c r="AD75" s="12">
        <v>33.9</v>
      </c>
      <c r="AE75" s="12">
        <v>730.1</v>
      </c>
      <c r="AF75" s="12">
        <v>600.6</v>
      </c>
      <c r="AG75" s="13">
        <v>64.8</v>
      </c>
      <c r="AH75" s="12">
        <f t="shared" si="13"/>
        <v>64.7</v>
      </c>
      <c r="AI75" s="10" t="s">
        <v>3</v>
      </c>
      <c r="AJ75" s="12">
        <v>35.9</v>
      </c>
      <c r="AK75" s="10" t="s">
        <v>3</v>
      </c>
      <c r="AL75" s="12">
        <v>23.7</v>
      </c>
      <c r="AM75" s="12">
        <v>-100.4</v>
      </c>
      <c r="AN75" s="10" t="s">
        <v>3</v>
      </c>
      <c r="AO75" s="16"/>
      <c r="AP75" s="5">
        <v>1946</v>
      </c>
      <c r="AQ75" s="6" t="s">
        <v>3</v>
      </c>
      <c r="AR75" s="6" t="s">
        <v>3</v>
      </c>
      <c r="AS75" s="6" t="s">
        <v>3</v>
      </c>
      <c r="AT75" s="6" t="s">
        <v>3</v>
      </c>
      <c r="AU75" s="6" t="s">
        <v>3</v>
      </c>
      <c r="AV75" s="6" t="s">
        <v>3</v>
      </c>
      <c r="AW75" s="6" t="s">
        <v>3</v>
      </c>
      <c r="AX75" s="6" t="s">
        <v>3</v>
      </c>
      <c r="AY75" s="6" t="s">
        <v>3</v>
      </c>
      <c r="AZ75" s="6"/>
      <c r="BA75" s="6" t="s">
        <v>3</v>
      </c>
      <c r="BB75" s="6" t="s">
        <v>3</v>
      </c>
      <c r="BC75" s="6" t="s">
        <v>3</v>
      </c>
      <c r="BD75" s="6" t="s">
        <v>3</v>
      </c>
      <c r="BE75" s="6" t="s">
        <v>3</v>
      </c>
      <c r="BF75" s="6" t="s">
        <v>3</v>
      </c>
      <c r="BG75" s="6"/>
      <c r="BH75" s="5">
        <v>1946</v>
      </c>
      <c r="BI75" s="7" t="s">
        <v>3</v>
      </c>
      <c r="BJ75" s="7" t="s">
        <v>3</v>
      </c>
      <c r="BK75" s="7" t="s">
        <v>3</v>
      </c>
      <c r="BL75" s="7" t="s">
        <v>3</v>
      </c>
      <c r="BM75" s="7" t="s">
        <v>3</v>
      </c>
      <c r="BN75" s="7" t="s">
        <v>3</v>
      </c>
      <c r="BO75" s="7" t="s">
        <v>3</v>
      </c>
      <c r="BP75" s="7" t="s">
        <v>3</v>
      </c>
      <c r="BQ75" s="7" t="s">
        <v>3</v>
      </c>
      <c r="BR75" s="7" t="s">
        <v>3</v>
      </c>
      <c r="BS75" s="7" t="s">
        <v>3</v>
      </c>
      <c r="BT75" s="7" t="s">
        <v>3</v>
      </c>
      <c r="BU75" s="7" t="s">
        <v>3</v>
      </c>
      <c r="BV75" s="7" t="s">
        <v>3</v>
      </c>
      <c r="BW75" s="7" t="s">
        <v>3</v>
      </c>
      <c r="BX75" s="7" t="s">
        <v>3</v>
      </c>
      <c r="BY75" s="76"/>
      <c r="BZ75" s="5">
        <v>1946</v>
      </c>
      <c r="CA75" s="37">
        <v>-159.1</v>
      </c>
      <c r="CB75" s="37">
        <v>570.1</v>
      </c>
      <c r="CC75" s="206">
        <v>368.5</v>
      </c>
      <c r="CD75" s="75">
        <v>201.60000000000002</v>
      </c>
      <c r="CE75" s="7" t="s">
        <v>3</v>
      </c>
      <c r="CF75" s="7" t="s">
        <v>3</v>
      </c>
      <c r="CG75" s="206">
        <v>729.2</v>
      </c>
      <c r="CH75" s="75">
        <v>600.6</v>
      </c>
      <c r="CI75" s="206">
        <v>64.800000000000011</v>
      </c>
      <c r="CJ75" s="37">
        <v>45.800000000000004</v>
      </c>
      <c r="CK75" s="49">
        <v>18</v>
      </c>
      <c r="CL75" s="206">
        <v>35.9</v>
      </c>
      <c r="CM75" s="206">
        <v>0</v>
      </c>
      <c r="CN75" s="37">
        <v>23.7</v>
      </c>
      <c r="CO75" s="37">
        <v>-99.5</v>
      </c>
      <c r="CP75" s="206">
        <v>0</v>
      </c>
      <c r="CQ75" s="208"/>
      <c r="CR75" s="171"/>
    </row>
    <row r="76" spans="1:96" x14ac:dyDescent="0.3">
      <c r="A76" s="8">
        <f t="shared" si="11"/>
        <v>0</v>
      </c>
      <c r="B76" s="8">
        <f t="shared" si="8"/>
        <v>0</v>
      </c>
      <c r="C76" s="8">
        <f t="shared" si="12"/>
        <v>0</v>
      </c>
      <c r="D76" s="8">
        <f t="shared" si="9"/>
        <v>0</v>
      </c>
      <c r="E76" s="9">
        <f t="shared" si="10"/>
        <v>0</v>
      </c>
      <c r="F76" s="5">
        <v>1947</v>
      </c>
      <c r="G76" s="216">
        <f t="shared" si="14"/>
        <v>-147</v>
      </c>
      <c r="H76" s="216">
        <f t="shared" si="16"/>
        <v>713.9</v>
      </c>
      <c r="I76" s="216">
        <f t="shared" si="17"/>
        <v>483</v>
      </c>
      <c r="J76" s="216">
        <f t="shared" si="18"/>
        <v>230.89999999999998</v>
      </c>
      <c r="K76" s="215">
        <v>0</v>
      </c>
      <c r="L76" s="215">
        <v>0</v>
      </c>
      <c r="M76" s="216">
        <f t="shared" si="19"/>
        <v>860.9</v>
      </c>
      <c r="N76" s="216">
        <f t="shared" si="20"/>
        <v>720.3</v>
      </c>
      <c r="O76" s="216">
        <f t="shared" si="21"/>
        <v>65.000000000000028</v>
      </c>
      <c r="P76" s="216">
        <f t="shared" si="22"/>
        <v>58</v>
      </c>
      <c r="Q76" s="216">
        <f t="shared" si="23"/>
        <v>17.600000000000001</v>
      </c>
      <c r="R76" s="216">
        <f t="shared" si="24"/>
        <v>51.6</v>
      </c>
      <c r="S76" s="215">
        <f t="shared" si="15"/>
        <v>0</v>
      </c>
      <c r="T76" s="216">
        <f t="shared" si="25"/>
        <v>-15.1</v>
      </c>
      <c r="U76" s="216">
        <f t="shared" si="26"/>
        <v>-110.5</v>
      </c>
      <c r="V76" s="215">
        <f t="shared" si="6"/>
        <v>0</v>
      </c>
      <c r="W76" s="11"/>
      <c r="X76" s="5">
        <v>1947</v>
      </c>
      <c r="Y76" s="12">
        <v>-147</v>
      </c>
      <c r="Z76" s="12">
        <v>713.9</v>
      </c>
      <c r="AA76" s="12">
        <v>483</v>
      </c>
      <c r="AB76" s="12">
        <v>147.30000000000001</v>
      </c>
      <c r="AC76" s="12">
        <v>54.4</v>
      </c>
      <c r="AD76" s="12">
        <v>29.2</v>
      </c>
      <c r="AE76" s="12">
        <v>860.9</v>
      </c>
      <c r="AF76" s="12">
        <v>720.3</v>
      </c>
      <c r="AG76" s="13">
        <v>65</v>
      </c>
      <c r="AH76" s="12">
        <f t="shared" si="13"/>
        <v>75.600000000000023</v>
      </c>
      <c r="AI76" s="10" t="s">
        <v>3</v>
      </c>
      <c r="AJ76" s="12">
        <v>51.6</v>
      </c>
      <c r="AK76" s="10" t="s">
        <v>3</v>
      </c>
      <c r="AL76" s="12">
        <v>-15.1</v>
      </c>
      <c r="AM76" s="12">
        <v>-110.5</v>
      </c>
      <c r="AN76" s="10" t="s">
        <v>3</v>
      </c>
      <c r="AO76" s="16"/>
      <c r="AP76" s="5">
        <v>1947</v>
      </c>
      <c r="AQ76" s="6" t="s">
        <v>3</v>
      </c>
      <c r="AR76" s="6" t="s">
        <v>3</v>
      </c>
      <c r="AS76" s="6" t="s">
        <v>3</v>
      </c>
      <c r="AT76" s="6" t="s">
        <v>3</v>
      </c>
      <c r="AU76" s="6" t="s">
        <v>3</v>
      </c>
      <c r="AV76" s="6" t="s">
        <v>3</v>
      </c>
      <c r="AW76" s="6" t="s">
        <v>3</v>
      </c>
      <c r="AX76" s="6" t="s">
        <v>3</v>
      </c>
      <c r="AY76" s="6" t="s">
        <v>3</v>
      </c>
      <c r="AZ76" s="6"/>
      <c r="BA76" s="6" t="s">
        <v>3</v>
      </c>
      <c r="BB76" s="6" t="s">
        <v>3</v>
      </c>
      <c r="BC76" s="6" t="s">
        <v>3</v>
      </c>
      <c r="BD76" s="6" t="s">
        <v>3</v>
      </c>
      <c r="BE76" s="6" t="s">
        <v>3</v>
      </c>
      <c r="BF76" s="6" t="s">
        <v>3</v>
      </c>
      <c r="BG76" s="6"/>
      <c r="BH76" s="5">
        <v>1947</v>
      </c>
      <c r="BI76" s="7" t="s">
        <v>3</v>
      </c>
      <c r="BJ76" s="7" t="s">
        <v>3</v>
      </c>
      <c r="BK76" s="7" t="s">
        <v>3</v>
      </c>
      <c r="BL76" s="7" t="s">
        <v>3</v>
      </c>
      <c r="BM76" s="7" t="s">
        <v>3</v>
      </c>
      <c r="BN76" s="7" t="s">
        <v>3</v>
      </c>
      <c r="BO76" s="7" t="s">
        <v>3</v>
      </c>
      <c r="BP76" s="7" t="s">
        <v>3</v>
      </c>
      <c r="BQ76" s="7" t="s">
        <v>3</v>
      </c>
      <c r="BR76" s="7" t="s">
        <v>3</v>
      </c>
      <c r="BS76" s="7" t="s">
        <v>3</v>
      </c>
      <c r="BT76" s="7" t="s">
        <v>3</v>
      </c>
      <c r="BU76" s="7" t="s">
        <v>3</v>
      </c>
      <c r="BV76" s="7" t="s">
        <v>3</v>
      </c>
      <c r="BW76" s="7" t="s">
        <v>3</v>
      </c>
      <c r="BX76" s="7" t="s">
        <v>3</v>
      </c>
      <c r="BY76" s="76"/>
      <c r="BZ76" s="5">
        <v>1947</v>
      </c>
      <c r="CA76" s="37">
        <v>-147</v>
      </c>
      <c r="CB76" s="37">
        <v>713.9</v>
      </c>
      <c r="CC76" s="206">
        <v>483</v>
      </c>
      <c r="CD76" s="75">
        <v>230.89999999999998</v>
      </c>
      <c r="CE76" s="7" t="s">
        <v>3</v>
      </c>
      <c r="CF76" s="7" t="s">
        <v>3</v>
      </c>
      <c r="CG76" s="206">
        <v>860.9</v>
      </c>
      <c r="CH76" s="75">
        <v>720.3</v>
      </c>
      <c r="CI76" s="206">
        <v>65.000000000000028</v>
      </c>
      <c r="CJ76" s="37">
        <v>58</v>
      </c>
      <c r="CK76" s="49">
        <v>17.600000000000001</v>
      </c>
      <c r="CL76" s="206">
        <v>51.6</v>
      </c>
      <c r="CM76" s="206">
        <v>0</v>
      </c>
      <c r="CN76" s="37">
        <v>-15.1</v>
      </c>
      <c r="CO76" s="37">
        <v>-110.5</v>
      </c>
      <c r="CP76" s="206">
        <v>0</v>
      </c>
      <c r="CQ76" s="208"/>
      <c r="CR76" s="171"/>
    </row>
    <row r="77" spans="1:96" x14ac:dyDescent="0.3">
      <c r="A77" s="8">
        <f t="shared" si="11"/>
        <v>-7.1054273576010019E-15</v>
      </c>
      <c r="B77" s="8">
        <f t="shared" si="8"/>
        <v>0</v>
      </c>
      <c r="C77" s="8">
        <f t="shared" si="12"/>
        <v>0</v>
      </c>
      <c r="D77" s="8">
        <f t="shared" si="9"/>
        <v>0</v>
      </c>
      <c r="E77" s="9">
        <f t="shared" si="10"/>
        <v>0</v>
      </c>
      <c r="F77" s="5">
        <v>1948</v>
      </c>
      <c r="G77" s="216">
        <f t="shared" si="14"/>
        <v>-49.6</v>
      </c>
      <c r="H77" s="216">
        <f t="shared" si="16"/>
        <v>715.5</v>
      </c>
      <c r="I77" s="216">
        <f t="shared" si="17"/>
        <v>473.1</v>
      </c>
      <c r="J77" s="216">
        <f t="shared" si="18"/>
        <v>242.39999999999998</v>
      </c>
      <c r="K77" s="215">
        <v>0</v>
      </c>
      <c r="L77" s="215">
        <v>0</v>
      </c>
      <c r="M77" s="216">
        <f t="shared" si="19"/>
        <v>765.1</v>
      </c>
      <c r="N77" s="216">
        <f t="shared" si="20"/>
        <v>591.4</v>
      </c>
      <c r="O77" s="216">
        <f t="shared" si="21"/>
        <v>91.100000000000051</v>
      </c>
      <c r="P77" s="216">
        <f t="shared" si="22"/>
        <v>62.6</v>
      </c>
      <c r="Q77" s="216">
        <f t="shared" si="23"/>
        <v>20</v>
      </c>
      <c r="R77" s="216">
        <f t="shared" si="24"/>
        <v>17.2</v>
      </c>
      <c r="S77" s="215">
        <f t="shared" si="15"/>
        <v>0</v>
      </c>
      <c r="T77" s="216">
        <f t="shared" si="25"/>
        <v>-8.1999999999999993</v>
      </c>
      <c r="U77" s="216">
        <f t="shared" si="26"/>
        <v>-40.6</v>
      </c>
      <c r="V77" s="215">
        <f t="shared" si="6"/>
        <v>0</v>
      </c>
      <c r="W77" s="11"/>
      <c r="X77" s="5">
        <v>1948</v>
      </c>
      <c r="Y77" s="12">
        <v>-49.6</v>
      </c>
      <c r="Z77" s="12">
        <v>715.5</v>
      </c>
      <c r="AA77" s="12">
        <v>473.1</v>
      </c>
      <c r="AB77" s="12">
        <v>194.7</v>
      </c>
      <c r="AC77" s="12">
        <v>26.1</v>
      </c>
      <c r="AD77" s="12">
        <v>21.6</v>
      </c>
      <c r="AE77" s="12">
        <v>765.1</v>
      </c>
      <c r="AF77" s="12">
        <v>591.4</v>
      </c>
      <c r="AG77" s="12">
        <v>91.1</v>
      </c>
      <c r="AH77" s="12">
        <f t="shared" si="13"/>
        <v>82.600000000000051</v>
      </c>
      <c r="AI77" s="10" t="s">
        <v>3</v>
      </c>
      <c r="AJ77" s="12">
        <v>17.2</v>
      </c>
      <c r="AK77" s="10" t="s">
        <v>3</v>
      </c>
      <c r="AL77" s="12">
        <v>-8.1999999999999993</v>
      </c>
      <c r="AM77" s="12">
        <v>-40.6</v>
      </c>
      <c r="AN77" s="10" t="s">
        <v>3</v>
      </c>
      <c r="AO77" s="16"/>
      <c r="AP77" s="5">
        <v>1948</v>
      </c>
      <c r="AQ77" s="6" t="s">
        <v>3</v>
      </c>
      <c r="AR77" s="6" t="s">
        <v>3</v>
      </c>
      <c r="AS77" s="6" t="s">
        <v>3</v>
      </c>
      <c r="AT77" s="6" t="s">
        <v>3</v>
      </c>
      <c r="AU77" s="6" t="s">
        <v>3</v>
      </c>
      <c r="AV77" s="6" t="s">
        <v>3</v>
      </c>
      <c r="AW77" s="6" t="s">
        <v>3</v>
      </c>
      <c r="AX77" s="6" t="s">
        <v>3</v>
      </c>
      <c r="AY77" s="6" t="s">
        <v>3</v>
      </c>
      <c r="AZ77" s="6"/>
      <c r="BA77" s="6" t="s">
        <v>3</v>
      </c>
      <c r="BB77" s="6" t="s">
        <v>3</v>
      </c>
      <c r="BC77" s="6" t="s">
        <v>3</v>
      </c>
      <c r="BD77" s="6" t="s">
        <v>3</v>
      </c>
      <c r="BE77" s="6" t="s">
        <v>3</v>
      </c>
      <c r="BF77" s="6" t="s">
        <v>3</v>
      </c>
      <c r="BG77" s="6"/>
      <c r="BH77" s="5">
        <v>1948</v>
      </c>
      <c r="BI77" s="7" t="s">
        <v>3</v>
      </c>
      <c r="BJ77" s="7" t="s">
        <v>3</v>
      </c>
      <c r="BK77" s="7" t="s">
        <v>3</v>
      </c>
      <c r="BL77" s="7" t="s">
        <v>3</v>
      </c>
      <c r="BM77" s="7" t="s">
        <v>3</v>
      </c>
      <c r="BN77" s="7" t="s">
        <v>3</v>
      </c>
      <c r="BO77" s="7" t="s">
        <v>3</v>
      </c>
      <c r="BP77" s="7" t="s">
        <v>3</v>
      </c>
      <c r="BQ77" s="7" t="s">
        <v>3</v>
      </c>
      <c r="BR77" s="7" t="s">
        <v>3</v>
      </c>
      <c r="BS77" s="7" t="s">
        <v>3</v>
      </c>
      <c r="BT77" s="7" t="s">
        <v>3</v>
      </c>
      <c r="BU77" s="7" t="s">
        <v>3</v>
      </c>
      <c r="BV77" s="7" t="s">
        <v>3</v>
      </c>
      <c r="BW77" s="7" t="s">
        <v>3</v>
      </c>
      <c r="BX77" s="7" t="s">
        <v>3</v>
      </c>
      <c r="BY77" s="76"/>
      <c r="BZ77" s="5">
        <v>1948</v>
      </c>
      <c r="CA77" s="37">
        <v>-49.6</v>
      </c>
      <c r="CB77" s="37">
        <v>715.5</v>
      </c>
      <c r="CC77" s="206">
        <v>473.1</v>
      </c>
      <c r="CD77" s="75">
        <v>242.39999999999998</v>
      </c>
      <c r="CE77" s="7" t="s">
        <v>3</v>
      </c>
      <c r="CF77" s="7" t="s">
        <v>3</v>
      </c>
      <c r="CG77" s="206">
        <v>765.1</v>
      </c>
      <c r="CH77" s="75">
        <v>591.4</v>
      </c>
      <c r="CI77" s="206">
        <v>91.100000000000051</v>
      </c>
      <c r="CJ77" s="37">
        <v>62.6</v>
      </c>
      <c r="CK77" s="49">
        <v>20</v>
      </c>
      <c r="CL77" s="206">
        <v>17.2</v>
      </c>
      <c r="CM77" s="206">
        <v>0</v>
      </c>
      <c r="CN77" s="37">
        <v>-8.1999999999999993</v>
      </c>
      <c r="CO77" s="37">
        <v>-40.6</v>
      </c>
      <c r="CP77" s="206">
        <v>0</v>
      </c>
      <c r="CQ77" s="208"/>
      <c r="CR77" s="209"/>
    </row>
    <row r="78" spans="1:96" x14ac:dyDescent="0.3">
      <c r="A78" s="8">
        <f t="shared" si="11"/>
        <v>-7.1054273576010019E-15</v>
      </c>
      <c r="B78" s="8">
        <f t="shared" si="8"/>
        <v>0</v>
      </c>
      <c r="C78" s="8">
        <f t="shared" si="12"/>
        <v>3.5527136788005009E-14</v>
      </c>
      <c r="D78" s="8">
        <f t="shared" si="9"/>
        <v>0</v>
      </c>
      <c r="E78" s="9">
        <f t="shared" si="10"/>
        <v>0</v>
      </c>
      <c r="F78" s="5">
        <v>1949</v>
      </c>
      <c r="G78" s="218">
        <f t="shared" ref="G78:P78" si="27">Y78</f>
        <v>72.5</v>
      </c>
      <c r="H78" s="218">
        <f t="shared" si="27"/>
        <v>701.1</v>
      </c>
      <c r="I78" s="219">
        <f t="shared" si="27"/>
        <v>455.9</v>
      </c>
      <c r="J78" s="218">
        <f t="shared" si="27"/>
        <v>186.4</v>
      </c>
      <c r="K78" s="218">
        <f t="shared" si="27"/>
        <v>41.2</v>
      </c>
      <c r="L78" s="218">
        <f t="shared" si="27"/>
        <v>17.600000000000001</v>
      </c>
      <c r="M78" s="103">
        <f t="shared" si="27"/>
        <v>628.6</v>
      </c>
      <c r="N78" s="103">
        <f t="shared" ref="N78" si="28">AF78</f>
        <v>514.4</v>
      </c>
      <c r="O78" s="103">
        <f t="shared" si="27"/>
        <v>54.599999999999994</v>
      </c>
      <c r="P78" s="103">
        <f t="shared" si="27"/>
        <v>59.600000000000051</v>
      </c>
      <c r="Q78" s="103">
        <v>0</v>
      </c>
      <c r="R78" s="103">
        <f t="shared" ref="R78" si="29">AJ78</f>
        <v>17.600000000000001</v>
      </c>
      <c r="S78" s="104">
        <v>0</v>
      </c>
      <c r="T78" s="105">
        <f t="shared" ref="T78:U78" si="30">AL78</f>
        <v>-45.6</v>
      </c>
      <c r="U78" s="105">
        <f t="shared" si="30"/>
        <v>44.5</v>
      </c>
      <c r="V78" s="106">
        <v>0</v>
      </c>
      <c r="W78" s="11"/>
      <c r="X78" s="5">
        <v>1949</v>
      </c>
      <c r="Y78" s="12">
        <v>72.5</v>
      </c>
      <c r="Z78" s="12">
        <v>701.1</v>
      </c>
      <c r="AA78" s="12">
        <v>455.9</v>
      </c>
      <c r="AB78" s="12">
        <v>186.4</v>
      </c>
      <c r="AC78" s="12">
        <v>41.2</v>
      </c>
      <c r="AD78" s="12">
        <v>17.600000000000001</v>
      </c>
      <c r="AE78" s="12">
        <v>628.6</v>
      </c>
      <c r="AF78" s="12">
        <v>514.4</v>
      </c>
      <c r="AG78" s="12">
        <v>54.599999999999994</v>
      </c>
      <c r="AH78" s="12">
        <f t="shared" si="13"/>
        <v>59.600000000000051</v>
      </c>
      <c r="AI78" s="10" t="s">
        <v>3</v>
      </c>
      <c r="AJ78" s="12">
        <v>17.600000000000001</v>
      </c>
      <c r="AK78" s="10" t="s">
        <v>3</v>
      </c>
      <c r="AL78" s="12">
        <v>-45.6</v>
      </c>
      <c r="AM78" s="12">
        <v>44.5</v>
      </c>
      <c r="AN78" s="10" t="s">
        <v>3</v>
      </c>
      <c r="AO78" s="16"/>
      <c r="AP78" s="5">
        <v>1949</v>
      </c>
      <c r="AQ78" s="6" t="s">
        <v>3</v>
      </c>
      <c r="AR78" s="6" t="s">
        <v>3</v>
      </c>
      <c r="AS78" s="6" t="s">
        <v>3</v>
      </c>
      <c r="AT78" s="6" t="s">
        <v>3</v>
      </c>
      <c r="AU78" s="6" t="s">
        <v>3</v>
      </c>
      <c r="AV78" s="6" t="s">
        <v>3</v>
      </c>
      <c r="AW78" s="6" t="s">
        <v>3</v>
      </c>
      <c r="AX78" s="6" t="s">
        <v>3</v>
      </c>
      <c r="AY78" s="6" t="s">
        <v>3</v>
      </c>
      <c r="AZ78" s="6"/>
      <c r="BA78" s="6" t="s">
        <v>3</v>
      </c>
      <c r="BB78" s="6" t="s">
        <v>3</v>
      </c>
      <c r="BC78" s="6" t="s">
        <v>3</v>
      </c>
      <c r="BD78" s="6" t="s">
        <v>3</v>
      </c>
      <c r="BE78" s="6" t="s">
        <v>3</v>
      </c>
      <c r="BF78" s="6" t="s">
        <v>3</v>
      </c>
      <c r="BG78" s="6"/>
      <c r="BH78" s="5">
        <v>1949</v>
      </c>
      <c r="BI78" s="7" t="s">
        <v>3</v>
      </c>
      <c r="BJ78" s="7" t="s">
        <v>3</v>
      </c>
      <c r="BK78" s="7" t="s">
        <v>3</v>
      </c>
      <c r="BL78" s="7" t="s">
        <v>3</v>
      </c>
      <c r="BM78" s="7" t="s">
        <v>3</v>
      </c>
      <c r="BN78" s="7" t="s">
        <v>3</v>
      </c>
      <c r="BO78" s="7" t="s">
        <v>3</v>
      </c>
      <c r="BP78" s="7" t="s">
        <v>3</v>
      </c>
      <c r="BQ78" s="7" t="s">
        <v>3</v>
      </c>
      <c r="BR78" s="7" t="s">
        <v>3</v>
      </c>
      <c r="BS78" s="7" t="s">
        <v>3</v>
      </c>
      <c r="BT78" s="7" t="s">
        <v>3</v>
      </c>
      <c r="BU78" s="7" t="s">
        <v>3</v>
      </c>
      <c r="BV78" s="7" t="s">
        <v>3</v>
      </c>
      <c r="BW78" s="7" t="s">
        <v>3</v>
      </c>
      <c r="BX78" s="7" t="s">
        <v>3</v>
      </c>
      <c r="BY78" s="76"/>
      <c r="BZ78" s="5">
        <v>1949</v>
      </c>
      <c r="CA78" s="7" t="s">
        <v>3</v>
      </c>
      <c r="CB78" s="7" t="s">
        <v>3</v>
      </c>
      <c r="CC78" s="7" t="s">
        <v>3</v>
      </c>
      <c r="CD78" s="7" t="s">
        <v>3</v>
      </c>
      <c r="CE78" s="7" t="s">
        <v>3</v>
      </c>
      <c r="CF78" s="7" t="s">
        <v>3</v>
      </c>
      <c r="CG78" s="7" t="s">
        <v>3</v>
      </c>
      <c r="CH78" s="7" t="s">
        <v>3</v>
      </c>
      <c r="CI78" s="7" t="s">
        <v>3</v>
      </c>
      <c r="CJ78" s="7" t="s">
        <v>3</v>
      </c>
      <c r="CK78" s="7" t="s">
        <v>3</v>
      </c>
      <c r="CL78" s="7" t="s">
        <v>3</v>
      </c>
      <c r="CM78" s="7" t="s">
        <v>3</v>
      </c>
      <c r="CN78" s="7" t="s">
        <v>3</v>
      </c>
      <c r="CO78" s="7" t="s">
        <v>3</v>
      </c>
      <c r="CP78" s="7" t="s">
        <v>3</v>
      </c>
      <c r="CQ78" s="208"/>
      <c r="CR78" s="171"/>
    </row>
    <row r="79" spans="1:96" x14ac:dyDescent="0.3">
      <c r="A79" s="8">
        <f t="shared" si="11"/>
        <v>-2.8421709430404007E-14</v>
      </c>
      <c r="B79" s="8">
        <f t="shared" si="8"/>
        <v>0</v>
      </c>
      <c r="C79" s="8">
        <f t="shared" si="12"/>
        <v>0</v>
      </c>
      <c r="D79" s="8">
        <f t="shared" si="9"/>
        <v>0</v>
      </c>
      <c r="E79" s="9">
        <f t="shared" si="10"/>
        <v>1.4210854715202004E-14</v>
      </c>
      <c r="F79" s="5">
        <v>1950</v>
      </c>
      <c r="G79" s="220">
        <f t="shared" ref="G79:U95" si="31">AQ79</f>
        <v>163.1</v>
      </c>
      <c r="H79" s="220">
        <f t="shared" si="31"/>
        <v>994.1</v>
      </c>
      <c r="I79" s="221">
        <f t="shared" si="31"/>
        <v>699.4</v>
      </c>
      <c r="J79" s="220">
        <f t="shared" si="31"/>
        <v>232.8</v>
      </c>
      <c r="K79" s="220">
        <f t="shared" si="31"/>
        <v>23.4</v>
      </c>
      <c r="L79" s="220">
        <f t="shared" si="31"/>
        <v>38.5</v>
      </c>
      <c r="M79" s="107">
        <f t="shared" si="31"/>
        <v>831</v>
      </c>
      <c r="N79" s="107">
        <f t="shared" si="31"/>
        <v>556.40000000000009</v>
      </c>
      <c r="O79" s="107">
        <f t="shared" si="31"/>
        <v>196.7</v>
      </c>
      <c r="P79" s="107">
        <f t="shared" si="31"/>
        <v>72.400000000000006</v>
      </c>
      <c r="Q79" s="107">
        <f t="shared" si="31"/>
        <v>5.5</v>
      </c>
      <c r="R79" s="107">
        <f t="shared" si="31"/>
        <v>53</v>
      </c>
      <c r="S79" s="107">
        <f t="shared" si="31"/>
        <v>0</v>
      </c>
      <c r="T79" s="107">
        <f t="shared" si="31"/>
        <v>-44.2</v>
      </c>
      <c r="U79" s="107">
        <f t="shared" si="31"/>
        <v>171.9</v>
      </c>
      <c r="V79" s="108">
        <v>0</v>
      </c>
      <c r="W79" s="11"/>
      <c r="X79" s="5">
        <v>1950</v>
      </c>
      <c r="Y79" s="6" t="s">
        <v>3</v>
      </c>
      <c r="Z79" s="6" t="s">
        <v>3</v>
      </c>
      <c r="AA79" s="6" t="s">
        <v>3</v>
      </c>
      <c r="AB79" s="6" t="s">
        <v>3</v>
      </c>
      <c r="AC79" s="6" t="s">
        <v>3</v>
      </c>
      <c r="AD79" s="6" t="s">
        <v>3</v>
      </c>
      <c r="AE79" s="6" t="s">
        <v>3</v>
      </c>
      <c r="AF79" s="6" t="s">
        <v>3</v>
      </c>
      <c r="AG79" s="6" t="s">
        <v>3</v>
      </c>
      <c r="AH79" s="6" t="s">
        <v>3</v>
      </c>
      <c r="AI79" s="6" t="s">
        <v>3</v>
      </c>
      <c r="AJ79" s="6" t="s">
        <v>3</v>
      </c>
      <c r="AK79" s="6" t="s">
        <v>3</v>
      </c>
      <c r="AL79" s="6" t="s">
        <v>3</v>
      </c>
      <c r="AM79" s="6" t="s">
        <v>3</v>
      </c>
      <c r="AN79" s="6" t="s">
        <v>3</v>
      </c>
      <c r="AO79" s="6"/>
      <c r="AP79" s="5">
        <v>1950</v>
      </c>
      <c r="AQ79" s="18">
        <v>163.1</v>
      </c>
      <c r="AR79" s="18">
        <v>994.1</v>
      </c>
      <c r="AS79" s="18">
        <v>699.4</v>
      </c>
      <c r="AT79" s="18">
        <v>232.8</v>
      </c>
      <c r="AU79" s="18">
        <v>23.4</v>
      </c>
      <c r="AV79" s="18">
        <v>38.5</v>
      </c>
      <c r="AW79" s="18">
        <v>831</v>
      </c>
      <c r="AX79" s="18">
        <v>556.40000000000009</v>
      </c>
      <c r="AY79" s="18">
        <v>196.7</v>
      </c>
      <c r="AZ79" s="18">
        <v>72.400000000000006</v>
      </c>
      <c r="BA79" s="18">
        <v>5.5</v>
      </c>
      <c r="BB79" s="18">
        <v>53</v>
      </c>
      <c r="BC79" s="18">
        <v>0</v>
      </c>
      <c r="BD79" s="18">
        <v>-44.2</v>
      </c>
      <c r="BE79" s="19">
        <v>171.9</v>
      </c>
      <c r="BF79" s="20" t="s">
        <v>3</v>
      </c>
      <c r="BG79" s="21"/>
      <c r="BH79" s="5">
        <v>1950</v>
      </c>
      <c r="BI79" s="7" t="s">
        <v>3</v>
      </c>
      <c r="BJ79" s="7" t="s">
        <v>3</v>
      </c>
      <c r="BK79" s="7" t="s">
        <v>3</v>
      </c>
      <c r="BL79" s="7" t="s">
        <v>3</v>
      </c>
      <c r="BM79" s="7" t="s">
        <v>3</v>
      </c>
      <c r="BN79" s="7" t="s">
        <v>3</v>
      </c>
      <c r="BO79" s="7" t="s">
        <v>3</v>
      </c>
      <c r="BP79" s="7" t="s">
        <v>3</v>
      </c>
      <c r="BQ79" s="7" t="s">
        <v>3</v>
      </c>
      <c r="BR79" s="7" t="s">
        <v>3</v>
      </c>
      <c r="BS79" s="7" t="s">
        <v>3</v>
      </c>
      <c r="BT79" s="7" t="s">
        <v>3</v>
      </c>
      <c r="BU79" s="7" t="s">
        <v>3</v>
      </c>
      <c r="BV79" s="7" t="s">
        <v>3</v>
      </c>
      <c r="BW79" s="7" t="s">
        <v>3</v>
      </c>
      <c r="BX79" s="7" t="s">
        <v>3</v>
      </c>
      <c r="BY79" s="76"/>
      <c r="BZ79" s="5">
        <v>1950</v>
      </c>
      <c r="CA79" s="7" t="s">
        <v>3</v>
      </c>
      <c r="CB79" s="7" t="s">
        <v>3</v>
      </c>
      <c r="CC79" s="7" t="s">
        <v>3</v>
      </c>
      <c r="CD79" s="7" t="s">
        <v>3</v>
      </c>
      <c r="CE79" s="7" t="s">
        <v>3</v>
      </c>
      <c r="CF79" s="7" t="s">
        <v>3</v>
      </c>
      <c r="CG79" s="7" t="s">
        <v>3</v>
      </c>
      <c r="CH79" s="7" t="s">
        <v>3</v>
      </c>
      <c r="CI79" s="7" t="s">
        <v>3</v>
      </c>
      <c r="CJ79" s="7" t="s">
        <v>3</v>
      </c>
      <c r="CK79" s="7" t="s">
        <v>3</v>
      </c>
      <c r="CL79" s="7" t="s">
        <v>3</v>
      </c>
      <c r="CM79" s="7" t="s">
        <v>3</v>
      </c>
      <c r="CN79" s="7" t="s">
        <v>3</v>
      </c>
      <c r="CO79" s="7" t="s">
        <v>3</v>
      </c>
      <c r="CP79" s="7" t="s">
        <v>3</v>
      </c>
      <c r="CQ79" s="171"/>
      <c r="CR79" s="171"/>
    </row>
    <row r="80" spans="1:96" x14ac:dyDescent="0.3">
      <c r="A80" s="8">
        <f t="shared" si="11"/>
        <v>9.9999999999971223E-2</v>
      </c>
      <c r="B80" s="8">
        <f t="shared" si="8"/>
        <v>9.9999999999965894E-2</v>
      </c>
      <c r="C80" s="8">
        <f t="shared" si="12"/>
        <v>9.9999999999845102E-2</v>
      </c>
      <c r="D80" s="8">
        <f t="shared" si="9"/>
        <v>0.10000000000013642</v>
      </c>
      <c r="E80" s="9">
        <f t="shared" si="10"/>
        <v>-9.9999999999994316E-2</v>
      </c>
      <c r="F80" s="5">
        <v>1951</v>
      </c>
      <c r="G80" s="220">
        <f t="shared" si="31"/>
        <v>-203.3</v>
      </c>
      <c r="H80" s="220">
        <f t="shared" si="31"/>
        <v>1042.5999999999999</v>
      </c>
      <c r="I80" s="221">
        <f t="shared" si="31"/>
        <v>720.1</v>
      </c>
      <c r="J80" s="220">
        <f t="shared" si="31"/>
        <v>259.20000000000005</v>
      </c>
      <c r="K80" s="220">
        <f t="shared" si="31"/>
        <v>22.3</v>
      </c>
      <c r="L80" s="220">
        <f t="shared" si="31"/>
        <v>40.9</v>
      </c>
      <c r="M80" s="107">
        <f t="shared" si="31"/>
        <v>1245.8</v>
      </c>
      <c r="N80" s="107">
        <f t="shared" si="31"/>
        <v>936</v>
      </c>
      <c r="O80" s="107">
        <f t="shared" si="31"/>
        <v>223.4</v>
      </c>
      <c r="P80" s="107">
        <f t="shared" si="31"/>
        <v>80.8</v>
      </c>
      <c r="Q80" s="107">
        <f t="shared" si="31"/>
        <v>5.7</v>
      </c>
      <c r="R80" s="107">
        <f t="shared" si="31"/>
        <v>55.2</v>
      </c>
      <c r="S80" s="107">
        <f t="shared" si="31"/>
        <v>0</v>
      </c>
      <c r="T80" s="107">
        <f t="shared" si="31"/>
        <v>140.6</v>
      </c>
      <c r="U80" s="107">
        <f t="shared" si="31"/>
        <v>-7.6</v>
      </c>
      <c r="V80" s="108">
        <v>0</v>
      </c>
      <c r="W80" s="11"/>
      <c r="X80" s="5">
        <v>1951</v>
      </c>
      <c r="Y80" s="6" t="s">
        <v>3</v>
      </c>
      <c r="Z80" s="6" t="s">
        <v>3</v>
      </c>
      <c r="AA80" s="6" t="s">
        <v>3</v>
      </c>
      <c r="AB80" s="6" t="s">
        <v>3</v>
      </c>
      <c r="AC80" s="6" t="s">
        <v>3</v>
      </c>
      <c r="AD80" s="6" t="s">
        <v>3</v>
      </c>
      <c r="AE80" s="6" t="s">
        <v>3</v>
      </c>
      <c r="AF80" s="6" t="s">
        <v>3</v>
      </c>
      <c r="AG80" s="6" t="s">
        <v>3</v>
      </c>
      <c r="AH80" s="6" t="s">
        <v>3</v>
      </c>
      <c r="AI80" s="6" t="s">
        <v>3</v>
      </c>
      <c r="AJ80" s="6" t="s">
        <v>3</v>
      </c>
      <c r="AK80" s="6" t="s">
        <v>3</v>
      </c>
      <c r="AL80" s="6" t="s">
        <v>3</v>
      </c>
      <c r="AM80" s="6" t="s">
        <v>3</v>
      </c>
      <c r="AN80" s="6" t="s">
        <v>3</v>
      </c>
      <c r="AO80" s="6"/>
      <c r="AP80" s="5">
        <v>1951</v>
      </c>
      <c r="AQ80" s="18">
        <v>-203.3</v>
      </c>
      <c r="AR80" s="18">
        <v>1042.5999999999999</v>
      </c>
      <c r="AS80" s="18">
        <v>720.1</v>
      </c>
      <c r="AT80" s="18">
        <v>259.20000000000005</v>
      </c>
      <c r="AU80" s="18">
        <v>22.3</v>
      </c>
      <c r="AV80" s="18">
        <v>40.9</v>
      </c>
      <c r="AW80" s="18">
        <v>1245.8</v>
      </c>
      <c r="AX80" s="18">
        <v>936</v>
      </c>
      <c r="AY80" s="18">
        <v>223.4</v>
      </c>
      <c r="AZ80" s="18">
        <v>80.8</v>
      </c>
      <c r="BA80" s="18">
        <v>5.7</v>
      </c>
      <c r="BB80" s="18">
        <v>55.2</v>
      </c>
      <c r="BC80" s="18">
        <v>0</v>
      </c>
      <c r="BD80" s="18">
        <v>140.6</v>
      </c>
      <c r="BE80" s="19">
        <v>-7.6</v>
      </c>
      <c r="BF80" s="20" t="s">
        <v>3</v>
      </c>
      <c r="BG80" s="21"/>
      <c r="BH80" s="5">
        <v>1951</v>
      </c>
      <c r="BI80" s="7" t="s">
        <v>3</v>
      </c>
      <c r="BJ80" s="7" t="s">
        <v>3</v>
      </c>
      <c r="BK80" s="7" t="s">
        <v>3</v>
      </c>
      <c r="BL80" s="7" t="s">
        <v>3</v>
      </c>
      <c r="BM80" s="7" t="s">
        <v>3</v>
      </c>
      <c r="BN80" s="7" t="s">
        <v>3</v>
      </c>
      <c r="BO80" s="7" t="s">
        <v>3</v>
      </c>
      <c r="BP80" s="7" t="s">
        <v>3</v>
      </c>
      <c r="BQ80" s="7" t="s">
        <v>3</v>
      </c>
      <c r="BR80" s="7" t="s">
        <v>3</v>
      </c>
      <c r="BS80" s="7" t="s">
        <v>3</v>
      </c>
      <c r="BT80" s="7" t="s">
        <v>3</v>
      </c>
      <c r="BU80" s="7" t="s">
        <v>3</v>
      </c>
      <c r="BV80" s="7" t="s">
        <v>3</v>
      </c>
      <c r="BW80" s="7" t="s">
        <v>3</v>
      </c>
      <c r="BX80" s="7" t="s">
        <v>3</v>
      </c>
      <c r="BY80" s="76"/>
      <c r="BZ80" s="5">
        <v>1951</v>
      </c>
      <c r="CA80" s="7" t="s">
        <v>3</v>
      </c>
      <c r="CB80" s="7" t="s">
        <v>3</v>
      </c>
      <c r="CC80" s="7" t="s">
        <v>3</v>
      </c>
      <c r="CD80" s="7" t="s">
        <v>3</v>
      </c>
      <c r="CE80" s="7" t="s">
        <v>3</v>
      </c>
      <c r="CF80" s="7" t="s">
        <v>3</v>
      </c>
      <c r="CG80" s="7" t="s">
        <v>3</v>
      </c>
      <c r="CH80" s="7" t="s">
        <v>3</v>
      </c>
      <c r="CI80" s="7" t="s">
        <v>3</v>
      </c>
      <c r="CJ80" s="7" t="s">
        <v>3</v>
      </c>
      <c r="CK80" s="7" t="s">
        <v>3</v>
      </c>
      <c r="CL80" s="7" t="s">
        <v>3</v>
      </c>
      <c r="CM80" s="7" t="s">
        <v>3</v>
      </c>
      <c r="CN80" s="7" t="s">
        <v>3</v>
      </c>
      <c r="CO80" s="7" t="s">
        <v>3</v>
      </c>
      <c r="CP80" s="7" t="s">
        <v>3</v>
      </c>
      <c r="CQ80" s="171"/>
      <c r="CR80" s="171"/>
    </row>
    <row r="81" spans="1:94" x14ac:dyDescent="0.3">
      <c r="A81" s="8">
        <f t="shared" si="11"/>
        <v>0.10000000000000142</v>
      </c>
      <c r="B81" s="8">
        <f t="shared" si="8"/>
        <v>-0.10000000000005116</v>
      </c>
      <c r="C81" s="8">
        <f t="shared" si="12"/>
        <v>-0.10000000000002274</v>
      </c>
      <c r="D81" s="8">
        <f t="shared" si="9"/>
        <v>-9.9999999999909051E-2</v>
      </c>
      <c r="E81" s="9">
        <f t="shared" si="10"/>
        <v>-9.9999999999994316E-2</v>
      </c>
      <c r="F81" s="5">
        <v>1952</v>
      </c>
      <c r="G81" s="220">
        <f t="shared" si="31"/>
        <v>-213.1</v>
      </c>
      <c r="H81" s="220">
        <f t="shared" si="31"/>
        <v>1070.8</v>
      </c>
      <c r="I81" s="221">
        <f t="shared" si="31"/>
        <v>729.4</v>
      </c>
      <c r="J81" s="220">
        <f t="shared" si="31"/>
        <v>278</v>
      </c>
      <c r="K81" s="220">
        <f t="shared" si="31"/>
        <v>27.1</v>
      </c>
      <c r="L81" s="220">
        <f t="shared" si="31"/>
        <v>36.4</v>
      </c>
      <c r="M81" s="107">
        <f t="shared" si="31"/>
        <v>1284</v>
      </c>
      <c r="N81" s="107">
        <f t="shared" si="31"/>
        <v>945.7</v>
      </c>
      <c r="O81" s="107">
        <f t="shared" si="31"/>
        <v>233.2</v>
      </c>
      <c r="P81" s="107">
        <f t="shared" si="31"/>
        <v>99.2</v>
      </c>
      <c r="Q81" s="107">
        <f t="shared" si="31"/>
        <v>5.8</v>
      </c>
      <c r="R81" s="107">
        <f t="shared" si="31"/>
        <v>35.4</v>
      </c>
      <c r="S81" s="107">
        <f t="shared" si="31"/>
        <v>0</v>
      </c>
      <c r="T81" s="107">
        <f t="shared" si="31"/>
        <v>157.19999999999999</v>
      </c>
      <c r="U81" s="107">
        <f t="shared" si="31"/>
        <v>-20.6</v>
      </c>
      <c r="V81" s="108">
        <v>0</v>
      </c>
      <c r="W81" s="11"/>
      <c r="X81" s="5">
        <v>1952</v>
      </c>
      <c r="Y81" s="6" t="s">
        <v>3</v>
      </c>
      <c r="Z81" s="6" t="s">
        <v>3</v>
      </c>
      <c r="AA81" s="6" t="s">
        <v>3</v>
      </c>
      <c r="AB81" s="6" t="s">
        <v>3</v>
      </c>
      <c r="AC81" s="6" t="s">
        <v>3</v>
      </c>
      <c r="AD81" s="6" t="s">
        <v>3</v>
      </c>
      <c r="AE81" s="6" t="s">
        <v>3</v>
      </c>
      <c r="AF81" s="6" t="s">
        <v>3</v>
      </c>
      <c r="AG81" s="6" t="s">
        <v>3</v>
      </c>
      <c r="AH81" s="6" t="s">
        <v>3</v>
      </c>
      <c r="AI81" s="6" t="s">
        <v>3</v>
      </c>
      <c r="AJ81" s="6" t="s">
        <v>3</v>
      </c>
      <c r="AK81" s="6" t="s">
        <v>3</v>
      </c>
      <c r="AL81" s="6" t="s">
        <v>3</v>
      </c>
      <c r="AM81" s="6" t="s">
        <v>3</v>
      </c>
      <c r="AN81" s="6" t="s">
        <v>3</v>
      </c>
      <c r="AO81" s="6"/>
      <c r="AP81" s="5">
        <v>1952</v>
      </c>
      <c r="AQ81" s="18">
        <v>-213.1</v>
      </c>
      <c r="AR81" s="18">
        <v>1070.8</v>
      </c>
      <c r="AS81" s="18">
        <v>729.4</v>
      </c>
      <c r="AT81" s="18">
        <v>278</v>
      </c>
      <c r="AU81" s="18">
        <v>27.1</v>
      </c>
      <c r="AV81" s="18">
        <v>36.4</v>
      </c>
      <c r="AW81" s="18">
        <v>1284</v>
      </c>
      <c r="AX81" s="18">
        <v>945.7</v>
      </c>
      <c r="AY81" s="18">
        <v>233.2</v>
      </c>
      <c r="AZ81" s="18">
        <v>99.2</v>
      </c>
      <c r="BA81" s="18">
        <v>5.8</v>
      </c>
      <c r="BB81" s="18">
        <v>35.4</v>
      </c>
      <c r="BC81" s="18">
        <v>0</v>
      </c>
      <c r="BD81" s="18">
        <v>157.19999999999999</v>
      </c>
      <c r="BE81" s="19">
        <v>-20.6</v>
      </c>
      <c r="BF81" s="20" t="s">
        <v>3</v>
      </c>
      <c r="BG81" s="21"/>
      <c r="BH81" s="5">
        <v>1952</v>
      </c>
      <c r="BI81" s="7" t="s">
        <v>3</v>
      </c>
      <c r="BJ81" s="7" t="s">
        <v>3</v>
      </c>
      <c r="BK81" s="7" t="s">
        <v>3</v>
      </c>
      <c r="BL81" s="7" t="s">
        <v>3</v>
      </c>
      <c r="BM81" s="7" t="s">
        <v>3</v>
      </c>
      <c r="BN81" s="7" t="s">
        <v>3</v>
      </c>
      <c r="BO81" s="7" t="s">
        <v>3</v>
      </c>
      <c r="BP81" s="7" t="s">
        <v>3</v>
      </c>
      <c r="BQ81" s="7" t="s">
        <v>3</v>
      </c>
      <c r="BR81" s="7" t="s">
        <v>3</v>
      </c>
      <c r="BS81" s="7" t="s">
        <v>3</v>
      </c>
      <c r="BT81" s="7" t="s">
        <v>3</v>
      </c>
      <c r="BU81" s="7" t="s">
        <v>3</v>
      </c>
      <c r="BV81" s="7" t="s">
        <v>3</v>
      </c>
      <c r="BW81" s="7" t="s">
        <v>3</v>
      </c>
      <c r="BX81" s="7" t="s">
        <v>3</v>
      </c>
      <c r="BY81" s="76"/>
      <c r="BZ81" s="5">
        <v>1952</v>
      </c>
      <c r="CA81" s="7" t="s">
        <v>3</v>
      </c>
      <c r="CB81" s="7" t="s">
        <v>3</v>
      </c>
      <c r="CC81" s="7" t="s">
        <v>3</v>
      </c>
      <c r="CD81" s="7" t="s">
        <v>3</v>
      </c>
      <c r="CE81" s="7" t="s">
        <v>3</v>
      </c>
      <c r="CF81" s="7" t="s">
        <v>3</v>
      </c>
      <c r="CG81" s="7" t="s">
        <v>3</v>
      </c>
      <c r="CH81" s="7" t="s">
        <v>3</v>
      </c>
      <c r="CI81" s="7" t="s">
        <v>3</v>
      </c>
      <c r="CJ81" s="7" t="s">
        <v>3</v>
      </c>
      <c r="CK81" s="7" t="s">
        <v>3</v>
      </c>
      <c r="CL81" s="7" t="s">
        <v>3</v>
      </c>
      <c r="CM81" s="7" t="s">
        <v>3</v>
      </c>
      <c r="CN81" s="7" t="s">
        <v>3</v>
      </c>
      <c r="CO81" s="7" t="s">
        <v>3</v>
      </c>
      <c r="CP81" s="7" t="s">
        <v>3</v>
      </c>
    </row>
    <row r="82" spans="1:94" x14ac:dyDescent="0.3">
      <c r="A82" s="8">
        <f t="shared" si="11"/>
        <v>0.10000000000000853</v>
      </c>
      <c r="B82" s="8">
        <f t="shared" si="8"/>
        <v>-9.9999999999880629E-2</v>
      </c>
      <c r="C82" s="8">
        <f t="shared" si="12"/>
        <v>-0.10000000000002274</v>
      </c>
      <c r="D82" s="8">
        <f t="shared" si="9"/>
        <v>-9.9999999999909051E-2</v>
      </c>
      <c r="E82" s="9">
        <f t="shared" si="10"/>
        <v>-9.9999999999965894E-2</v>
      </c>
      <c r="F82" s="5">
        <v>1953</v>
      </c>
      <c r="G82" s="220">
        <f t="shared" si="31"/>
        <v>-204.4</v>
      </c>
      <c r="H82" s="220">
        <f t="shared" si="31"/>
        <v>1016.1</v>
      </c>
      <c r="I82" s="221">
        <f t="shared" si="31"/>
        <v>638.1</v>
      </c>
      <c r="J82" s="220">
        <f t="shared" si="31"/>
        <v>310.60000000000002</v>
      </c>
      <c r="K82" s="220">
        <f t="shared" si="31"/>
        <v>25.5</v>
      </c>
      <c r="L82" s="220">
        <f t="shared" si="31"/>
        <v>42</v>
      </c>
      <c r="M82" s="107">
        <f t="shared" si="31"/>
        <v>1220.5999999999999</v>
      </c>
      <c r="N82" s="107">
        <f t="shared" si="31"/>
        <v>835.8</v>
      </c>
      <c r="O82" s="107">
        <f t="shared" si="31"/>
        <v>265</v>
      </c>
      <c r="P82" s="107">
        <f t="shared" si="31"/>
        <v>112.69999999999999</v>
      </c>
      <c r="Q82" s="107">
        <f t="shared" si="31"/>
        <v>7</v>
      </c>
      <c r="R82" s="107">
        <f t="shared" si="31"/>
        <v>35.200000000000003</v>
      </c>
      <c r="S82" s="107">
        <f t="shared" si="31"/>
        <v>0</v>
      </c>
      <c r="T82" s="107">
        <f t="shared" si="31"/>
        <v>127.5</v>
      </c>
      <c r="U82" s="107">
        <f t="shared" si="31"/>
        <v>-41.8</v>
      </c>
      <c r="V82" s="108">
        <v>0</v>
      </c>
      <c r="W82" s="11"/>
      <c r="X82" s="5">
        <v>1953</v>
      </c>
      <c r="Y82" s="6" t="s">
        <v>3</v>
      </c>
      <c r="Z82" s="6" t="s">
        <v>3</v>
      </c>
      <c r="AA82" s="6" t="s">
        <v>3</v>
      </c>
      <c r="AB82" s="6" t="s">
        <v>3</v>
      </c>
      <c r="AC82" s="6" t="s">
        <v>3</v>
      </c>
      <c r="AD82" s="6" t="s">
        <v>3</v>
      </c>
      <c r="AE82" s="6" t="s">
        <v>3</v>
      </c>
      <c r="AF82" s="6" t="s">
        <v>3</v>
      </c>
      <c r="AG82" s="6" t="s">
        <v>3</v>
      </c>
      <c r="AH82" s="6" t="s">
        <v>3</v>
      </c>
      <c r="AI82" s="6" t="s">
        <v>3</v>
      </c>
      <c r="AJ82" s="6" t="s">
        <v>3</v>
      </c>
      <c r="AK82" s="6" t="s">
        <v>3</v>
      </c>
      <c r="AL82" s="6" t="s">
        <v>3</v>
      </c>
      <c r="AM82" s="6" t="s">
        <v>3</v>
      </c>
      <c r="AN82" s="6" t="s">
        <v>3</v>
      </c>
      <c r="AO82" s="6"/>
      <c r="AP82" s="5">
        <v>1953</v>
      </c>
      <c r="AQ82" s="18">
        <v>-204.4</v>
      </c>
      <c r="AR82" s="18">
        <v>1016.1</v>
      </c>
      <c r="AS82" s="18">
        <v>638.1</v>
      </c>
      <c r="AT82" s="18">
        <v>310.60000000000002</v>
      </c>
      <c r="AU82" s="18">
        <v>25.5</v>
      </c>
      <c r="AV82" s="18">
        <v>42</v>
      </c>
      <c r="AW82" s="18">
        <v>1220.5999999999999</v>
      </c>
      <c r="AX82" s="18">
        <v>835.8</v>
      </c>
      <c r="AY82" s="18">
        <v>265</v>
      </c>
      <c r="AZ82" s="18">
        <v>112.69999999999999</v>
      </c>
      <c r="BA82" s="18">
        <v>7</v>
      </c>
      <c r="BB82" s="18">
        <v>35.200000000000003</v>
      </c>
      <c r="BC82" s="18">
        <v>0</v>
      </c>
      <c r="BD82" s="18">
        <v>127.5</v>
      </c>
      <c r="BE82" s="19">
        <v>-41.8</v>
      </c>
      <c r="BF82" s="20" t="s">
        <v>3</v>
      </c>
      <c r="BG82" s="21"/>
      <c r="BH82" s="5">
        <v>1953</v>
      </c>
      <c r="BI82" s="7" t="s">
        <v>3</v>
      </c>
      <c r="BJ82" s="7" t="s">
        <v>3</v>
      </c>
      <c r="BK82" s="7" t="s">
        <v>3</v>
      </c>
      <c r="BL82" s="7" t="s">
        <v>3</v>
      </c>
      <c r="BM82" s="7" t="s">
        <v>3</v>
      </c>
      <c r="BN82" s="7" t="s">
        <v>3</v>
      </c>
      <c r="BO82" s="7" t="s">
        <v>3</v>
      </c>
      <c r="BP82" s="7" t="s">
        <v>3</v>
      </c>
      <c r="BQ82" s="7" t="s">
        <v>3</v>
      </c>
      <c r="BR82" s="7" t="s">
        <v>3</v>
      </c>
      <c r="BS82" s="7" t="s">
        <v>3</v>
      </c>
      <c r="BT82" s="7" t="s">
        <v>3</v>
      </c>
      <c r="BU82" s="7" t="s">
        <v>3</v>
      </c>
      <c r="BV82" s="7" t="s">
        <v>3</v>
      </c>
      <c r="BW82" s="7" t="s">
        <v>3</v>
      </c>
      <c r="BX82" s="7" t="s">
        <v>3</v>
      </c>
      <c r="BY82" s="76"/>
      <c r="BZ82" s="5">
        <v>1953</v>
      </c>
      <c r="CA82" s="7" t="s">
        <v>3</v>
      </c>
      <c r="CB82" s="7" t="s">
        <v>3</v>
      </c>
      <c r="CC82" s="7" t="s">
        <v>3</v>
      </c>
      <c r="CD82" s="7" t="s">
        <v>3</v>
      </c>
      <c r="CE82" s="7" t="s">
        <v>3</v>
      </c>
      <c r="CF82" s="7" t="s">
        <v>3</v>
      </c>
      <c r="CG82" s="7" t="s">
        <v>3</v>
      </c>
      <c r="CH82" s="7" t="s">
        <v>3</v>
      </c>
      <c r="CI82" s="7" t="s">
        <v>3</v>
      </c>
      <c r="CJ82" s="7" t="s">
        <v>3</v>
      </c>
      <c r="CK82" s="7" t="s">
        <v>3</v>
      </c>
      <c r="CL82" s="7" t="s">
        <v>3</v>
      </c>
      <c r="CM82" s="7" t="s">
        <v>3</v>
      </c>
      <c r="CN82" s="7" t="s">
        <v>3</v>
      </c>
      <c r="CO82" s="7" t="s">
        <v>3</v>
      </c>
      <c r="CP82" s="7" t="s">
        <v>3</v>
      </c>
    </row>
    <row r="83" spans="1:94" x14ac:dyDescent="0.3">
      <c r="A83" s="8">
        <f t="shared" si="11"/>
        <v>-9.9999999999994316E-2</v>
      </c>
      <c r="B83" s="8">
        <f t="shared" si="8"/>
        <v>0</v>
      </c>
      <c r="C83" s="8">
        <f t="shared" si="12"/>
        <v>1.1368683772161603E-13</v>
      </c>
      <c r="D83" s="8">
        <f t="shared" si="9"/>
        <v>0</v>
      </c>
      <c r="E83" s="9">
        <f t="shared" si="10"/>
        <v>9.9999999999994316E-2</v>
      </c>
      <c r="F83" s="5">
        <v>1954</v>
      </c>
      <c r="G83" s="220">
        <f t="shared" si="31"/>
        <v>-227.5</v>
      </c>
      <c r="H83" s="220">
        <f t="shared" si="31"/>
        <v>1092</v>
      </c>
      <c r="I83" s="221">
        <f t="shared" si="31"/>
        <v>674.09999999999991</v>
      </c>
      <c r="J83" s="220">
        <f t="shared" si="31"/>
        <v>332.4</v>
      </c>
      <c r="K83" s="220">
        <f t="shared" si="31"/>
        <v>48</v>
      </c>
      <c r="L83" s="220">
        <f t="shared" si="31"/>
        <v>37.5</v>
      </c>
      <c r="M83" s="107">
        <f t="shared" si="31"/>
        <v>1319.5</v>
      </c>
      <c r="N83" s="107">
        <f t="shared" si="31"/>
        <v>894.30000000000007</v>
      </c>
      <c r="O83" s="107">
        <f t="shared" si="31"/>
        <v>295.7</v>
      </c>
      <c r="P83" s="107">
        <f t="shared" si="31"/>
        <v>116.9</v>
      </c>
      <c r="Q83" s="107">
        <f t="shared" si="31"/>
        <v>12.6</v>
      </c>
      <c r="R83" s="107">
        <f t="shared" si="31"/>
        <v>28.9</v>
      </c>
      <c r="S83" s="107">
        <f t="shared" si="31"/>
        <v>0</v>
      </c>
      <c r="T83" s="107">
        <f t="shared" si="31"/>
        <v>172.5</v>
      </c>
      <c r="U83" s="107">
        <f t="shared" si="31"/>
        <v>-26</v>
      </c>
      <c r="V83" s="108">
        <v>0</v>
      </c>
      <c r="W83" s="11"/>
      <c r="X83" s="5">
        <v>1954</v>
      </c>
      <c r="Y83" s="6" t="s">
        <v>3</v>
      </c>
      <c r="Z83" s="6" t="s">
        <v>3</v>
      </c>
      <c r="AA83" s="6" t="s">
        <v>3</v>
      </c>
      <c r="AB83" s="6" t="s">
        <v>3</v>
      </c>
      <c r="AC83" s="6" t="s">
        <v>3</v>
      </c>
      <c r="AD83" s="6" t="s">
        <v>3</v>
      </c>
      <c r="AE83" s="6" t="s">
        <v>3</v>
      </c>
      <c r="AF83" s="6" t="s">
        <v>3</v>
      </c>
      <c r="AG83" s="6" t="s">
        <v>3</v>
      </c>
      <c r="AH83" s="6" t="s">
        <v>3</v>
      </c>
      <c r="AI83" s="6" t="s">
        <v>3</v>
      </c>
      <c r="AJ83" s="6" t="s">
        <v>3</v>
      </c>
      <c r="AK83" s="6" t="s">
        <v>3</v>
      </c>
      <c r="AL83" s="6" t="s">
        <v>3</v>
      </c>
      <c r="AM83" s="6" t="s">
        <v>3</v>
      </c>
      <c r="AN83" s="6" t="s">
        <v>3</v>
      </c>
      <c r="AO83" s="6"/>
      <c r="AP83" s="5">
        <v>1954</v>
      </c>
      <c r="AQ83" s="18">
        <v>-227.5</v>
      </c>
      <c r="AR83" s="18">
        <v>1092</v>
      </c>
      <c r="AS83" s="18">
        <v>674.09999999999991</v>
      </c>
      <c r="AT83" s="18">
        <v>332.4</v>
      </c>
      <c r="AU83" s="18">
        <v>48</v>
      </c>
      <c r="AV83" s="18">
        <v>37.5</v>
      </c>
      <c r="AW83" s="18">
        <v>1319.5</v>
      </c>
      <c r="AX83" s="18">
        <v>894.30000000000007</v>
      </c>
      <c r="AY83" s="18">
        <v>295.7</v>
      </c>
      <c r="AZ83" s="18">
        <v>116.9</v>
      </c>
      <c r="BA83" s="18">
        <v>12.6</v>
      </c>
      <c r="BB83" s="18">
        <v>28.9</v>
      </c>
      <c r="BC83" s="18">
        <v>0</v>
      </c>
      <c r="BD83" s="18">
        <v>172.5</v>
      </c>
      <c r="BE83" s="19">
        <v>-26</v>
      </c>
      <c r="BF83" s="20" t="s">
        <v>3</v>
      </c>
      <c r="BG83" s="21"/>
      <c r="BH83" s="5">
        <v>1954</v>
      </c>
      <c r="BI83" s="7" t="s">
        <v>3</v>
      </c>
      <c r="BJ83" s="7" t="s">
        <v>3</v>
      </c>
      <c r="BK83" s="7" t="s">
        <v>3</v>
      </c>
      <c r="BL83" s="7" t="s">
        <v>3</v>
      </c>
      <c r="BM83" s="7" t="s">
        <v>3</v>
      </c>
      <c r="BN83" s="7" t="s">
        <v>3</v>
      </c>
      <c r="BO83" s="7" t="s">
        <v>3</v>
      </c>
      <c r="BP83" s="7" t="s">
        <v>3</v>
      </c>
      <c r="BQ83" s="7" t="s">
        <v>3</v>
      </c>
      <c r="BR83" s="7" t="s">
        <v>3</v>
      </c>
      <c r="BS83" s="7" t="s">
        <v>3</v>
      </c>
      <c r="BT83" s="7" t="s">
        <v>3</v>
      </c>
      <c r="BU83" s="7" t="s">
        <v>3</v>
      </c>
      <c r="BV83" s="7" t="s">
        <v>3</v>
      </c>
      <c r="BW83" s="7" t="s">
        <v>3</v>
      </c>
      <c r="BX83" s="7" t="s">
        <v>3</v>
      </c>
      <c r="BY83" s="76"/>
      <c r="BZ83" s="5">
        <v>1954</v>
      </c>
      <c r="CA83" s="7" t="s">
        <v>3</v>
      </c>
      <c r="CB83" s="7" t="s">
        <v>3</v>
      </c>
      <c r="CC83" s="7" t="s">
        <v>3</v>
      </c>
      <c r="CD83" s="7" t="s">
        <v>3</v>
      </c>
      <c r="CE83" s="7" t="s">
        <v>3</v>
      </c>
      <c r="CF83" s="7" t="s">
        <v>3</v>
      </c>
      <c r="CG83" s="7" t="s">
        <v>3</v>
      </c>
      <c r="CH83" s="7" t="s">
        <v>3</v>
      </c>
      <c r="CI83" s="7" t="s">
        <v>3</v>
      </c>
      <c r="CJ83" s="7" t="s">
        <v>3</v>
      </c>
      <c r="CK83" s="7" t="s">
        <v>3</v>
      </c>
      <c r="CL83" s="7" t="s">
        <v>3</v>
      </c>
      <c r="CM83" s="7" t="s">
        <v>3</v>
      </c>
      <c r="CN83" s="7" t="s">
        <v>3</v>
      </c>
      <c r="CO83" s="7" t="s">
        <v>3</v>
      </c>
      <c r="CP83" s="7" t="s">
        <v>3</v>
      </c>
    </row>
    <row r="84" spans="1:94" x14ac:dyDescent="0.3">
      <c r="A84" s="8">
        <f t="shared" si="11"/>
        <v>9.9999999999965894E-2</v>
      </c>
      <c r="B84" s="8">
        <f t="shared" si="8"/>
        <v>4.5519144009631418E-14</v>
      </c>
      <c r="C84" s="8">
        <f t="shared" si="12"/>
        <v>-9.9999999999958789E-2</v>
      </c>
      <c r="D84" s="8">
        <f t="shared" si="9"/>
        <v>0.10000000000013642</v>
      </c>
      <c r="E84" s="9">
        <f t="shared" si="10"/>
        <v>-9.9999999999965894E-2</v>
      </c>
      <c r="F84" s="5">
        <v>1955</v>
      </c>
      <c r="G84" s="220">
        <f t="shared" si="31"/>
        <v>1.7</v>
      </c>
      <c r="H84" s="220">
        <f t="shared" si="31"/>
        <v>1329</v>
      </c>
      <c r="I84" s="221">
        <f t="shared" si="31"/>
        <v>859.5</v>
      </c>
      <c r="J84" s="220">
        <f t="shared" si="31"/>
        <v>379.79999999999995</v>
      </c>
      <c r="K84" s="220">
        <f t="shared" si="31"/>
        <v>57.7</v>
      </c>
      <c r="L84" s="220">
        <f t="shared" si="31"/>
        <v>32.1</v>
      </c>
      <c r="M84" s="107">
        <f t="shared" si="31"/>
        <v>1327.3</v>
      </c>
      <c r="N84" s="107">
        <f t="shared" si="31"/>
        <v>883.90000000000009</v>
      </c>
      <c r="O84" s="107">
        <f t="shared" si="31"/>
        <v>291.2</v>
      </c>
      <c r="P84" s="107">
        <f t="shared" si="31"/>
        <v>143.5</v>
      </c>
      <c r="Q84" s="107">
        <f t="shared" si="31"/>
        <v>8.8000000000000007</v>
      </c>
      <c r="R84" s="107">
        <f t="shared" si="31"/>
        <v>163.19999999999999</v>
      </c>
      <c r="S84" s="107">
        <f t="shared" si="31"/>
        <v>0</v>
      </c>
      <c r="T84" s="107">
        <f t="shared" si="31"/>
        <v>36.700000000000003</v>
      </c>
      <c r="U84" s="107">
        <f t="shared" si="31"/>
        <v>201.5</v>
      </c>
      <c r="V84" s="108">
        <v>0</v>
      </c>
      <c r="W84" s="11"/>
      <c r="X84" s="5">
        <v>1955</v>
      </c>
      <c r="Y84" s="6" t="s">
        <v>3</v>
      </c>
      <c r="Z84" s="6" t="s">
        <v>3</v>
      </c>
      <c r="AA84" s="6" t="s">
        <v>3</v>
      </c>
      <c r="AB84" s="6" t="s">
        <v>3</v>
      </c>
      <c r="AC84" s="6" t="s">
        <v>3</v>
      </c>
      <c r="AD84" s="6" t="s">
        <v>3</v>
      </c>
      <c r="AE84" s="6" t="s">
        <v>3</v>
      </c>
      <c r="AF84" s="6" t="s">
        <v>3</v>
      </c>
      <c r="AG84" s="6" t="s">
        <v>3</v>
      </c>
      <c r="AH84" s="6" t="s">
        <v>3</v>
      </c>
      <c r="AI84" s="6" t="s">
        <v>3</v>
      </c>
      <c r="AJ84" s="6" t="s">
        <v>3</v>
      </c>
      <c r="AK84" s="6" t="s">
        <v>3</v>
      </c>
      <c r="AL84" s="6" t="s">
        <v>3</v>
      </c>
      <c r="AM84" s="6" t="s">
        <v>3</v>
      </c>
      <c r="AN84" s="6" t="s">
        <v>3</v>
      </c>
      <c r="AO84" s="6"/>
      <c r="AP84" s="5">
        <v>1955</v>
      </c>
      <c r="AQ84" s="18">
        <v>1.7</v>
      </c>
      <c r="AR84" s="18">
        <v>1329</v>
      </c>
      <c r="AS84" s="18">
        <v>859.5</v>
      </c>
      <c r="AT84" s="18">
        <v>379.79999999999995</v>
      </c>
      <c r="AU84" s="18">
        <v>57.7</v>
      </c>
      <c r="AV84" s="18">
        <v>32.1</v>
      </c>
      <c r="AW84" s="18">
        <v>1327.3</v>
      </c>
      <c r="AX84" s="18">
        <v>883.90000000000009</v>
      </c>
      <c r="AY84" s="18">
        <v>291.2</v>
      </c>
      <c r="AZ84" s="18">
        <v>143.5</v>
      </c>
      <c r="BA84" s="18">
        <v>8.8000000000000007</v>
      </c>
      <c r="BB84" s="18">
        <v>163.19999999999999</v>
      </c>
      <c r="BC84" s="18">
        <v>0</v>
      </c>
      <c r="BD84" s="18">
        <v>36.700000000000003</v>
      </c>
      <c r="BE84" s="19">
        <v>201.5</v>
      </c>
      <c r="BF84" s="20" t="s">
        <v>3</v>
      </c>
      <c r="BG84" s="21"/>
      <c r="BH84" s="5">
        <v>1955</v>
      </c>
      <c r="BI84" s="7" t="s">
        <v>3</v>
      </c>
      <c r="BJ84" s="7" t="s">
        <v>3</v>
      </c>
      <c r="BK84" s="7" t="s">
        <v>3</v>
      </c>
      <c r="BL84" s="7" t="s">
        <v>3</v>
      </c>
      <c r="BM84" s="7" t="s">
        <v>3</v>
      </c>
      <c r="BN84" s="7" t="s">
        <v>3</v>
      </c>
      <c r="BO84" s="7" t="s">
        <v>3</v>
      </c>
      <c r="BP84" s="7" t="s">
        <v>3</v>
      </c>
      <c r="BQ84" s="7" t="s">
        <v>3</v>
      </c>
      <c r="BR84" s="7" t="s">
        <v>3</v>
      </c>
      <c r="BS84" s="7" t="s">
        <v>3</v>
      </c>
      <c r="BT84" s="7" t="s">
        <v>3</v>
      </c>
      <c r="BU84" s="7" t="s">
        <v>3</v>
      </c>
      <c r="BV84" s="7" t="s">
        <v>3</v>
      </c>
      <c r="BW84" s="7" t="s">
        <v>3</v>
      </c>
      <c r="BX84" s="7" t="s">
        <v>3</v>
      </c>
      <c r="BY84" s="76"/>
      <c r="BZ84" s="5">
        <v>1955</v>
      </c>
      <c r="CA84" s="7" t="s">
        <v>3</v>
      </c>
      <c r="CB84" s="7" t="s">
        <v>3</v>
      </c>
      <c r="CC84" s="7" t="s">
        <v>3</v>
      </c>
      <c r="CD84" s="7" t="s">
        <v>3</v>
      </c>
      <c r="CE84" s="7" t="s">
        <v>3</v>
      </c>
      <c r="CF84" s="7" t="s">
        <v>3</v>
      </c>
      <c r="CG84" s="7" t="s">
        <v>3</v>
      </c>
      <c r="CH84" s="7" t="s">
        <v>3</v>
      </c>
      <c r="CI84" s="7" t="s">
        <v>3</v>
      </c>
      <c r="CJ84" s="7" t="s">
        <v>3</v>
      </c>
      <c r="CK84" s="7" t="s">
        <v>3</v>
      </c>
      <c r="CL84" s="7" t="s">
        <v>3</v>
      </c>
      <c r="CM84" s="7" t="s">
        <v>3</v>
      </c>
      <c r="CN84" s="7" t="s">
        <v>3</v>
      </c>
      <c r="CO84" s="7" t="s">
        <v>3</v>
      </c>
      <c r="CP84" s="7" t="s">
        <v>3</v>
      </c>
    </row>
    <row r="85" spans="1:94" x14ac:dyDescent="0.3">
      <c r="A85" s="8">
        <f t="shared" si="11"/>
        <v>0.10000000000000853</v>
      </c>
      <c r="B85" s="8">
        <f t="shared" si="8"/>
        <v>0</v>
      </c>
      <c r="C85" s="8">
        <f t="shared" si="12"/>
        <v>-9.9999999999980105E-2</v>
      </c>
      <c r="D85" s="8">
        <f t="shared" si="9"/>
        <v>-9.9999999999909051E-2</v>
      </c>
      <c r="E85" s="9">
        <f t="shared" si="10"/>
        <v>-9.9999999999994316E-2</v>
      </c>
      <c r="F85" s="5">
        <v>1956</v>
      </c>
      <c r="G85" s="220">
        <f t="shared" si="31"/>
        <v>-183.1</v>
      </c>
      <c r="H85" s="220">
        <f t="shared" si="31"/>
        <v>1395.2</v>
      </c>
      <c r="I85" s="221">
        <f t="shared" si="31"/>
        <v>874.6</v>
      </c>
      <c r="J85" s="220">
        <f t="shared" si="31"/>
        <v>411.5</v>
      </c>
      <c r="K85" s="220">
        <f t="shared" si="31"/>
        <v>63.400000000000006</v>
      </c>
      <c r="L85" s="220">
        <f t="shared" si="31"/>
        <v>45.8</v>
      </c>
      <c r="M85" s="107">
        <f t="shared" si="31"/>
        <v>1578.3</v>
      </c>
      <c r="N85" s="107">
        <f t="shared" si="31"/>
        <v>1071.5999999999999</v>
      </c>
      <c r="O85" s="107">
        <f t="shared" si="31"/>
        <v>328</v>
      </c>
      <c r="P85" s="107">
        <f t="shared" si="31"/>
        <v>169.7</v>
      </c>
      <c r="Q85" s="107">
        <f t="shared" si="31"/>
        <v>8.9</v>
      </c>
      <c r="R85" s="107">
        <f t="shared" si="31"/>
        <v>82.6</v>
      </c>
      <c r="S85" s="107">
        <f t="shared" si="31"/>
        <v>0</v>
      </c>
      <c r="T85" s="107">
        <f t="shared" si="31"/>
        <v>161.80000000000001</v>
      </c>
      <c r="U85" s="107">
        <f t="shared" si="31"/>
        <v>61.2</v>
      </c>
      <c r="V85" s="108">
        <v>0</v>
      </c>
      <c r="W85" s="11"/>
      <c r="X85" s="5">
        <v>1956</v>
      </c>
      <c r="Y85" s="6" t="s">
        <v>3</v>
      </c>
      <c r="Z85" s="6" t="s">
        <v>3</v>
      </c>
      <c r="AA85" s="6" t="s">
        <v>3</v>
      </c>
      <c r="AB85" s="6" t="s">
        <v>3</v>
      </c>
      <c r="AC85" s="6" t="s">
        <v>3</v>
      </c>
      <c r="AD85" s="6" t="s">
        <v>3</v>
      </c>
      <c r="AE85" s="6" t="s">
        <v>3</v>
      </c>
      <c r="AF85" s="6" t="s">
        <v>3</v>
      </c>
      <c r="AG85" s="6" t="s">
        <v>3</v>
      </c>
      <c r="AH85" s="6" t="s">
        <v>3</v>
      </c>
      <c r="AI85" s="6" t="s">
        <v>3</v>
      </c>
      <c r="AJ85" s="6" t="s">
        <v>3</v>
      </c>
      <c r="AK85" s="6" t="s">
        <v>3</v>
      </c>
      <c r="AL85" s="6" t="s">
        <v>3</v>
      </c>
      <c r="AM85" s="6" t="s">
        <v>3</v>
      </c>
      <c r="AN85" s="6" t="s">
        <v>3</v>
      </c>
      <c r="AO85" s="6"/>
      <c r="AP85" s="5">
        <v>1956</v>
      </c>
      <c r="AQ85" s="18">
        <v>-183.1</v>
      </c>
      <c r="AR85" s="18">
        <v>1395.2</v>
      </c>
      <c r="AS85" s="18">
        <v>874.6</v>
      </c>
      <c r="AT85" s="18">
        <v>411.5</v>
      </c>
      <c r="AU85" s="18">
        <v>63.400000000000006</v>
      </c>
      <c r="AV85" s="18">
        <v>45.8</v>
      </c>
      <c r="AW85" s="18">
        <v>1578.3</v>
      </c>
      <c r="AX85" s="18">
        <v>1071.5999999999999</v>
      </c>
      <c r="AY85" s="18">
        <v>328</v>
      </c>
      <c r="AZ85" s="18">
        <v>169.7</v>
      </c>
      <c r="BA85" s="18">
        <v>8.9</v>
      </c>
      <c r="BB85" s="18">
        <v>82.6</v>
      </c>
      <c r="BC85" s="18">
        <v>0</v>
      </c>
      <c r="BD85" s="18">
        <v>161.80000000000001</v>
      </c>
      <c r="BE85" s="19">
        <v>61.2</v>
      </c>
      <c r="BF85" s="20" t="s">
        <v>3</v>
      </c>
      <c r="BG85" s="21"/>
      <c r="BH85" s="5">
        <v>1956</v>
      </c>
      <c r="BI85" s="7" t="s">
        <v>3</v>
      </c>
      <c r="BJ85" s="7" t="s">
        <v>3</v>
      </c>
      <c r="BK85" s="7" t="s">
        <v>3</v>
      </c>
      <c r="BL85" s="7" t="s">
        <v>3</v>
      </c>
      <c r="BM85" s="7" t="s">
        <v>3</v>
      </c>
      <c r="BN85" s="7" t="s">
        <v>3</v>
      </c>
      <c r="BO85" s="7" t="s">
        <v>3</v>
      </c>
      <c r="BP85" s="7" t="s">
        <v>3</v>
      </c>
      <c r="BQ85" s="7" t="s">
        <v>3</v>
      </c>
      <c r="BR85" s="7" t="s">
        <v>3</v>
      </c>
      <c r="BS85" s="7" t="s">
        <v>3</v>
      </c>
      <c r="BT85" s="7" t="s">
        <v>3</v>
      </c>
      <c r="BU85" s="7" t="s">
        <v>3</v>
      </c>
      <c r="BV85" s="7" t="s">
        <v>3</v>
      </c>
      <c r="BW85" s="7" t="s">
        <v>3</v>
      </c>
      <c r="BX85" s="7" t="s">
        <v>3</v>
      </c>
      <c r="BY85" s="76"/>
      <c r="BZ85" s="5">
        <v>1956</v>
      </c>
      <c r="CA85" s="7" t="s">
        <v>3</v>
      </c>
      <c r="CB85" s="7" t="s">
        <v>3</v>
      </c>
      <c r="CC85" s="7" t="s">
        <v>3</v>
      </c>
      <c r="CD85" s="7" t="s">
        <v>3</v>
      </c>
      <c r="CE85" s="7" t="s">
        <v>3</v>
      </c>
      <c r="CF85" s="7" t="s">
        <v>3</v>
      </c>
      <c r="CG85" s="7" t="s">
        <v>3</v>
      </c>
      <c r="CH85" s="7" t="s">
        <v>3</v>
      </c>
      <c r="CI85" s="7" t="s">
        <v>3</v>
      </c>
      <c r="CJ85" s="7" t="s">
        <v>3</v>
      </c>
      <c r="CK85" s="7" t="s">
        <v>3</v>
      </c>
      <c r="CL85" s="7" t="s">
        <v>3</v>
      </c>
      <c r="CM85" s="7" t="s">
        <v>3</v>
      </c>
      <c r="CN85" s="7" t="s">
        <v>3</v>
      </c>
      <c r="CO85" s="7" t="s">
        <v>3</v>
      </c>
      <c r="CP85" s="7" t="s">
        <v>3</v>
      </c>
    </row>
    <row r="86" spans="1:94" x14ac:dyDescent="0.3">
      <c r="A86" s="8">
        <f t="shared" si="11"/>
        <v>-9.9999999999994316E-2</v>
      </c>
      <c r="B86" s="8">
        <f t="shared" si="8"/>
        <v>0.10000000000002274</v>
      </c>
      <c r="C86" s="8">
        <f t="shared" si="12"/>
        <v>0.10000000000009379</v>
      </c>
      <c r="D86" s="8">
        <f t="shared" si="9"/>
        <v>0</v>
      </c>
      <c r="E86" s="9">
        <f t="shared" si="10"/>
        <v>0.10000000000002274</v>
      </c>
      <c r="F86" s="5">
        <v>1957</v>
      </c>
      <c r="G86" s="220">
        <f t="shared" si="31"/>
        <v>-359.9</v>
      </c>
      <c r="H86" s="220">
        <f t="shared" si="31"/>
        <v>1326.9</v>
      </c>
      <c r="I86" s="221">
        <f t="shared" si="31"/>
        <v>777.4</v>
      </c>
      <c r="J86" s="220">
        <f t="shared" si="31"/>
        <v>442.1</v>
      </c>
      <c r="K86" s="220">
        <f t="shared" si="31"/>
        <v>66.099999999999994</v>
      </c>
      <c r="L86" s="220">
        <f t="shared" si="31"/>
        <v>41.2</v>
      </c>
      <c r="M86" s="107">
        <f t="shared" si="31"/>
        <v>1686.7</v>
      </c>
      <c r="N86" s="107">
        <f t="shared" si="31"/>
        <v>1161.5</v>
      </c>
      <c r="O86" s="107">
        <f t="shared" si="31"/>
        <v>353.5</v>
      </c>
      <c r="P86" s="107">
        <f t="shared" si="31"/>
        <v>166.9</v>
      </c>
      <c r="Q86" s="107">
        <f t="shared" si="31"/>
        <v>4.8</v>
      </c>
      <c r="R86" s="107">
        <f t="shared" si="31"/>
        <v>163.69999999999999</v>
      </c>
      <c r="S86" s="107">
        <f t="shared" si="31"/>
        <v>0</v>
      </c>
      <c r="T86" s="107">
        <f t="shared" si="31"/>
        <v>182.6</v>
      </c>
      <c r="U86" s="107">
        <f t="shared" si="31"/>
        <v>-13.5</v>
      </c>
      <c r="V86" s="108">
        <v>0</v>
      </c>
      <c r="W86" s="11"/>
      <c r="X86" s="5">
        <v>1957</v>
      </c>
      <c r="Y86" s="6" t="s">
        <v>3</v>
      </c>
      <c r="Z86" s="6" t="s">
        <v>3</v>
      </c>
      <c r="AA86" s="6" t="s">
        <v>3</v>
      </c>
      <c r="AB86" s="6" t="s">
        <v>3</v>
      </c>
      <c r="AC86" s="6" t="s">
        <v>3</v>
      </c>
      <c r="AD86" s="6" t="s">
        <v>3</v>
      </c>
      <c r="AE86" s="6" t="s">
        <v>3</v>
      </c>
      <c r="AF86" s="6" t="s">
        <v>3</v>
      </c>
      <c r="AG86" s="6" t="s">
        <v>3</v>
      </c>
      <c r="AH86" s="6" t="s">
        <v>3</v>
      </c>
      <c r="AI86" s="6" t="s">
        <v>3</v>
      </c>
      <c r="AJ86" s="6" t="s">
        <v>3</v>
      </c>
      <c r="AK86" s="6" t="s">
        <v>3</v>
      </c>
      <c r="AL86" s="6" t="s">
        <v>3</v>
      </c>
      <c r="AM86" s="6" t="s">
        <v>3</v>
      </c>
      <c r="AN86" s="6" t="s">
        <v>3</v>
      </c>
      <c r="AO86" s="6"/>
      <c r="AP86" s="5">
        <v>1957</v>
      </c>
      <c r="AQ86" s="18">
        <v>-359.9</v>
      </c>
      <c r="AR86" s="18">
        <v>1326.9</v>
      </c>
      <c r="AS86" s="18">
        <v>777.4</v>
      </c>
      <c r="AT86" s="18">
        <v>442.1</v>
      </c>
      <c r="AU86" s="18">
        <v>66.099999999999994</v>
      </c>
      <c r="AV86" s="18">
        <v>41.2</v>
      </c>
      <c r="AW86" s="18">
        <v>1686.7</v>
      </c>
      <c r="AX86" s="18">
        <v>1161.5</v>
      </c>
      <c r="AY86" s="18">
        <v>353.5</v>
      </c>
      <c r="AZ86" s="18">
        <v>166.9</v>
      </c>
      <c r="BA86" s="18">
        <v>4.8</v>
      </c>
      <c r="BB86" s="18">
        <v>163.69999999999999</v>
      </c>
      <c r="BC86" s="18">
        <v>0</v>
      </c>
      <c r="BD86" s="18">
        <v>182.6</v>
      </c>
      <c r="BE86" s="19">
        <v>-13.5</v>
      </c>
      <c r="BF86" s="20" t="s">
        <v>3</v>
      </c>
      <c r="BG86" s="21"/>
      <c r="BH86" s="5">
        <v>1957</v>
      </c>
      <c r="BI86" s="7" t="s">
        <v>3</v>
      </c>
      <c r="BJ86" s="7" t="s">
        <v>3</v>
      </c>
      <c r="BK86" s="7" t="s">
        <v>3</v>
      </c>
      <c r="BL86" s="7" t="s">
        <v>3</v>
      </c>
      <c r="BM86" s="7" t="s">
        <v>3</v>
      </c>
      <c r="BN86" s="7" t="s">
        <v>3</v>
      </c>
      <c r="BO86" s="7" t="s">
        <v>3</v>
      </c>
      <c r="BP86" s="7" t="s">
        <v>3</v>
      </c>
      <c r="BQ86" s="7" t="s">
        <v>3</v>
      </c>
      <c r="BR86" s="7" t="s">
        <v>3</v>
      </c>
      <c r="BS86" s="7" t="s">
        <v>3</v>
      </c>
      <c r="BT86" s="7" t="s">
        <v>3</v>
      </c>
      <c r="BU86" s="7" t="s">
        <v>3</v>
      </c>
      <c r="BV86" s="7" t="s">
        <v>3</v>
      </c>
      <c r="BW86" s="7" t="s">
        <v>3</v>
      </c>
      <c r="BX86" s="7" t="s">
        <v>3</v>
      </c>
      <c r="BY86" s="76"/>
      <c r="BZ86" s="5">
        <v>1957</v>
      </c>
      <c r="CA86" s="7" t="s">
        <v>3</v>
      </c>
      <c r="CB86" s="7" t="s">
        <v>3</v>
      </c>
      <c r="CC86" s="7" t="s">
        <v>3</v>
      </c>
      <c r="CD86" s="7" t="s">
        <v>3</v>
      </c>
      <c r="CE86" s="7" t="s">
        <v>3</v>
      </c>
      <c r="CF86" s="7" t="s">
        <v>3</v>
      </c>
      <c r="CG86" s="7" t="s">
        <v>3</v>
      </c>
      <c r="CH86" s="7" t="s">
        <v>3</v>
      </c>
      <c r="CI86" s="7" t="s">
        <v>3</v>
      </c>
      <c r="CJ86" s="7" t="s">
        <v>3</v>
      </c>
      <c r="CK86" s="7" t="s">
        <v>3</v>
      </c>
      <c r="CL86" s="7" t="s">
        <v>3</v>
      </c>
      <c r="CM86" s="7" t="s">
        <v>3</v>
      </c>
      <c r="CN86" s="7" t="s">
        <v>3</v>
      </c>
      <c r="CO86" s="7" t="s">
        <v>3</v>
      </c>
      <c r="CP86" s="7" t="s">
        <v>3</v>
      </c>
    </row>
    <row r="87" spans="1:94" x14ac:dyDescent="0.3">
      <c r="A87" s="8">
        <f t="shared" si="11"/>
        <v>-0.10000000000000853</v>
      </c>
      <c r="B87" s="8">
        <f t="shared" si="8"/>
        <v>0</v>
      </c>
      <c r="C87" s="8">
        <f t="shared" si="12"/>
        <v>-7.815970093361102E-14</v>
      </c>
      <c r="D87" s="8">
        <f t="shared" si="9"/>
        <v>9.9999999999909051E-2</v>
      </c>
      <c r="E87" s="9">
        <f t="shared" si="10"/>
        <v>0.10000000000002274</v>
      </c>
      <c r="F87" s="5">
        <v>1958</v>
      </c>
      <c r="G87" s="220">
        <f t="shared" si="31"/>
        <v>-385.5</v>
      </c>
      <c r="H87" s="220">
        <f t="shared" si="31"/>
        <v>1320.8</v>
      </c>
      <c r="I87" s="221">
        <f t="shared" si="31"/>
        <v>758.2</v>
      </c>
      <c r="J87" s="220">
        <f t="shared" si="31"/>
        <v>449.7</v>
      </c>
      <c r="K87" s="220">
        <f t="shared" si="31"/>
        <v>68.5</v>
      </c>
      <c r="L87" s="220">
        <f t="shared" si="31"/>
        <v>44.4</v>
      </c>
      <c r="M87" s="107">
        <f t="shared" si="31"/>
        <v>1706.3</v>
      </c>
      <c r="N87" s="107">
        <f t="shared" si="31"/>
        <v>1164.8999999999999</v>
      </c>
      <c r="O87" s="107">
        <f t="shared" si="31"/>
        <v>352.3</v>
      </c>
      <c r="P87" s="107">
        <f t="shared" si="31"/>
        <v>182.89999999999998</v>
      </c>
      <c r="Q87" s="107">
        <f t="shared" si="31"/>
        <v>6.3</v>
      </c>
      <c r="R87" s="107">
        <f t="shared" si="31"/>
        <v>98.7</v>
      </c>
      <c r="S87" s="107">
        <f t="shared" si="31"/>
        <v>0</v>
      </c>
      <c r="T87" s="107">
        <f t="shared" si="31"/>
        <v>209.5</v>
      </c>
      <c r="U87" s="107">
        <f t="shared" si="31"/>
        <v>-77.2</v>
      </c>
      <c r="V87" s="108">
        <v>0</v>
      </c>
      <c r="W87" s="11"/>
      <c r="X87" s="5">
        <v>1958</v>
      </c>
      <c r="Y87" s="6" t="s">
        <v>3</v>
      </c>
      <c r="Z87" s="6" t="s">
        <v>3</v>
      </c>
      <c r="AA87" s="6" t="s">
        <v>3</v>
      </c>
      <c r="AB87" s="6" t="s">
        <v>3</v>
      </c>
      <c r="AC87" s="6" t="s">
        <v>3</v>
      </c>
      <c r="AD87" s="6" t="s">
        <v>3</v>
      </c>
      <c r="AE87" s="6" t="s">
        <v>3</v>
      </c>
      <c r="AF87" s="6" t="s">
        <v>3</v>
      </c>
      <c r="AG87" s="6" t="s">
        <v>3</v>
      </c>
      <c r="AH87" s="6" t="s">
        <v>3</v>
      </c>
      <c r="AI87" s="6" t="s">
        <v>3</v>
      </c>
      <c r="AJ87" s="6" t="s">
        <v>3</v>
      </c>
      <c r="AK87" s="6" t="s">
        <v>3</v>
      </c>
      <c r="AL87" s="6" t="s">
        <v>3</v>
      </c>
      <c r="AM87" s="6" t="s">
        <v>3</v>
      </c>
      <c r="AN87" s="6" t="s">
        <v>3</v>
      </c>
      <c r="AO87" s="6"/>
      <c r="AP87" s="5">
        <v>1958</v>
      </c>
      <c r="AQ87" s="18">
        <v>-385.5</v>
      </c>
      <c r="AR87" s="18">
        <v>1320.8</v>
      </c>
      <c r="AS87" s="18">
        <v>758.2</v>
      </c>
      <c r="AT87" s="18">
        <v>449.7</v>
      </c>
      <c r="AU87" s="18">
        <v>68.5</v>
      </c>
      <c r="AV87" s="18">
        <v>44.4</v>
      </c>
      <c r="AW87" s="18">
        <v>1706.3</v>
      </c>
      <c r="AX87" s="18">
        <v>1164.8999999999999</v>
      </c>
      <c r="AY87" s="18">
        <v>352.3</v>
      </c>
      <c r="AZ87" s="18">
        <v>182.89999999999998</v>
      </c>
      <c r="BA87" s="18">
        <v>6.3</v>
      </c>
      <c r="BB87" s="18">
        <v>98.7</v>
      </c>
      <c r="BC87" s="18">
        <v>0</v>
      </c>
      <c r="BD87" s="18">
        <v>209.5</v>
      </c>
      <c r="BE87" s="19">
        <v>-77.2</v>
      </c>
      <c r="BF87" s="20" t="s">
        <v>3</v>
      </c>
      <c r="BG87" s="21"/>
      <c r="BH87" s="5">
        <v>1958</v>
      </c>
      <c r="BI87" s="7" t="s">
        <v>3</v>
      </c>
      <c r="BJ87" s="7" t="s">
        <v>3</v>
      </c>
      <c r="BK87" s="7" t="s">
        <v>3</v>
      </c>
      <c r="BL87" s="7" t="s">
        <v>3</v>
      </c>
      <c r="BM87" s="7" t="s">
        <v>3</v>
      </c>
      <c r="BN87" s="7" t="s">
        <v>3</v>
      </c>
      <c r="BO87" s="7" t="s">
        <v>3</v>
      </c>
      <c r="BP87" s="7" t="s">
        <v>3</v>
      </c>
      <c r="BQ87" s="7" t="s">
        <v>3</v>
      </c>
      <c r="BR87" s="7" t="s">
        <v>3</v>
      </c>
      <c r="BS87" s="7" t="s">
        <v>3</v>
      </c>
      <c r="BT87" s="7" t="s">
        <v>3</v>
      </c>
      <c r="BU87" s="7" t="s">
        <v>3</v>
      </c>
      <c r="BV87" s="7" t="s">
        <v>3</v>
      </c>
      <c r="BW87" s="7" t="s">
        <v>3</v>
      </c>
      <c r="BX87" s="7" t="s">
        <v>3</v>
      </c>
      <c r="BY87" s="76"/>
      <c r="BZ87" s="5">
        <v>1958</v>
      </c>
      <c r="CA87" s="7" t="s">
        <v>3</v>
      </c>
      <c r="CB87" s="7" t="s">
        <v>3</v>
      </c>
      <c r="CC87" s="7" t="s">
        <v>3</v>
      </c>
      <c r="CD87" s="7" t="s">
        <v>3</v>
      </c>
      <c r="CE87" s="7" t="s">
        <v>3</v>
      </c>
      <c r="CF87" s="7" t="s">
        <v>3</v>
      </c>
      <c r="CG87" s="7" t="s">
        <v>3</v>
      </c>
      <c r="CH87" s="7" t="s">
        <v>3</v>
      </c>
      <c r="CI87" s="7" t="s">
        <v>3</v>
      </c>
      <c r="CJ87" s="7" t="s">
        <v>3</v>
      </c>
      <c r="CK87" s="7" t="s">
        <v>3</v>
      </c>
      <c r="CL87" s="7" t="s">
        <v>3</v>
      </c>
      <c r="CM87" s="7" t="s">
        <v>3</v>
      </c>
      <c r="CN87" s="7" t="s">
        <v>3</v>
      </c>
      <c r="CO87" s="7" t="s">
        <v>3</v>
      </c>
      <c r="CP87" s="7" t="s">
        <v>3</v>
      </c>
    </row>
    <row r="88" spans="1:94" x14ac:dyDescent="0.3">
      <c r="A88" s="8">
        <f t="shared" si="11"/>
        <v>1.4210854715202004E-14</v>
      </c>
      <c r="B88" s="8">
        <f t="shared" si="8"/>
        <v>0</v>
      </c>
      <c r="C88" s="8">
        <f t="shared" si="12"/>
        <v>0</v>
      </c>
      <c r="D88" s="8">
        <f t="shared" si="9"/>
        <v>-0.10000000000013642</v>
      </c>
      <c r="E88" s="9">
        <f t="shared" si="10"/>
        <v>0</v>
      </c>
      <c r="F88" s="5">
        <v>1959</v>
      </c>
      <c r="G88" s="220">
        <f t="shared" si="31"/>
        <v>-232.1</v>
      </c>
      <c r="H88" s="220">
        <f t="shared" si="31"/>
        <v>1402.7</v>
      </c>
      <c r="I88" s="221">
        <f t="shared" si="31"/>
        <v>780.7</v>
      </c>
      <c r="J88" s="220">
        <f t="shared" si="31"/>
        <v>499.1</v>
      </c>
      <c r="K88" s="220">
        <f t="shared" si="31"/>
        <v>75.8</v>
      </c>
      <c r="L88" s="220">
        <f t="shared" si="31"/>
        <v>47.1</v>
      </c>
      <c r="M88" s="107">
        <f t="shared" si="31"/>
        <v>1634.8</v>
      </c>
      <c r="N88" s="107">
        <f t="shared" si="31"/>
        <v>1035.3</v>
      </c>
      <c r="O88" s="107">
        <f t="shared" si="31"/>
        <v>380.7</v>
      </c>
      <c r="P88" s="107">
        <f t="shared" si="31"/>
        <v>210.1</v>
      </c>
      <c r="Q88" s="107">
        <f t="shared" si="31"/>
        <v>8.6</v>
      </c>
      <c r="R88" s="107">
        <f t="shared" si="31"/>
        <v>114.8</v>
      </c>
      <c r="S88" s="107">
        <f t="shared" si="31"/>
        <v>0</v>
      </c>
      <c r="T88" s="107">
        <f t="shared" si="31"/>
        <v>173.3</v>
      </c>
      <c r="U88" s="107">
        <f t="shared" si="31"/>
        <v>56</v>
      </c>
      <c r="V88" s="108">
        <v>0</v>
      </c>
      <c r="W88" s="11"/>
      <c r="X88" s="5">
        <v>1959</v>
      </c>
      <c r="Y88" s="6" t="s">
        <v>3</v>
      </c>
      <c r="Z88" s="6" t="s">
        <v>3</v>
      </c>
      <c r="AA88" s="6" t="s">
        <v>3</v>
      </c>
      <c r="AB88" s="6" t="s">
        <v>3</v>
      </c>
      <c r="AC88" s="6" t="s">
        <v>3</v>
      </c>
      <c r="AD88" s="6" t="s">
        <v>3</v>
      </c>
      <c r="AE88" s="6" t="s">
        <v>3</v>
      </c>
      <c r="AF88" s="6" t="s">
        <v>3</v>
      </c>
      <c r="AG88" s="6" t="s">
        <v>3</v>
      </c>
      <c r="AH88" s="6" t="s">
        <v>3</v>
      </c>
      <c r="AI88" s="6" t="s">
        <v>3</v>
      </c>
      <c r="AJ88" s="6" t="s">
        <v>3</v>
      </c>
      <c r="AK88" s="6" t="s">
        <v>3</v>
      </c>
      <c r="AL88" s="6" t="s">
        <v>3</v>
      </c>
      <c r="AM88" s="6" t="s">
        <v>3</v>
      </c>
      <c r="AN88" s="6" t="s">
        <v>3</v>
      </c>
      <c r="AO88" s="6"/>
      <c r="AP88" s="5">
        <v>1959</v>
      </c>
      <c r="AQ88" s="18">
        <v>-232.1</v>
      </c>
      <c r="AR88" s="18">
        <v>1402.7</v>
      </c>
      <c r="AS88" s="18">
        <v>780.7</v>
      </c>
      <c r="AT88" s="18">
        <v>499.1</v>
      </c>
      <c r="AU88" s="18">
        <v>75.8</v>
      </c>
      <c r="AV88" s="18">
        <v>47.1</v>
      </c>
      <c r="AW88" s="18">
        <v>1634.8</v>
      </c>
      <c r="AX88" s="18">
        <v>1035.3</v>
      </c>
      <c r="AY88" s="18">
        <v>380.7</v>
      </c>
      <c r="AZ88" s="18">
        <v>210.1</v>
      </c>
      <c r="BA88" s="18">
        <v>8.6</v>
      </c>
      <c r="BB88" s="18">
        <v>114.8</v>
      </c>
      <c r="BC88" s="18">
        <v>0</v>
      </c>
      <c r="BD88" s="18">
        <v>173.3</v>
      </c>
      <c r="BE88" s="19">
        <v>56</v>
      </c>
      <c r="BF88" s="20" t="s">
        <v>3</v>
      </c>
      <c r="BG88" s="21"/>
      <c r="BH88" s="5">
        <v>1959</v>
      </c>
      <c r="BI88" s="7" t="s">
        <v>3</v>
      </c>
      <c r="BJ88" s="7" t="s">
        <v>3</v>
      </c>
      <c r="BK88" s="7" t="s">
        <v>3</v>
      </c>
      <c r="BL88" s="7" t="s">
        <v>3</v>
      </c>
      <c r="BM88" s="7" t="s">
        <v>3</v>
      </c>
      <c r="BN88" s="7" t="s">
        <v>3</v>
      </c>
      <c r="BO88" s="7" t="s">
        <v>3</v>
      </c>
      <c r="BP88" s="7" t="s">
        <v>3</v>
      </c>
      <c r="BQ88" s="7" t="s">
        <v>3</v>
      </c>
      <c r="BR88" s="7" t="s">
        <v>3</v>
      </c>
      <c r="BS88" s="7" t="s">
        <v>3</v>
      </c>
      <c r="BT88" s="7" t="s">
        <v>3</v>
      </c>
      <c r="BU88" s="7" t="s">
        <v>3</v>
      </c>
      <c r="BV88" s="7" t="s">
        <v>3</v>
      </c>
      <c r="BW88" s="7" t="s">
        <v>3</v>
      </c>
      <c r="BX88" s="7" t="s">
        <v>3</v>
      </c>
      <c r="BY88" s="76"/>
      <c r="BZ88" s="5">
        <v>1959</v>
      </c>
      <c r="CA88" s="7" t="s">
        <v>3</v>
      </c>
      <c r="CB88" s="7" t="s">
        <v>3</v>
      </c>
      <c r="CC88" s="7" t="s">
        <v>3</v>
      </c>
      <c r="CD88" s="7" t="s">
        <v>3</v>
      </c>
      <c r="CE88" s="7" t="s">
        <v>3</v>
      </c>
      <c r="CF88" s="7" t="s">
        <v>3</v>
      </c>
      <c r="CG88" s="7" t="s">
        <v>3</v>
      </c>
      <c r="CH88" s="7" t="s">
        <v>3</v>
      </c>
      <c r="CI88" s="7" t="s">
        <v>3</v>
      </c>
      <c r="CJ88" s="7" t="s">
        <v>3</v>
      </c>
      <c r="CK88" s="7" t="s">
        <v>3</v>
      </c>
      <c r="CL88" s="7" t="s">
        <v>3</v>
      </c>
      <c r="CM88" s="7" t="s">
        <v>3</v>
      </c>
      <c r="CN88" s="7" t="s">
        <v>3</v>
      </c>
      <c r="CO88" s="7" t="s">
        <v>3</v>
      </c>
      <c r="CP88" s="7" t="s">
        <v>3</v>
      </c>
    </row>
    <row r="89" spans="1:94" x14ac:dyDescent="0.3">
      <c r="A89" s="8">
        <f t="shared" si="11"/>
        <v>3.3750779948604759E-14</v>
      </c>
      <c r="B89" s="8">
        <f t="shared" si="8"/>
        <v>0</v>
      </c>
      <c r="C89" s="8">
        <f t="shared" si="12"/>
        <v>-0.10000000000008669</v>
      </c>
      <c r="D89" s="8">
        <f t="shared" si="9"/>
        <v>0</v>
      </c>
      <c r="E89" s="9">
        <f t="shared" si="10"/>
        <v>-5.6843418860808015E-14</v>
      </c>
      <c r="F89" s="5">
        <v>1960</v>
      </c>
      <c r="G89" s="220">
        <f t="shared" si="31"/>
        <v>-419.7</v>
      </c>
      <c r="H89" s="220">
        <f t="shared" si="31"/>
        <v>1444</v>
      </c>
      <c r="I89" s="221">
        <f t="shared" si="31"/>
        <v>805.7</v>
      </c>
      <c r="J89" s="220">
        <f t="shared" si="31"/>
        <v>518.20000000000005</v>
      </c>
      <c r="K89" s="220">
        <f t="shared" si="31"/>
        <v>71.3</v>
      </c>
      <c r="L89" s="220">
        <f t="shared" si="31"/>
        <v>48.9</v>
      </c>
      <c r="M89" s="107">
        <f t="shared" si="31"/>
        <v>1863.7</v>
      </c>
      <c r="N89" s="107">
        <f t="shared" si="31"/>
        <v>1211.3000000000002</v>
      </c>
      <c r="O89" s="107">
        <f t="shared" si="31"/>
        <v>398.9</v>
      </c>
      <c r="P89" s="107">
        <f t="shared" si="31"/>
        <v>237.6</v>
      </c>
      <c r="Q89" s="107">
        <f t="shared" si="31"/>
        <v>15.9</v>
      </c>
      <c r="R89" s="107">
        <f t="shared" si="31"/>
        <v>275.60000000000002</v>
      </c>
      <c r="S89" s="107">
        <f t="shared" si="31"/>
        <v>0</v>
      </c>
      <c r="T89" s="107">
        <f t="shared" si="31"/>
        <v>135.5</v>
      </c>
      <c r="U89" s="107">
        <f t="shared" si="31"/>
        <v>-8.6</v>
      </c>
      <c r="V89" s="108">
        <v>0</v>
      </c>
      <c r="W89" s="11"/>
      <c r="X89" s="5">
        <v>1960</v>
      </c>
      <c r="Y89" s="6" t="s">
        <v>3</v>
      </c>
      <c r="Z89" s="6" t="s">
        <v>3</v>
      </c>
      <c r="AA89" s="6" t="s">
        <v>3</v>
      </c>
      <c r="AB89" s="6" t="s">
        <v>3</v>
      </c>
      <c r="AC89" s="6" t="s">
        <v>3</v>
      </c>
      <c r="AD89" s="6" t="s">
        <v>3</v>
      </c>
      <c r="AE89" s="6" t="s">
        <v>3</v>
      </c>
      <c r="AF89" s="6" t="s">
        <v>3</v>
      </c>
      <c r="AG89" s="6" t="s">
        <v>3</v>
      </c>
      <c r="AH89" s="6" t="s">
        <v>3</v>
      </c>
      <c r="AI89" s="6" t="s">
        <v>3</v>
      </c>
      <c r="AJ89" s="6" t="s">
        <v>3</v>
      </c>
      <c r="AK89" s="6" t="s">
        <v>3</v>
      </c>
      <c r="AL89" s="6" t="s">
        <v>3</v>
      </c>
      <c r="AM89" s="6" t="s">
        <v>3</v>
      </c>
      <c r="AN89" s="6" t="s">
        <v>3</v>
      </c>
      <c r="AO89" s="6"/>
      <c r="AP89" s="5">
        <v>1960</v>
      </c>
      <c r="AQ89" s="18">
        <v>-419.7</v>
      </c>
      <c r="AR89" s="18">
        <v>1444</v>
      </c>
      <c r="AS89" s="18">
        <v>805.7</v>
      </c>
      <c r="AT89" s="18">
        <v>518.20000000000005</v>
      </c>
      <c r="AU89" s="18">
        <v>71.3</v>
      </c>
      <c r="AV89" s="18">
        <v>48.9</v>
      </c>
      <c r="AW89" s="18">
        <v>1863.7</v>
      </c>
      <c r="AX89" s="18">
        <v>1211.3000000000002</v>
      </c>
      <c r="AY89" s="18">
        <v>398.9</v>
      </c>
      <c r="AZ89" s="18">
        <v>237.6</v>
      </c>
      <c r="BA89" s="18">
        <v>15.9</v>
      </c>
      <c r="BB89" s="18">
        <v>275.60000000000002</v>
      </c>
      <c r="BC89" s="18">
        <v>0</v>
      </c>
      <c r="BD89" s="18">
        <v>135.5</v>
      </c>
      <c r="BE89" s="19">
        <v>-8.6</v>
      </c>
      <c r="BF89" s="20" t="s">
        <v>3</v>
      </c>
      <c r="BG89" s="21"/>
      <c r="BH89" s="5">
        <v>1960</v>
      </c>
      <c r="BI89" s="7" t="s">
        <v>3</v>
      </c>
      <c r="BJ89" s="7" t="s">
        <v>3</v>
      </c>
      <c r="BK89" s="7" t="s">
        <v>3</v>
      </c>
      <c r="BL89" s="7" t="s">
        <v>3</v>
      </c>
      <c r="BM89" s="7" t="s">
        <v>3</v>
      </c>
      <c r="BN89" s="7" t="s">
        <v>3</v>
      </c>
      <c r="BO89" s="7" t="s">
        <v>3</v>
      </c>
      <c r="BP89" s="7" t="s">
        <v>3</v>
      </c>
      <c r="BQ89" s="7" t="s">
        <v>3</v>
      </c>
      <c r="BR89" s="7" t="s">
        <v>3</v>
      </c>
      <c r="BS89" s="7" t="s">
        <v>3</v>
      </c>
      <c r="BT89" s="7" t="s">
        <v>3</v>
      </c>
      <c r="BU89" s="7" t="s">
        <v>3</v>
      </c>
      <c r="BV89" s="7" t="s">
        <v>3</v>
      </c>
      <c r="BW89" s="7" t="s">
        <v>3</v>
      </c>
      <c r="BX89" s="7" t="s">
        <v>3</v>
      </c>
      <c r="BY89" s="76"/>
      <c r="BZ89" s="5">
        <v>1960</v>
      </c>
      <c r="CA89" s="7" t="s">
        <v>3</v>
      </c>
      <c r="CB89" s="7" t="s">
        <v>3</v>
      </c>
      <c r="CC89" s="7" t="s">
        <v>3</v>
      </c>
      <c r="CD89" s="7" t="s">
        <v>3</v>
      </c>
      <c r="CE89" s="7" t="s">
        <v>3</v>
      </c>
      <c r="CF89" s="7" t="s">
        <v>3</v>
      </c>
      <c r="CG89" s="7" t="s">
        <v>3</v>
      </c>
      <c r="CH89" s="7" t="s">
        <v>3</v>
      </c>
      <c r="CI89" s="7" t="s">
        <v>3</v>
      </c>
      <c r="CJ89" s="7" t="s">
        <v>3</v>
      </c>
      <c r="CK89" s="7" t="s">
        <v>3</v>
      </c>
      <c r="CL89" s="7" t="s">
        <v>3</v>
      </c>
      <c r="CM89" s="7" t="s">
        <v>3</v>
      </c>
      <c r="CN89" s="7" t="s">
        <v>3</v>
      </c>
      <c r="CO89" s="7" t="s">
        <v>3</v>
      </c>
      <c r="CP89" s="7" t="s">
        <v>3</v>
      </c>
    </row>
    <row r="90" spans="1:94" x14ac:dyDescent="0.3">
      <c r="A90" s="8">
        <f t="shared" si="11"/>
        <v>1.4210854715202004E-14</v>
      </c>
      <c r="B90" s="8">
        <f t="shared" si="8"/>
        <v>0</v>
      </c>
      <c r="C90" s="8">
        <f t="shared" si="12"/>
        <v>-9.9999999999923261E-2</v>
      </c>
      <c r="D90" s="8">
        <f t="shared" si="9"/>
        <v>-0.10000000000013642</v>
      </c>
      <c r="E90" s="9">
        <f t="shared" si="10"/>
        <v>0</v>
      </c>
      <c r="F90" s="5">
        <v>1961</v>
      </c>
      <c r="G90" s="220">
        <f t="shared" si="31"/>
        <v>-343.7</v>
      </c>
      <c r="H90" s="220">
        <f t="shared" si="31"/>
        <v>1508.5</v>
      </c>
      <c r="I90" s="221">
        <f t="shared" si="31"/>
        <v>842.8</v>
      </c>
      <c r="J90" s="220">
        <f t="shared" si="31"/>
        <v>545.4</v>
      </c>
      <c r="K90" s="220">
        <f t="shared" si="31"/>
        <v>75.099999999999994</v>
      </c>
      <c r="L90" s="220">
        <f t="shared" si="31"/>
        <v>45.3</v>
      </c>
      <c r="M90" s="107">
        <f t="shared" si="31"/>
        <v>1852.2</v>
      </c>
      <c r="N90" s="107">
        <f t="shared" si="31"/>
        <v>1165.1999999999998</v>
      </c>
      <c r="O90" s="107">
        <f t="shared" si="31"/>
        <v>424.9</v>
      </c>
      <c r="P90" s="107">
        <f t="shared" si="31"/>
        <v>238</v>
      </c>
      <c r="Q90" s="107">
        <f t="shared" si="31"/>
        <v>24</v>
      </c>
      <c r="R90" s="107">
        <f t="shared" si="31"/>
        <v>217.4</v>
      </c>
      <c r="S90" s="107">
        <f t="shared" si="31"/>
        <v>0</v>
      </c>
      <c r="T90" s="107">
        <f t="shared" si="31"/>
        <v>104.8</v>
      </c>
      <c r="U90" s="107">
        <f t="shared" si="31"/>
        <v>-21.5</v>
      </c>
      <c r="V90" s="108">
        <v>0</v>
      </c>
      <c r="W90" s="11"/>
      <c r="X90" s="5">
        <v>1961</v>
      </c>
      <c r="Y90" s="6" t="s">
        <v>3</v>
      </c>
      <c r="Z90" s="6" t="s">
        <v>3</v>
      </c>
      <c r="AA90" s="6" t="s">
        <v>3</v>
      </c>
      <c r="AB90" s="6" t="s">
        <v>3</v>
      </c>
      <c r="AC90" s="6" t="s">
        <v>3</v>
      </c>
      <c r="AD90" s="6" t="s">
        <v>3</v>
      </c>
      <c r="AE90" s="6" t="s">
        <v>3</v>
      </c>
      <c r="AF90" s="6" t="s">
        <v>3</v>
      </c>
      <c r="AG90" s="6" t="s">
        <v>3</v>
      </c>
      <c r="AH90" s="6" t="s">
        <v>3</v>
      </c>
      <c r="AI90" s="6" t="s">
        <v>3</v>
      </c>
      <c r="AJ90" s="6" t="s">
        <v>3</v>
      </c>
      <c r="AK90" s="6" t="s">
        <v>3</v>
      </c>
      <c r="AL90" s="6" t="s">
        <v>3</v>
      </c>
      <c r="AM90" s="6" t="s">
        <v>3</v>
      </c>
      <c r="AN90" s="6" t="s">
        <v>3</v>
      </c>
      <c r="AO90" s="6"/>
      <c r="AP90" s="5">
        <v>1961</v>
      </c>
      <c r="AQ90" s="18">
        <v>-343.7</v>
      </c>
      <c r="AR90" s="18">
        <v>1508.5</v>
      </c>
      <c r="AS90" s="18">
        <v>842.8</v>
      </c>
      <c r="AT90" s="18">
        <v>545.4</v>
      </c>
      <c r="AU90" s="18">
        <v>75.099999999999994</v>
      </c>
      <c r="AV90" s="18">
        <v>45.3</v>
      </c>
      <c r="AW90" s="18">
        <v>1852.2</v>
      </c>
      <c r="AX90" s="18">
        <v>1165.1999999999998</v>
      </c>
      <c r="AY90" s="18">
        <v>424.9</v>
      </c>
      <c r="AZ90" s="18">
        <v>238</v>
      </c>
      <c r="BA90" s="18">
        <v>24</v>
      </c>
      <c r="BB90" s="18">
        <v>217.4</v>
      </c>
      <c r="BC90" s="18">
        <v>0</v>
      </c>
      <c r="BD90" s="18">
        <v>104.8</v>
      </c>
      <c r="BE90" s="19">
        <v>-21.5</v>
      </c>
      <c r="BF90" s="20" t="s">
        <v>3</v>
      </c>
      <c r="BG90" s="21"/>
      <c r="BH90" s="5">
        <v>1961</v>
      </c>
      <c r="BI90" s="7" t="s">
        <v>3</v>
      </c>
      <c r="BJ90" s="7" t="s">
        <v>3</v>
      </c>
      <c r="BK90" s="7" t="s">
        <v>3</v>
      </c>
      <c r="BL90" s="7" t="s">
        <v>3</v>
      </c>
      <c r="BM90" s="7" t="s">
        <v>3</v>
      </c>
      <c r="BN90" s="7" t="s">
        <v>3</v>
      </c>
      <c r="BO90" s="7" t="s">
        <v>3</v>
      </c>
      <c r="BP90" s="7" t="s">
        <v>3</v>
      </c>
      <c r="BQ90" s="7" t="s">
        <v>3</v>
      </c>
      <c r="BR90" s="7" t="s">
        <v>3</v>
      </c>
      <c r="BS90" s="7" t="s">
        <v>3</v>
      </c>
      <c r="BT90" s="7" t="s">
        <v>3</v>
      </c>
      <c r="BU90" s="7" t="s">
        <v>3</v>
      </c>
      <c r="BV90" s="7" t="s">
        <v>3</v>
      </c>
      <c r="BW90" s="7" t="s">
        <v>3</v>
      </c>
      <c r="BX90" s="7" t="s">
        <v>3</v>
      </c>
      <c r="BY90" s="76"/>
      <c r="BZ90" s="5">
        <v>1961</v>
      </c>
      <c r="CA90" s="7" t="s">
        <v>3</v>
      </c>
      <c r="CB90" s="7" t="s">
        <v>3</v>
      </c>
      <c r="CC90" s="7" t="s">
        <v>3</v>
      </c>
      <c r="CD90" s="7" t="s">
        <v>3</v>
      </c>
      <c r="CE90" s="7" t="s">
        <v>3</v>
      </c>
      <c r="CF90" s="7" t="s">
        <v>3</v>
      </c>
      <c r="CG90" s="7" t="s">
        <v>3</v>
      </c>
      <c r="CH90" s="7" t="s">
        <v>3</v>
      </c>
      <c r="CI90" s="7" t="s">
        <v>3</v>
      </c>
      <c r="CJ90" s="7" t="s">
        <v>3</v>
      </c>
      <c r="CK90" s="7" t="s">
        <v>3</v>
      </c>
      <c r="CL90" s="7" t="s">
        <v>3</v>
      </c>
      <c r="CM90" s="7" t="s">
        <v>3</v>
      </c>
      <c r="CN90" s="7" t="s">
        <v>3</v>
      </c>
      <c r="CO90" s="7" t="s">
        <v>3</v>
      </c>
      <c r="CP90" s="7" t="s">
        <v>3</v>
      </c>
    </row>
    <row r="91" spans="1:94" x14ac:dyDescent="0.3">
      <c r="A91" s="8">
        <f t="shared" si="11"/>
        <v>-7.1054273576010019E-15</v>
      </c>
      <c r="B91" s="8">
        <f t="shared" si="8"/>
        <v>9.9999999999994316E-2</v>
      </c>
      <c r="C91" s="8">
        <f t="shared" si="12"/>
        <v>8.5265128291212022E-14</v>
      </c>
      <c r="D91" s="8">
        <f t="shared" si="9"/>
        <v>9.9999999999909051E-2</v>
      </c>
      <c r="E91" s="9">
        <f t="shared" si="10"/>
        <v>0</v>
      </c>
      <c r="F91" s="5">
        <v>1962</v>
      </c>
      <c r="G91" s="220">
        <f t="shared" si="31"/>
        <v>-249.6</v>
      </c>
      <c r="H91" s="220">
        <f t="shared" si="31"/>
        <v>1626.2</v>
      </c>
      <c r="I91" s="221">
        <f t="shared" si="31"/>
        <v>934.3</v>
      </c>
      <c r="J91" s="220">
        <f t="shared" si="31"/>
        <v>578</v>
      </c>
      <c r="K91" s="220">
        <f t="shared" si="31"/>
        <v>71.900000000000006</v>
      </c>
      <c r="L91" s="220">
        <f t="shared" si="31"/>
        <v>42</v>
      </c>
      <c r="M91" s="107">
        <f t="shared" si="31"/>
        <v>1875.7</v>
      </c>
      <c r="N91" s="107">
        <f t="shared" si="31"/>
        <v>1160.8</v>
      </c>
      <c r="O91" s="107">
        <f t="shared" si="31"/>
        <v>433</v>
      </c>
      <c r="P91" s="107">
        <f t="shared" si="31"/>
        <v>258.5</v>
      </c>
      <c r="Q91" s="107">
        <f t="shared" si="31"/>
        <v>23.5</v>
      </c>
      <c r="R91" s="107">
        <f t="shared" si="31"/>
        <v>202.2</v>
      </c>
      <c r="S91" s="107">
        <f t="shared" si="31"/>
        <v>0</v>
      </c>
      <c r="T91" s="107">
        <f t="shared" si="31"/>
        <v>64.3</v>
      </c>
      <c r="U91" s="107">
        <f t="shared" si="31"/>
        <v>16.899999999999999</v>
      </c>
      <c r="V91" s="108">
        <v>0</v>
      </c>
      <c r="W91" s="11"/>
      <c r="X91" s="5">
        <v>1962</v>
      </c>
      <c r="Y91" s="6" t="s">
        <v>3</v>
      </c>
      <c r="Z91" s="6" t="s">
        <v>3</v>
      </c>
      <c r="AA91" s="6" t="s">
        <v>3</v>
      </c>
      <c r="AB91" s="6" t="s">
        <v>3</v>
      </c>
      <c r="AC91" s="6" t="s">
        <v>3</v>
      </c>
      <c r="AD91" s="6" t="s">
        <v>3</v>
      </c>
      <c r="AE91" s="6" t="s">
        <v>3</v>
      </c>
      <c r="AF91" s="6" t="s">
        <v>3</v>
      </c>
      <c r="AG91" s="6" t="s">
        <v>3</v>
      </c>
      <c r="AH91" s="6" t="s">
        <v>3</v>
      </c>
      <c r="AI91" s="6" t="s">
        <v>3</v>
      </c>
      <c r="AJ91" s="6" t="s">
        <v>3</v>
      </c>
      <c r="AK91" s="6" t="s">
        <v>3</v>
      </c>
      <c r="AL91" s="6" t="s">
        <v>3</v>
      </c>
      <c r="AM91" s="6" t="s">
        <v>3</v>
      </c>
      <c r="AN91" s="6" t="s">
        <v>3</v>
      </c>
      <c r="AO91" s="6"/>
      <c r="AP91" s="5">
        <v>1962</v>
      </c>
      <c r="AQ91" s="18">
        <v>-249.6</v>
      </c>
      <c r="AR91" s="18">
        <v>1626.2</v>
      </c>
      <c r="AS91" s="18">
        <v>934.3</v>
      </c>
      <c r="AT91" s="18">
        <v>578</v>
      </c>
      <c r="AU91" s="18">
        <v>71.900000000000006</v>
      </c>
      <c r="AV91" s="18">
        <v>42</v>
      </c>
      <c r="AW91" s="18">
        <v>1875.7</v>
      </c>
      <c r="AX91" s="18">
        <v>1160.8</v>
      </c>
      <c r="AY91" s="18">
        <v>433</v>
      </c>
      <c r="AZ91" s="18">
        <v>258.5</v>
      </c>
      <c r="BA91" s="18">
        <v>23.5</v>
      </c>
      <c r="BB91" s="18">
        <v>202.2</v>
      </c>
      <c r="BC91" s="18">
        <v>0</v>
      </c>
      <c r="BD91" s="18">
        <v>64.3</v>
      </c>
      <c r="BE91" s="19">
        <v>16.899999999999999</v>
      </c>
      <c r="BF91" s="20" t="s">
        <v>3</v>
      </c>
      <c r="BG91" s="21"/>
      <c r="BH91" s="5">
        <v>1962</v>
      </c>
      <c r="BI91" s="7" t="s">
        <v>3</v>
      </c>
      <c r="BJ91" s="7" t="s">
        <v>3</v>
      </c>
      <c r="BK91" s="7" t="s">
        <v>3</v>
      </c>
      <c r="BL91" s="7" t="s">
        <v>3</v>
      </c>
      <c r="BM91" s="7" t="s">
        <v>3</v>
      </c>
      <c r="BN91" s="7" t="s">
        <v>3</v>
      </c>
      <c r="BO91" s="7" t="s">
        <v>3</v>
      </c>
      <c r="BP91" s="7" t="s">
        <v>3</v>
      </c>
      <c r="BQ91" s="7" t="s">
        <v>3</v>
      </c>
      <c r="BR91" s="7" t="s">
        <v>3</v>
      </c>
      <c r="BS91" s="7" t="s">
        <v>3</v>
      </c>
      <c r="BT91" s="7" t="s">
        <v>3</v>
      </c>
      <c r="BU91" s="7" t="s">
        <v>3</v>
      </c>
      <c r="BV91" s="7" t="s">
        <v>3</v>
      </c>
      <c r="BW91" s="7" t="s">
        <v>3</v>
      </c>
      <c r="BX91" s="7" t="s">
        <v>3</v>
      </c>
      <c r="BY91" s="76"/>
      <c r="BZ91" s="5">
        <v>1962</v>
      </c>
      <c r="CA91" s="7" t="s">
        <v>3</v>
      </c>
      <c r="CB91" s="7" t="s">
        <v>3</v>
      </c>
      <c r="CC91" s="7" t="s">
        <v>3</v>
      </c>
      <c r="CD91" s="7" t="s">
        <v>3</v>
      </c>
      <c r="CE91" s="7" t="s">
        <v>3</v>
      </c>
      <c r="CF91" s="7" t="s">
        <v>3</v>
      </c>
      <c r="CG91" s="7" t="s">
        <v>3</v>
      </c>
      <c r="CH91" s="7" t="s">
        <v>3</v>
      </c>
      <c r="CI91" s="7" t="s">
        <v>3</v>
      </c>
      <c r="CJ91" s="7" t="s">
        <v>3</v>
      </c>
      <c r="CK91" s="7" t="s">
        <v>3</v>
      </c>
      <c r="CL91" s="7" t="s">
        <v>3</v>
      </c>
      <c r="CM91" s="7" t="s">
        <v>3</v>
      </c>
      <c r="CN91" s="7" t="s">
        <v>3</v>
      </c>
      <c r="CO91" s="7" t="s">
        <v>3</v>
      </c>
      <c r="CP91" s="7" t="s">
        <v>3</v>
      </c>
    </row>
    <row r="92" spans="1:94" x14ac:dyDescent="0.3">
      <c r="A92" s="8">
        <f t="shared" si="11"/>
        <v>0</v>
      </c>
      <c r="B92" s="8">
        <f t="shared" si="8"/>
        <v>0</v>
      </c>
      <c r="C92" s="8">
        <f t="shared" si="12"/>
        <v>-9.9999999999972999E-2</v>
      </c>
      <c r="D92" s="8">
        <f t="shared" si="9"/>
        <v>0</v>
      </c>
      <c r="E92" s="9">
        <f t="shared" si="10"/>
        <v>0</v>
      </c>
      <c r="F92" s="5">
        <v>1963</v>
      </c>
      <c r="G92" s="220">
        <f t="shared" si="31"/>
        <v>-226.1</v>
      </c>
      <c r="H92" s="220">
        <f t="shared" si="31"/>
        <v>1804.1</v>
      </c>
      <c r="I92" s="221">
        <f t="shared" si="31"/>
        <v>1028.8</v>
      </c>
      <c r="J92" s="220">
        <f t="shared" si="31"/>
        <v>649.19999999999993</v>
      </c>
      <c r="K92" s="220">
        <f t="shared" si="31"/>
        <v>84.3</v>
      </c>
      <c r="L92" s="220">
        <f t="shared" si="31"/>
        <v>41.9</v>
      </c>
      <c r="M92" s="107">
        <f t="shared" si="31"/>
        <v>2030.2</v>
      </c>
      <c r="N92" s="107">
        <f t="shared" si="31"/>
        <v>1244.2</v>
      </c>
      <c r="O92" s="107">
        <f t="shared" si="31"/>
        <v>471</v>
      </c>
      <c r="P92" s="107">
        <f t="shared" si="31"/>
        <v>290.3</v>
      </c>
      <c r="Q92" s="107">
        <f t="shared" si="31"/>
        <v>24.7</v>
      </c>
      <c r="R92" s="107">
        <f t="shared" si="31"/>
        <v>125.3</v>
      </c>
      <c r="S92" s="107">
        <f t="shared" si="31"/>
        <v>0</v>
      </c>
      <c r="T92" s="107">
        <f t="shared" si="31"/>
        <v>210.5</v>
      </c>
      <c r="U92" s="107">
        <f t="shared" si="31"/>
        <v>109.7</v>
      </c>
      <c r="V92" s="108">
        <v>0</v>
      </c>
      <c r="W92" s="11"/>
      <c r="X92" s="5">
        <v>1963</v>
      </c>
      <c r="Y92" s="6" t="s">
        <v>3</v>
      </c>
      <c r="Z92" s="6" t="s">
        <v>3</v>
      </c>
      <c r="AA92" s="6" t="s">
        <v>3</v>
      </c>
      <c r="AB92" s="6" t="s">
        <v>3</v>
      </c>
      <c r="AC92" s="6" t="s">
        <v>3</v>
      </c>
      <c r="AD92" s="6" t="s">
        <v>3</v>
      </c>
      <c r="AE92" s="6" t="s">
        <v>3</v>
      </c>
      <c r="AF92" s="6" t="s">
        <v>3</v>
      </c>
      <c r="AG92" s="6" t="s">
        <v>3</v>
      </c>
      <c r="AH92" s="6" t="s">
        <v>3</v>
      </c>
      <c r="AI92" s="6" t="s">
        <v>3</v>
      </c>
      <c r="AJ92" s="6" t="s">
        <v>3</v>
      </c>
      <c r="AK92" s="6" t="s">
        <v>3</v>
      </c>
      <c r="AL92" s="6" t="s">
        <v>3</v>
      </c>
      <c r="AM92" s="6" t="s">
        <v>3</v>
      </c>
      <c r="AN92" s="6" t="s">
        <v>3</v>
      </c>
      <c r="AO92" s="6"/>
      <c r="AP92" s="5">
        <v>1963</v>
      </c>
      <c r="AQ92" s="18">
        <v>-226.1</v>
      </c>
      <c r="AR92" s="18">
        <v>1804.1</v>
      </c>
      <c r="AS92" s="18">
        <v>1028.8</v>
      </c>
      <c r="AT92" s="18">
        <v>649.19999999999993</v>
      </c>
      <c r="AU92" s="18">
        <v>84.3</v>
      </c>
      <c r="AV92" s="18">
        <v>41.9</v>
      </c>
      <c r="AW92" s="18">
        <v>2030.2</v>
      </c>
      <c r="AX92" s="18">
        <v>1244.2</v>
      </c>
      <c r="AY92" s="18">
        <v>471</v>
      </c>
      <c r="AZ92" s="18">
        <v>290.3</v>
      </c>
      <c r="BA92" s="18">
        <v>24.7</v>
      </c>
      <c r="BB92" s="18">
        <v>125.3</v>
      </c>
      <c r="BC92" s="18">
        <v>0</v>
      </c>
      <c r="BD92" s="18">
        <v>210.5</v>
      </c>
      <c r="BE92" s="19">
        <v>109.7</v>
      </c>
      <c r="BF92" s="20" t="s">
        <v>3</v>
      </c>
      <c r="BG92" s="21"/>
      <c r="BH92" s="5">
        <v>1963</v>
      </c>
      <c r="BI92" s="7" t="s">
        <v>3</v>
      </c>
      <c r="BJ92" s="7" t="s">
        <v>3</v>
      </c>
      <c r="BK92" s="7" t="s">
        <v>3</v>
      </c>
      <c r="BL92" s="7" t="s">
        <v>3</v>
      </c>
      <c r="BM92" s="7" t="s">
        <v>3</v>
      </c>
      <c r="BN92" s="7" t="s">
        <v>3</v>
      </c>
      <c r="BO92" s="7" t="s">
        <v>3</v>
      </c>
      <c r="BP92" s="7" t="s">
        <v>3</v>
      </c>
      <c r="BQ92" s="7" t="s">
        <v>3</v>
      </c>
      <c r="BR92" s="7" t="s">
        <v>3</v>
      </c>
      <c r="BS92" s="7" t="s">
        <v>3</v>
      </c>
      <c r="BT92" s="7" t="s">
        <v>3</v>
      </c>
      <c r="BU92" s="7" t="s">
        <v>3</v>
      </c>
      <c r="BV92" s="7" t="s">
        <v>3</v>
      </c>
      <c r="BW92" s="7" t="s">
        <v>3</v>
      </c>
      <c r="BX92" s="7" t="s">
        <v>3</v>
      </c>
      <c r="BY92" s="76"/>
      <c r="BZ92" s="5">
        <v>1963</v>
      </c>
      <c r="CA92" s="7" t="s">
        <v>3</v>
      </c>
      <c r="CB92" s="7" t="s">
        <v>3</v>
      </c>
      <c r="CC92" s="7" t="s">
        <v>3</v>
      </c>
      <c r="CD92" s="7" t="s">
        <v>3</v>
      </c>
      <c r="CE92" s="7" t="s">
        <v>3</v>
      </c>
      <c r="CF92" s="7" t="s">
        <v>3</v>
      </c>
      <c r="CG92" s="7" t="s">
        <v>3</v>
      </c>
      <c r="CH92" s="7" t="s">
        <v>3</v>
      </c>
      <c r="CI92" s="7" t="s">
        <v>3</v>
      </c>
      <c r="CJ92" s="7" t="s">
        <v>3</v>
      </c>
      <c r="CK92" s="7" t="s">
        <v>3</v>
      </c>
      <c r="CL92" s="7" t="s">
        <v>3</v>
      </c>
      <c r="CM92" s="7" t="s">
        <v>3</v>
      </c>
      <c r="CN92" s="7" t="s">
        <v>3</v>
      </c>
      <c r="CO92" s="7" t="s">
        <v>3</v>
      </c>
      <c r="CP92" s="7" t="s">
        <v>3</v>
      </c>
    </row>
    <row r="93" spans="1:94" x14ac:dyDescent="0.3">
      <c r="A93" s="8">
        <f t="shared" si="11"/>
        <v>3.5527136788005009E-14</v>
      </c>
      <c r="B93" s="8">
        <f t="shared" si="8"/>
        <v>0</v>
      </c>
      <c r="C93" s="8">
        <f t="shared" si="12"/>
        <v>-0.10000000000002274</v>
      </c>
      <c r="D93" s="8">
        <f t="shared" si="9"/>
        <v>0</v>
      </c>
      <c r="E93" s="9">
        <f t="shared" si="10"/>
        <v>0</v>
      </c>
      <c r="F93" s="5">
        <v>1964</v>
      </c>
      <c r="G93" s="220">
        <f t="shared" si="31"/>
        <v>-444.7</v>
      </c>
      <c r="H93" s="220">
        <f t="shared" si="31"/>
        <v>1930.1</v>
      </c>
      <c r="I93" s="221">
        <f t="shared" si="31"/>
        <v>1088.5999999999999</v>
      </c>
      <c r="J93" s="220">
        <f t="shared" si="31"/>
        <v>696.1</v>
      </c>
      <c r="K93" s="220">
        <f t="shared" si="31"/>
        <v>99</v>
      </c>
      <c r="L93" s="220">
        <f t="shared" si="31"/>
        <v>46.5</v>
      </c>
      <c r="M93" s="107">
        <f t="shared" si="31"/>
        <v>2374.8000000000002</v>
      </c>
      <c r="N93" s="107">
        <f t="shared" si="31"/>
        <v>1501.6000000000001</v>
      </c>
      <c r="O93" s="107">
        <f t="shared" si="31"/>
        <v>515.1</v>
      </c>
      <c r="P93" s="107">
        <f t="shared" si="31"/>
        <v>337.29999999999995</v>
      </c>
      <c r="Q93" s="107">
        <f t="shared" si="31"/>
        <v>20.8</v>
      </c>
      <c r="R93" s="107">
        <f t="shared" si="31"/>
        <v>582.1</v>
      </c>
      <c r="S93" s="107">
        <f t="shared" si="31"/>
        <v>0</v>
      </c>
      <c r="T93" s="107">
        <f t="shared" si="31"/>
        <v>-105.8</v>
      </c>
      <c r="U93" s="107">
        <f t="shared" si="31"/>
        <v>31.6</v>
      </c>
      <c r="V93" s="108">
        <v>0</v>
      </c>
      <c r="W93" s="11"/>
      <c r="X93" s="5">
        <v>1964</v>
      </c>
      <c r="Y93" s="6" t="s">
        <v>3</v>
      </c>
      <c r="Z93" s="6" t="s">
        <v>3</v>
      </c>
      <c r="AA93" s="6" t="s">
        <v>3</v>
      </c>
      <c r="AB93" s="6" t="s">
        <v>3</v>
      </c>
      <c r="AC93" s="6" t="s">
        <v>3</v>
      </c>
      <c r="AD93" s="6" t="s">
        <v>3</v>
      </c>
      <c r="AE93" s="6" t="s">
        <v>3</v>
      </c>
      <c r="AF93" s="6" t="s">
        <v>3</v>
      </c>
      <c r="AG93" s="6" t="s">
        <v>3</v>
      </c>
      <c r="AH93" s="6" t="s">
        <v>3</v>
      </c>
      <c r="AI93" s="6" t="s">
        <v>3</v>
      </c>
      <c r="AJ93" s="6" t="s">
        <v>3</v>
      </c>
      <c r="AK93" s="6" t="s">
        <v>3</v>
      </c>
      <c r="AL93" s="6" t="s">
        <v>3</v>
      </c>
      <c r="AM93" s="6" t="s">
        <v>3</v>
      </c>
      <c r="AN93" s="6" t="s">
        <v>3</v>
      </c>
      <c r="AO93" s="6"/>
      <c r="AP93" s="5">
        <v>1964</v>
      </c>
      <c r="AQ93" s="18">
        <v>-444.7</v>
      </c>
      <c r="AR93" s="18">
        <v>1930.1</v>
      </c>
      <c r="AS93" s="18">
        <v>1088.5999999999999</v>
      </c>
      <c r="AT93" s="18">
        <v>696.1</v>
      </c>
      <c r="AU93" s="18">
        <v>99</v>
      </c>
      <c r="AV93" s="18">
        <v>46.5</v>
      </c>
      <c r="AW93" s="18">
        <v>2374.8000000000002</v>
      </c>
      <c r="AX93" s="18">
        <v>1501.6000000000001</v>
      </c>
      <c r="AY93" s="18">
        <v>515.1</v>
      </c>
      <c r="AZ93" s="18">
        <v>337.29999999999995</v>
      </c>
      <c r="BA93" s="18">
        <v>20.8</v>
      </c>
      <c r="BB93" s="18">
        <v>582.1</v>
      </c>
      <c r="BC93" s="18">
        <v>0</v>
      </c>
      <c r="BD93" s="18">
        <v>-105.8</v>
      </c>
      <c r="BE93" s="19">
        <v>31.6</v>
      </c>
      <c r="BF93" s="20" t="s">
        <v>3</v>
      </c>
      <c r="BG93" s="21"/>
      <c r="BH93" s="5">
        <v>1964</v>
      </c>
      <c r="BI93" s="7" t="s">
        <v>3</v>
      </c>
      <c r="BJ93" s="7" t="s">
        <v>3</v>
      </c>
      <c r="BK93" s="7" t="s">
        <v>3</v>
      </c>
      <c r="BL93" s="7" t="s">
        <v>3</v>
      </c>
      <c r="BM93" s="7" t="s">
        <v>3</v>
      </c>
      <c r="BN93" s="7" t="s">
        <v>3</v>
      </c>
      <c r="BO93" s="7" t="s">
        <v>3</v>
      </c>
      <c r="BP93" s="7" t="s">
        <v>3</v>
      </c>
      <c r="BQ93" s="7" t="s">
        <v>3</v>
      </c>
      <c r="BR93" s="7" t="s">
        <v>3</v>
      </c>
      <c r="BS93" s="7" t="s">
        <v>3</v>
      </c>
      <c r="BT93" s="7" t="s">
        <v>3</v>
      </c>
      <c r="BU93" s="7" t="s">
        <v>3</v>
      </c>
      <c r="BV93" s="7" t="s">
        <v>3</v>
      </c>
      <c r="BW93" s="7" t="s">
        <v>3</v>
      </c>
      <c r="BX93" s="7" t="s">
        <v>3</v>
      </c>
      <c r="BY93" s="76"/>
      <c r="BZ93" s="5">
        <v>1964</v>
      </c>
      <c r="CA93" s="7" t="s">
        <v>3</v>
      </c>
      <c r="CB93" s="7" t="s">
        <v>3</v>
      </c>
      <c r="CC93" s="7" t="s">
        <v>3</v>
      </c>
      <c r="CD93" s="7" t="s">
        <v>3</v>
      </c>
      <c r="CE93" s="7" t="s">
        <v>3</v>
      </c>
      <c r="CF93" s="7" t="s">
        <v>3</v>
      </c>
      <c r="CG93" s="7" t="s">
        <v>3</v>
      </c>
      <c r="CH93" s="7" t="s">
        <v>3</v>
      </c>
      <c r="CI93" s="7" t="s">
        <v>3</v>
      </c>
      <c r="CJ93" s="7" t="s">
        <v>3</v>
      </c>
      <c r="CK93" s="7" t="s">
        <v>3</v>
      </c>
      <c r="CL93" s="7" t="s">
        <v>3</v>
      </c>
      <c r="CM93" s="7" t="s">
        <v>3</v>
      </c>
      <c r="CN93" s="7" t="s">
        <v>3</v>
      </c>
      <c r="CO93" s="7" t="s">
        <v>3</v>
      </c>
      <c r="CP93" s="7" t="s">
        <v>3</v>
      </c>
    </row>
    <row r="94" spans="1:94" x14ac:dyDescent="0.3">
      <c r="A94" s="8">
        <f t="shared" si="11"/>
        <v>0.10000000000003695</v>
      </c>
      <c r="B94" s="8">
        <f t="shared" si="8"/>
        <v>0</v>
      </c>
      <c r="C94" s="8">
        <f t="shared" si="12"/>
        <v>0</v>
      </c>
      <c r="D94" s="8">
        <f t="shared" si="9"/>
        <v>0</v>
      </c>
      <c r="E94" s="9">
        <f t="shared" si="10"/>
        <v>-0.10000000000002274</v>
      </c>
      <c r="F94" s="5">
        <v>1965</v>
      </c>
      <c r="G94" s="220">
        <f t="shared" si="31"/>
        <v>-442.9</v>
      </c>
      <c r="H94" s="220">
        <f t="shared" si="31"/>
        <v>2062.6</v>
      </c>
      <c r="I94" s="221">
        <f t="shared" si="31"/>
        <v>1153.5999999999999</v>
      </c>
      <c r="J94" s="220">
        <f t="shared" si="31"/>
        <v>769.1</v>
      </c>
      <c r="K94" s="220">
        <f t="shared" si="31"/>
        <v>108.6</v>
      </c>
      <c r="L94" s="220">
        <f t="shared" si="31"/>
        <v>31.3</v>
      </c>
      <c r="M94" s="107">
        <f t="shared" si="31"/>
        <v>2505.5</v>
      </c>
      <c r="N94" s="107">
        <f t="shared" si="31"/>
        <v>1578.8</v>
      </c>
      <c r="O94" s="107">
        <f t="shared" si="31"/>
        <v>554.20000000000005</v>
      </c>
      <c r="P94" s="107">
        <f t="shared" si="31"/>
        <v>354.1</v>
      </c>
      <c r="Q94" s="107">
        <f t="shared" si="31"/>
        <v>18.399999999999999</v>
      </c>
      <c r="R94" s="107">
        <f t="shared" si="31"/>
        <v>342.3</v>
      </c>
      <c r="S94" s="107">
        <f t="shared" si="31"/>
        <v>0</v>
      </c>
      <c r="T94" s="107">
        <f t="shared" si="31"/>
        <v>79.7</v>
      </c>
      <c r="U94" s="107">
        <f t="shared" si="31"/>
        <v>-21</v>
      </c>
      <c r="V94" s="108">
        <v>0</v>
      </c>
      <c r="W94" s="11"/>
      <c r="X94" s="5">
        <v>1965</v>
      </c>
      <c r="Y94" s="6" t="s">
        <v>3</v>
      </c>
      <c r="Z94" s="6" t="s">
        <v>3</v>
      </c>
      <c r="AA94" s="6" t="s">
        <v>3</v>
      </c>
      <c r="AB94" s="6" t="s">
        <v>3</v>
      </c>
      <c r="AC94" s="6" t="s">
        <v>3</v>
      </c>
      <c r="AD94" s="6" t="s">
        <v>3</v>
      </c>
      <c r="AE94" s="6" t="s">
        <v>3</v>
      </c>
      <c r="AF94" s="6" t="s">
        <v>3</v>
      </c>
      <c r="AG94" s="6" t="s">
        <v>3</v>
      </c>
      <c r="AH94" s="6" t="s">
        <v>3</v>
      </c>
      <c r="AI94" s="6" t="s">
        <v>3</v>
      </c>
      <c r="AJ94" s="6" t="s">
        <v>3</v>
      </c>
      <c r="AK94" s="6" t="s">
        <v>3</v>
      </c>
      <c r="AL94" s="6" t="s">
        <v>3</v>
      </c>
      <c r="AM94" s="6" t="s">
        <v>3</v>
      </c>
      <c r="AN94" s="6" t="s">
        <v>3</v>
      </c>
      <c r="AO94" s="6"/>
      <c r="AP94" s="5">
        <v>1965</v>
      </c>
      <c r="AQ94" s="18">
        <v>-442.9</v>
      </c>
      <c r="AR94" s="18">
        <v>2062.6</v>
      </c>
      <c r="AS94" s="18">
        <v>1153.5999999999999</v>
      </c>
      <c r="AT94" s="18">
        <v>769.1</v>
      </c>
      <c r="AU94" s="18">
        <v>108.6</v>
      </c>
      <c r="AV94" s="18">
        <v>31.3</v>
      </c>
      <c r="AW94" s="18">
        <v>2505.5</v>
      </c>
      <c r="AX94" s="18">
        <v>1578.8</v>
      </c>
      <c r="AY94" s="18">
        <v>554.20000000000005</v>
      </c>
      <c r="AZ94" s="18">
        <v>354.1</v>
      </c>
      <c r="BA94" s="18">
        <v>18.399999999999999</v>
      </c>
      <c r="BB94" s="18">
        <v>342.3</v>
      </c>
      <c r="BC94" s="18">
        <v>0</v>
      </c>
      <c r="BD94" s="18">
        <v>79.7</v>
      </c>
      <c r="BE94" s="19">
        <v>-21</v>
      </c>
      <c r="BF94" s="20" t="s">
        <v>3</v>
      </c>
      <c r="BG94" s="21"/>
      <c r="BH94" s="5">
        <v>1965</v>
      </c>
      <c r="BI94" s="7" t="s">
        <v>3</v>
      </c>
      <c r="BJ94" s="7" t="s">
        <v>3</v>
      </c>
      <c r="BK94" s="7" t="s">
        <v>3</v>
      </c>
      <c r="BL94" s="7" t="s">
        <v>3</v>
      </c>
      <c r="BM94" s="7" t="s">
        <v>3</v>
      </c>
      <c r="BN94" s="7" t="s">
        <v>3</v>
      </c>
      <c r="BO94" s="7" t="s">
        <v>3</v>
      </c>
      <c r="BP94" s="7" t="s">
        <v>3</v>
      </c>
      <c r="BQ94" s="7" t="s">
        <v>3</v>
      </c>
      <c r="BR94" s="7" t="s">
        <v>3</v>
      </c>
      <c r="BS94" s="7" t="s">
        <v>3</v>
      </c>
      <c r="BT94" s="7" t="s">
        <v>3</v>
      </c>
      <c r="BU94" s="7" t="s">
        <v>3</v>
      </c>
      <c r="BV94" s="7" t="s">
        <v>3</v>
      </c>
      <c r="BW94" s="7" t="s">
        <v>3</v>
      </c>
      <c r="BX94" s="7" t="s">
        <v>3</v>
      </c>
      <c r="BY94" s="76"/>
      <c r="BZ94" s="5">
        <v>1965</v>
      </c>
      <c r="CA94" s="7" t="s">
        <v>3</v>
      </c>
      <c r="CB94" s="7" t="s">
        <v>3</v>
      </c>
      <c r="CC94" s="7" t="s">
        <v>3</v>
      </c>
      <c r="CD94" s="7" t="s">
        <v>3</v>
      </c>
      <c r="CE94" s="7" t="s">
        <v>3</v>
      </c>
      <c r="CF94" s="7" t="s">
        <v>3</v>
      </c>
      <c r="CG94" s="7" t="s">
        <v>3</v>
      </c>
      <c r="CH94" s="7" t="s">
        <v>3</v>
      </c>
      <c r="CI94" s="7" t="s">
        <v>3</v>
      </c>
      <c r="CJ94" s="7" t="s">
        <v>3</v>
      </c>
      <c r="CK94" s="7" t="s">
        <v>3</v>
      </c>
      <c r="CL94" s="7" t="s">
        <v>3</v>
      </c>
      <c r="CM94" s="7" t="s">
        <v>3</v>
      </c>
      <c r="CN94" s="7" t="s">
        <v>3</v>
      </c>
      <c r="CO94" s="7" t="s">
        <v>3</v>
      </c>
      <c r="CP94" s="7" t="s">
        <v>3</v>
      </c>
    </row>
    <row r="95" spans="1:94" x14ac:dyDescent="0.3">
      <c r="A95" s="8">
        <f t="shared" si="11"/>
        <v>-1.2434497875801753E-14</v>
      </c>
      <c r="B95" s="8">
        <f t="shared" si="8"/>
        <v>0</v>
      </c>
      <c r="C95" s="8">
        <f t="shared" si="12"/>
        <v>-0.1000000000000334</v>
      </c>
      <c r="D95" s="8">
        <f t="shared" si="9"/>
        <v>0</v>
      </c>
      <c r="E95" s="9">
        <f t="shared" si="10"/>
        <v>5.6843418860808015E-14</v>
      </c>
      <c r="F95" s="5">
        <v>1966</v>
      </c>
      <c r="G95" s="220">
        <f t="shared" si="31"/>
        <v>-477.8</v>
      </c>
      <c r="H95" s="220">
        <f t="shared" si="31"/>
        <v>2241.9</v>
      </c>
      <c r="I95" s="221">
        <f t="shared" si="31"/>
        <v>1235.4000000000001</v>
      </c>
      <c r="J95" s="220">
        <f t="shared" si="31"/>
        <v>839.7</v>
      </c>
      <c r="K95" s="220">
        <f t="shared" si="31"/>
        <v>136.19999999999999</v>
      </c>
      <c r="L95" s="220">
        <f t="shared" si="31"/>
        <v>30.7</v>
      </c>
      <c r="M95" s="107">
        <f t="shared" si="31"/>
        <v>2719.7</v>
      </c>
      <c r="N95" s="107">
        <f t="shared" si="31"/>
        <v>1668.8</v>
      </c>
      <c r="O95" s="107">
        <f t="shared" si="31"/>
        <v>624.09999999999991</v>
      </c>
      <c r="P95" s="107">
        <f t="shared" si="31"/>
        <v>407.8</v>
      </c>
      <c r="Q95" s="107">
        <f t="shared" si="31"/>
        <v>19</v>
      </c>
      <c r="R95" s="107">
        <f t="shared" si="31"/>
        <v>527</v>
      </c>
      <c r="S95" s="107">
        <f t="shared" si="31"/>
        <v>0</v>
      </c>
      <c r="T95" s="107">
        <f t="shared" si="31"/>
        <v>-43.1</v>
      </c>
      <c r="U95" s="107">
        <f t="shared" si="31"/>
        <v>6.1</v>
      </c>
      <c r="V95" s="108">
        <v>0</v>
      </c>
      <c r="W95" s="11"/>
      <c r="X95" s="5">
        <v>1966</v>
      </c>
      <c r="Y95" s="6" t="s">
        <v>3</v>
      </c>
      <c r="Z95" s="6" t="s">
        <v>3</v>
      </c>
      <c r="AA95" s="6" t="s">
        <v>3</v>
      </c>
      <c r="AB95" s="6" t="s">
        <v>3</v>
      </c>
      <c r="AC95" s="6" t="s">
        <v>3</v>
      </c>
      <c r="AD95" s="6" t="s">
        <v>3</v>
      </c>
      <c r="AE95" s="6" t="s">
        <v>3</v>
      </c>
      <c r="AF95" s="6" t="s">
        <v>3</v>
      </c>
      <c r="AG95" s="6" t="s">
        <v>3</v>
      </c>
      <c r="AH95" s="6" t="s">
        <v>3</v>
      </c>
      <c r="AI95" s="6" t="s">
        <v>3</v>
      </c>
      <c r="AJ95" s="6" t="s">
        <v>3</v>
      </c>
      <c r="AK95" s="6" t="s">
        <v>3</v>
      </c>
      <c r="AL95" s="6" t="s">
        <v>3</v>
      </c>
      <c r="AM95" s="6" t="s">
        <v>3</v>
      </c>
      <c r="AN95" s="6" t="s">
        <v>3</v>
      </c>
      <c r="AO95" s="6"/>
      <c r="AP95" s="5">
        <v>1966</v>
      </c>
      <c r="AQ95" s="18">
        <v>-477.8</v>
      </c>
      <c r="AR95" s="18">
        <v>2241.9</v>
      </c>
      <c r="AS95" s="18">
        <v>1235.4000000000001</v>
      </c>
      <c r="AT95" s="18">
        <v>839.7</v>
      </c>
      <c r="AU95" s="18">
        <v>136.19999999999999</v>
      </c>
      <c r="AV95" s="18">
        <v>30.7</v>
      </c>
      <c r="AW95" s="18">
        <v>2719.7</v>
      </c>
      <c r="AX95" s="18">
        <v>1668.8</v>
      </c>
      <c r="AY95" s="18">
        <v>624.09999999999991</v>
      </c>
      <c r="AZ95" s="18">
        <v>407.8</v>
      </c>
      <c r="BA95" s="18">
        <v>19</v>
      </c>
      <c r="BB95" s="18">
        <v>527</v>
      </c>
      <c r="BC95" s="18">
        <v>0</v>
      </c>
      <c r="BD95" s="18">
        <v>-43.1</v>
      </c>
      <c r="BE95" s="19">
        <v>6.1</v>
      </c>
      <c r="BF95" s="20" t="s">
        <v>3</v>
      </c>
      <c r="BG95" s="21"/>
      <c r="BH95" s="5">
        <v>1966</v>
      </c>
      <c r="BI95" s="7" t="s">
        <v>3</v>
      </c>
      <c r="BJ95" s="7" t="s">
        <v>3</v>
      </c>
      <c r="BK95" s="7" t="s">
        <v>3</v>
      </c>
      <c r="BL95" s="7" t="s">
        <v>3</v>
      </c>
      <c r="BM95" s="7" t="s">
        <v>3</v>
      </c>
      <c r="BN95" s="7" t="s">
        <v>3</v>
      </c>
      <c r="BO95" s="7" t="s">
        <v>3</v>
      </c>
      <c r="BP95" s="7" t="s">
        <v>3</v>
      </c>
      <c r="BQ95" s="7" t="s">
        <v>3</v>
      </c>
      <c r="BR95" s="7" t="s">
        <v>3</v>
      </c>
      <c r="BS95" s="7" t="s">
        <v>3</v>
      </c>
      <c r="BT95" s="7" t="s">
        <v>3</v>
      </c>
      <c r="BU95" s="7" t="s">
        <v>3</v>
      </c>
      <c r="BV95" s="7" t="s">
        <v>3</v>
      </c>
      <c r="BW95" s="7" t="s">
        <v>3</v>
      </c>
      <c r="BX95" s="7" t="s">
        <v>3</v>
      </c>
      <c r="BY95" s="76"/>
      <c r="BZ95" s="5">
        <v>1966</v>
      </c>
      <c r="CA95" s="7" t="s">
        <v>3</v>
      </c>
      <c r="CB95" s="7" t="s">
        <v>3</v>
      </c>
      <c r="CC95" s="7" t="s">
        <v>3</v>
      </c>
      <c r="CD95" s="7" t="s">
        <v>3</v>
      </c>
      <c r="CE95" s="7" t="s">
        <v>3</v>
      </c>
      <c r="CF95" s="7" t="s">
        <v>3</v>
      </c>
      <c r="CG95" s="7" t="s">
        <v>3</v>
      </c>
      <c r="CH95" s="7" t="s">
        <v>3</v>
      </c>
      <c r="CI95" s="7" t="s">
        <v>3</v>
      </c>
      <c r="CJ95" s="7" t="s">
        <v>3</v>
      </c>
      <c r="CK95" s="7" t="s">
        <v>3</v>
      </c>
      <c r="CL95" s="7" t="s">
        <v>3</v>
      </c>
      <c r="CM95" s="7" t="s">
        <v>3</v>
      </c>
      <c r="CN95" s="7" t="s">
        <v>3</v>
      </c>
      <c r="CO95" s="7" t="s">
        <v>3</v>
      </c>
      <c r="CP95" s="7" t="s">
        <v>3</v>
      </c>
    </row>
    <row r="96" spans="1:94" x14ac:dyDescent="0.3">
      <c r="A96" s="8">
        <f t="shared" si="11"/>
        <v>9.9999999999958789E-2</v>
      </c>
      <c r="B96" s="8">
        <f t="shared" si="8"/>
        <v>-9.9999999999909051E-2</v>
      </c>
      <c r="C96" s="8">
        <f t="shared" si="12"/>
        <v>-0.10000000000003695</v>
      </c>
      <c r="D96" s="8">
        <f t="shared" si="9"/>
        <v>0</v>
      </c>
      <c r="E96" s="9">
        <f t="shared" si="10"/>
        <v>-0.10000000000002274</v>
      </c>
      <c r="F96" s="5">
        <v>1967</v>
      </c>
      <c r="G96" s="220">
        <f t="shared" ref="G96:U108" si="32">AQ96</f>
        <v>-603</v>
      </c>
      <c r="H96" s="220">
        <f t="shared" si="32"/>
        <v>2309.8000000000002</v>
      </c>
      <c r="I96" s="221">
        <f t="shared" si="32"/>
        <v>1228.6000000000001</v>
      </c>
      <c r="J96" s="220">
        <f t="shared" si="32"/>
        <v>917.40000000000009</v>
      </c>
      <c r="K96" s="220">
        <f t="shared" si="32"/>
        <v>126.6</v>
      </c>
      <c r="L96" s="220">
        <f t="shared" si="32"/>
        <v>37.299999999999997</v>
      </c>
      <c r="M96" s="107">
        <f t="shared" si="32"/>
        <v>2912.9</v>
      </c>
      <c r="N96" s="107">
        <f t="shared" si="32"/>
        <v>1755.2</v>
      </c>
      <c r="O96" s="107">
        <f t="shared" si="32"/>
        <v>667.1</v>
      </c>
      <c r="P96" s="107">
        <f t="shared" si="32"/>
        <v>474</v>
      </c>
      <c r="Q96" s="107">
        <f t="shared" si="32"/>
        <v>16.600000000000001</v>
      </c>
      <c r="R96" s="107">
        <f t="shared" si="32"/>
        <v>647.29999999999995</v>
      </c>
      <c r="S96" s="107">
        <f t="shared" si="32"/>
        <v>0</v>
      </c>
      <c r="T96" s="107">
        <f t="shared" si="32"/>
        <v>-4.4000000000000004</v>
      </c>
      <c r="U96" s="107">
        <f t="shared" si="32"/>
        <v>39.799999999999997</v>
      </c>
      <c r="V96" s="108">
        <v>0</v>
      </c>
      <c r="W96" s="11"/>
      <c r="X96" s="5">
        <v>1967</v>
      </c>
      <c r="Y96" s="6" t="s">
        <v>3</v>
      </c>
      <c r="Z96" s="6" t="s">
        <v>3</v>
      </c>
      <c r="AA96" s="6" t="s">
        <v>3</v>
      </c>
      <c r="AB96" s="6" t="s">
        <v>3</v>
      </c>
      <c r="AC96" s="6" t="s">
        <v>3</v>
      </c>
      <c r="AD96" s="6" t="s">
        <v>3</v>
      </c>
      <c r="AE96" s="6" t="s">
        <v>3</v>
      </c>
      <c r="AF96" s="6" t="s">
        <v>3</v>
      </c>
      <c r="AG96" s="6" t="s">
        <v>3</v>
      </c>
      <c r="AH96" s="6" t="s">
        <v>3</v>
      </c>
      <c r="AI96" s="6" t="s">
        <v>3</v>
      </c>
      <c r="AJ96" s="6" t="s">
        <v>3</v>
      </c>
      <c r="AK96" s="6" t="s">
        <v>3</v>
      </c>
      <c r="AL96" s="6" t="s">
        <v>3</v>
      </c>
      <c r="AM96" s="6" t="s">
        <v>3</v>
      </c>
      <c r="AN96" s="6" t="s">
        <v>3</v>
      </c>
      <c r="AO96" s="6"/>
      <c r="AP96" s="5">
        <v>1967</v>
      </c>
      <c r="AQ96" s="18">
        <v>-603</v>
      </c>
      <c r="AR96" s="18">
        <v>2309.8000000000002</v>
      </c>
      <c r="AS96" s="18">
        <v>1228.6000000000001</v>
      </c>
      <c r="AT96" s="18">
        <v>917.40000000000009</v>
      </c>
      <c r="AU96" s="18">
        <v>126.6</v>
      </c>
      <c r="AV96" s="18">
        <v>37.299999999999997</v>
      </c>
      <c r="AW96" s="18">
        <v>2912.9</v>
      </c>
      <c r="AX96" s="18">
        <v>1755.2</v>
      </c>
      <c r="AY96" s="18">
        <v>667.1</v>
      </c>
      <c r="AZ96" s="18">
        <v>474</v>
      </c>
      <c r="BA96" s="18">
        <v>16.600000000000001</v>
      </c>
      <c r="BB96" s="18">
        <v>647.29999999999995</v>
      </c>
      <c r="BC96" s="18">
        <v>0</v>
      </c>
      <c r="BD96" s="18">
        <v>-4.4000000000000004</v>
      </c>
      <c r="BE96" s="19">
        <v>39.799999999999997</v>
      </c>
      <c r="BF96" s="20" t="s">
        <v>3</v>
      </c>
      <c r="BG96" s="21"/>
      <c r="BH96" s="5">
        <v>1967</v>
      </c>
      <c r="BI96" s="7" t="s">
        <v>3</v>
      </c>
      <c r="BJ96" s="7" t="s">
        <v>3</v>
      </c>
      <c r="BK96" s="7" t="s">
        <v>3</v>
      </c>
      <c r="BL96" s="7" t="s">
        <v>3</v>
      </c>
      <c r="BM96" s="7" t="s">
        <v>3</v>
      </c>
      <c r="BN96" s="7" t="s">
        <v>3</v>
      </c>
      <c r="BO96" s="7" t="s">
        <v>3</v>
      </c>
      <c r="BP96" s="7" t="s">
        <v>3</v>
      </c>
      <c r="BQ96" s="7" t="s">
        <v>3</v>
      </c>
      <c r="BR96" s="7" t="s">
        <v>3</v>
      </c>
      <c r="BS96" s="7" t="s">
        <v>3</v>
      </c>
      <c r="BT96" s="7" t="s">
        <v>3</v>
      </c>
      <c r="BU96" s="7" t="s">
        <v>3</v>
      </c>
      <c r="BV96" s="7" t="s">
        <v>3</v>
      </c>
      <c r="BW96" s="7" t="s">
        <v>3</v>
      </c>
      <c r="BX96" s="7" t="s">
        <v>3</v>
      </c>
      <c r="BY96" s="76"/>
      <c r="BZ96" s="5">
        <v>1967</v>
      </c>
      <c r="CA96" s="7" t="s">
        <v>3</v>
      </c>
      <c r="CB96" s="7" t="s">
        <v>3</v>
      </c>
      <c r="CC96" s="7" t="s">
        <v>3</v>
      </c>
      <c r="CD96" s="7" t="s">
        <v>3</v>
      </c>
      <c r="CE96" s="7" t="s">
        <v>3</v>
      </c>
      <c r="CF96" s="7" t="s">
        <v>3</v>
      </c>
      <c r="CG96" s="7" t="s">
        <v>3</v>
      </c>
      <c r="CH96" s="7" t="s">
        <v>3</v>
      </c>
      <c r="CI96" s="7" t="s">
        <v>3</v>
      </c>
      <c r="CJ96" s="7" t="s">
        <v>3</v>
      </c>
      <c r="CK96" s="7" t="s">
        <v>3</v>
      </c>
      <c r="CL96" s="7" t="s">
        <v>3</v>
      </c>
      <c r="CM96" s="7" t="s">
        <v>3</v>
      </c>
      <c r="CN96" s="7" t="s">
        <v>3</v>
      </c>
      <c r="CO96" s="7" t="s">
        <v>3</v>
      </c>
      <c r="CP96" s="7" t="s">
        <v>3</v>
      </c>
    </row>
    <row r="97" spans="1:94" x14ac:dyDescent="0.3">
      <c r="A97" s="8">
        <f t="shared" si="11"/>
        <v>0</v>
      </c>
      <c r="B97" s="8">
        <f t="shared" si="8"/>
        <v>0</v>
      </c>
      <c r="C97" s="8">
        <f t="shared" si="12"/>
        <v>0</v>
      </c>
      <c r="D97" s="8">
        <f t="shared" si="9"/>
        <v>9.9999999999909051E-2</v>
      </c>
      <c r="E97" s="9">
        <f t="shared" si="10"/>
        <v>0</v>
      </c>
      <c r="F97" s="5">
        <v>1968</v>
      </c>
      <c r="G97" s="220">
        <f t="shared" si="32"/>
        <v>-775.4</v>
      </c>
      <c r="H97" s="220">
        <f t="shared" si="32"/>
        <v>2537.1999999999998</v>
      </c>
      <c r="I97" s="221">
        <f t="shared" si="32"/>
        <v>1276.0999999999999</v>
      </c>
      <c r="J97" s="220">
        <f t="shared" si="32"/>
        <v>1080.0999999999999</v>
      </c>
      <c r="K97" s="220">
        <f t="shared" si="32"/>
        <v>137.5</v>
      </c>
      <c r="L97" s="220">
        <f t="shared" si="32"/>
        <v>43.5</v>
      </c>
      <c r="M97" s="107">
        <f t="shared" si="32"/>
        <v>3312.6</v>
      </c>
      <c r="N97" s="107">
        <f t="shared" si="32"/>
        <v>1936.8</v>
      </c>
      <c r="O97" s="107">
        <f t="shared" si="32"/>
        <v>796.8</v>
      </c>
      <c r="P97" s="107">
        <f t="shared" si="32"/>
        <v>564.40000000000009</v>
      </c>
      <c r="Q97" s="107">
        <f t="shared" si="32"/>
        <v>14.7</v>
      </c>
      <c r="R97" s="107">
        <f t="shared" si="32"/>
        <v>513.79999999999995</v>
      </c>
      <c r="S97" s="107">
        <f t="shared" si="32"/>
        <v>0</v>
      </c>
      <c r="T97" s="107">
        <f t="shared" si="32"/>
        <v>310.60000000000002</v>
      </c>
      <c r="U97" s="107">
        <f t="shared" si="32"/>
        <v>49</v>
      </c>
      <c r="V97" s="108">
        <v>0</v>
      </c>
      <c r="W97" s="11"/>
      <c r="X97" s="5">
        <v>1968</v>
      </c>
      <c r="Y97" s="6" t="s">
        <v>3</v>
      </c>
      <c r="Z97" s="6" t="s">
        <v>3</v>
      </c>
      <c r="AA97" s="6" t="s">
        <v>3</v>
      </c>
      <c r="AB97" s="6" t="s">
        <v>3</v>
      </c>
      <c r="AC97" s="6" t="s">
        <v>3</v>
      </c>
      <c r="AD97" s="6" t="s">
        <v>3</v>
      </c>
      <c r="AE97" s="6" t="s">
        <v>3</v>
      </c>
      <c r="AF97" s="6" t="s">
        <v>3</v>
      </c>
      <c r="AG97" s="6" t="s">
        <v>3</v>
      </c>
      <c r="AH97" s="6" t="s">
        <v>3</v>
      </c>
      <c r="AI97" s="6" t="s">
        <v>3</v>
      </c>
      <c r="AJ97" s="6" t="s">
        <v>3</v>
      </c>
      <c r="AK97" s="6" t="s">
        <v>3</v>
      </c>
      <c r="AL97" s="6" t="s">
        <v>3</v>
      </c>
      <c r="AM97" s="6" t="s">
        <v>3</v>
      </c>
      <c r="AN97" s="6" t="s">
        <v>3</v>
      </c>
      <c r="AO97" s="6"/>
      <c r="AP97" s="5">
        <v>1968</v>
      </c>
      <c r="AQ97" s="18">
        <v>-775.4</v>
      </c>
      <c r="AR97" s="18">
        <v>2537.1999999999998</v>
      </c>
      <c r="AS97" s="18">
        <v>1276.0999999999999</v>
      </c>
      <c r="AT97" s="18">
        <v>1080.0999999999999</v>
      </c>
      <c r="AU97" s="18">
        <v>137.5</v>
      </c>
      <c r="AV97" s="18">
        <v>43.5</v>
      </c>
      <c r="AW97" s="18">
        <v>3312.6</v>
      </c>
      <c r="AX97" s="18">
        <v>1936.8</v>
      </c>
      <c r="AY97" s="18">
        <v>796.8</v>
      </c>
      <c r="AZ97" s="18">
        <v>564.40000000000009</v>
      </c>
      <c r="BA97" s="18">
        <v>14.7</v>
      </c>
      <c r="BB97" s="18">
        <v>513.79999999999995</v>
      </c>
      <c r="BC97" s="18">
        <v>0</v>
      </c>
      <c r="BD97" s="18">
        <v>310.60000000000002</v>
      </c>
      <c r="BE97" s="19">
        <v>49</v>
      </c>
      <c r="BF97" s="20" t="s">
        <v>3</v>
      </c>
      <c r="BG97" s="21"/>
      <c r="BH97" s="5">
        <v>1968</v>
      </c>
      <c r="BI97" s="7" t="s">
        <v>3</v>
      </c>
      <c r="BJ97" s="7" t="s">
        <v>3</v>
      </c>
      <c r="BK97" s="7" t="s">
        <v>3</v>
      </c>
      <c r="BL97" s="7" t="s">
        <v>3</v>
      </c>
      <c r="BM97" s="7" t="s">
        <v>3</v>
      </c>
      <c r="BN97" s="7" t="s">
        <v>3</v>
      </c>
      <c r="BO97" s="7" t="s">
        <v>3</v>
      </c>
      <c r="BP97" s="7" t="s">
        <v>3</v>
      </c>
      <c r="BQ97" s="7" t="s">
        <v>3</v>
      </c>
      <c r="BR97" s="7" t="s">
        <v>3</v>
      </c>
      <c r="BS97" s="7" t="s">
        <v>3</v>
      </c>
      <c r="BT97" s="7" t="s">
        <v>3</v>
      </c>
      <c r="BU97" s="7" t="s">
        <v>3</v>
      </c>
      <c r="BV97" s="7" t="s">
        <v>3</v>
      </c>
      <c r="BW97" s="7" t="s">
        <v>3</v>
      </c>
      <c r="BX97" s="7" t="s">
        <v>3</v>
      </c>
      <c r="BY97" s="76"/>
      <c r="BZ97" s="5">
        <v>1968</v>
      </c>
      <c r="CA97" s="7" t="s">
        <v>3</v>
      </c>
      <c r="CB97" s="7" t="s">
        <v>3</v>
      </c>
      <c r="CC97" s="7" t="s">
        <v>3</v>
      </c>
      <c r="CD97" s="7" t="s">
        <v>3</v>
      </c>
      <c r="CE97" s="7" t="s">
        <v>3</v>
      </c>
      <c r="CF97" s="7" t="s">
        <v>3</v>
      </c>
      <c r="CG97" s="7" t="s">
        <v>3</v>
      </c>
      <c r="CH97" s="7" t="s">
        <v>3</v>
      </c>
      <c r="CI97" s="7" t="s">
        <v>3</v>
      </c>
      <c r="CJ97" s="7" t="s">
        <v>3</v>
      </c>
      <c r="CK97" s="7" t="s">
        <v>3</v>
      </c>
      <c r="CL97" s="7" t="s">
        <v>3</v>
      </c>
      <c r="CM97" s="7" t="s">
        <v>3</v>
      </c>
      <c r="CN97" s="7" t="s">
        <v>3</v>
      </c>
      <c r="CO97" s="7" t="s">
        <v>3</v>
      </c>
      <c r="CP97" s="7" t="s">
        <v>3</v>
      </c>
    </row>
    <row r="98" spans="1:94" x14ac:dyDescent="0.3">
      <c r="A98" s="8">
        <f t="shared" si="11"/>
        <v>4.9737991503207013E-14</v>
      </c>
      <c r="B98" s="8">
        <f t="shared" si="8"/>
        <v>0</v>
      </c>
      <c r="C98" s="8">
        <f t="shared" si="12"/>
        <v>0.20000000000018048</v>
      </c>
      <c r="D98" s="8">
        <f t="shared" si="9"/>
        <v>0</v>
      </c>
      <c r="E98" s="9">
        <f t="shared" si="10"/>
        <v>-1.1368683772161603E-13</v>
      </c>
      <c r="F98" s="5">
        <v>1969</v>
      </c>
      <c r="G98" s="220">
        <f t="shared" si="32"/>
        <v>-708.4</v>
      </c>
      <c r="H98" s="220">
        <f t="shared" si="32"/>
        <v>2853.3</v>
      </c>
      <c r="I98" s="221">
        <f t="shared" si="32"/>
        <v>1470.3</v>
      </c>
      <c r="J98" s="220">
        <f t="shared" si="32"/>
        <v>1168.2</v>
      </c>
      <c r="K98" s="220">
        <f t="shared" si="32"/>
        <v>164.5</v>
      </c>
      <c r="L98" s="220">
        <f t="shared" si="32"/>
        <v>50.1</v>
      </c>
      <c r="M98" s="107">
        <f t="shared" si="32"/>
        <v>3561.7</v>
      </c>
      <c r="N98" s="107">
        <f t="shared" si="32"/>
        <v>2001.8999999999999</v>
      </c>
      <c r="O98" s="107">
        <f t="shared" si="32"/>
        <v>895.9</v>
      </c>
      <c r="P98" s="107">
        <f t="shared" si="32"/>
        <v>648.6</v>
      </c>
      <c r="Q98" s="107">
        <f t="shared" si="32"/>
        <v>15.3</v>
      </c>
      <c r="R98" s="107">
        <f t="shared" si="32"/>
        <v>665.6</v>
      </c>
      <c r="S98" s="107">
        <f t="shared" si="32"/>
        <v>0</v>
      </c>
      <c r="T98" s="107">
        <f t="shared" si="32"/>
        <v>90.7</v>
      </c>
      <c r="U98" s="107">
        <f t="shared" si="32"/>
        <v>47.9</v>
      </c>
      <c r="V98" s="108">
        <v>0</v>
      </c>
      <c r="W98" s="11"/>
      <c r="X98" s="5">
        <v>1969</v>
      </c>
      <c r="Y98" s="6" t="s">
        <v>3</v>
      </c>
      <c r="Z98" s="6" t="s">
        <v>3</v>
      </c>
      <c r="AA98" s="6" t="s">
        <v>3</v>
      </c>
      <c r="AB98" s="6" t="s">
        <v>3</v>
      </c>
      <c r="AC98" s="6" t="s">
        <v>3</v>
      </c>
      <c r="AD98" s="6" t="s">
        <v>3</v>
      </c>
      <c r="AE98" s="6" t="s">
        <v>3</v>
      </c>
      <c r="AF98" s="6" t="s">
        <v>3</v>
      </c>
      <c r="AG98" s="6" t="s">
        <v>3</v>
      </c>
      <c r="AH98" s="6" t="s">
        <v>3</v>
      </c>
      <c r="AI98" s="6" t="s">
        <v>3</v>
      </c>
      <c r="AJ98" s="6" t="s">
        <v>3</v>
      </c>
      <c r="AK98" s="6" t="s">
        <v>3</v>
      </c>
      <c r="AL98" s="6" t="s">
        <v>3</v>
      </c>
      <c r="AM98" s="6" t="s">
        <v>3</v>
      </c>
      <c r="AN98" s="6" t="s">
        <v>3</v>
      </c>
      <c r="AO98" s="6"/>
      <c r="AP98" s="5">
        <v>1969</v>
      </c>
      <c r="AQ98" s="18">
        <v>-708.4</v>
      </c>
      <c r="AR98" s="18">
        <v>2853.3</v>
      </c>
      <c r="AS98" s="18">
        <v>1470.3</v>
      </c>
      <c r="AT98" s="18">
        <v>1168.2</v>
      </c>
      <c r="AU98" s="18">
        <v>164.5</v>
      </c>
      <c r="AV98" s="18">
        <v>50.1</v>
      </c>
      <c r="AW98" s="18">
        <v>3561.7</v>
      </c>
      <c r="AX98" s="18">
        <v>2001.8999999999999</v>
      </c>
      <c r="AY98" s="18">
        <v>895.9</v>
      </c>
      <c r="AZ98" s="18">
        <v>648.6</v>
      </c>
      <c r="BA98" s="18">
        <v>15.3</v>
      </c>
      <c r="BB98" s="18">
        <v>665.6</v>
      </c>
      <c r="BC98" s="18">
        <v>0</v>
      </c>
      <c r="BD98" s="18">
        <v>90.7</v>
      </c>
      <c r="BE98" s="19">
        <v>47.9</v>
      </c>
      <c r="BF98" s="20" t="s">
        <v>3</v>
      </c>
      <c r="BG98" s="21"/>
      <c r="BH98" s="5">
        <v>1969</v>
      </c>
      <c r="BI98" s="7" t="s">
        <v>3</v>
      </c>
      <c r="BJ98" s="7" t="s">
        <v>3</v>
      </c>
      <c r="BK98" s="7" t="s">
        <v>3</v>
      </c>
      <c r="BL98" s="7" t="s">
        <v>3</v>
      </c>
      <c r="BM98" s="7" t="s">
        <v>3</v>
      </c>
      <c r="BN98" s="7" t="s">
        <v>3</v>
      </c>
      <c r="BO98" s="7" t="s">
        <v>3</v>
      </c>
      <c r="BP98" s="7" t="s">
        <v>3</v>
      </c>
      <c r="BQ98" s="7" t="s">
        <v>3</v>
      </c>
      <c r="BR98" s="7" t="s">
        <v>3</v>
      </c>
      <c r="BS98" s="7" t="s">
        <v>3</v>
      </c>
      <c r="BT98" s="7" t="s">
        <v>3</v>
      </c>
      <c r="BU98" s="7" t="s">
        <v>3</v>
      </c>
      <c r="BV98" s="7" t="s">
        <v>3</v>
      </c>
      <c r="BW98" s="7" t="s">
        <v>3</v>
      </c>
      <c r="BX98" s="7" t="s">
        <v>3</v>
      </c>
      <c r="BY98" s="76"/>
      <c r="BZ98" s="5">
        <v>1969</v>
      </c>
      <c r="CA98" s="7" t="s">
        <v>3</v>
      </c>
      <c r="CB98" s="7" t="s">
        <v>3</v>
      </c>
      <c r="CC98" s="7" t="s">
        <v>3</v>
      </c>
      <c r="CD98" s="7" t="s">
        <v>3</v>
      </c>
      <c r="CE98" s="7" t="s">
        <v>3</v>
      </c>
      <c r="CF98" s="7" t="s">
        <v>3</v>
      </c>
      <c r="CG98" s="7" t="s">
        <v>3</v>
      </c>
      <c r="CH98" s="7" t="s">
        <v>3</v>
      </c>
      <c r="CI98" s="7" t="s">
        <v>3</v>
      </c>
      <c r="CJ98" s="7" t="s">
        <v>3</v>
      </c>
      <c r="CK98" s="7" t="s">
        <v>3</v>
      </c>
      <c r="CL98" s="7" t="s">
        <v>3</v>
      </c>
      <c r="CM98" s="7" t="s">
        <v>3</v>
      </c>
      <c r="CN98" s="7" t="s">
        <v>3</v>
      </c>
      <c r="CO98" s="7" t="s">
        <v>3</v>
      </c>
      <c r="CP98" s="7" t="s">
        <v>3</v>
      </c>
    </row>
    <row r="99" spans="1:94" x14ac:dyDescent="0.3">
      <c r="A99" s="8">
        <f t="shared" si="11"/>
        <v>9.9999999999965894E-2</v>
      </c>
      <c r="B99" s="8">
        <f t="shared" si="8"/>
        <v>-9.9999999999909051E-2</v>
      </c>
      <c r="C99" s="8">
        <f t="shared" si="12"/>
        <v>9.9999999999951683E-2</v>
      </c>
      <c r="D99" s="8">
        <f t="shared" si="9"/>
        <v>-0.1000000000003638</v>
      </c>
      <c r="E99" s="9">
        <f t="shared" si="10"/>
        <v>-0.10000000000004405</v>
      </c>
      <c r="F99" s="5">
        <v>1970</v>
      </c>
      <c r="G99" s="220">
        <f t="shared" si="32"/>
        <v>-1187.9000000000001</v>
      </c>
      <c r="H99" s="220">
        <f t="shared" si="32"/>
        <v>3254.5</v>
      </c>
      <c r="I99" s="221">
        <f t="shared" si="32"/>
        <v>1446.7</v>
      </c>
      <c r="J99" s="220">
        <f t="shared" si="32"/>
        <v>1544.5</v>
      </c>
      <c r="K99" s="220">
        <f t="shared" si="32"/>
        <v>193.4</v>
      </c>
      <c r="L99" s="220">
        <f t="shared" si="32"/>
        <v>69.8</v>
      </c>
      <c r="M99" s="107">
        <f t="shared" si="32"/>
        <v>4442.5</v>
      </c>
      <c r="N99" s="107">
        <f t="shared" si="32"/>
        <v>2353.7000000000003</v>
      </c>
      <c r="O99" s="107">
        <f t="shared" si="32"/>
        <v>1288.5999999999999</v>
      </c>
      <c r="P99" s="107">
        <f t="shared" si="32"/>
        <v>786.2</v>
      </c>
      <c r="Q99" s="107">
        <f t="shared" si="32"/>
        <v>13.9</v>
      </c>
      <c r="R99" s="107">
        <f t="shared" si="32"/>
        <v>848.6</v>
      </c>
      <c r="S99" s="107">
        <f t="shared" si="32"/>
        <v>45.4</v>
      </c>
      <c r="T99" s="107">
        <f t="shared" si="32"/>
        <v>396.1</v>
      </c>
      <c r="U99" s="107">
        <f t="shared" si="32"/>
        <v>102.1</v>
      </c>
      <c r="V99" s="108">
        <v>0</v>
      </c>
      <c r="W99" s="11"/>
      <c r="X99" s="5">
        <v>1970</v>
      </c>
      <c r="Y99" s="6" t="s">
        <v>3</v>
      </c>
      <c r="Z99" s="6" t="s">
        <v>3</v>
      </c>
      <c r="AA99" s="6" t="s">
        <v>3</v>
      </c>
      <c r="AB99" s="6" t="s">
        <v>3</v>
      </c>
      <c r="AC99" s="6" t="s">
        <v>3</v>
      </c>
      <c r="AD99" s="6" t="s">
        <v>3</v>
      </c>
      <c r="AE99" s="6" t="s">
        <v>3</v>
      </c>
      <c r="AF99" s="6" t="s">
        <v>3</v>
      </c>
      <c r="AG99" s="6" t="s">
        <v>3</v>
      </c>
      <c r="AH99" s="6" t="s">
        <v>3</v>
      </c>
      <c r="AI99" s="6" t="s">
        <v>3</v>
      </c>
      <c r="AJ99" s="6" t="s">
        <v>3</v>
      </c>
      <c r="AK99" s="6" t="s">
        <v>3</v>
      </c>
      <c r="AL99" s="6" t="s">
        <v>3</v>
      </c>
      <c r="AM99" s="6" t="s">
        <v>3</v>
      </c>
      <c r="AN99" s="6" t="s">
        <v>3</v>
      </c>
      <c r="AO99" s="6"/>
      <c r="AP99" s="5">
        <v>1970</v>
      </c>
      <c r="AQ99" s="18">
        <v>-1187.9000000000001</v>
      </c>
      <c r="AR99" s="18">
        <v>3254.5</v>
      </c>
      <c r="AS99" s="18">
        <v>1446.7</v>
      </c>
      <c r="AT99" s="18">
        <v>1544.5</v>
      </c>
      <c r="AU99" s="18">
        <v>193.4</v>
      </c>
      <c r="AV99" s="18">
        <v>69.8</v>
      </c>
      <c r="AW99" s="18">
        <v>4442.5</v>
      </c>
      <c r="AX99" s="18">
        <v>2353.7000000000003</v>
      </c>
      <c r="AY99" s="18">
        <v>1288.5999999999999</v>
      </c>
      <c r="AZ99" s="18">
        <v>786.2</v>
      </c>
      <c r="BA99" s="18">
        <v>13.9</v>
      </c>
      <c r="BB99" s="18">
        <v>848.6</v>
      </c>
      <c r="BC99" s="18">
        <v>45.4</v>
      </c>
      <c r="BD99" s="18">
        <v>396.1</v>
      </c>
      <c r="BE99" s="19">
        <v>102.1</v>
      </c>
      <c r="BF99" s="20" t="s">
        <v>3</v>
      </c>
      <c r="BG99" s="21"/>
      <c r="BH99" s="5">
        <v>1970</v>
      </c>
      <c r="BI99" s="7" t="s">
        <v>3</v>
      </c>
      <c r="BJ99" s="7" t="s">
        <v>3</v>
      </c>
      <c r="BK99" s="7" t="s">
        <v>3</v>
      </c>
      <c r="BL99" s="7" t="s">
        <v>3</v>
      </c>
      <c r="BM99" s="7" t="s">
        <v>3</v>
      </c>
      <c r="BN99" s="7" t="s">
        <v>3</v>
      </c>
      <c r="BO99" s="7" t="s">
        <v>3</v>
      </c>
      <c r="BP99" s="7" t="s">
        <v>3</v>
      </c>
      <c r="BQ99" s="7" t="s">
        <v>3</v>
      </c>
      <c r="BR99" s="7" t="s">
        <v>3</v>
      </c>
      <c r="BS99" s="7" t="s">
        <v>3</v>
      </c>
      <c r="BT99" s="7" t="s">
        <v>3</v>
      </c>
      <c r="BU99" s="7" t="s">
        <v>3</v>
      </c>
      <c r="BV99" s="7" t="s">
        <v>3</v>
      </c>
      <c r="BW99" s="7" t="s">
        <v>3</v>
      </c>
      <c r="BX99" s="7" t="s">
        <v>3</v>
      </c>
      <c r="BY99" s="76"/>
      <c r="BZ99" s="5">
        <v>1970</v>
      </c>
      <c r="CA99" s="7" t="s">
        <v>3</v>
      </c>
      <c r="CB99" s="7" t="s">
        <v>3</v>
      </c>
      <c r="CC99" s="7" t="s">
        <v>3</v>
      </c>
      <c r="CD99" s="7" t="s">
        <v>3</v>
      </c>
      <c r="CE99" s="7" t="s">
        <v>3</v>
      </c>
      <c r="CF99" s="7" t="s">
        <v>3</v>
      </c>
      <c r="CG99" s="7" t="s">
        <v>3</v>
      </c>
      <c r="CH99" s="7" t="s">
        <v>3</v>
      </c>
      <c r="CI99" s="7" t="s">
        <v>3</v>
      </c>
      <c r="CJ99" s="7" t="s">
        <v>3</v>
      </c>
      <c r="CK99" s="7" t="s">
        <v>3</v>
      </c>
      <c r="CL99" s="7" t="s">
        <v>3</v>
      </c>
      <c r="CM99" s="7" t="s">
        <v>3</v>
      </c>
      <c r="CN99" s="7" t="s">
        <v>3</v>
      </c>
      <c r="CO99" s="7" t="s">
        <v>3</v>
      </c>
      <c r="CP99" s="7" t="s">
        <v>3</v>
      </c>
    </row>
    <row r="100" spans="1:94" x14ac:dyDescent="0.3">
      <c r="A100" s="8">
        <f>G100+R100+T100+ S100-U100-V100</f>
        <v>-9.9999999999937472E-2</v>
      </c>
      <c r="B100" s="8">
        <f t="shared" si="8"/>
        <v>0</v>
      </c>
      <c r="C100" s="8">
        <f t="shared" si="12"/>
        <v>1.9895196601282805E-13</v>
      </c>
      <c r="D100" s="8">
        <f t="shared" si="9"/>
        <v>0</v>
      </c>
      <c r="E100" s="9">
        <f t="shared" si="10"/>
        <v>0.10000000000004405</v>
      </c>
      <c r="F100" s="5">
        <v>1971</v>
      </c>
      <c r="G100" s="220">
        <f t="shared" si="32"/>
        <v>-928.9</v>
      </c>
      <c r="H100" s="220">
        <f t="shared" si="32"/>
        <v>3532</v>
      </c>
      <c r="I100" s="221">
        <f t="shared" si="32"/>
        <v>1521.8</v>
      </c>
      <c r="J100" s="220">
        <f t="shared" si="32"/>
        <v>1733.3999999999999</v>
      </c>
      <c r="K100" s="220">
        <f t="shared" si="32"/>
        <v>205.7</v>
      </c>
      <c r="L100" s="220">
        <f t="shared" si="32"/>
        <v>71.099999999999994</v>
      </c>
      <c r="M100" s="107">
        <f t="shared" si="32"/>
        <v>4460.8999999999996</v>
      </c>
      <c r="N100" s="107">
        <f t="shared" si="32"/>
        <v>2272.6999999999998</v>
      </c>
      <c r="O100" s="107">
        <f t="shared" si="32"/>
        <v>1341.7</v>
      </c>
      <c r="P100" s="107">
        <f t="shared" si="32"/>
        <v>833</v>
      </c>
      <c r="Q100" s="107">
        <f t="shared" si="32"/>
        <v>13.5</v>
      </c>
      <c r="R100" s="107">
        <f t="shared" si="32"/>
        <v>895.7</v>
      </c>
      <c r="S100" s="107">
        <f t="shared" si="32"/>
        <v>39.6</v>
      </c>
      <c r="T100" s="107">
        <f t="shared" si="32"/>
        <v>193.5</v>
      </c>
      <c r="U100" s="107">
        <f t="shared" si="32"/>
        <v>200</v>
      </c>
      <c r="V100" s="108">
        <v>0</v>
      </c>
      <c r="W100" s="11"/>
      <c r="X100" s="5">
        <v>1971</v>
      </c>
      <c r="Y100" s="6" t="s">
        <v>3</v>
      </c>
      <c r="Z100" s="6" t="s">
        <v>3</v>
      </c>
      <c r="AA100" s="6" t="s">
        <v>3</v>
      </c>
      <c r="AB100" s="6" t="s">
        <v>3</v>
      </c>
      <c r="AC100" s="6" t="s">
        <v>3</v>
      </c>
      <c r="AD100" s="6" t="s">
        <v>3</v>
      </c>
      <c r="AE100" s="6" t="s">
        <v>3</v>
      </c>
      <c r="AF100" s="6" t="s">
        <v>3</v>
      </c>
      <c r="AG100" s="6" t="s">
        <v>3</v>
      </c>
      <c r="AH100" s="6" t="s">
        <v>3</v>
      </c>
      <c r="AI100" s="6" t="s">
        <v>3</v>
      </c>
      <c r="AJ100" s="6" t="s">
        <v>3</v>
      </c>
      <c r="AK100" s="6" t="s">
        <v>3</v>
      </c>
      <c r="AL100" s="6" t="s">
        <v>3</v>
      </c>
      <c r="AM100" s="6" t="s">
        <v>3</v>
      </c>
      <c r="AN100" s="6" t="s">
        <v>3</v>
      </c>
      <c r="AO100" s="6"/>
      <c r="AP100" s="5">
        <v>1971</v>
      </c>
      <c r="AQ100" s="18">
        <v>-928.9</v>
      </c>
      <c r="AR100" s="18">
        <v>3532</v>
      </c>
      <c r="AS100" s="18">
        <v>1521.8</v>
      </c>
      <c r="AT100" s="18">
        <v>1733.3999999999999</v>
      </c>
      <c r="AU100" s="18">
        <v>205.7</v>
      </c>
      <c r="AV100" s="18">
        <v>71.099999999999994</v>
      </c>
      <c r="AW100" s="18">
        <v>4460.8999999999996</v>
      </c>
      <c r="AX100" s="18">
        <v>2272.6999999999998</v>
      </c>
      <c r="AY100" s="18">
        <v>1341.7</v>
      </c>
      <c r="AZ100" s="18">
        <v>833</v>
      </c>
      <c r="BA100" s="18">
        <v>13.5</v>
      </c>
      <c r="BB100" s="18">
        <v>895.7</v>
      </c>
      <c r="BC100" s="18">
        <v>39.6</v>
      </c>
      <c r="BD100" s="18">
        <v>193.5</v>
      </c>
      <c r="BE100" s="19">
        <v>200</v>
      </c>
      <c r="BF100" s="20" t="s">
        <v>3</v>
      </c>
      <c r="BG100" s="21"/>
      <c r="BH100" s="5">
        <v>1971</v>
      </c>
      <c r="BI100" s="7" t="s">
        <v>3</v>
      </c>
      <c r="BJ100" s="7" t="s">
        <v>3</v>
      </c>
      <c r="BK100" s="7" t="s">
        <v>3</v>
      </c>
      <c r="BL100" s="7" t="s">
        <v>3</v>
      </c>
      <c r="BM100" s="7" t="s">
        <v>3</v>
      </c>
      <c r="BN100" s="7" t="s">
        <v>3</v>
      </c>
      <c r="BO100" s="7" t="s">
        <v>3</v>
      </c>
      <c r="BP100" s="7" t="s">
        <v>3</v>
      </c>
      <c r="BQ100" s="7" t="s">
        <v>3</v>
      </c>
      <c r="BR100" s="7" t="s">
        <v>3</v>
      </c>
      <c r="BS100" s="7" t="s">
        <v>3</v>
      </c>
      <c r="BT100" s="7" t="s">
        <v>3</v>
      </c>
      <c r="BU100" s="7" t="s">
        <v>3</v>
      </c>
      <c r="BV100" s="7" t="s">
        <v>3</v>
      </c>
      <c r="BW100" s="7" t="s">
        <v>3</v>
      </c>
      <c r="BX100" s="7" t="s">
        <v>3</v>
      </c>
      <c r="BY100" s="76"/>
      <c r="BZ100" s="5">
        <v>1971</v>
      </c>
      <c r="CA100" s="7" t="s">
        <v>3</v>
      </c>
      <c r="CB100" s="7" t="s">
        <v>3</v>
      </c>
      <c r="CC100" s="7" t="s">
        <v>3</v>
      </c>
      <c r="CD100" s="7" t="s">
        <v>3</v>
      </c>
      <c r="CE100" s="7" t="s">
        <v>3</v>
      </c>
      <c r="CF100" s="7" t="s">
        <v>3</v>
      </c>
      <c r="CG100" s="7" t="s">
        <v>3</v>
      </c>
      <c r="CH100" s="7" t="s">
        <v>3</v>
      </c>
      <c r="CI100" s="7" t="s">
        <v>3</v>
      </c>
      <c r="CJ100" s="7" t="s">
        <v>3</v>
      </c>
      <c r="CK100" s="7" t="s">
        <v>3</v>
      </c>
      <c r="CL100" s="7" t="s">
        <v>3</v>
      </c>
      <c r="CM100" s="7" t="s">
        <v>3</v>
      </c>
      <c r="CN100" s="7" t="s">
        <v>3</v>
      </c>
      <c r="CO100" s="7" t="s">
        <v>3</v>
      </c>
      <c r="CP100" s="7" t="s">
        <v>3</v>
      </c>
    </row>
    <row r="101" spans="1:94" x14ac:dyDescent="0.3">
      <c r="A101" s="8">
        <f t="shared" si="11"/>
        <v>0</v>
      </c>
      <c r="B101" s="8">
        <f t="shared" si="8"/>
        <v>0</v>
      </c>
      <c r="C101" s="8">
        <f t="shared" si="12"/>
        <v>-0.10000000000029274</v>
      </c>
      <c r="D101" s="8">
        <f t="shared" si="9"/>
        <v>0.10000000000127329</v>
      </c>
      <c r="E101" s="9">
        <f t="shared" si="10"/>
        <v>4.2632564145606011E-14</v>
      </c>
      <c r="F101" s="5">
        <v>1972</v>
      </c>
      <c r="G101" s="220">
        <f t="shared" si="32"/>
        <v>-1005.7</v>
      </c>
      <c r="H101" s="220">
        <f t="shared" si="32"/>
        <v>4280.2</v>
      </c>
      <c r="I101" s="221">
        <f t="shared" si="32"/>
        <v>1886.8000000000002</v>
      </c>
      <c r="J101" s="220">
        <f t="shared" si="32"/>
        <v>1993.6</v>
      </c>
      <c r="K101" s="220">
        <f t="shared" si="32"/>
        <v>320.10000000000002</v>
      </c>
      <c r="L101" s="220">
        <f t="shared" si="32"/>
        <v>79.8</v>
      </c>
      <c r="M101" s="107">
        <f t="shared" si="32"/>
        <v>5285.9</v>
      </c>
      <c r="N101" s="107">
        <f t="shared" si="32"/>
        <v>2799.4</v>
      </c>
      <c r="O101" s="107">
        <f t="shared" si="32"/>
        <v>1524.7</v>
      </c>
      <c r="P101" s="107">
        <f t="shared" si="32"/>
        <v>949.3</v>
      </c>
      <c r="Q101" s="107">
        <f t="shared" si="32"/>
        <v>12.6</v>
      </c>
      <c r="R101" s="107">
        <f t="shared" si="32"/>
        <v>432.5</v>
      </c>
      <c r="S101" s="107">
        <f t="shared" si="32"/>
        <v>39.200000000000003</v>
      </c>
      <c r="T101" s="107">
        <f t="shared" si="32"/>
        <v>798.7</v>
      </c>
      <c r="U101" s="107">
        <f t="shared" si="32"/>
        <v>264.7</v>
      </c>
      <c r="V101" s="108">
        <v>0</v>
      </c>
      <c r="W101" s="11"/>
      <c r="X101" s="5">
        <v>1972</v>
      </c>
      <c r="Y101" s="6" t="s">
        <v>3</v>
      </c>
      <c r="Z101" s="6" t="s">
        <v>3</v>
      </c>
      <c r="AA101" s="6" t="s">
        <v>3</v>
      </c>
      <c r="AB101" s="6" t="s">
        <v>3</v>
      </c>
      <c r="AC101" s="6" t="s">
        <v>3</v>
      </c>
      <c r="AD101" s="6" t="s">
        <v>3</v>
      </c>
      <c r="AE101" s="6" t="s">
        <v>3</v>
      </c>
      <c r="AF101" s="6" t="s">
        <v>3</v>
      </c>
      <c r="AG101" s="6" t="s">
        <v>3</v>
      </c>
      <c r="AH101" s="6" t="s">
        <v>3</v>
      </c>
      <c r="AI101" s="6" t="s">
        <v>3</v>
      </c>
      <c r="AJ101" s="6" t="s">
        <v>3</v>
      </c>
      <c r="AK101" s="6" t="s">
        <v>3</v>
      </c>
      <c r="AL101" s="6" t="s">
        <v>3</v>
      </c>
      <c r="AM101" s="6" t="s">
        <v>3</v>
      </c>
      <c r="AN101" s="6" t="s">
        <v>3</v>
      </c>
      <c r="AO101" s="6"/>
      <c r="AP101" s="5">
        <v>1972</v>
      </c>
      <c r="AQ101" s="18">
        <v>-1005.7</v>
      </c>
      <c r="AR101" s="18">
        <v>4280.2</v>
      </c>
      <c r="AS101" s="18">
        <v>1886.8000000000002</v>
      </c>
      <c r="AT101" s="18">
        <v>1993.6</v>
      </c>
      <c r="AU101" s="18">
        <v>320.10000000000002</v>
      </c>
      <c r="AV101" s="18">
        <v>79.8</v>
      </c>
      <c r="AW101" s="18">
        <v>5285.9</v>
      </c>
      <c r="AX101" s="18">
        <v>2799.4</v>
      </c>
      <c r="AY101" s="18">
        <v>1524.7</v>
      </c>
      <c r="AZ101" s="18">
        <v>949.3</v>
      </c>
      <c r="BA101" s="18">
        <v>12.6</v>
      </c>
      <c r="BB101" s="18">
        <v>432.5</v>
      </c>
      <c r="BC101" s="18">
        <v>39.200000000000003</v>
      </c>
      <c r="BD101" s="18">
        <v>798.7</v>
      </c>
      <c r="BE101" s="19">
        <v>264.7</v>
      </c>
      <c r="BF101" s="20" t="s">
        <v>3</v>
      </c>
      <c r="BG101" s="21"/>
      <c r="BH101" s="5">
        <v>1972</v>
      </c>
      <c r="BI101" s="7" t="s">
        <v>3</v>
      </c>
      <c r="BJ101" s="7" t="s">
        <v>3</v>
      </c>
      <c r="BK101" s="7" t="s">
        <v>3</v>
      </c>
      <c r="BL101" s="7" t="s">
        <v>3</v>
      </c>
      <c r="BM101" s="7" t="s">
        <v>3</v>
      </c>
      <c r="BN101" s="7" t="s">
        <v>3</v>
      </c>
      <c r="BO101" s="7" t="s">
        <v>3</v>
      </c>
      <c r="BP101" s="7" t="s">
        <v>3</v>
      </c>
      <c r="BQ101" s="7" t="s">
        <v>3</v>
      </c>
      <c r="BR101" s="7" t="s">
        <v>3</v>
      </c>
      <c r="BS101" s="7" t="s">
        <v>3</v>
      </c>
      <c r="BT101" s="7" t="s">
        <v>3</v>
      </c>
      <c r="BU101" s="7" t="s">
        <v>3</v>
      </c>
      <c r="BV101" s="7" t="s">
        <v>3</v>
      </c>
      <c r="BW101" s="7" t="s">
        <v>3</v>
      </c>
      <c r="BX101" s="7" t="s">
        <v>3</v>
      </c>
      <c r="BY101" s="76"/>
      <c r="BZ101" s="5">
        <v>1972</v>
      </c>
      <c r="CA101" s="7" t="s">
        <v>3</v>
      </c>
      <c r="CB101" s="7" t="s">
        <v>3</v>
      </c>
      <c r="CC101" s="7" t="s">
        <v>3</v>
      </c>
      <c r="CD101" s="7" t="s">
        <v>3</v>
      </c>
      <c r="CE101" s="7" t="s">
        <v>3</v>
      </c>
      <c r="CF101" s="7" t="s">
        <v>3</v>
      </c>
      <c r="CG101" s="7" t="s">
        <v>3</v>
      </c>
      <c r="CH101" s="7" t="s">
        <v>3</v>
      </c>
      <c r="CI101" s="7" t="s">
        <v>3</v>
      </c>
      <c r="CJ101" s="7" t="s">
        <v>3</v>
      </c>
      <c r="CK101" s="7" t="s">
        <v>3</v>
      </c>
      <c r="CL101" s="7" t="s">
        <v>3</v>
      </c>
      <c r="CM101" s="7" t="s">
        <v>3</v>
      </c>
      <c r="CN101" s="7" t="s">
        <v>3</v>
      </c>
      <c r="CO101" s="7" t="s">
        <v>3</v>
      </c>
      <c r="CP101" s="7" t="s">
        <v>3</v>
      </c>
    </row>
    <row r="102" spans="1:94" x14ac:dyDescent="0.3">
      <c r="A102" s="8">
        <f t="shared" si="11"/>
        <v>-0.10000000000012221</v>
      </c>
      <c r="B102" s="8">
        <f t="shared" si="8"/>
        <v>9.999999999922693E-2</v>
      </c>
      <c r="C102" s="8">
        <f t="shared" si="12"/>
        <v>9.9999999999681677E-2</v>
      </c>
      <c r="D102" s="8">
        <f t="shared" si="9"/>
        <v>0</v>
      </c>
      <c r="E102" s="9">
        <f t="shared" si="10"/>
        <v>0.10000000000013642</v>
      </c>
      <c r="F102" s="5">
        <v>1973</v>
      </c>
      <c r="G102" s="220">
        <f t="shared" si="32"/>
        <v>-1528.8</v>
      </c>
      <c r="H102" s="220">
        <f t="shared" si="32"/>
        <v>5405.9</v>
      </c>
      <c r="I102" s="221">
        <f t="shared" si="32"/>
        <v>2399.2999999999997</v>
      </c>
      <c r="J102" s="220">
        <f t="shared" si="32"/>
        <v>2393.3000000000002</v>
      </c>
      <c r="K102" s="220">
        <f t="shared" si="32"/>
        <v>523.70000000000005</v>
      </c>
      <c r="L102" s="220">
        <f t="shared" si="32"/>
        <v>89.5</v>
      </c>
      <c r="M102" s="107">
        <f t="shared" si="32"/>
        <v>6934.6</v>
      </c>
      <c r="N102" s="107">
        <f t="shared" si="32"/>
        <v>3937.4</v>
      </c>
      <c r="O102" s="107">
        <f t="shared" si="32"/>
        <v>1825.3000000000002</v>
      </c>
      <c r="P102" s="107">
        <f t="shared" si="32"/>
        <v>1155.4000000000001</v>
      </c>
      <c r="Q102" s="107">
        <f t="shared" si="32"/>
        <v>16.5</v>
      </c>
      <c r="R102" s="107">
        <f t="shared" si="32"/>
        <v>2051.1999999999998</v>
      </c>
      <c r="S102" s="107">
        <f t="shared" si="32"/>
        <v>0</v>
      </c>
      <c r="T102" s="107">
        <f t="shared" si="32"/>
        <v>-400.2</v>
      </c>
      <c r="U102" s="107">
        <f t="shared" si="32"/>
        <v>122.3</v>
      </c>
      <c r="V102" s="108">
        <v>0</v>
      </c>
      <c r="W102" s="11"/>
      <c r="X102" s="5">
        <v>1973</v>
      </c>
      <c r="Y102" s="6" t="s">
        <v>3</v>
      </c>
      <c r="Z102" s="6" t="s">
        <v>3</v>
      </c>
      <c r="AA102" s="6" t="s">
        <v>3</v>
      </c>
      <c r="AB102" s="6" t="s">
        <v>3</v>
      </c>
      <c r="AC102" s="6" t="s">
        <v>3</v>
      </c>
      <c r="AD102" s="6" t="s">
        <v>3</v>
      </c>
      <c r="AE102" s="6" t="s">
        <v>3</v>
      </c>
      <c r="AF102" s="6" t="s">
        <v>3</v>
      </c>
      <c r="AG102" s="6" t="s">
        <v>3</v>
      </c>
      <c r="AH102" s="6" t="s">
        <v>3</v>
      </c>
      <c r="AI102" s="6" t="s">
        <v>3</v>
      </c>
      <c r="AJ102" s="6" t="s">
        <v>3</v>
      </c>
      <c r="AK102" s="6" t="s">
        <v>3</v>
      </c>
      <c r="AL102" s="6" t="s">
        <v>3</v>
      </c>
      <c r="AM102" s="6" t="s">
        <v>3</v>
      </c>
      <c r="AN102" s="6" t="s">
        <v>3</v>
      </c>
      <c r="AO102" s="6"/>
      <c r="AP102" s="5">
        <v>1973</v>
      </c>
      <c r="AQ102" s="18">
        <v>-1528.8</v>
      </c>
      <c r="AR102" s="18">
        <v>5405.9</v>
      </c>
      <c r="AS102" s="18">
        <v>2399.2999999999997</v>
      </c>
      <c r="AT102" s="18">
        <v>2393.3000000000002</v>
      </c>
      <c r="AU102" s="18">
        <v>523.70000000000005</v>
      </c>
      <c r="AV102" s="18">
        <v>89.5</v>
      </c>
      <c r="AW102" s="18">
        <v>6934.6</v>
      </c>
      <c r="AX102" s="18">
        <v>3937.4</v>
      </c>
      <c r="AY102" s="18">
        <v>1825.3000000000002</v>
      </c>
      <c r="AZ102" s="18">
        <v>1155.4000000000001</v>
      </c>
      <c r="BA102" s="18">
        <v>16.5</v>
      </c>
      <c r="BB102" s="18">
        <v>2051.1999999999998</v>
      </c>
      <c r="BC102" s="18">
        <v>0</v>
      </c>
      <c r="BD102" s="18">
        <v>-400.2</v>
      </c>
      <c r="BE102" s="19">
        <v>122.3</v>
      </c>
      <c r="BF102" s="20" t="s">
        <v>3</v>
      </c>
      <c r="BG102" s="21"/>
      <c r="BH102" s="5">
        <v>1973</v>
      </c>
      <c r="BI102" s="7" t="s">
        <v>3</v>
      </c>
      <c r="BJ102" s="7" t="s">
        <v>3</v>
      </c>
      <c r="BK102" s="7" t="s">
        <v>3</v>
      </c>
      <c r="BL102" s="7" t="s">
        <v>3</v>
      </c>
      <c r="BM102" s="7" t="s">
        <v>3</v>
      </c>
      <c r="BN102" s="7" t="s">
        <v>3</v>
      </c>
      <c r="BO102" s="7" t="s">
        <v>3</v>
      </c>
      <c r="BP102" s="7" t="s">
        <v>3</v>
      </c>
      <c r="BQ102" s="7" t="s">
        <v>3</v>
      </c>
      <c r="BR102" s="7" t="s">
        <v>3</v>
      </c>
      <c r="BS102" s="7" t="s">
        <v>3</v>
      </c>
      <c r="BT102" s="7" t="s">
        <v>3</v>
      </c>
      <c r="BU102" s="7" t="s">
        <v>3</v>
      </c>
      <c r="BV102" s="7" t="s">
        <v>3</v>
      </c>
      <c r="BW102" s="7" t="s">
        <v>3</v>
      </c>
      <c r="BX102" s="7" t="s">
        <v>3</v>
      </c>
      <c r="BY102" s="76"/>
      <c r="BZ102" s="5">
        <v>1973</v>
      </c>
      <c r="CA102" s="7" t="s">
        <v>3</v>
      </c>
      <c r="CB102" s="7" t="s">
        <v>3</v>
      </c>
      <c r="CC102" s="7" t="s">
        <v>3</v>
      </c>
      <c r="CD102" s="7" t="s">
        <v>3</v>
      </c>
      <c r="CE102" s="7" t="s">
        <v>3</v>
      </c>
      <c r="CF102" s="7" t="s">
        <v>3</v>
      </c>
      <c r="CG102" s="7" t="s">
        <v>3</v>
      </c>
      <c r="CH102" s="7" t="s">
        <v>3</v>
      </c>
      <c r="CI102" s="7" t="s">
        <v>3</v>
      </c>
      <c r="CJ102" s="7" t="s">
        <v>3</v>
      </c>
      <c r="CK102" s="7" t="s">
        <v>3</v>
      </c>
      <c r="CL102" s="7" t="s">
        <v>3</v>
      </c>
      <c r="CM102" s="7" t="s">
        <v>3</v>
      </c>
      <c r="CN102" s="7" t="s">
        <v>3</v>
      </c>
      <c r="CO102" s="7" t="s">
        <v>3</v>
      </c>
      <c r="CP102" s="7" t="s">
        <v>3</v>
      </c>
    </row>
    <row r="103" spans="1:94" x14ac:dyDescent="0.3">
      <c r="A103" s="8">
        <f t="shared" si="11"/>
        <v>-2.1316282072803006E-14</v>
      </c>
      <c r="B103" s="8">
        <f t="shared" si="8"/>
        <v>0.1000000000003638</v>
      </c>
      <c r="C103" s="8">
        <f t="shared" si="12"/>
        <v>0.10000000000042064</v>
      </c>
      <c r="D103" s="8">
        <f t="shared" si="9"/>
        <v>0</v>
      </c>
      <c r="E103" s="9">
        <f t="shared" si="10"/>
        <v>0</v>
      </c>
      <c r="F103" s="5">
        <v>1974</v>
      </c>
      <c r="G103" s="220">
        <f t="shared" si="32"/>
        <v>-3226</v>
      </c>
      <c r="H103" s="220">
        <f t="shared" si="32"/>
        <v>6838.5</v>
      </c>
      <c r="I103" s="221">
        <f t="shared" si="32"/>
        <v>3377.2</v>
      </c>
      <c r="J103" s="220">
        <f t="shared" si="32"/>
        <v>2650.2</v>
      </c>
      <c r="K103" s="220">
        <f t="shared" si="32"/>
        <v>675.3</v>
      </c>
      <c r="L103" s="220">
        <f t="shared" si="32"/>
        <v>135.69999999999999</v>
      </c>
      <c r="M103" s="107">
        <f t="shared" si="32"/>
        <v>10064.4</v>
      </c>
      <c r="N103" s="107">
        <f t="shared" si="32"/>
        <v>6225.5</v>
      </c>
      <c r="O103" s="107">
        <f t="shared" si="32"/>
        <v>2253.9</v>
      </c>
      <c r="P103" s="107">
        <f t="shared" si="32"/>
        <v>1568.1999999999998</v>
      </c>
      <c r="Q103" s="107">
        <f t="shared" si="32"/>
        <v>16.8</v>
      </c>
      <c r="R103" s="107">
        <f t="shared" si="32"/>
        <v>3822.5</v>
      </c>
      <c r="S103" s="107">
        <f t="shared" si="32"/>
        <v>0</v>
      </c>
      <c r="T103" s="107">
        <f t="shared" si="32"/>
        <v>-559.6</v>
      </c>
      <c r="U103" s="107">
        <f t="shared" si="32"/>
        <v>36.9</v>
      </c>
      <c r="V103" s="108">
        <v>0</v>
      </c>
      <c r="W103" s="11"/>
      <c r="X103" s="5">
        <v>1974</v>
      </c>
      <c r="Y103" s="6" t="s">
        <v>3</v>
      </c>
      <c r="Z103" s="6" t="s">
        <v>3</v>
      </c>
      <c r="AA103" s="6" t="s">
        <v>3</v>
      </c>
      <c r="AB103" s="6" t="s">
        <v>3</v>
      </c>
      <c r="AC103" s="6" t="s">
        <v>3</v>
      </c>
      <c r="AD103" s="6" t="s">
        <v>3</v>
      </c>
      <c r="AE103" s="6" t="s">
        <v>3</v>
      </c>
      <c r="AF103" s="6" t="s">
        <v>3</v>
      </c>
      <c r="AG103" s="6" t="s">
        <v>3</v>
      </c>
      <c r="AH103" s="6" t="s">
        <v>3</v>
      </c>
      <c r="AI103" s="6" t="s">
        <v>3</v>
      </c>
      <c r="AJ103" s="6" t="s">
        <v>3</v>
      </c>
      <c r="AK103" s="6" t="s">
        <v>3</v>
      </c>
      <c r="AL103" s="6" t="s">
        <v>3</v>
      </c>
      <c r="AM103" s="6" t="s">
        <v>3</v>
      </c>
      <c r="AN103" s="6" t="s">
        <v>3</v>
      </c>
      <c r="AO103" s="6"/>
      <c r="AP103" s="5">
        <v>1974</v>
      </c>
      <c r="AQ103" s="18">
        <v>-3226</v>
      </c>
      <c r="AR103" s="18">
        <v>6838.5</v>
      </c>
      <c r="AS103" s="18">
        <v>3377.2</v>
      </c>
      <c r="AT103" s="18">
        <v>2650.2</v>
      </c>
      <c r="AU103" s="18">
        <v>675.3</v>
      </c>
      <c r="AV103" s="18">
        <v>135.69999999999999</v>
      </c>
      <c r="AW103" s="18">
        <v>10064.4</v>
      </c>
      <c r="AX103" s="18">
        <v>6225.5</v>
      </c>
      <c r="AY103" s="18">
        <v>2253.9</v>
      </c>
      <c r="AZ103" s="18">
        <v>1568.1999999999998</v>
      </c>
      <c r="BA103" s="18">
        <v>16.8</v>
      </c>
      <c r="BB103" s="18">
        <v>3822.5</v>
      </c>
      <c r="BC103" s="18">
        <v>0</v>
      </c>
      <c r="BD103" s="18">
        <v>-559.6</v>
      </c>
      <c r="BE103" s="19">
        <v>36.9</v>
      </c>
      <c r="BF103" s="20" t="s">
        <v>3</v>
      </c>
      <c r="BG103" s="21"/>
      <c r="BH103" s="5">
        <v>1974</v>
      </c>
      <c r="BI103" s="7" t="s">
        <v>3</v>
      </c>
      <c r="BJ103" s="7" t="s">
        <v>3</v>
      </c>
      <c r="BK103" s="7" t="s">
        <v>3</v>
      </c>
      <c r="BL103" s="7" t="s">
        <v>3</v>
      </c>
      <c r="BM103" s="7" t="s">
        <v>3</v>
      </c>
      <c r="BN103" s="7" t="s">
        <v>3</v>
      </c>
      <c r="BO103" s="7" t="s">
        <v>3</v>
      </c>
      <c r="BP103" s="7" t="s">
        <v>3</v>
      </c>
      <c r="BQ103" s="7" t="s">
        <v>3</v>
      </c>
      <c r="BR103" s="7" t="s">
        <v>3</v>
      </c>
      <c r="BS103" s="7" t="s">
        <v>3</v>
      </c>
      <c r="BT103" s="7" t="s">
        <v>3</v>
      </c>
      <c r="BU103" s="7" t="s">
        <v>3</v>
      </c>
      <c r="BV103" s="7" t="s">
        <v>3</v>
      </c>
      <c r="BW103" s="7" t="s">
        <v>3</v>
      </c>
      <c r="BX103" s="7" t="s">
        <v>3</v>
      </c>
      <c r="BY103" s="76"/>
      <c r="BZ103" s="5">
        <v>1974</v>
      </c>
      <c r="CA103" s="7" t="s">
        <v>3</v>
      </c>
      <c r="CB103" s="7" t="s">
        <v>3</v>
      </c>
      <c r="CC103" s="7" t="s">
        <v>3</v>
      </c>
      <c r="CD103" s="7" t="s">
        <v>3</v>
      </c>
      <c r="CE103" s="7" t="s">
        <v>3</v>
      </c>
      <c r="CF103" s="7" t="s">
        <v>3</v>
      </c>
      <c r="CG103" s="7" t="s">
        <v>3</v>
      </c>
      <c r="CH103" s="7" t="s">
        <v>3</v>
      </c>
      <c r="CI103" s="7" t="s">
        <v>3</v>
      </c>
      <c r="CJ103" s="7" t="s">
        <v>3</v>
      </c>
      <c r="CK103" s="7" t="s">
        <v>3</v>
      </c>
      <c r="CL103" s="7" t="s">
        <v>3</v>
      </c>
      <c r="CM103" s="7" t="s">
        <v>3</v>
      </c>
      <c r="CN103" s="7" t="s">
        <v>3</v>
      </c>
      <c r="CO103" s="7" t="s">
        <v>3</v>
      </c>
      <c r="CP103" s="7" t="s">
        <v>3</v>
      </c>
    </row>
    <row r="104" spans="1:94" x14ac:dyDescent="0.3">
      <c r="A104" s="8">
        <f t="shared" si="11"/>
        <v>-7.673861546209082E-13</v>
      </c>
      <c r="B104" s="8">
        <f t="shared" si="8"/>
        <v>0</v>
      </c>
      <c r="C104" s="8">
        <f t="shared" si="12"/>
        <v>0</v>
      </c>
      <c r="D104" s="8">
        <f t="shared" si="9"/>
        <v>9.9999999998544808E-2</v>
      </c>
      <c r="E104" s="9">
        <f t="shared" si="10"/>
        <v>9.0949470177292824E-13</v>
      </c>
      <c r="F104" s="5">
        <v>1975</v>
      </c>
      <c r="G104" s="220">
        <f t="shared" si="32"/>
        <v>-4442.6000000000004</v>
      </c>
      <c r="H104" s="220">
        <f t="shared" si="32"/>
        <v>7134.8</v>
      </c>
      <c r="I104" s="221">
        <f t="shared" si="32"/>
        <v>3540.6000000000004</v>
      </c>
      <c r="J104" s="220">
        <f t="shared" si="32"/>
        <v>2906.5</v>
      </c>
      <c r="K104" s="220">
        <f t="shared" si="32"/>
        <v>533.1</v>
      </c>
      <c r="L104" s="220">
        <f t="shared" si="32"/>
        <v>154.6</v>
      </c>
      <c r="M104" s="107">
        <f t="shared" si="32"/>
        <v>11577.4</v>
      </c>
      <c r="N104" s="107">
        <f t="shared" si="32"/>
        <v>6732.2999999999993</v>
      </c>
      <c r="O104" s="107">
        <f t="shared" si="32"/>
        <v>2703.1</v>
      </c>
      <c r="P104" s="107">
        <f t="shared" si="32"/>
        <v>2120.6999999999998</v>
      </c>
      <c r="Q104" s="107">
        <f t="shared" si="32"/>
        <v>21.4</v>
      </c>
      <c r="R104" s="107">
        <f t="shared" si="32"/>
        <v>5458.9</v>
      </c>
      <c r="S104" s="107">
        <f t="shared" si="32"/>
        <v>0</v>
      </c>
      <c r="T104" s="107">
        <f t="shared" si="32"/>
        <v>-851.2</v>
      </c>
      <c r="U104" s="107">
        <f t="shared" si="32"/>
        <v>165.1</v>
      </c>
      <c r="V104" s="108">
        <v>0</v>
      </c>
      <c r="W104" s="11"/>
      <c r="X104" s="5">
        <v>1975</v>
      </c>
      <c r="Y104" s="6" t="s">
        <v>3</v>
      </c>
      <c r="Z104" s="6" t="s">
        <v>3</v>
      </c>
      <c r="AA104" s="6" t="s">
        <v>3</v>
      </c>
      <c r="AB104" s="6" t="s">
        <v>3</v>
      </c>
      <c r="AC104" s="6" t="s">
        <v>3</v>
      </c>
      <c r="AD104" s="6" t="s">
        <v>3</v>
      </c>
      <c r="AE104" s="6" t="s">
        <v>3</v>
      </c>
      <c r="AF104" s="6" t="s">
        <v>3</v>
      </c>
      <c r="AG104" s="6" t="s">
        <v>3</v>
      </c>
      <c r="AH104" s="6" t="s">
        <v>3</v>
      </c>
      <c r="AI104" s="6" t="s">
        <v>3</v>
      </c>
      <c r="AJ104" s="6" t="s">
        <v>3</v>
      </c>
      <c r="AK104" s="6" t="s">
        <v>3</v>
      </c>
      <c r="AL104" s="6" t="s">
        <v>3</v>
      </c>
      <c r="AM104" s="6" t="s">
        <v>3</v>
      </c>
      <c r="AN104" s="6" t="s">
        <v>3</v>
      </c>
      <c r="AO104" s="6"/>
      <c r="AP104" s="5">
        <v>1975</v>
      </c>
      <c r="AQ104" s="18">
        <v>-4442.6000000000004</v>
      </c>
      <c r="AR104" s="18">
        <v>7134.8</v>
      </c>
      <c r="AS104" s="18">
        <v>3540.6000000000004</v>
      </c>
      <c r="AT104" s="18">
        <v>2906.5</v>
      </c>
      <c r="AU104" s="18">
        <v>533.1</v>
      </c>
      <c r="AV104" s="18">
        <v>154.6</v>
      </c>
      <c r="AW104" s="18">
        <v>11577.4</v>
      </c>
      <c r="AX104" s="18">
        <v>6732.2999999999993</v>
      </c>
      <c r="AY104" s="18">
        <v>2703.1</v>
      </c>
      <c r="AZ104" s="18">
        <v>2120.6999999999998</v>
      </c>
      <c r="BA104" s="18">
        <v>21.4</v>
      </c>
      <c r="BB104" s="18">
        <v>5458.9</v>
      </c>
      <c r="BC104" s="18">
        <v>0</v>
      </c>
      <c r="BD104" s="18">
        <v>-851.2</v>
      </c>
      <c r="BE104" s="19">
        <v>165.1</v>
      </c>
      <c r="BF104" s="20" t="s">
        <v>3</v>
      </c>
      <c r="BG104" s="21"/>
      <c r="BH104" s="5">
        <v>1975</v>
      </c>
      <c r="BI104" s="7" t="s">
        <v>3</v>
      </c>
      <c r="BJ104" s="7" t="s">
        <v>3</v>
      </c>
      <c r="BK104" s="7" t="s">
        <v>3</v>
      </c>
      <c r="BL104" s="7" t="s">
        <v>3</v>
      </c>
      <c r="BM104" s="7" t="s">
        <v>3</v>
      </c>
      <c r="BN104" s="7" t="s">
        <v>3</v>
      </c>
      <c r="BO104" s="7" t="s">
        <v>3</v>
      </c>
      <c r="BP104" s="7" t="s">
        <v>3</v>
      </c>
      <c r="BQ104" s="7" t="s">
        <v>3</v>
      </c>
      <c r="BR104" s="7" t="s">
        <v>3</v>
      </c>
      <c r="BS104" s="7" t="s">
        <v>3</v>
      </c>
      <c r="BT104" s="7" t="s">
        <v>3</v>
      </c>
      <c r="BU104" s="7" t="s">
        <v>3</v>
      </c>
      <c r="BV104" s="7" t="s">
        <v>3</v>
      </c>
      <c r="BW104" s="7" t="s">
        <v>3</v>
      </c>
      <c r="BX104" s="7" t="s">
        <v>3</v>
      </c>
      <c r="BY104" s="76"/>
      <c r="BZ104" s="5">
        <v>1975</v>
      </c>
      <c r="CA104" s="7" t="s">
        <v>3</v>
      </c>
      <c r="CB104" s="7" t="s">
        <v>3</v>
      </c>
      <c r="CC104" s="7" t="s">
        <v>3</v>
      </c>
      <c r="CD104" s="7" t="s">
        <v>3</v>
      </c>
      <c r="CE104" s="7" t="s">
        <v>3</v>
      </c>
      <c r="CF104" s="7" t="s">
        <v>3</v>
      </c>
      <c r="CG104" s="7" t="s">
        <v>3</v>
      </c>
      <c r="CH104" s="7" t="s">
        <v>3</v>
      </c>
      <c r="CI104" s="7" t="s">
        <v>3</v>
      </c>
      <c r="CJ104" s="7" t="s">
        <v>3</v>
      </c>
      <c r="CK104" s="7" t="s">
        <v>3</v>
      </c>
      <c r="CL104" s="7" t="s">
        <v>3</v>
      </c>
      <c r="CM104" s="7" t="s">
        <v>3</v>
      </c>
      <c r="CN104" s="7" t="s">
        <v>3</v>
      </c>
      <c r="CO104" s="7" t="s">
        <v>3</v>
      </c>
      <c r="CP104" s="7" t="s">
        <v>3</v>
      </c>
    </row>
    <row r="105" spans="1:94" x14ac:dyDescent="0.3">
      <c r="A105" s="8">
        <f>G105+R105+T105+ S105-U105-V105</f>
        <v>-0.10000000000025011</v>
      </c>
      <c r="B105" s="8">
        <f t="shared" si="8"/>
        <v>0</v>
      </c>
      <c r="C105" s="8">
        <f t="shared" si="12"/>
        <v>-9.9999999998942712E-2</v>
      </c>
      <c r="D105" s="8">
        <f t="shared" si="9"/>
        <v>0</v>
      </c>
      <c r="E105" s="9">
        <f>U105-G105-(R105+T105)-S105+V105</f>
        <v>9.9999999999909051E-2</v>
      </c>
      <c r="F105" s="5">
        <v>1976</v>
      </c>
      <c r="G105" s="220">
        <f t="shared" si="32"/>
        <v>-3683.3</v>
      </c>
      <c r="H105" s="220">
        <f t="shared" si="32"/>
        <v>8277.2000000000007</v>
      </c>
      <c r="I105" s="221">
        <f t="shared" si="32"/>
        <v>4181.3999999999996</v>
      </c>
      <c r="J105" s="220">
        <f t="shared" si="32"/>
        <v>3286.9</v>
      </c>
      <c r="K105" s="220">
        <f t="shared" si="32"/>
        <v>631.79999999999995</v>
      </c>
      <c r="L105" s="220">
        <f t="shared" si="32"/>
        <v>177.2</v>
      </c>
      <c r="M105" s="107">
        <f t="shared" si="32"/>
        <v>11960.5</v>
      </c>
      <c r="N105" s="107">
        <f t="shared" si="32"/>
        <v>6428.5999999999995</v>
      </c>
      <c r="O105" s="107">
        <f t="shared" si="32"/>
        <v>2915</v>
      </c>
      <c r="P105" s="107">
        <f t="shared" si="32"/>
        <v>2594.3000000000002</v>
      </c>
      <c r="Q105" s="107">
        <f t="shared" si="32"/>
        <v>22.6</v>
      </c>
      <c r="R105" s="107">
        <f t="shared" si="32"/>
        <v>5070</v>
      </c>
      <c r="S105" s="107">
        <f t="shared" si="32"/>
        <v>0</v>
      </c>
      <c r="T105" s="107">
        <f t="shared" si="32"/>
        <v>-1707.7</v>
      </c>
      <c r="U105" s="107">
        <f t="shared" si="32"/>
        <v>-320.89999999999998</v>
      </c>
      <c r="V105" s="108">
        <v>0</v>
      </c>
      <c r="W105" s="11"/>
      <c r="X105" s="5">
        <v>1976</v>
      </c>
      <c r="Y105" s="6" t="s">
        <v>3</v>
      </c>
      <c r="Z105" s="6" t="s">
        <v>3</v>
      </c>
      <c r="AA105" s="6" t="s">
        <v>3</v>
      </c>
      <c r="AB105" s="6" t="s">
        <v>3</v>
      </c>
      <c r="AC105" s="6" t="s">
        <v>3</v>
      </c>
      <c r="AD105" s="6" t="s">
        <v>3</v>
      </c>
      <c r="AE105" s="6" t="s">
        <v>3</v>
      </c>
      <c r="AF105" s="6" t="s">
        <v>3</v>
      </c>
      <c r="AG105" s="6" t="s">
        <v>3</v>
      </c>
      <c r="AH105" s="6" t="s">
        <v>3</v>
      </c>
      <c r="AI105" s="6" t="s">
        <v>3</v>
      </c>
      <c r="AJ105" s="6" t="s">
        <v>3</v>
      </c>
      <c r="AK105" s="6" t="s">
        <v>3</v>
      </c>
      <c r="AL105" s="6" t="s">
        <v>3</v>
      </c>
      <c r="AM105" s="6" t="s">
        <v>3</v>
      </c>
      <c r="AN105" s="6" t="s">
        <v>3</v>
      </c>
      <c r="AO105" s="6"/>
      <c r="AP105" s="5">
        <v>1976</v>
      </c>
      <c r="AQ105" s="18">
        <v>-3683.3</v>
      </c>
      <c r="AR105" s="18">
        <v>8277.2000000000007</v>
      </c>
      <c r="AS105" s="18">
        <v>4181.3999999999996</v>
      </c>
      <c r="AT105" s="18">
        <v>3286.9</v>
      </c>
      <c r="AU105" s="18">
        <v>631.79999999999995</v>
      </c>
      <c r="AV105" s="18">
        <v>177.2</v>
      </c>
      <c r="AW105" s="18">
        <v>11960.5</v>
      </c>
      <c r="AX105" s="18">
        <v>6428.5999999999995</v>
      </c>
      <c r="AY105" s="18">
        <v>2915</v>
      </c>
      <c r="AZ105" s="18">
        <v>2594.3000000000002</v>
      </c>
      <c r="BA105" s="18">
        <v>22.6</v>
      </c>
      <c r="BB105" s="18">
        <v>5070</v>
      </c>
      <c r="BC105" s="18">
        <v>0</v>
      </c>
      <c r="BD105" s="18">
        <v>-1707.7</v>
      </c>
      <c r="BE105" s="19">
        <v>-320.89999999999998</v>
      </c>
      <c r="BF105" s="20" t="s">
        <v>3</v>
      </c>
      <c r="BG105" s="21"/>
      <c r="BH105" s="5">
        <v>1976</v>
      </c>
      <c r="BI105" s="7" t="s">
        <v>3</v>
      </c>
      <c r="BJ105" s="7" t="s">
        <v>3</v>
      </c>
      <c r="BK105" s="7" t="s">
        <v>3</v>
      </c>
      <c r="BL105" s="7" t="s">
        <v>3</v>
      </c>
      <c r="BM105" s="7" t="s">
        <v>3</v>
      </c>
      <c r="BN105" s="7" t="s">
        <v>3</v>
      </c>
      <c r="BO105" s="7" t="s">
        <v>3</v>
      </c>
      <c r="BP105" s="7" t="s">
        <v>3</v>
      </c>
      <c r="BQ105" s="7" t="s">
        <v>3</v>
      </c>
      <c r="BR105" s="7" t="s">
        <v>3</v>
      </c>
      <c r="BS105" s="7" t="s">
        <v>3</v>
      </c>
      <c r="BT105" s="7" t="s">
        <v>3</v>
      </c>
      <c r="BU105" s="7" t="s">
        <v>3</v>
      </c>
      <c r="BV105" s="7" t="s">
        <v>3</v>
      </c>
      <c r="BW105" s="7" t="s">
        <v>3</v>
      </c>
      <c r="BX105" s="7" t="s">
        <v>3</v>
      </c>
      <c r="BY105" s="76"/>
      <c r="BZ105" s="5">
        <v>1976</v>
      </c>
      <c r="CA105" s="7" t="s">
        <v>3</v>
      </c>
      <c r="CB105" s="7" t="s">
        <v>3</v>
      </c>
      <c r="CC105" s="7" t="s">
        <v>3</v>
      </c>
      <c r="CD105" s="7" t="s">
        <v>3</v>
      </c>
      <c r="CE105" s="7" t="s">
        <v>3</v>
      </c>
      <c r="CF105" s="7" t="s">
        <v>3</v>
      </c>
      <c r="CG105" s="7" t="s">
        <v>3</v>
      </c>
      <c r="CH105" s="7" t="s">
        <v>3</v>
      </c>
      <c r="CI105" s="7" t="s">
        <v>3</v>
      </c>
      <c r="CJ105" s="7" t="s">
        <v>3</v>
      </c>
      <c r="CK105" s="7" t="s">
        <v>3</v>
      </c>
      <c r="CL105" s="7" t="s">
        <v>3</v>
      </c>
      <c r="CM105" s="7" t="s">
        <v>3</v>
      </c>
      <c r="CN105" s="7" t="s">
        <v>3</v>
      </c>
      <c r="CO105" s="7" t="s">
        <v>3</v>
      </c>
      <c r="CP105" s="7" t="s">
        <v>3</v>
      </c>
    </row>
    <row r="106" spans="1:94" x14ac:dyDescent="0.3">
      <c r="A106" s="8">
        <f t="shared" si="11"/>
        <v>-1.1368683772161603E-13</v>
      </c>
      <c r="B106" s="8">
        <f t="shared" si="8"/>
        <v>0</v>
      </c>
      <c r="C106" s="8">
        <f t="shared" si="12"/>
        <v>9.9999999999511147E-2</v>
      </c>
      <c r="D106" s="8">
        <f t="shared" si="9"/>
        <v>-0.1000000000003638</v>
      </c>
      <c r="E106" s="9">
        <f t="shared" si="10"/>
        <v>0</v>
      </c>
      <c r="F106" s="5">
        <v>1977</v>
      </c>
      <c r="G106" s="220">
        <f t="shared" si="32"/>
        <v>-1596.4</v>
      </c>
      <c r="H106" s="220">
        <f t="shared" si="32"/>
        <v>9177.1</v>
      </c>
      <c r="I106" s="221">
        <f t="shared" si="32"/>
        <v>5193.0000000000009</v>
      </c>
      <c r="J106" s="220">
        <f t="shared" si="32"/>
        <v>3149</v>
      </c>
      <c r="K106" s="220">
        <f t="shared" si="32"/>
        <v>641.29999999999995</v>
      </c>
      <c r="L106" s="220">
        <f t="shared" si="32"/>
        <v>193.7</v>
      </c>
      <c r="M106" s="107">
        <f t="shared" si="32"/>
        <v>10773.5</v>
      </c>
      <c r="N106" s="107">
        <f t="shared" si="32"/>
        <v>5735.6</v>
      </c>
      <c r="O106" s="107">
        <f t="shared" si="32"/>
        <v>2327.5</v>
      </c>
      <c r="P106" s="107">
        <f t="shared" si="32"/>
        <v>2686.9</v>
      </c>
      <c r="Q106" s="107">
        <f t="shared" si="32"/>
        <v>23.4</v>
      </c>
      <c r="R106" s="107">
        <f t="shared" si="32"/>
        <v>2276</v>
      </c>
      <c r="S106" s="107">
        <f t="shared" si="32"/>
        <v>0</v>
      </c>
      <c r="T106" s="107">
        <f t="shared" si="32"/>
        <v>-22.5</v>
      </c>
      <c r="U106" s="107">
        <f t="shared" si="32"/>
        <v>657.1</v>
      </c>
      <c r="V106" s="108">
        <v>0</v>
      </c>
      <c r="W106" s="11"/>
      <c r="X106" s="5">
        <v>1977</v>
      </c>
      <c r="Y106" s="6" t="s">
        <v>3</v>
      </c>
      <c r="Z106" s="6" t="s">
        <v>3</v>
      </c>
      <c r="AA106" s="6" t="s">
        <v>3</v>
      </c>
      <c r="AB106" s="6" t="s">
        <v>3</v>
      </c>
      <c r="AC106" s="6" t="s">
        <v>3</v>
      </c>
      <c r="AD106" s="6" t="s">
        <v>3</v>
      </c>
      <c r="AE106" s="6" t="s">
        <v>3</v>
      </c>
      <c r="AF106" s="6" t="s">
        <v>3</v>
      </c>
      <c r="AG106" s="6" t="s">
        <v>3</v>
      </c>
      <c r="AH106" s="6" t="s">
        <v>3</v>
      </c>
      <c r="AI106" s="6" t="s">
        <v>3</v>
      </c>
      <c r="AJ106" s="6" t="s">
        <v>3</v>
      </c>
      <c r="AK106" s="6" t="s">
        <v>3</v>
      </c>
      <c r="AL106" s="6" t="s">
        <v>3</v>
      </c>
      <c r="AM106" s="6" t="s">
        <v>3</v>
      </c>
      <c r="AN106" s="6" t="s">
        <v>3</v>
      </c>
      <c r="AO106" s="6"/>
      <c r="AP106" s="5">
        <v>1977</v>
      </c>
      <c r="AQ106" s="18">
        <v>-1596.4</v>
      </c>
      <c r="AR106" s="18">
        <v>9177.1</v>
      </c>
      <c r="AS106" s="18">
        <v>5193.0000000000009</v>
      </c>
      <c r="AT106" s="18">
        <v>3149</v>
      </c>
      <c r="AU106" s="18">
        <v>641.29999999999995</v>
      </c>
      <c r="AV106" s="18">
        <v>193.7</v>
      </c>
      <c r="AW106" s="18">
        <v>10773.5</v>
      </c>
      <c r="AX106" s="18">
        <v>5735.6</v>
      </c>
      <c r="AY106" s="18">
        <v>2327.5</v>
      </c>
      <c r="AZ106" s="18">
        <v>2686.9</v>
      </c>
      <c r="BA106" s="18">
        <v>23.4</v>
      </c>
      <c r="BB106" s="18">
        <v>2276</v>
      </c>
      <c r="BC106" s="18">
        <v>0</v>
      </c>
      <c r="BD106" s="18">
        <v>-22.5</v>
      </c>
      <c r="BE106" s="19">
        <v>657.1</v>
      </c>
      <c r="BF106" s="20" t="s">
        <v>3</v>
      </c>
      <c r="BG106" s="21"/>
      <c r="BH106" s="5">
        <v>1977</v>
      </c>
      <c r="BI106" s="7" t="s">
        <v>3</v>
      </c>
      <c r="BJ106" s="7" t="s">
        <v>3</v>
      </c>
      <c r="BK106" s="7" t="s">
        <v>3</v>
      </c>
      <c r="BL106" s="7" t="s">
        <v>3</v>
      </c>
      <c r="BM106" s="7" t="s">
        <v>3</v>
      </c>
      <c r="BN106" s="7" t="s">
        <v>3</v>
      </c>
      <c r="BO106" s="7" t="s">
        <v>3</v>
      </c>
      <c r="BP106" s="7" t="s">
        <v>3</v>
      </c>
      <c r="BQ106" s="7" t="s">
        <v>3</v>
      </c>
      <c r="BR106" s="7" t="s">
        <v>3</v>
      </c>
      <c r="BS106" s="7" t="s">
        <v>3</v>
      </c>
      <c r="BT106" s="7" t="s">
        <v>3</v>
      </c>
      <c r="BU106" s="7" t="s">
        <v>3</v>
      </c>
      <c r="BV106" s="7" t="s">
        <v>3</v>
      </c>
      <c r="BW106" s="7" t="s">
        <v>3</v>
      </c>
      <c r="BX106" s="7" t="s">
        <v>3</v>
      </c>
      <c r="BY106" s="76"/>
      <c r="BZ106" s="5">
        <v>1977</v>
      </c>
      <c r="CA106" s="7" t="s">
        <v>3</v>
      </c>
      <c r="CB106" s="7" t="s">
        <v>3</v>
      </c>
      <c r="CC106" s="7" t="s">
        <v>3</v>
      </c>
      <c r="CD106" s="7" t="s">
        <v>3</v>
      </c>
      <c r="CE106" s="7" t="s">
        <v>3</v>
      </c>
      <c r="CF106" s="7" t="s">
        <v>3</v>
      </c>
      <c r="CG106" s="7" t="s">
        <v>3</v>
      </c>
      <c r="CH106" s="7" t="s">
        <v>3</v>
      </c>
      <c r="CI106" s="7" t="s">
        <v>3</v>
      </c>
      <c r="CJ106" s="7" t="s">
        <v>3</v>
      </c>
      <c r="CK106" s="7" t="s">
        <v>3</v>
      </c>
      <c r="CL106" s="7" t="s">
        <v>3</v>
      </c>
      <c r="CM106" s="7" t="s">
        <v>3</v>
      </c>
      <c r="CN106" s="7" t="s">
        <v>3</v>
      </c>
      <c r="CO106" s="7" t="s">
        <v>3</v>
      </c>
      <c r="CP106" s="7" t="s">
        <v>3</v>
      </c>
    </row>
    <row r="107" spans="1:94" x14ac:dyDescent="0.3">
      <c r="A107" s="8">
        <f t="shared" si="11"/>
        <v>-0.10000000000007958</v>
      </c>
      <c r="B107" s="8">
        <f t="shared" si="8"/>
        <v>0</v>
      </c>
      <c r="C107" s="8">
        <f t="shared" si="12"/>
        <v>0</v>
      </c>
      <c r="D107" s="8">
        <f t="shared" si="9"/>
        <v>0.19999999999890861</v>
      </c>
      <c r="E107" s="9">
        <f t="shared" si="10"/>
        <v>9.9999999999909051E-2</v>
      </c>
      <c r="F107" s="5">
        <v>1978</v>
      </c>
      <c r="G107" s="220">
        <f t="shared" si="32"/>
        <v>-2693</v>
      </c>
      <c r="H107" s="220">
        <f t="shared" si="32"/>
        <v>11653.1</v>
      </c>
      <c r="I107" s="221">
        <f t="shared" si="32"/>
        <v>6764.3</v>
      </c>
      <c r="J107" s="220">
        <f t="shared" si="32"/>
        <v>3736</v>
      </c>
      <c r="K107" s="220">
        <f t="shared" si="32"/>
        <v>927.2</v>
      </c>
      <c r="L107" s="220">
        <f t="shared" si="32"/>
        <v>225.6</v>
      </c>
      <c r="M107" s="107">
        <f t="shared" si="32"/>
        <v>14346.1</v>
      </c>
      <c r="N107" s="107">
        <f t="shared" si="32"/>
        <v>7991.5</v>
      </c>
      <c r="O107" s="107">
        <f t="shared" si="32"/>
        <v>2927.7</v>
      </c>
      <c r="P107" s="107">
        <f t="shared" si="32"/>
        <v>3397.8</v>
      </c>
      <c r="Q107" s="107">
        <f t="shared" si="32"/>
        <v>29.3</v>
      </c>
      <c r="R107" s="107">
        <f t="shared" si="32"/>
        <v>3254.1</v>
      </c>
      <c r="S107" s="107">
        <f t="shared" si="32"/>
        <v>0</v>
      </c>
      <c r="T107" s="107">
        <f t="shared" si="32"/>
        <v>-127</v>
      </c>
      <c r="U107" s="107">
        <f t="shared" si="32"/>
        <v>434.2</v>
      </c>
      <c r="V107" s="108">
        <v>0</v>
      </c>
      <c r="W107" s="11"/>
      <c r="X107" s="5">
        <v>1978</v>
      </c>
      <c r="Y107" s="6" t="s">
        <v>3</v>
      </c>
      <c r="Z107" s="6" t="s">
        <v>3</v>
      </c>
      <c r="AA107" s="6" t="s">
        <v>3</v>
      </c>
      <c r="AB107" s="6" t="s">
        <v>3</v>
      </c>
      <c r="AC107" s="6" t="s">
        <v>3</v>
      </c>
      <c r="AD107" s="6" t="s">
        <v>3</v>
      </c>
      <c r="AE107" s="6" t="s">
        <v>3</v>
      </c>
      <c r="AF107" s="6" t="s">
        <v>3</v>
      </c>
      <c r="AG107" s="6" t="s">
        <v>3</v>
      </c>
      <c r="AH107" s="6" t="s">
        <v>3</v>
      </c>
      <c r="AI107" s="6" t="s">
        <v>3</v>
      </c>
      <c r="AJ107" s="6" t="s">
        <v>3</v>
      </c>
      <c r="AK107" s="6" t="s">
        <v>3</v>
      </c>
      <c r="AL107" s="6" t="s">
        <v>3</v>
      </c>
      <c r="AM107" s="6" t="s">
        <v>3</v>
      </c>
      <c r="AN107" s="6" t="s">
        <v>3</v>
      </c>
      <c r="AO107" s="6"/>
      <c r="AP107" s="5">
        <v>1978</v>
      </c>
      <c r="AQ107" s="18">
        <v>-2693</v>
      </c>
      <c r="AR107" s="18">
        <v>11653.1</v>
      </c>
      <c r="AS107" s="18">
        <v>6764.3</v>
      </c>
      <c r="AT107" s="18">
        <v>3736</v>
      </c>
      <c r="AU107" s="18">
        <v>927.2</v>
      </c>
      <c r="AV107" s="18">
        <v>225.6</v>
      </c>
      <c r="AW107" s="18">
        <v>14346.1</v>
      </c>
      <c r="AX107" s="18">
        <v>7991.5</v>
      </c>
      <c r="AY107" s="18">
        <v>2927.7</v>
      </c>
      <c r="AZ107" s="18">
        <v>3397.8</v>
      </c>
      <c r="BA107" s="18">
        <v>29.3</v>
      </c>
      <c r="BB107" s="18">
        <v>3254.1</v>
      </c>
      <c r="BC107" s="18">
        <v>0</v>
      </c>
      <c r="BD107" s="18">
        <v>-127</v>
      </c>
      <c r="BE107" s="19">
        <v>434.2</v>
      </c>
      <c r="BF107" s="20" t="s">
        <v>3</v>
      </c>
      <c r="BG107" s="21"/>
      <c r="BH107" s="5">
        <v>1978</v>
      </c>
      <c r="BI107" s="7" t="s">
        <v>3</v>
      </c>
      <c r="BJ107" s="7" t="s">
        <v>3</v>
      </c>
      <c r="BK107" s="7" t="s">
        <v>3</v>
      </c>
      <c r="BL107" s="7" t="s">
        <v>3</v>
      </c>
      <c r="BM107" s="7" t="s">
        <v>3</v>
      </c>
      <c r="BN107" s="7" t="s">
        <v>3</v>
      </c>
      <c r="BO107" s="7" t="s">
        <v>3</v>
      </c>
      <c r="BP107" s="7" t="s">
        <v>3</v>
      </c>
      <c r="BQ107" s="7" t="s">
        <v>3</v>
      </c>
      <c r="BR107" s="7" t="s">
        <v>3</v>
      </c>
      <c r="BS107" s="7" t="s">
        <v>3</v>
      </c>
      <c r="BT107" s="7" t="s">
        <v>3</v>
      </c>
      <c r="BU107" s="7" t="s">
        <v>3</v>
      </c>
      <c r="BV107" s="7" t="s">
        <v>3</v>
      </c>
      <c r="BW107" s="7" t="s">
        <v>3</v>
      </c>
      <c r="BX107" s="7" t="s">
        <v>3</v>
      </c>
      <c r="BY107" s="76"/>
      <c r="BZ107" s="5">
        <v>1978</v>
      </c>
      <c r="CA107" s="7" t="s">
        <v>3</v>
      </c>
      <c r="CB107" s="7" t="s">
        <v>3</v>
      </c>
      <c r="CC107" s="7" t="s">
        <v>3</v>
      </c>
      <c r="CD107" s="7" t="s">
        <v>3</v>
      </c>
      <c r="CE107" s="7" t="s">
        <v>3</v>
      </c>
      <c r="CF107" s="7" t="s">
        <v>3</v>
      </c>
      <c r="CG107" s="7" t="s">
        <v>3</v>
      </c>
      <c r="CH107" s="7" t="s">
        <v>3</v>
      </c>
      <c r="CI107" s="7" t="s">
        <v>3</v>
      </c>
      <c r="CJ107" s="7" t="s">
        <v>3</v>
      </c>
      <c r="CK107" s="7" t="s">
        <v>3</v>
      </c>
      <c r="CL107" s="7" t="s">
        <v>3</v>
      </c>
      <c r="CM107" s="7" t="s">
        <v>3</v>
      </c>
      <c r="CN107" s="7" t="s">
        <v>3</v>
      </c>
      <c r="CO107" s="7" t="s">
        <v>3</v>
      </c>
      <c r="CP107" s="7" t="s">
        <v>3</v>
      </c>
    </row>
    <row r="108" spans="1:94" x14ac:dyDescent="0.3">
      <c r="A108" s="8">
        <f t="shared" si="11"/>
        <v>-0.99999999999977263</v>
      </c>
      <c r="B108" s="8">
        <f t="shared" si="8"/>
        <v>0</v>
      </c>
      <c r="C108" s="8">
        <f t="shared" si="12"/>
        <v>6.9999999999982947</v>
      </c>
      <c r="D108" s="8">
        <f t="shared" si="9"/>
        <v>0</v>
      </c>
      <c r="E108" s="9">
        <f t="shared" si="10"/>
        <v>1</v>
      </c>
      <c r="F108" s="5">
        <v>1979</v>
      </c>
      <c r="G108" s="220">
        <f t="shared" si="32"/>
        <v>-4870.5</v>
      </c>
      <c r="H108" s="220">
        <f t="shared" si="32"/>
        <v>16263.5</v>
      </c>
      <c r="I108" s="221">
        <f t="shared" si="32"/>
        <v>9943.3000000000011</v>
      </c>
      <c r="J108" s="220">
        <f t="shared" si="32"/>
        <v>4675.2000000000007</v>
      </c>
      <c r="K108" s="220">
        <f t="shared" si="32"/>
        <v>1381.6</v>
      </c>
      <c r="L108" s="220">
        <f t="shared" si="32"/>
        <v>256.39999999999998</v>
      </c>
      <c r="M108" s="107">
        <f t="shared" si="32"/>
        <v>21134</v>
      </c>
      <c r="N108" s="107">
        <f t="shared" si="32"/>
        <v>12131.5</v>
      </c>
      <c r="O108" s="107">
        <f t="shared" si="32"/>
        <v>4051.1</v>
      </c>
      <c r="P108" s="107">
        <f t="shared" si="32"/>
        <v>4918.8999999999996</v>
      </c>
      <c r="Q108" s="107">
        <f t="shared" si="32"/>
        <v>32.5</v>
      </c>
      <c r="R108" s="107">
        <f t="shared" si="32"/>
        <v>4533.3</v>
      </c>
      <c r="S108" s="107">
        <f t="shared" si="32"/>
        <v>70</v>
      </c>
      <c r="T108" s="107">
        <f t="shared" si="32"/>
        <v>686.2</v>
      </c>
      <c r="U108" s="107">
        <f t="shared" si="32"/>
        <v>419</v>
      </c>
      <c r="V108" s="108">
        <v>1</v>
      </c>
      <c r="W108" s="11"/>
      <c r="X108" s="5">
        <v>1979</v>
      </c>
      <c r="Y108" s="6" t="s">
        <v>3</v>
      </c>
      <c r="Z108" s="6" t="s">
        <v>3</v>
      </c>
      <c r="AA108" s="6" t="s">
        <v>3</v>
      </c>
      <c r="AB108" s="6" t="s">
        <v>3</v>
      </c>
      <c r="AC108" s="6" t="s">
        <v>3</v>
      </c>
      <c r="AD108" s="6" t="s">
        <v>3</v>
      </c>
      <c r="AE108" s="6" t="s">
        <v>3</v>
      </c>
      <c r="AF108" s="6" t="s">
        <v>3</v>
      </c>
      <c r="AG108" s="6" t="s">
        <v>3</v>
      </c>
      <c r="AH108" s="6" t="s">
        <v>3</v>
      </c>
      <c r="AI108" s="6" t="s">
        <v>3</v>
      </c>
      <c r="AJ108" s="6" t="s">
        <v>3</v>
      </c>
      <c r="AK108" s="6" t="s">
        <v>3</v>
      </c>
      <c r="AL108" s="6" t="s">
        <v>3</v>
      </c>
      <c r="AM108" s="6" t="s">
        <v>3</v>
      </c>
      <c r="AN108" s="6" t="s">
        <v>3</v>
      </c>
      <c r="AO108" s="6"/>
      <c r="AP108" s="5">
        <v>1979</v>
      </c>
      <c r="AQ108" s="18">
        <v>-4870.5</v>
      </c>
      <c r="AR108" s="18">
        <v>16263.5</v>
      </c>
      <c r="AS108" s="18">
        <v>9943.3000000000011</v>
      </c>
      <c r="AT108" s="18">
        <v>4675.2000000000007</v>
      </c>
      <c r="AU108" s="18">
        <v>1381.6</v>
      </c>
      <c r="AV108" s="18">
        <v>256.39999999999998</v>
      </c>
      <c r="AW108" s="18">
        <v>21134</v>
      </c>
      <c r="AX108" s="18">
        <v>12131.5</v>
      </c>
      <c r="AY108" s="18">
        <v>4051.1</v>
      </c>
      <c r="AZ108" s="18">
        <v>4918.8999999999996</v>
      </c>
      <c r="BA108" s="18">
        <v>32.5</v>
      </c>
      <c r="BB108" s="18">
        <v>4533.3</v>
      </c>
      <c r="BC108" s="18">
        <v>70</v>
      </c>
      <c r="BD108" s="18">
        <v>686.2</v>
      </c>
      <c r="BE108" s="19">
        <v>419</v>
      </c>
      <c r="BF108" s="20" t="s">
        <v>3</v>
      </c>
      <c r="BG108" s="21"/>
      <c r="BH108" s="5">
        <v>1979</v>
      </c>
      <c r="BI108" s="7" t="s">
        <v>3</v>
      </c>
      <c r="BJ108" s="7" t="s">
        <v>3</v>
      </c>
      <c r="BK108" s="7" t="s">
        <v>3</v>
      </c>
      <c r="BL108" s="7" t="s">
        <v>3</v>
      </c>
      <c r="BM108" s="7" t="s">
        <v>3</v>
      </c>
      <c r="BN108" s="7" t="s">
        <v>3</v>
      </c>
      <c r="BO108" s="7" t="s">
        <v>3</v>
      </c>
      <c r="BP108" s="7" t="s">
        <v>3</v>
      </c>
      <c r="BQ108" s="7" t="s">
        <v>3</v>
      </c>
      <c r="BR108" s="7" t="s">
        <v>3</v>
      </c>
      <c r="BS108" s="7" t="s">
        <v>3</v>
      </c>
      <c r="BT108" s="7" t="s">
        <v>3</v>
      </c>
      <c r="BU108" s="7" t="s">
        <v>3</v>
      </c>
      <c r="BV108" s="7" t="s">
        <v>3</v>
      </c>
      <c r="BW108" s="7" t="s">
        <v>3</v>
      </c>
      <c r="BX108" s="7" t="s">
        <v>3</v>
      </c>
      <c r="BY108" s="76"/>
      <c r="BZ108" s="5">
        <v>1979</v>
      </c>
      <c r="CA108" s="7" t="s">
        <v>3</v>
      </c>
      <c r="CB108" s="7" t="s">
        <v>3</v>
      </c>
      <c r="CC108" s="7" t="s">
        <v>3</v>
      </c>
      <c r="CD108" s="7" t="s">
        <v>3</v>
      </c>
      <c r="CE108" s="7" t="s">
        <v>3</v>
      </c>
      <c r="CF108" s="7" t="s">
        <v>3</v>
      </c>
      <c r="CG108" s="7" t="s">
        <v>3</v>
      </c>
      <c r="CH108" s="7" t="s">
        <v>3</v>
      </c>
      <c r="CI108" s="7" t="s">
        <v>3</v>
      </c>
      <c r="CJ108" s="7" t="s">
        <v>3</v>
      </c>
      <c r="CK108" s="7" t="s">
        <v>3</v>
      </c>
      <c r="CL108" s="7" t="s">
        <v>3</v>
      </c>
      <c r="CM108" s="7" t="s">
        <v>3</v>
      </c>
      <c r="CN108" s="7" t="s">
        <v>3</v>
      </c>
      <c r="CO108" s="7" t="s">
        <v>3</v>
      </c>
      <c r="CP108" s="7" t="s">
        <v>3</v>
      </c>
    </row>
    <row r="109" spans="1:94" x14ac:dyDescent="0.3">
      <c r="A109" s="8">
        <f t="shared" si="11"/>
        <v>-1.4495071809506044E-12</v>
      </c>
      <c r="B109" s="8">
        <f t="shared" si="8"/>
        <v>0</v>
      </c>
      <c r="C109" s="8">
        <f t="shared" si="12"/>
        <v>-2.1600499167107046E-12</v>
      </c>
      <c r="D109" s="8">
        <f t="shared" si="9"/>
        <v>0</v>
      </c>
      <c r="E109" s="9">
        <f t="shared" si="10"/>
        <v>1.9042545318370685E-12</v>
      </c>
      <c r="F109" s="5">
        <v>1980</v>
      </c>
      <c r="G109" s="96">
        <f>BI109</f>
        <v>-10434.145</v>
      </c>
      <c r="H109" s="96">
        <f t="shared" ref="H109:V124" si="33">BJ109</f>
        <v>24860.671999999999</v>
      </c>
      <c r="I109" s="96">
        <f t="shared" si="33"/>
        <v>18031.04</v>
      </c>
      <c r="J109" s="96">
        <f t="shared" si="33"/>
        <v>4587.491</v>
      </c>
      <c r="K109" s="96">
        <f t="shared" si="33"/>
        <v>1376.5809999999999</v>
      </c>
      <c r="L109" s="96">
        <f t="shared" si="33"/>
        <v>865.56000000000006</v>
      </c>
      <c r="M109" s="96">
        <f t="shared" si="33"/>
        <v>35294.816999999995</v>
      </c>
      <c r="N109" s="96">
        <f t="shared" si="33"/>
        <v>21089.360000000001</v>
      </c>
      <c r="O109" s="96">
        <f t="shared" si="33"/>
        <v>6647.741</v>
      </c>
      <c r="P109" s="96">
        <f t="shared" si="33"/>
        <v>7513.5919999999996</v>
      </c>
      <c r="Q109" s="96">
        <f t="shared" si="33"/>
        <v>44.124000000000002</v>
      </c>
      <c r="R109" s="96">
        <f t="shared" si="33"/>
        <v>11274.510001999999</v>
      </c>
      <c r="S109" s="96">
        <f t="shared" si="33"/>
        <v>0</v>
      </c>
      <c r="T109" s="96">
        <f t="shared" si="33"/>
        <v>-142.18500200000005</v>
      </c>
      <c r="U109" s="96">
        <f t="shared" si="33"/>
        <v>916.10900000000004</v>
      </c>
      <c r="V109" s="96">
        <f t="shared" si="33"/>
        <v>-217.929</v>
      </c>
      <c r="W109" s="22"/>
      <c r="X109" s="5">
        <v>1980</v>
      </c>
      <c r="Y109" s="6" t="s">
        <v>3</v>
      </c>
      <c r="Z109" s="6" t="s">
        <v>3</v>
      </c>
      <c r="AA109" s="6" t="s">
        <v>3</v>
      </c>
      <c r="AB109" s="6" t="s">
        <v>3</v>
      </c>
      <c r="AC109" s="6" t="s">
        <v>3</v>
      </c>
      <c r="AD109" s="6" t="s">
        <v>3</v>
      </c>
      <c r="AE109" s="6" t="s">
        <v>3</v>
      </c>
      <c r="AF109" s="6" t="s">
        <v>3</v>
      </c>
      <c r="AG109" s="6" t="s">
        <v>3</v>
      </c>
      <c r="AH109" s="6" t="s">
        <v>3</v>
      </c>
      <c r="AI109" s="6" t="s">
        <v>3</v>
      </c>
      <c r="AJ109" s="6" t="s">
        <v>3</v>
      </c>
      <c r="AK109" s="6" t="s">
        <v>3</v>
      </c>
      <c r="AL109" s="6" t="s">
        <v>3</v>
      </c>
      <c r="AM109" s="6" t="s">
        <v>3</v>
      </c>
      <c r="AN109" s="6" t="s">
        <v>3</v>
      </c>
      <c r="AO109" s="6"/>
      <c r="AP109" s="5">
        <v>1980</v>
      </c>
      <c r="AQ109" s="23">
        <v>-7223.3</v>
      </c>
      <c r="AR109" s="23">
        <v>24947.3</v>
      </c>
      <c r="AS109" s="23">
        <v>16840.100000000002</v>
      </c>
      <c r="AT109" s="23">
        <v>5838.7999999999993</v>
      </c>
      <c r="AU109" s="23">
        <v>1949.6999999999998</v>
      </c>
      <c r="AV109" s="23">
        <v>318.7</v>
      </c>
      <c r="AW109" s="23">
        <v>32170.6</v>
      </c>
      <c r="AX109" s="23">
        <v>18897.5</v>
      </c>
      <c r="AY109" s="23">
        <v>6105.2999999999993</v>
      </c>
      <c r="AZ109" s="23">
        <v>7123.6</v>
      </c>
      <c r="BA109" s="23">
        <v>44.1</v>
      </c>
      <c r="BB109" s="23">
        <v>11948.3</v>
      </c>
      <c r="BC109" s="23">
        <v>73.5</v>
      </c>
      <c r="BD109" s="23">
        <v>-3647.6</v>
      </c>
      <c r="BE109" s="21">
        <v>916.2</v>
      </c>
      <c r="BF109" s="6">
        <v>-217.9</v>
      </c>
      <c r="BG109" s="21"/>
      <c r="BH109" s="5">
        <v>1980</v>
      </c>
      <c r="BI109" s="102">
        <v>-10434.145</v>
      </c>
      <c r="BJ109" s="102">
        <v>24860.671999999999</v>
      </c>
      <c r="BK109" s="102">
        <v>18031.04</v>
      </c>
      <c r="BL109" s="102">
        <v>4587.491</v>
      </c>
      <c r="BM109" s="102">
        <v>1376.5809999999999</v>
      </c>
      <c r="BN109" s="102">
        <v>865.56000000000006</v>
      </c>
      <c r="BO109" s="102">
        <v>35294.816999999995</v>
      </c>
      <c r="BP109" s="102">
        <v>21089.360000000001</v>
      </c>
      <c r="BQ109" s="102">
        <v>6647.741</v>
      </c>
      <c r="BR109" s="102">
        <v>7513.5919999999996</v>
      </c>
      <c r="BS109" s="102">
        <v>44.124000000000002</v>
      </c>
      <c r="BT109" s="102">
        <v>11274.510001999999</v>
      </c>
      <c r="BU109" s="174"/>
      <c r="BV109" s="102">
        <v>-142.18500200000005</v>
      </c>
      <c r="BW109" s="102">
        <v>916.10900000000004</v>
      </c>
      <c r="BX109" s="102">
        <v>-217.929</v>
      </c>
      <c r="BY109" s="76"/>
      <c r="BZ109" s="5">
        <v>1980</v>
      </c>
      <c r="CA109" s="210">
        <v>-10434.145</v>
      </c>
      <c r="CB109" s="7" t="s">
        <v>3</v>
      </c>
      <c r="CC109" s="7" t="s">
        <v>3</v>
      </c>
      <c r="CD109" s="7" t="s">
        <v>3</v>
      </c>
      <c r="CE109" s="7" t="s">
        <v>3</v>
      </c>
      <c r="CF109" s="7" t="s">
        <v>3</v>
      </c>
      <c r="CG109" s="7" t="s">
        <v>3</v>
      </c>
      <c r="CH109" s="7" t="s">
        <v>3</v>
      </c>
      <c r="CI109" s="7" t="s">
        <v>3</v>
      </c>
      <c r="CJ109" s="7" t="s">
        <v>3</v>
      </c>
      <c r="CK109" s="7" t="s">
        <v>3</v>
      </c>
      <c r="CL109" s="75">
        <f>BT109</f>
        <v>11274.510001999999</v>
      </c>
      <c r="CM109" s="7" t="s">
        <v>3</v>
      </c>
      <c r="CN109" s="75">
        <v>-142.18500200000005</v>
      </c>
      <c r="CO109" s="75">
        <f>BW109</f>
        <v>916.10900000000004</v>
      </c>
      <c r="CP109" s="75">
        <f>BX109</f>
        <v>-217.929</v>
      </c>
    </row>
    <row r="110" spans="1:94" x14ac:dyDescent="0.3">
      <c r="A110" s="8">
        <f>G110+R110+T110+ S110-U110-V110</f>
        <v>-3.5527136788005009E-13</v>
      </c>
      <c r="B110" s="8">
        <f t="shared" si="8"/>
        <v>0</v>
      </c>
      <c r="C110" s="8">
        <f t="shared" si="12"/>
        <v>-2.2737367544323206E-12</v>
      </c>
      <c r="D110" s="8">
        <f t="shared" si="9"/>
        <v>0</v>
      </c>
      <c r="E110" s="9">
        <f t="shared" si="10"/>
        <v>1.2789769243681803E-13</v>
      </c>
      <c r="F110" s="5">
        <v>1981</v>
      </c>
      <c r="G110" s="96">
        <f t="shared" ref="G110:G130" si="34">BI110</f>
        <v>-16240.580999999998</v>
      </c>
      <c r="H110" s="96">
        <f t="shared" si="33"/>
        <v>31111.490999999998</v>
      </c>
      <c r="I110" s="96">
        <f t="shared" si="33"/>
        <v>23307.34</v>
      </c>
      <c r="J110" s="96">
        <f t="shared" si="33"/>
        <v>4970.8760000000002</v>
      </c>
      <c r="K110" s="96">
        <f t="shared" si="33"/>
        <v>1768.32</v>
      </c>
      <c r="L110" s="96">
        <f t="shared" si="33"/>
        <v>1064.9550000000002</v>
      </c>
      <c r="M110" s="96">
        <f t="shared" si="33"/>
        <v>47352.072</v>
      </c>
      <c r="N110" s="96">
        <f t="shared" si="33"/>
        <v>27184.229000000003</v>
      </c>
      <c r="O110" s="96">
        <f t="shared" si="33"/>
        <v>8701.8709999999992</v>
      </c>
      <c r="P110" s="96">
        <f t="shared" si="33"/>
        <v>11408.761</v>
      </c>
      <c r="Q110" s="96">
        <f t="shared" si="33"/>
        <v>57.211000000000006</v>
      </c>
      <c r="R110" s="96">
        <f t="shared" si="33"/>
        <v>26616.328999999998</v>
      </c>
      <c r="S110" s="96">
        <v>0</v>
      </c>
      <c r="T110" s="96">
        <f t="shared" si="33"/>
        <v>-9221.0709999999999</v>
      </c>
      <c r="U110" s="96">
        <f t="shared" si="33"/>
        <v>1031.374</v>
      </c>
      <c r="V110" s="96">
        <f t="shared" si="33"/>
        <v>123.30300000000001</v>
      </c>
      <c r="W110" s="22"/>
      <c r="X110" s="5">
        <v>1981</v>
      </c>
      <c r="Y110" s="6" t="s">
        <v>3</v>
      </c>
      <c r="Z110" s="6" t="s">
        <v>3</v>
      </c>
      <c r="AA110" s="6" t="s">
        <v>3</v>
      </c>
      <c r="AB110" s="6" t="s">
        <v>3</v>
      </c>
      <c r="AC110" s="6" t="s">
        <v>3</v>
      </c>
      <c r="AD110" s="6" t="s">
        <v>3</v>
      </c>
      <c r="AE110" s="6" t="s">
        <v>3</v>
      </c>
      <c r="AF110" s="6" t="s">
        <v>3</v>
      </c>
      <c r="AG110" s="6" t="s">
        <v>3</v>
      </c>
      <c r="AH110" s="6" t="s">
        <v>3</v>
      </c>
      <c r="AI110" s="6" t="s">
        <v>3</v>
      </c>
      <c r="AJ110" s="6" t="s">
        <v>3</v>
      </c>
      <c r="AK110" s="6" t="s">
        <v>3</v>
      </c>
      <c r="AL110" s="6" t="s">
        <v>3</v>
      </c>
      <c r="AM110" s="6" t="s">
        <v>3</v>
      </c>
      <c r="AN110" s="6" t="s">
        <v>3</v>
      </c>
      <c r="AO110" s="6"/>
      <c r="AP110" s="5">
        <v>1981</v>
      </c>
      <c r="AQ110" s="23">
        <v>-12544.2</v>
      </c>
      <c r="AR110" s="23">
        <v>30809.8</v>
      </c>
      <c r="AS110" s="23">
        <v>20926.599999999999</v>
      </c>
      <c r="AT110" s="23">
        <v>7005.8</v>
      </c>
      <c r="AU110" s="23">
        <v>2532.1999999999998</v>
      </c>
      <c r="AV110" s="23">
        <v>345.2</v>
      </c>
      <c r="AW110" s="23">
        <v>43354.1</v>
      </c>
      <c r="AX110" s="23">
        <v>24037</v>
      </c>
      <c r="AY110" s="23">
        <v>8544.5</v>
      </c>
      <c r="AZ110" s="23">
        <v>10716</v>
      </c>
      <c r="BA110" s="23">
        <v>56.6</v>
      </c>
      <c r="BB110" s="23">
        <v>21859.599999999999</v>
      </c>
      <c r="BC110" s="23">
        <v>69.599999999999994</v>
      </c>
      <c r="BD110" s="23">
        <v>8372.7000000000007</v>
      </c>
      <c r="BE110" s="21">
        <v>1031.4000000000001</v>
      </c>
      <c r="BF110" s="6">
        <v>123.4</v>
      </c>
      <c r="BG110" s="21"/>
      <c r="BH110" s="5">
        <v>1981</v>
      </c>
      <c r="BI110" s="102">
        <v>-16240.580999999998</v>
      </c>
      <c r="BJ110" s="102">
        <v>31111.490999999998</v>
      </c>
      <c r="BK110" s="102">
        <v>23307.34</v>
      </c>
      <c r="BL110" s="102">
        <v>4970.8760000000002</v>
      </c>
      <c r="BM110" s="102">
        <v>1768.32</v>
      </c>
      <c r="BN110" s="102">
        <v>1064.9550000000002</v>
      </c>
      <c r="BO110" s="102">
        <v>47352.072</v>
      </c>
      <c r="BP110" s="102">
        <v>27184.229000000003</v>
      </c>
      <c r="BQ110" s="102">
        <v>8701.8709999999992</v>
      </c>
      <c r="BR110" s="102">
        <v>11408.761</v>
      </c>
      <c r="BS110" s="102">
        <v>57.211000000000006</v>
      </c>
      <c r="BT110" s="102">
        <v>26616.328999999998</v>
      </c>
      <c r="BU110" s="174"/>
      <c r="BV110" s="102">
        <v>-9221.0709999999999</v>
      </c>
      <c r="BW110" s="102">
        <v>1031.374</v>
      </c>
      <c r="BX110" s="102">
        <v>123.30300000000001</v>
      </c>
      <c r="BY110" s="76"/>
      <c r="BZ110" s="5">
        <v>1981</v>
      </c>
      <c r="CA110" s="210">
        <v>-16240.580999999998</v>
      </c>
      <c r="CB110" s="7" t="s">
        <v>3</v>
      </c>
      <c r="CC110" s="7" t="s">
        <v>3</v>
      </c>
      <c r="CD110" s="7" t="s">
        <v>3</v>
      </c>
      <c r="CE110" s="7" t="s">
        <v>3</v>
      </c>
      <c r="CF110" s="7" t="s">
        <v>3</v>
      </c>
      <c r="CG110" s="7" t="s">
        <v>3</v>
      </c>
      <c r="CH110" s="7" t="s">
        <v>3</v>
      </c>
      <c r="CI110" s="7" t="s">
        <v>3</v>
      </c>
      <c r="CJ110" s="7" t="s">
        <v>3</v>
      </c>
      <c r="CK110" s="7" t="s">
        <v>3</v>
      </c>
      <c r="CL110" s="75">
        <f t="shared" ref="CL110:CL130" si="35">BT110</f>
        <v>26616.328999999998</v>
      </c>
      <c r="CM110" s="7" t="s">
        <v>3</v>
      </c>
      <c r="CN110" s="75">
        <v>-9221.0709999999999</v>
      </c>
      <c r="CO110" s="75">
        <f t="shared" ref="CO110:CP111" si="36">BW110</f>
        <v>1031.374</v>
      </c>
      <c r="CP110" s="75">
        <f t="shared" si="36"/>
        <v>123.30300000000001</v>
      </c>
    </row>
    <row r="111" spans="1:94" x14ac:dyDescent="0.3">
      <c r="A111" s="8">
        <f t="shared" si="11"/>
        <v>-2.7000623958883807E-13</v>
      </c>
      <c r="B111" s="8">
        <f t="shared" si="8"/>
        <v>8.1854523159563541E-12</v>
      </c>
      <c r="C111" s="8">
        <f t="shared" si="12"/>
        <v>3.4106051316484809E-12</v>
      </c>
      <c r="D111" s="8">
        <f t="shared" si="9"/>
        <v>0</v>
      </c>
      <c r="E111" s="9">
        <f t="shared" si="10"/>
        <v>2.7000623958883807E-13</v>
      </c>
      <c r="F111" s="5">
        <v>1982</v>
      </c>
      <c r="G111" s="96">
        <f t="shared" si="34"/>
        <v>-5890.1210000000001</v>
      </c>
      <c r="H111" s="96">
        <f t="shared" si="33"/>
        <v>30972.052000000003</v>
      </c>
      <c r="I111" s="96">
        <f t="shared" si="33"/>
        <v>24055.214</v>
      </c>
      <c r="J111" s="96">
        <f t="shared" si="33"/>
        <v>4130.152</v>
      </c>
      <c r="K111" s="96">
        <f t="shared" si="33"/>
        <v>1722.462</v>
      </c>
      <c r="L111" s="96">
        <f t="shared" si="33"/>
        <v>1064.2239999999999</v>
      </c>
      <c r="M111" s="96">
        <f t="shared" si="33"/>
        <v>36862.172999999995</v>
      </c>
      <c r="N111" s="96">
        <f t="shared" si="33"/>
        <v>17010.633999999998</v>
      </c>
      <c r="O111" s="96">
        <f t="shared" si="33"/>
        <v>6235.0990000000002</v>
      </c>
      <c r="P111" s="96">
        <f t="shared" si="33"/>
        <v>13587.438</v>
      </c>
      <c r="Q111" s="96">
        <f t="shared" si="33"/>
        <v>29.001999999999999</v>
      </c>
      <c r="R111" s="96">
        <f t="shared" si="33"/>
        <v>9977.6</v>
      </c>
      <c r="S111" s="96">
        <v>0</v>
      </c>
      <c r="T111" s="96">
        <f t="shared" si="33"/>
        <v>-7405.7020000000002</v>
      </c>
      <c r="U111" s="96">
        <f t="shared" si="33"/>
        <v>-3202.8019999999997</v>
      </c>
      <c r="V111" s="96">
        <f t="shared" si="33"/>
        <v>-115.42100000000001</v>
      </c>
      <c r="W111" s="22"/>
      <c r="X111" s="5">
        <v>1982</v>
      </c>
      <c r="Y111" s="6" t="s">
        <v>3</v>
      </c>
      <c r="Z111" s="6" t="s">
        <v>3</v>
      </c>
      <c r="AA111" s="6" t="s">
        <v>3</v>
      </c>
      <c r="AB111" s="6" t="s">
        <v>3</v>
      </c>
      <c r="AC111" s="6" t="s">
        <v>3</v>
      </c>
      <c r="AD111" s="6" t="s">
        <v>3</v>
      </c>
      <c r="AE111" s="6" t="s">
        <v>3</v>
      </c>
      <c r="AF111" s="6" t="s">
        <v>3</v>
      </c>
      <c r="AG111" s="6" t="s">
        <v>3</v>
      </c>
      <c r="AH111" s="6" t="s">
        <v>3</v>
      </c>
      <c r="AI111" s="6" t="s">
        <v>3</v>
      </c>
      <c r="AJ111" s="6" t="s">
        <v>3</v>
      </c>
      <c r="AK111" s="6" t="s">
        <v>3</v>
      </c>
      <c r="AL111" s="6" t="s">
        <v>3</v>
      </c>
      <c r="AM111" s="6" t="s">
        <v>3</v>
      </c>
      <c r="AN111" s="6" t="s">
        <v>3</v>
      </c>
      <c r="AO111" s="6"/>
      <c r="AP111" s="5">
        <v>1982</v>
      </c>
      <c r="AQ111" s="24" t="s">
        <v>3</v>
      </c>
      <c r="AR111" s="24" t="s">
        <v>3</v>
      </c>
      <c r="AS111" s="24" t="s">
        <v>3</v>
      </c>
      <c r="AT111" s="24" t="s">
        <v>3</v>
      </c>
      <c r="AU111" s="24" t="s">
        <v>3</v>
      </c>
      <c r="AV111" s="24" t="s">
        <v>3</v>
      </c>
      <c r="AW111" s="24" t="s">
        <v>3</v>
      </c>
      <c r="AX111" s="24" t="s">
        <v>3</v>
      </c>
      <c r="AY111" s="24" t="s">
        <v>3</v>
      </c>
      <c r="AZ111" s="24" t="s">
        <v>3</v>
      </c>
      <c r="BA111" s="24" t="s">
        <v>3</v>
      </c>
      <c r="BB111" s="24" t="s">
        <v>3</v>
      </c>
      <c r="BC111" s="24" t="s">
        <v>3</v>
      </c>
      <c r="BD111" s="24" t="s">
        <v>3</v>
      </c>
      <c r="BE111" s="24" t="s">
        <v>3</v>
      </c>
      <c r="BF111" s="24" t="s">
        <v>3</v>
      </c>
      <c r="BG111" s="6"/>
      <c r="BH111" s="5">
        <v>1982</v>
      </c>
      <c r="BI111" s="102">
        <v>-5890.1210000000001</v>
      </c>
      <c r="BJ111" s="102">
        <v>30972.052000000003</v>
      </c>
      <c r="BK111" s="102">
        <v>24055.214</v>
      </c>
      <c r="BL111" s="102">
        <v>4130.152</v>
      </c>
      <c r="BM111" s="102">
        <v>1722.462</v>
      </c>
      <c r="BN111" s="102">
        <v>1064.2239999999999</v>
      </c>
      <c r="BO111" s="102">
        <v>36862.172999999995</v>
      </c>
      <c r="BP111" s="102">
        <v>17010.633999999998</v>
      </c>
      <c r="BQ111" s="102">
        <v>6235.0990000000002</v>
      </c>
      <c r="BR111" s="102">
        <v>13587.438</v>
      </c>
      <c r="BS111" s="102">
        <v>29.001999999999999</v>
      </c>
      <c r="BT111" s="102">
        <v>9977.6</v>
      </c>
      <c r="BU111" s="174"/>
      <c r="BV111" s="102">
        <v>-7405.7020000000002</v>
      </c>
      <c r="BW111" s="102">
        <v>-3202.8019999999997</v>
      </c>
      <c r="BX111" s="102">
        <v>-115.42100000000001</v>
      </c>
      <c r="BY111" s="76"/>
      <c r="BZ111" s="5">
        <v>1982</v>
      </c>
      <c r="CA111" s="210">
        <v>-5890.1210000000001</v>
      </c>
      <c r="CB111" s="7" t="s">
        <v>3</v>
      </c>
      <c r="CC111" s="7" t="s">
        <v>3</v>
      </c>
      <c r="CD111" s="7" t="s">
        <v>3</v>
      </c>
      <c r="CE111" s="7" t="s">
        <v>3</v>
      </c>
      <c r="CF111" s="7" t="s">
        <v>3</v>
      </c>
      <c r="CG111" s="7" t="s">
        <v>3</v>
      </c>
      <c r="CH111" s="7" t="s">
        <v>3</v>
      </c>
      <c r="CI111" s="7" t="s">
        <v>3</v>
      </c>
      <c r="CJ111" s="7" t="s">
        <v>3</v>
      </c>
      <c r="CK111" s="7" t="s">
        <v>3</v>
      </c>
      <c r="CL111" s="75">
        <f t="shared" si="35"/>
        <v>9977.6</v>
      </c>
      <c r="CM111" s="7" t="s">
        <v>3</v>
      </c>
      <c r="CN111" s="75">
        <v>-7405.7020000000002</v>
      </c>
      <c r="CO111" s="75">
        <f t="shared" si="36"/>
        <v>-3202.8019999999997</v>
      </c>
      <c r="CP111" s="75">
        <f t="shared" si="36"/>
        <v>-115.42100000000001</v>
      </c>
    </row>
    <row r="112" spans="1:94" x14ac:dyDescent="0.3">
      <c r="A112" s="8">
        <f t="shared" si="11"/>
        <v>2.2737367544323206E-13</v>
      </c>
      <c r="B112" s="8">
        <f t="shared" si="8"/>
        <v>0</v>
      </c>
      <c r="C112" s="8">
        <f t="shared" si="12"/>
        <v>0</v>
      </c>
      <c r="D112" s="8">
        <f t="shared" si="9"/>
        <v>0</v>
      </c>
      <c r="E112" s="9">
        <f t="shared" si="10"/>
        <v>-6.8212102632969618E-13</v>
      </c>
      <c r="F112" s="5">
        <v>1983</v>
      </c>
      <c r="G112" s="96">
        <f t="shared" si="34"/>
        <v>5859.63</v>
      </c>
      <c r="H112" s="96">
        <f t="shared" si="33"/>
        <v>32928.642</v>
      </c>
      <c r="I112" s="96">
        <f t="shared" si="33"/>
        <v>25953.136999999999</v>
      </c>
      <c r="J112" s="96">
        <f t="shared" si="33"/>
        <v>4085.4660000000003</v>
      </c>
      <c r="K112" s="96">
        <f t="shared" si="33"/>
        <v>1692.9069999999999</v>
      </c>
      <c r="L112" s="96">
        <f t="shared" si="33"/>
        <v>1197.1320000000001</v>
      </c>
      <c r="M112" s="96">
        <f t="shared" si="33"/>
        <v>27069.011999999999</v>
      </c>
      <c r="N112" s="96">
        <f t="shared" si="33"/>
        <v>11848.280999999999</v>
      </c>
      <c r="O112" s="96">
        <f t="shared" si="33"/>
        <v>4561.3410000000003</v>
      </c>
      <c r="P112" s="96">
        <f t="shared" si="33"/>
        <v>10628.034</v>
      </c>
      <c r="Q112" s="96">
        <f t="shared" si="33"/>
        <v>31.356000000000002</v>
      </c>
      <c r="R112" s="96">
        <f t="shared" si="33"/>
        <v>339.262</v>
      </c>
      <c r="S112" s="96">
        <v>0</v>
      </c>
      <c r="T112" s="96">
        <f t="shared" si="33"/>
        <v>-3080.8909999999996</v>
      </c>
      <c r="U112" s="96">
        <f t="shared" si="33"/>
        <v>3100.857</v>
      </c>
      <c r="V112" s="96">
        <f t="shared" si="33"/>
        <v>17.144000000000005</v>
      </c>
      <c r="W112" s="22"/>
      <c r="X112" s="5">
        <v>1983</v>
      </c>
      <c r="Y112" s="6" t="s">
        <v>3</v>
      </c>
      <c r="Z112" s="6" t="s">
        <v>3</v>
      </c>
      <c r="AA112" s="6" t="s">
        <v>3</v>
      </c>
      <c r="AB112" s="6" t="s">
        <v>3</v>
      </c>
      <c r="AC112" s="6" t="s">
        <v>3</v>
      </c>
      <c r="AD112" s="6" t="s">
        <v>3</v>
      </c>
      <c r="AE112" s="6" t="s">
        <v>3</v>
      </c>
      <c r="AF112" s="6" t="s">
        <v>3</v>
      </c>
      <c r="AG112" s="6" t="s">
        <v>3</v>
      </c>
      <c r="AH112" s="6" t="s">
        <v>3</v>
      </c>
      <c r="AI112" s="6" t="s">
        <v>3</v>
      </c>
      <c r="AJ112" s="6" t="s">
        <v>3</v>
      </c>
      <c r="AK112" s="6" t="s">
        <v>3</v>
      </c>
      <c r="AL112" s="6" t="s">
        <v>3</v>
      </c>
      <c r="AM112" s="6" t="s">
        <v>3</v>
      </c>
      <c r="AN112" s="6" t="s">
        <v>3</v>
      </c>
      <c r="AO112" s="6"/>
      <c r="AP112" s="5">
        <v>1983</v>
      </c>
      <c r="AQ112" s="24" t="s">
        <v>3</v>
      </c>
      <c r="AR112" s="24" t="s">
        <v>3</v>
      </c>
      <c r="AS112" s="24" t="s">
        <v>3</v>
      </c>
      <c r="AT112" s="24" t="s">
        <v>3</v>
      </c>
      <c r="AU112" s="24" t="s">
        <v>3</v>
      </c>
      <c r="AV112" s="24" t="s">
        <v>3</v>
      </c>
      <c r="AW112" s="24" t="s">
        <v>3</v>
      </c>
      <c r="AX112" s="24" t="s">
        <v>3</v>
      </c>
      <c r="AY112" s="24" t="s">
        <v>3</v>
      </c>
      <c r="AZ112" s="24" t="s">
        <v>3</v>
      </c>
      <c r="BA112" s="24" t="s">
        <v>3</v>
      </c>
      <c r="BB112" s="24" t="s">
        <v>3</v>
      </c>
      <c r="BC112" s="24" t="s">
        <v>3</v>
      </c>
      <c r="BD112" s="24" t="s">
        <v>3</v>
      </c>
      <c r="BE112" s="24" t="s">
        <v>3</v>
      </c>
      <c r="BF112" s="24" t="s">
        <v>3</v>
      </c>
      <c r="BG112" s="6"/>
      <c r="BH112" s="5">
        <v>1983</v>
      </c>
      <c r="BI112" s="102">
        <v>5859.63</v>
      </c>
      <c r="BJ112" s="102">
        <v>32928.642</v>
      </c>
      <c r="BK112" s="102">
        <v>25953.136999999999</v>
      </c>
      <c r="BL112" s="102">
        <v>4085.4660000000003</v>
      </c>
      <c r="BM112" s="102">
        <v>1692.9069999999999</v>
      </c>
      <c r="BN112" s="102">
        <v>1197.1320000000001</v>
      </c>
      <c r="BO112" s="102">
        <v>27069.011999999999</v>
      </c>
      <c r="BP112" s="102">
        <v>11848.280999999999</v>
      </c>
      <c r="BQ112" s="102">
        <v>4561.3410000000003</v>
      </c>
      <c r="BR112" s="102">
        <v>10628.034</v>
      </c>
      <c r="BS112" s="102">
        <v>31.356000000000002</v>
      </c>
      <c r="BT112" s="102">
        <v>339.262</v>
      </c>
      <c r="BU112" s="174"/>
      <c r="BV112" s="102">
        <v>-3080.8909999999996</v>
      </c>
      <c r="BW112" s="102">
        <v>3100.857</v>
      </c>
      <c r="BX112" s="102">
        <v>17.144000000000005</v>
      </c>
      <c r="BY112" s="76"/>
      <c r="BZ112" s="5">
        <v>1983</v>
      </c>
      <c r="CA112" s="210">
        <v>5859.63</v>
      </c>
      <c r="CB112" s="7" t="s">
        <v>3</v>
      </c>
      <c r="CC112" s="7" t="s">
        <v>3</v>
      </c>
      <c r="CD112" s="7" t="s">
        <v>3</v>
      </c>
      <c r="CE112" s="7" t="s">
        <v>3</v>
      </c>
      <c r="CF112" s="7" t="s">
        <v>3</v>
      </c>
      <c r="CG112" s="7" t="s">
        <v>3</v>
      </c>
      <c r="CH112" s="7" t="s">
        <v>3</v>
      </c>
      <c r="CI112" s="7" t="s">
        <v>3</v>
      </c>
      <c r="CJ112" s="7" t="s">
        <v>3</v>
      </c>
      <c r="CK112" s="7" t="s">
        <v>3</v>
      </c>
      <c r="CL112" s="75">
        <f t="shared" si="35"/>
        <v>339.262</v>
      </c>
      <c r="CM112" s="7" t="s">
        <v>3</v>
      </c>
      <c r="CN112" s="75">
        <v>-3080.8909999999996</v>
      </c>
      <c r="CO112" s="75">
        <v>3100.857</v>
      </c>
      <c r="CP112" s="75">
        <v>17.144000000000005</v>
      </c>
    </row>
    <row r="113" spans="1:94" x14ac:dyDescent="0.3">
      <c r="A113" s="8">
        <f t="shared" si="11"/>
        <v>5.6843418860808015E-13</v>
      </c>
      <c r="B113" s="8">
        <f t="shared" si="8"/>
        <v>0</v>
      </c>
      <c r="C113" s="8">
        <f t="shared" si="12"/>
        <v>2.5011104298755527E-12</v>
      </c>
      <c r="D113" s="8">
        <f t="shared" si="9"/>
        <v>0</v>
      </c>
      <c r="E113" s="9">
        <f t="shared" si="10"/>
        <v>0</v>
      </c>
      <c r="F113" s="5">
        <v>1984</v>
      </c>
      <c r="G113" s="96">
        <f t="shared" si="34"/>
        <v>4183.28</v>
      </c>
      <c r="H113" s="96">
        <f t="shared" si="33"/>
        <v>37830.508000000002</v>
      </c>
      <c r="I113" s="96">
        <f t="shared" si="33"/>
        <v>29100.351999999999</v>
      </c>
      <c r="J113" s="96">
        <f t="shared" si="33"/>
        <v>4837.3890000000001</v>
      </c>
      <c r="K113" s="96">
        <f t="shared" si="33"/>
        <v>2516.6390000000001</v>
      </c>
      <c r="L113" s="96">
        <f t="shared" si="33"/>
        <v>1376.1279999999999</v>
      </c>
      <c r="M113" s="96">
        <f t="shared" si="33"/>
        <v>33647.228000000003</v>
      </c>
      <c r="N113" s="96">
        <f t="shared" si="33"/>
        <v>15916.197999999999</v>
      </c>
      <c r="O113" s="96">
        <f t="shared" si="33"/>
        <v>5295.5030000000006</v>
      </c>
      <c r="P113" s="96">
        <f t="shared" si="33"/>
        <v>12412.429</v>
      </c>
      <c r="Q113" s="96">
        <f t="shared" si="33"/>
        <v>23.097999999999999</v>
      </c>
      <c r="R113" s="96">
        <f t="shared" si="33"/>
        <v>1305.819</v>
      </c>
      <c r="S113" s="96">
        <v>0</v>
      </c>
      <c r="T113" s="96">
        <f t="shared" si="33"/>
        <v>-2136.0169999999998</v>
      </c>
      <c r="U113" s="96">
        <f t="shared" si="33"/>
        <v>3200.8849999999998</v>
      </c>
      <c r="V113" s="96">
        <f t="shared" si="33"/>
        <v>152.197</v>
      </c>
      <c r="W113" s="22"/>
      <c r="X113" s="5">
        <v>1984</v>
      </c>
      <c r="Y113" s="6" t="s">
        <v>3</v>
      </c>
      <c r="Z113" s="6" t="s">
        <v>3</v>
      </c>
      <c r="AA113" s="6" t="s">
        <v>3</v>
      </c>
      <c r="AB113" s="6" t="s">
        <v>3</v>
      </c>
      <c r="AC113" s="6" t="s">
        <v>3</v>
      </c>
      <c r="AD113" s="6" t="s">
        <v>3</v>
      </c>
      <c r="AE113" s="6" t="s">
        <v>3</v>
      </c>
      <c r="AF113" s="6" t="s">
        <v>3</v>
      </c>
      <c r="AG113" s="6" t="s">
        <v>3</v>
      </c>
      <c r="AH113" s="6" t="s">
        <v>3</v>
      </c>
      <c r="AI113" s="6" t="s">
        <v>3</v>
      </c>
      <c r="AJ113" s="6" t="s">
        <v>3</v>
      </c>
      <c r="AK113" s="6" t="s">
        <v>3</v>
      </c>
      <c r="AL113" s="6" t="s">
        <v>3</v>
      </c>
      <c r="AM113" s="6" t="s">
        <v>3</v>
      </c>
      <c r="AN113" s="6" t="s">
        <v>3</v>
      </c>
      <c r="AO113" s="6"/>
      <c r="AP113" s="5">
        <v>1984</v>
      </c>
      <c r="AQ113" s="24" t="s">
        <v>3</v>
      </c>
      <c r="AR113" s="24" t="s">
        <v>3</v>
      </c>
      <c r="AS113" s="24" t="s">
        <v>3</v>
      </c>
      <c r="AT113" s="24" t="s">
        <v>3</v>
      </c>
      <c r="AU113" s="24" t="s">
        <v>3</v>
      </c>
      <c r="AV113" s="24" t="s">
        <v>3</v>
      </c>
      <c r="AW113" s="24" t="s">
        <v>3</v>
      </c>
      <c r="AX113" s="24" t="s">
        <v>3</v>
      </c>
      <c r="AY113" s="24" t="s">
        <v>3</v>
      </c>
      <c r="AZ113" s="24" t="s">
        <v>3</v>
      </c>
      <c r="BA113" s="24" t="s">
        <v>3</v>
      </c>
      <c r="BB113" s="24" t="s">
        <v>3</v>
      </c>
      <c r="BC113" s="24" t="s">
        <v>3</v>
      </c>
      <c r="BD113" s="24" t="s">
        <v>3</v>
      </c>
      <c r="BE113" s="24" t="s">
        <v>3</v>
      </c>
      <c r="BF113" s="24" t="s">
        <v>3</v>
      </c>
      <c r="BG113" s="6"/>
      <c r="BH113" s="5">
        <v>1984</v>
      </c>
      <c r="BI113" s="102">
        <v>4183.28</v>
      </c>
      <c r="BJ113" s="102">
        <v>37830.508000000002</v>
      </c>
      <c r="BK113" s="102">
        <v>29100.351999999999</v>
      </c>
      <c r="BL113" s="102">
        <v>4837.3890000000001</v>
      </c>
      <c r="BM113" s="102">
        <v>2516.6390000000001</v>
      </c>
      <c r="BN113" s="102">
        <v>1376.1279999999999</v>
      </c>
      <c r="BO113" s="102">
        <v>33647.228000000003</v>
      </c>
      <c r="BP113" s="102">
        <v>15916.197999999999</v>
      </c>
      <c r="BQ113" s="102">
        <v>5295.5030000000006</v>
      </c>
      <c r="BR113" s="102">
        <v>12412.429</v>
      </c>
      <c r="BS113" s="102">
        <v>23.097999999999999</v>
      </c>
      <c r="BT113" s="102">
        <v>1305.819</v>
      </c>
      <c r="BU113" s="174"/>
      <c r="BV113" s="102">
        <v>-2136.0169999999998</v>
      </c>
      <c r="BW113" s="102">
        <v>3200.8849999999998</v>
      </c>
      <c r="BX113" s="102">
        <v>152.197</v>
      </c>
      <c r="BY113" s="76"/>
      <c r="BZ113" s="5">
        <v>1984</v>
      </c>
      <c r="CA113" s="210">
        <v>4183.28</v>
      </c>
      <c r="CB113" s="7" t="s">
        <v>3</v>
      </c>
      <c r="CC113" s="7" t="s">
        <v>3</v>
      </c>
      <c r="CD113" s="7" t="s">
        <v>3</v>
      </c>
      <c r="CE113" s="7" t="s">
        <v>3</v>
      </c>
      <c r="CF113" s="7" t="s">
        <v>3</v>
      </c>
      <c r="CG113" s="7" t="s">
        <v>3</v>
      </c>
      <c r="CH113" s="7" t="s">
        <v>3</v>
      </c>
      <c r="CI113" s="7" t="s">
        <v>3</v>
      </c>
      <c r="CJ113" s="7" t="s">
        <v>3</v>
      </c>
      <c r="CK113" s="7" t="s">
        <v>3</v>
      </c>
      <c r="CL113" s="75">
        <f t="shared" si="35"/>
        <v>1305.819</v>
      </c>
      <c r="CM113" s="7" t="s">
        <v>3</v>
      </c>
      <c r="CN113" s="75">
        <v>-2136.0169999999998</v>
      </c>
      <c r="CO113" s="75">
        <v>3200.8849999999998</v>
      </c>
      <c r="CP113" s="75">
        <v>152.197</v>
      </c>
    </row>
    <row r="114" spans="1:94" x14ac:dyDescent="0.3">
      <c r="A114" s="8">
        <f t="shared" si="11"/>
        <v>6.1106675275368616E-13</v>
      </c>
      <c r="B114" s="8">
        <f t="shared" si="8"/>
        <v>-2.3874235921539366E-12</v>
      </c>
      <c r="C114" s="8">
        <f t="shared" si="12"/>
        <v>0</v>
      </c>
      <c r="D114" s="8">
        <f t="shared" si="9"/>
        <v>0</v>
      </c>
      <c r="E114" s="9">
        <f t="shared" si="10"/>
        <v>-1.5631940186722204E-13</v>
      </c>
      <c r="F114" s="5">
        <v>1985</v>
      </c>
      <c r="G114" s="96">
        <f t="shared" si="34"/>
        <v>799.524</v>
      </c>
      <c r="H114" s="96">
        <f t="shared" si="33"/>
        <v>35858.900999999998</v>
      </c>
      <c r="I114" s="96">
        <f t="shared" si="33"/>
        <v>26757.293999999998</v>
      </c>
      <c r="J114" s="96">
        <f t="shared" si="33"/>
        <v>4810.0560000000005</v>
      </c>
      <c r="K114" s="96">
        <f t="shared" si="33"/>
        <v>2287.5879999999997</v>
      </c>
      <c r="L114" s="96">
        <f t="shared" si="33"/>
        <v>2003.9630000000002</v>
      </c>
      <c r="M114" s="96">
        <f t="shared" si="33"/>
        <v>35059.377</v>
      </c>
      <c r="N114" s="96">
        <f t="shared" si="33"/>
        <v>18359.097000000002</v>
      </c>
      <c r="O114" s="96">
        <f t="shared" si="33"/>
        <v>5562.360999999999</v>
      </c>
      <c r="P114" s="96">
        <f t="shared" si="33"/>
        <v>11109.65</v>
      </c>
      <c r="Q114" s="96">
        <f t="shared" si="33"/>
        <v>28.269000000000002</v>
      </c>
      <c r="R114" s="96">
        <f t="shared" si="33"/>
        <v>-316.41800000000001</v>
      </c>
      <c r="S114" s="96">
        <v>0</v>
      </c>
      <c r="T114" s="96">
        <f t="shared" si="33"/>
        <v>-2906.5989999999997</v>
      </c>
      <c r="U114" s="96">
        <f t="shared" si="33"/>
        <v>-2328.4</v>
      </c>
      <c r="V114" s="96">
        <f t="shared" si="33"/>
        <v>-95.093000000000004</v>
      </c>
      <c r="W114" s="22"/>
      <c r="X114" s="5">
        <v>1985</v>
      </c>
      <c r="Y114" s="6" t="s">
        <v>3</v>
      </c>
      <c r="Z114" s="6" t="s">
        <v>3</v>
      </c>
      <c r="AA114" s="6" t="s">
        <v>3</v>
      </c>
      <c r="AB114" s="6" t="s">
        <v>3</v>
      </c>
      <c r="AC114" s="6" t="s">
        <v>3</v>
      </c>
      <c r="AD114" s="6" t="s">
        <v>3</v>
      </c>
      <c r="AE114" s="6" t="s">
        <v>3</v>
      </c>
      <c r="AF114" s="6" t="s">
        <v>3</v>
      </c>
      <c r="AG114" s="6" t="s">
        <v>3</v>
      </c>
      <c r="AH114" s="6" t="s">
        <v>3</v>
      </c>
      <c r="AI114" s="6" t="s">
        <v>3</v>
      </c>
      <c r="AJ114" s="6" t="s">
        <v>3</v>
      </c>
      <c r="AK114" s="6" t="s">
        <v>3</v>
      </c>
      <c r="AL114" s="6" t="s">
        <v>3</v>
      </c>
      <c r="AM114" s="6" t="s">
        <v>3</v>
      </c>
      <c r="AN114" s="6" t="s">
        <v>3</v>
      </c>
      <c r="AO114" s="6"/>
      <c r="AP114" s="5">
        <v>1985</v>
      </c>
      <c r="AQ114" s="24" t="s">
        <v>3</v>
      </c>
      <c r="AR114" s="24" t="s">
        <v>3</v>
      </c>
      <c r="AS114" s="24" t="s">
        <v>3</v>
      </c>
      <c r="AT114" s="24" t="s">
        <v>3</v>
      </c>
      <c r="AU114" s="24" t="s">
        <v>3</v>
      </c>
      <c r="AV114" s="24" t="s">
        <v>3</v>
      </c>
      <c r="AW114" s="24" t="s">
        <v>3</v>
      </c>
      <c r="AX114" s="24" t="s">
        <v>3</v>
      </c>
      <c r="AY114" s="24" t="s">
        <v>3</v>
      </c>
      <c r="AZ114" s="24" t="s">
        <v>3</v>
      </c>
      <c r="BA114" s="24" t="s">
        <v>3</v>
      </c>
      <c r="BB114" s="24" t="s">
        <v>3</v>
      </c>
      <c r="BC114" s="24" t="s">
        <v>3</v>
      </c>
      <c r="BD114" s="24" t="s">
        <v>3</v>
      </c>
      <c r="BE114" s="24" t="s">
        <v>3</v>
      </c>
      <c r="BF114" s="24" t="s">
        <v>3</v>
      </c>
      <c r="BG114" s="6"/>
      <c r="BH114" s="5">
        <v>1985</v>
      </c>
      <c r="BI114" s="102">
        <v>799.524</v>
      </c>
      <c r="BJ114" s="102">
        <v>35858.900999999998</v>
      </c>
      <c r="BK114" s="102">
        <v>26757.293999999998</v>
      </c>
      <c r="BL114" s="102">
        <v>4810.0560000000005</v>
      </c>
      <c r="BM114" s="102">
        <v>2287.5879999999997</v>
      </c>
      <c r="BN114" s="102">
        <v>2003.9630000000002</v>
      </c>
      <c r="BO114" s="102">
        <v>35059.377</v>
      </c>
      <c r="BP114" s="102">
        <v>18359.097000000002</v>
      </c>
      <c r="BQ114" s="102">
        <v>5562.360999999999</v>
      </c>
      <c r="BR114" s="102">
        <v>11109.65</v>
      </c>
      <c r="BS114" s="102">
        <v>28.269000000000002</v>
      </c>
      <c r="BT114" s="102">
        <v>-316.41800000000001</v>
      </c>
      <c r="BU114" s="174"/>
      <c r="BV114" s="102">
        <v>-2906.5989999999997</v>
      </c>
      <c r="BW114" s="102">
        <v>-2328.4</v>
      </c>
      <c r="BX114" s="102">
        <v>-95.093000000000004</v>
      </c>
      <c r="BY114" s="76"/>
      <c r="BZ114" s="5">
        <v>1985</v>
      </c>
      <c r="CA114" s="210">
        <v>799.524</v>
      </c>
      <c r="CB114" s="7" t="s">
        <v>3</v>
      </c>
      <c r="CC114" s="7" t="s">
        <v>3</v>
      </c>
      <c r="CD114" s="7" t="s">
        <v>3</v>
      </c>
      <c r="CE114" s="7" t="s">
        <v>3</v>
      </c>
      <c r="CF114" s="7" t="s">
        <v>3</v>
      </c>
      <c r="CG114" s="7" t="s">
        <v>3</v>
      </c>
      <c r="CH114" s="7" t="s">
        <v>3</v>
      </c>
      <c r="CI114" s="7" t="s">
        <v>3</v>
      </c>
      <c r="CJ114" s="7" t="s">
        <v>3</v>
      </c>
      <c r="CK114" s="7" t="s">
        <v>3</v>
      </c>
      <c r="CL114" s="75">
        <f t="shared" si="35"/>
        <v>-316.41800000000001</v>
      </c>
      <c r="CM114" s="7" t="s">
        <v>3</v>
      </c>
      <c r="CN114" s="75">
        <v>-2906.5989999999997</v>
      </c>
      <c r="CO114" s="75">
        <v>-2328.4</v>
      </c>
      <c r="CP114" s="75">
        <v>-95.093000000000004</v>
      </c>
    </row>
    <row r="115" spans="1:94" x14ac:dyDescent="0.3">
      <c r="A115" s="8">
        <f t="shared" si="11"/>
        <v>0</v>
      </c>
      <c r="B115" s="8">
        <f t="shared" si="8"/>
        <v>0</v>
      </c>
      <c r="C115" s="8">
        <f t="shared" si="12"/>
        <v>0</v>
      </c>
      <c r="D115" s="8">
        <f t="shared" si="9"/>
        <v>0</v>
      </c>
      <c r="E115" s="9">
        <f t="shared" si="10"/>
        <v>0</v>
      </c>
      <c r="F115" s="5">
        <v>1986</v>
      </c>
      <c r="G115" s="96">
        <f t="shared" si="34"/>
        <v>-1373.4889999999998</v>
      </c>
      <c r="H115" s="96">
        <f t="shared" si="33"/>
        <v>29927.86</v>
      </c>
      <c r="I115" s="96">
        <f t="shared" si="33"/>
        <v>21803.598000000002</v>
      </c>
      <c r="J115" s="96">
        <f t="shared" si="33"/>
        <v>4599.8829999999998</v>
      </c>
      <c r="K115" s="96">
        <f t="shared" si="33"/>
        <v>1949.8689999999999</v>
      </c>
      <c r="L115" s="96">
        <f t="shared" si="33"/>
        <v>1574.51</v>
      </c>
      <c r="M115" s="96">
        <f t="shared" si="33"/>
        <v>31301.349000000002</v>
      </c>
      <c r="N115" s="96">
        <f t="shared" si="33"/>
        <v>16783.893</v>
      </c>
      <c r="O115" s="96">
        <f t="shared" si="33"/>
        <v>5225.8710000000001</v>
      </c>
      <c r="P115" s="96">
        <f t="shared" si="33"/>
        <v>9276.8549999999996</v>
      </c>
      <c r="Q115" s="96">
        <f t="shared" si="33"/>
        <v>14.729999999999999</v>
      </c>
      <c r="R115" s="96">
        <f t="shared" si="33"/>
        <v>2715.5329999999999</v>
      </c>
      <c r="S115" s="96">
        <v>0</v>
      </c>
      <c r="T115" s="96">
        <f t="shared" si="33"/>
        <v>-739.25000000000011</v>
      </c>
      <c r="U115" s="96">
        <f t="shared" si="33"/>
        <v>985</v>
      </c>
      <c r="V115" s="96">
        <f t="shared" si="33"/>
        <v>-382.20599999999996</v>
      </c>
      <c r="W115" s="22"/>
      <c r="X115" s="5">
        <v>1986</v>
      </c>
      <c r="Y115" s="6" t="s">
        <v>3</v>
      </c>
      <c r="Z115" s="6" t="s">
        <v>3</v>
      </c>
      <c r="AA115" s="6" t="s">
        <v>3</v>
      </c>
      <c r="AB115" s="6" t="s">
        <v>3</v>
      </c>
      <c r="AC115" s="6" t="s">
        <v>3</v>
      </c>
      <c r="AD115" s="6" t="s">
        <v>3</v>
      </c>
      <c r="AE115" s="6" t="s">
        <v>3</v>
      </c>
      <c r="AF115" s="6" t="s">
        <v>3</v>
      </c>
      <c r="AG115" s="6" t="s">
        <v>3</v>
      </c>
      <c r="AH115" s="6" t="s">
        <v>3</v>
      </c>
      <c r="AI115" s="6" t="s">
        <v>3</v>
      </c>
      <c r="AJ115" s="6" t="s">
        <v>3</v>
      </c>
      <c r="AK115" s="6" t="s">
        <v>3</v>
      </c>
      <c r="AL115" s="6" t="s">
        <v>3</v>
      </c>
      <c r="AM115" s="6" t="s">
        <v>3</v>
      </c>
      <c r="AN115" s="6" t="s">
        <v>3</v>
      </c>
      <c r="AO115" s="6"/>
      <c r="AP115" s="5">
        <v>1986</v>
      </c>
      <c r="AQ115" s="24" t="s">
        <v>3</v>
      </c>
      <c r="AR115" s="24" t="s">
        <v>3</v>
      </c>
      <c r="AS115" s="24" t="s">
        <v>3</v>
      </c>
      <c r="AT115" s="24" t="s">
        <v>3</v>
      </c>
      <c r="AU115" s="24" t="s">
        <v>3</v>
      </c>
      <c r="AV115" s="24" t="s">
        <v>3</v>
      </c>
      <c r="AW115" s="24" t="s">
        <v>3</v>
      </c>
      <c r="AX115" s="24" t="s">
        <v>3</v>
      </c>
      <c r="AY115" s="24" t="s">
        <v>3</v>
      </c>
      <c r="AZ115" s="24" t="s">
        <v>3</v>
      </c>
      <c r="BA115" s="24" t="s">
        <v>3</v>
      </c>
      <c r="BB115" s="24" t="s">
        <v>3</v>
      </c>
      <c r="BC115" s="24" t="s">
        <v>3</v>
      </c>
      <c r="BD115" s="24" t="s">
        <v>3</v>
      </c>
      <c r="BE115" s="24" t="s">
        <v>3</v>
      </c>
      <c r="BF115" s="24" t="s">
        <v>3</v>
      </c>
      <c r="BG115" s="6"/>
      <c r="BH115" s="5">
        <v>1986</v>
      </c>
      <c r="BI115" s="102">
        <v>-1373.4889999999998</v>
      </c>
      <c r="BJ115" s="102">
        <v>29927.86</v>
      </c>
      <c r="BK115" s="102">
        <v>21803.598000000002</v>
      </c>
      <c r="BL115" s="102">
        <v>4599.8829999999998</v>
      </c>
      <c r="BM115" s="102">
        <v>1949.8689999999999</v>
      </c>
      <c r="BN115" s="102">
        <v>1574.51</v>
      </c>
      <c r="BO115" s="102">
        <v>31301.349000000002</v>
      </c>
      <c r="BP115" s="102">
        <v>16783.893</v>
      </c>
      <c r="BQ115" s="102">
        <v>5225.8710000000001</v>
      </c>
      <c r="BR115" s="102">
        <v>9276.8549999999996</v>
      </c>
      <c r="BS115" s="102">
        <v>14.729999999999999</v>
      </c>
      <c r="BT115" s="102">
        <v>2715.5329999999999</v>
      </c>
      <c r="BU115" s="174"/>
      <c r="BV115" s="102">
        <v>-739.25000000000011</v>
      </c>
      <c r="BW115" s="102">
        <v>985</v>
      </c>
      <c r="BX115" s="102">
        <v>-382.20599999999996</v>
      </c>
      <c r="BY115" s="76"/>
      <c r="BZ115" s="5">
        <v>1986</v>
      </c>
      <c r="CA115" s="210">
        <v>-1373.4889999999998</v>
      </c>
      <c r="CB115" s="7" t="s">
        <v>3</v>
      </c>
      <c r="CC115" s="7" t="s">
        <v>3</v>
      </c>
      <c r="CD115" s="7" t="s">
        <v>3</v>
      </c>
      <c r="CE115" s="7" t="s">
        <v>3</v>
      </c>
      <c r="CF115" s="7" t="s">
        <v>3</v>
      </c>
      <c r="CG115" s="7" t="s">
        <v>3</v>
      </c>
      <c r="CH115" s="7" t="s">
        <v>3</v>
      </c>
      <c r="CI115" s="7" t="s">
        <v>3</v>
      </c>
      <c r="CJ115" s="7" t="s">
        <v>3</v>
      </c>
      <c r="CK115" s="7" t="s">
        <v>3</v>
      </c>
      <c r="CL115" s="75">
        <f t="shared" si="35"/>
        <v>2715.5329999999999</v>
      </c>
      <c r="CM115" s="7" t="s">
        <v>3</v>
      </c>
      <c r="CN115" s="75">
        <v>-739.25000000000011</v>
      </c>
      <c r="CO115" s="75">
        <v>985</v>
      </c>
      <c r="CP115" s="75">
        <v>-382.20599999999996</v>
      </c>
    </row>
    <row r="116" spans="1:94" x14ac:dyDescent="0.3">
      <c r="A116" s="8">
        <f t="shared" si="11"/>
        <v>0</v>
      </c>
      <c r="B116" s="8">
        <f t="shared" si="8"/>
        <v>-7.2759576141834259E-12</v>
      </c>
      <c r="C116" s="8">
        <f t="shared" si="12"/>
        <v>-2.5011104298755527E-12</v>
      </c>
      <c r="D116" s="8">
        <f t="shared" si="9"/>
        <v>0</v>
      </c>
      <c r="E116" s="9">
        <f t="shared" si="10"/>
        <v>0</v>
      </c>
      <c r="F116" s="5">
        <v>1987</v>
      </c>
      <c r="G116" s="96">
        <f t="shared" si="34"/>
        <v>4239.07</v>
      </c>
      <c r="H116" s="96">
        <f t="shared" si="33"/>
        <v>37368.434999999998</v>
      </c>
      <c r="I116" s="96">
        <f t="shared" si="33"/>
        <v>27599.517</v>
      </c>
      <c r="J116" s="96">
        <f t="shared" si="33"/>
        <v>5450.83</v>
      </c>
      <c r="K116" s="96">
        <f t="shared" si="33"/>
        <v>2400.9930000000004</v>
      </c>
      <c r="L116" s="96">
        <f t="shared" si="33"/>
        <v>1917.095</v>
      </c>
      <c r="M116" s="96">
        <f t="shared" si="33"/>
        <v>33129.365000000005</v>
      </c>
      <c r="N116" s="96">
        <f t="shared" si="33"/>
        <v>18812.425999999999</v>
      </c>
      <c r="O116" s="96">
        <f t="shared" si="33"/>
        <v>5408.0869999999995</v>
      </c>
      <c r="P116" s="96">
        <f t="shared" si="33"/>
        <v>8890.6919999999991</v>
      </c>
      <c r="Q116" s="96">
        <f t="shared" si="33"/>
        <v>18.16</v>
      </c>
      <c r="R116" s="96">
        <f t="shared" si="33"/>
        <v>-1241.9290000000001</v>
      </c>
      <c r="S116" s="96">
        <v>0</v>
      </c>
      <c r="T116" s="96">
        <f t="shared" si="33"/>
        <v>3103.259</v>
      </c>
      <c r="U116" s="96">
        <f t="shared" si="33"/>
        <v>6924.4</v>
      </c>
      <c r="V116" s="96">
        <f t="shared" si="33"/>
        <v>-824</v>
      </c>
      <c r="W116" s="22"/>
      <c r="X116" s="5">
        <v>1987</v>
      </c>
      <c r="Y116" s="6" t="s">
        <v>3</v>
      </c>
      <c r="Z116" s="6" t="s">
        <v>3</v>
      </c>
      <c r="AA116" s="6" t="s">
        <v>3</v>
      </c>
      <c r="AB116" s="6" t="s">
        <v>3</v>
      </c>
      <c r="AC116" s="6" t="s">
        <v>3</v>
      </c>
      <c r="AD116" s="6" t="s">
        <v>3</v>
      </c>
      <c r="AE116" s="6" t="s">
        <v>3</v>
      </c>
      <c r="AF116" s="6" t="s">
        <v>3</v>
      </c>
      <c r="AG116" s="6" t="s">
        <v>3</v>
      </c>
      <c r="AH116" s="6" t="s">
        <v>3</v>
      </c>
      <c r="AI116" s="6" t="s">
        <v>3</v>
      </c>
      <c r="AJ116" s="6" t="s">
        <v>3</v>
      </c>
      <c r="AK116" s="6" t="s">
        <v>3</v>
      </c>
      <c r="AL116" s="6" t="s">
        <v>3</v>
      </c>
      <c r="AM116" s="6" t="s">
        <v>3</v>
      </c>
      <c r="AN116" s="6" t="s">
        <v>3</v>
      </c>
      <c r="AO116" s="6"/>
      <c r="AP116" s="5">
        <v>1987</v>
      </c>
      <c r="AQ116" s="24" t="s">
        <v>3</v>
      </c>
      <c r="AR116" s="24" t="s">
        <v>3</v>
      </c>
      <c r="AS116" s="24" t="s">
        <v>3</v>
      </c>
      <c r="AT116" s="24" t="s">
        <v>3</v>
      </c>
      <c r="AU116" s="24" t="s">
        <v>3</v>
      </c>
      <c r="AV116" s="24" t="s">
        <v>3</v>
      </c>
      <c r="AW116" s="24" t="s">
        <v>3</v>
      </c>
      <c r="AX116" s="24" t="s">
        <v>3</v>
      </c>
      <c r="AY116" s="24" t="s">
        <v>3</v>
      </c>
      <c r="AZ116" s="24" t="s">
        <v>3</v>
      </c>
      <c r="BA116" s="24" t="s">
        <v>3</v>
      </c>
      <c r="BB116" s="24" t="s">
        <v>3</v>
      </c>
      <c r="BC116" s="24" t="s">
        <v>3</v>
      </c>
      <c r="BD116" s="24" t="s">
        <v>3</v>
      </c>
      <c r="BE116" s="24" t="s">
        <v>3</v>
      </c>
      <c r="BF116" s="24" t="s">
        <v>3</v>
      </c>
      <c r="BG116" s="6"/>
      <c r="BH116" s="5">
        <v>1987</v>
      </c>
      <c r="BI116" s="102">
        <v>4239.07</v>
      </c>
      <c r="BJ116" s="102">
        <v>37368.434999999998</v>
      </c>
      <c r="BK116" s="102">
        <v>27599.517</v>
      </c>
      <c r="BL116" s="102">
        <v>5450.83</v>
      </c>
      <c r="BM116" s="102">
        <v>2400.9930000000004</v>
      </c>
      <c r="BN116" s="102">
        <v>1917.095</v>
      </c>
      <c r="BO116" s="102">
        <v>33129.365000000005</v>
      </c>
      <c r="BP116" s="102">
        <v>18812.425999999999</v>
      </c>
      <c r="BQ116" s="102">
        <v>5408.0869999999995</v>
      </c>
      <c r="BR116" s="102">
        <v>8890.6919999999991</v>
      </c>
      <c r="BS116" s="102">
        <v>18.16</v>
      </c>
      <c r="BT116" s="102">
        <v>-1241.9290000000001</v>
      </c>
      <c r="BU116" s="174"/>
      <c r="BV116" s="102">
        <v>3103.259</v>
      </c>
      <c r="BW116" s="102">
        <v>6924.4</v>
      </c>
      <c r="BX116" s="102">
        <v>-824</v>
      </c>
      <c r="BY116" s="76"/>
      <c r="BZ116" s="5">
        <v>1987</v>
      </c>
      <c r="CA116" s="210">
        <v>4239.07</v>
      </c>
      <c r="CB116" s="7" t="s">
        <v>3</v>
      </c>
      <c r="CC116" s="7" t="s">
        <v>3</v>
      </c>
      <c r="CD116" s="7" t="s">
        <v>3</v>
      </c>
      <c r="CE116" s="7" t="s">
        <v>3</v>
      </c>
      <c r="CF116" s="7" t="s">
        <v>3</v>
      </c>
      <c r="CG116" s="7" t="s">
        <v>3</v>
      </c>
      <c r="CH116" s="7" t="s">
        <v>3</v>
      </c>
      <c r="CI116" s="7" t="s">
        <v>3</v>
      </c>
      <c r="CJ116" s="7" t="s">
        <v>3</v>
      </c>
      <c r="CK116" s="7" t="s">
        <v>3</v>
      </c>
      <c r="CL116" s="75">
        <f t="shared" si="35"/>
        <v>-1241.9290000000001</v>
      </c>
      <c r="CM116" s="7" t="s">
        <v>3</v>
      </c>
      <c r="CN116" s="75">
        <v>3103.259</v>
      </c>
      <c r="CO116" s="75">
        <v>6924.4</v>
      </c>
      <c r="CP116" s="75">
        <v>-824</v>
      </c>
    </row>
    <row r="117" spans="1:94" x14ac:dyDescent="0.3">
      <c r="A117" s="8">
        <f t="shared" si="11"/>
        <v>0</v>
      </c>
      <c r="B117" s="8">
        <f t="shared" si="8"/>
        <v>0</v>
      </c>
      <c r="C117" s="8">
        <f t="shared" si="12"/>
        <v>0</v>
      </c>
      <c r="D117" s="8">
        <f t="shared" si="9"/>
        <v>0</v>
      </c>
      <c r="E117" s="9">
        <f t="shared" si="10"/>
        <v>0</v>
      </c>
      <c r="F117" s="5">
        <v>1988</v>
      </c>
      <c r="G117" s="96">
        <f t="shared" si="34"/>
        <v>-2375.6840000000002</v>
      </c>
      <c r="H117" s="96">
        <f t="shared" si="33"/>
        <v>42095.796000000002</v>
      </c>
      <c r="I117" s="96">
        <f t="shared" si="33"/>
        <v>30691.501000000004</v>
      </c>
      <c r="J117" s="96">
        <f t="shared" si="33"/>
        <v>6108.5770000000002</v>
      </c>
      <c r="K117" s="96">
        <f t="shared" si="33"/>
        <v>3055.1319999999996</v>
      </c>
      <c r="L117" s="96">
        <f t="shared" si="33"/>
        <v>2240.5860000000002</v>
      </c>
      <c r="M117" s="96">
        <f t="shared" si="33"/>
        <v>44471.48</v>
      </c>
      <c r="N117" s="96">
        <f t="shared" si="33"/>
        <v>28081.969000000001</v>
      </c>
      <c r="O117" s="96">
        <f t="shared" si="33"/>
        <v>6328.0670000000009</v>
      </c>
      <c r="P117" s="96">
        <f t="shared" si="33"/>
        <v>10046.561</v>
      </c>
      <c r="Q117" s="96">
        <f t="shared" si="33"/>
        <v>14.882999999999999</v>
      </c>
      <c r="R117" s="96">
        <f t="shared" si="33"/>
        <v>-443.85799999999983</v>
      </c>
      <c r="S117" s="96">
        <v>0</v>
      </c>
      <c r="T117" s="96">
        <f t="shared" si="33"/>
        <v>-3913.9580000000001</v>
      </c>
      <c r="U117" s="96">
        <f t="shared" si="33"/>
        <v>-7127</v>
      </c>
      <c r="V117" s="96">
        <f t="shared" si="33"/>
        <v>393.49999999999994</v>
      </c>
      <c r="W117" s="22"/>
      <c r="X117" s="5">
        <v>1988</v>
      </c>
      <c r="Y117" s="6" t="s">
        <v>3</v>
      </c>
      <c r="Z117" s="6" t="s">
        <v>3</v>
      </c>
      <c r="AA117" s="6" t="s">
        <v>3</v>
      </c>
      <c r="AB117" s="6" t="s">
        <v>3</v>
      </c>
      <c r="AC117" s="6" t="s">
        <v>3</v>
      </c>
      <c r="AD117" s="6" t="s">
        <v>3</v>
      </c>
      <c r="AE117" s="6" t="s">
        <v>3</v>
      </c>
      <c r="AF117" s="6" t="s">
        <v>3</v>
      </c>
      <c r="AG117" s="6" t="s">
        <v>3</v>
      </c>
      <c r="AH117" s="6" t="s">
        <v>3</v>
      </c>
      <c r="AI117" s="6" t="s">
        <v>3</v>
      </c>
      <c r="AJ117" s="6" t="s">
        <v>3</v>
      </c>
      <c r="AK117" s="6" t="s">
        <v>3</v>
      </c>
      <c r="AL117" s="6" t="s">
        <v>3</v>
      </c>
      <c r="AM117" s="6" t="s">
        <v>3</v>
      </c>
      <c r="AN117" s="6" t="s">
        <v>3</v>
      </c>
      <c r="AO117" s="6"/>
      <c r="AP117" s="5">
        <v>1988</v>
      </c>
      <c r="AQ117" s="24" t="s">
        <v>3</v>
      </c>
      <c r="AR117" s="24" t="s">
        <v>3</v>
      </c>
      <c r="AS117" s="24" t="s">
        <v>3</v>
      </c>
      <c r="AT117" s="24" t="s">
        <v>3</v>
      </c>
      <c r="AU117" s="24" t="s">
        <v>3</v>
      </c>
      <c r="AV117" s="24" t="s">
        <v>3</v>
      </c>
      <c r="AW117" s="24" t="s">
        <v>3</v>
      </c>
      <c r="AX117" s="24" t="s">
        <v>3</v>
      </c>
      <c r="AY117" s="24" t="s">
        <v>3</v>
      </c>
      <c r="AZ117" s="24" t="s">
        <v>3</v>
      </c>
      <c r="BA117" s="24" t="s">
        <v>3</v>
      </c>
      <c r="BB117" s="24" t="s">
        <v>3</v>
      </c>
      <c r="BC117" s="24" t="s">
        <v>3</v>
      </c>
      <c r="BD117" s="24" t="s">
        <v>3</v>
      </c>
      <c r="BE117" s="24" t="s">
        <v>3</v>
      </c>
      <c r="BF117" s="24" t="s">
        <v>3</v>
      </c>
      <c r="BG117" s="6"/>
      <c r="BH117" s="5">
        <v>1988</v>
      </c>
      <c r="BI117" s="102">
        <v>-2375.6840000000002</v>
      </c>
      <c r="BJ117" s="102">
        <v>42095.796000000002</v>
      </c>
      <c r="BK117" s="102">
        <v>30691.501000000004</v>
      </c>
      <c r="BL117" s="102">
        <v>6108.5770000000002</v>
      </c>
      <c r="BM117" s="102">
        <v>3055.1319999999996</v>
      </c>
      <c r="BN117" s="102">
        <v>2240.5860000000002</v>
      </c>
      <c r="BO117" s="102">
        <v>44471.48</v>
      </c>
      <c r="BP117" s="102">
        <v>28081.969000000001</v>
      </c>
      <c r="BQ117" s="102">
        <v>6328.0670000000009</v>
      </c>
      <c r="BR117" s="102">
        <v>10046.561</v>
      </c>
      <c r="BS117" s="102">
        <v>14.882999999999999</v>
      </c>
      <c r="BT117" s="102">
        <v>-443.85799999999983</v>
      </c>
      <c r="BU117" s="174"/>
      <c r="BV117" s="102">
        <v>-3913.9580000000001</v>
      </c>
      <c r="BW117" s="102">
        <v>-7127</v>
      </c>
      <c r="BX117" s="102">
        <v>393.49999999999994</v>
      </c>
      <c r="BY117" s="76"/>
      <c r="BZ117" s="5">
        <v>1988</v>
      </c>
      <c r="CA117" s="210">
        <v>-2375.6840000000002</v>
      </c>
      <c r="CB117" s="7" t="s">
        <v>3</v>
      </c>
      <c r="CC117" s="7" t="s">
        <v>3</v>
      </c>
      <c r="CD117" s="7" t="s">
        <v>3</v>
      </c>
      <c r="CE117" s="7" t="s">
        <v>3</v>
      </c>
      <c r="CF117" s="7" t="s">
        <v>3</v>
      </c>
      <c r="CG117" s="7" t="s">
        <v>3</v>
      </c>
      <c r="CH117" s="7" t="s">
        <v>3</v>
      </c>
      <c r="CI117" s="7" t="s">
        <v>3</v>
      </c>
      <c r="CJ117" s="7" t="s">
        <v>3</v>
      </c>
      <c r="CK117" s="7" t="s">
        <v>3</v>
      </c>
      <c r="CL117" s="75">
        <f t="shared" si="35"/>
        <v>-443.85799999999983</v>
      </c>
      <c r="CM117" s="7" t="s">
        <v>3</v>
      </c>
      <c r="CN117" s="75">
        <v>-3913.9580000000001</v>
      </c>
      <c r="CO117" s="75">
        <v>-7127</v>
      </c>
      <c r="CP117" s="75">
        <v>393.49999999999994</v>
      </c>
    </row>
    <row r="118" spans="1:94" x14ac:dyDescent="0.3">
      <c r="A118" s="8">
        <f t="shared" si="11"/>
        <v>-5.1159076974727213E-13</v>
      </c>
      <c r="B118" s="8">
        <f t="shared" si="8"/>
        <v>8.1854523159563541E-12</v>
      </c>
      <c r="C118" s="8">
        <f t="shared" si="12"/>
        <v>0</v>
      </c>
      <c r="D118" s="8">
        <f t="shared" si="9"/>
        <v>0</v>
      </c>
      <c r="E118" s="9">
        <f t="shared" si="10"/>
        <v>5.1159076974727213E-13</v>
      </c>
      <c r="F118" s="5">
        <v>1989</v>
      </c>
      <c r="G118" s="96">
        <f t="shared" si="34"/>
        <v>-5821.2120000000004</v>
      </c>
      <c r="H118" s="96">
        <f t="shared" si="33"/>
        <v>48103.378000000004</v>
      </c>
      <c r="I118" s="96">
        <f t="shared" si="33"/>
        <v>35171.048000000003</v>
      </c>
      <c r="J118" s="96">
        <f t="shared" si="33"/>
        <v>7226.3020000000006</v>
      </c>
      <c r="K118" s="96">
        <f t="shared" si="33"/>
        <v>3165.1869999999999</v>
      </c>
      <c r="L118" s="96">
        <f t="shared" si="33"/>
        <v>2540.8409999999999</v>
      </c>
      <c r="M118" s="96">
        <f t="shared" si="33"/>
        <v>53924.59</v>
      </c>
      <c r="N118" s="96">
        <f t="shared" si="33"/>
        <v>34765.997000000003</v>
      </c>
      <c r="O118" s="96">
        <f t="shared" si="33"/>
        <v>7914.2209999999995</v>
      </c>
      <c r="P118" s="96">
        <f t="shared" si="33"/>
        <v>11228.597999999998</v>
      </c>
      <c r="Q118" s="96">
        <f t="shared" si="33"/>
        <v>15.774000000000001</v>
      </c>
      <c r="R118" s="96">
        <f t="shared" si="33"/>
        <v>2074.7209999999995</v>
      </c>
      <c r="S118" s="96">
        <v>0</v>
      </c>
      <c r="T118" s="96">
        <f t="shared" si="33"/>
        <v>4142.0910000000003</v>
      </c>
      <c r="U118" s="96">
        <f t="shared" si="33"/>
        <v>271.5</v>
      </c>
      <c r="V118" s="96">
        <f t="shared" si="33"/>
        <v>124.09999999999997</v>
      </c>
      <c r="W118" s="22"/>
      <c r="X118" s="5">
        <v>1989</v>
      </c>
      <c r="Y118" s="6" t="s">
        <v>3</v>
      </c>
      <c r="Z118" s="6" t="s">
        <v>3</v>
      </c>
      <c r="AA118" s="6" t="s">
        <v>3</v>
      </c>
      <c r="AB118" s="6" t="s">
        <v>3</v>
      </c>
      <c r="AC118" s="6" t="s">
        <v>3</v>
      </c>
      <c r="AD118" s="6" t="s">
        <v>3</v>
      </c>
      <c r="AE118" s="6" t="s">
        <v>3</v>
      </c>
      <c r="AF118" s="6" t="s">
        <v>3</v>
      </c>
      <c r="AG118" s="6" t="s">
        <v>3</v>
      </c>
      <c r="AH118" s="6" t="s">
        <v>3</v>
      </c>
      <c r="AI118" s="6" t="s">
        <v>3</v>
      </c>
      <c r="AJ118" s="6" t="s">
        <v>3</v>
      </c>
      <c r="AK118" s="6" t="s">
        <v>3</v>
      </c>
      <c r="AL118" s="6" t="s">
        <v>3</v>
      </c>
      <c r="AM118" s="6" t="s">
        <v>3</v>
      </c>
      <c r="AN118" s="6" t="s">
        <v>3</v>
      </c>
      <c r="AO118" s="6"/>
      <c r="AP118" s="5">
        <v>1989</v>
      </c>
      <c r="AQ118" s="24" t="s">
        <v>3</v>
      </c>
      <c r="AR118" s="24" t="s">
        <v>3</v>
      </c>
      <c r="AS118" s="24" t="s">
        <v>3</v>
      </c>
      <c r="AT118" s="24" t="s">
        <v>3</v>
      </c>
      <c r="AU118" s="24" t="s">
        <v>3</v>
      </c>
      <c r="AV118" s="24" t="s">
        <v>3</v>
      </c>
      <c r="AW118" s="24" t="s">
        <v>3</v>
      </c>
      <c r="AX118" s="24" t="s">
        <v>3</v>
      </c>
      <c r="AY118" s="24" t="s">
        <v>3</v>
      </c>
      <c r="AZ118" s="24" t="s">
        <v>3</v>
      </c>
      <c r="BA118" s="24" t="s">
        <v>3</v>
      </c>
      <c r="BB118" s="24" t="s">
        <v>3</v>
      </c>
      <c r="BC118" s="24" t="s">
        <v>3</v>
      </c>
      <c r="BD118" s="24" t="s">
        <v>3</v>
      </c>
      <c r="BE118" s="24" t="s">
        <v>3</v>
      </c>
      <c r="BF118" s="24" t="s">
        <v>3</v>
      </c>
      <c r="BG118" s="6"/>
      <c r="BH118" s="5">
        <v>1989</v>
      </c>
      <c r="BI118" s="102">
        <v>-5821.2120000000004</v>
      </c>
      <c r="BJ118" s="102">
        <v>48103.378000000004</v>
      </c>
      <c r="BK118" s="102">
        <v>35171.048000000003</v>
      </c>
      <c r="BL118" s="102">
        <v>7226.3020000000006</v>
      </c>
      <c r="BM118" s="102">
        <v>3165.1869999999999</v>
      </c>
      <c r="BN118" s="102">
        <v>2540.8409999999999</v>
      </c>
      <c r="BO118" s="102">
        <v>53924.59</v>
      </c>
      <c r="BP118" s="102">
        <v>34765.997000000003</v>
      </c>
      <c r="BQ118" s="102">
        <v>7914.2209999999995</v>
      </c>
      <c r="BR118" s="102">
        <v>11228.597999999998</v>
      </c>
      <c r="BS118" s="102">
        <v>15.774000000000001</v>
      </c>
      <c r="BT118" s="102">
        <v>2074.7209999999995</v>
      </c>
      <c r="BU118" s="174"/>
      <c r="BV118" s="102">
        <v>4142.0910000000003</v>
      </c>
      <c r="BW118" s="102">
        <v>271.5</v>
      </c>
      <c r="BX118" s="102">
        <v>124.09999999999997</v>
      </c>
      <c r="BY118" s="76"/>
      <c r="BZ118" s="5">
        <v>1989</v>
      </c>
      <c r="CA118" s="210">
        <v>-5821.2120000000004</v>
      </c>
      <c r="CB118" s="7" t="s">
        <v>3</v>
      </c>
      <c r="CC118" s="7" t="s">
        <v>3</v>
      </c>
      <c r="CD118" s="7" t="s">
        <v>3</v>
      </c>
      <c r="CE118" s="7" t="s">
        <v>3</v>
      </c>
      <c r="CF118" s="7" t="s">
        <v>3</v>
      </c>
      <c r="CG118" s="7" t="s">
        <v>3</v>
      </c>
      <c r="CH118" s="7" t="s">
        <v>3</v>
      </c>
      <c r="CI118" s="7" t="s">
        <v>3</v>
      </c>
      <c r="CJ118" s="7" t="s">
        <v>3</v>
      </c>
      <c r="CK118" s="7" t="s">
        <v>3</v>
      </c>
      <c r="CL118" s="75">
        <f t="shared" si="35"/>
        <v>2074.7209999999995</v>
      </c>
      <c r="CM118" s="7" t="s">
        <v>3</v>
      </c>
      <c r="CN118" s="75">
        <v>4142.0910000000003</v>
      </c>
      <c r="CO118" s="75">
        <v>271.5</v>
      </c>
      <c r="CP118" s="75">
        <v>124.09999999999997</v>
      </c>
    </row>
    <row r="119" spans="1:94" x14ac:dyDescent="0.3">
      <c r="A119" s="8">
        <f t="shared" si="11"/>
        <v>-5.4001247917767614E-13</v>
      </c>
      <c r="B119" s="8">
        <f t="shared" si="8"/>
        <v>0</v>
      </c>
      <c r="C119" s="8">
        <f t="shared" si="12"/>
        <v>0</v>
      </c>
      <c r="D119" s="8">
        <f t="shared" si="9"/>
        <v>0</v>
      </c>
      <c r="E119" s="9">
        <f t="shared" si="10"/>
        <v>-3.694822225952521E-13</v>
      </c>
      <c r="F119" s="5">
        <v>1990</v>
      </c>
      <c r="G119" s="96">
        <f t="shared" si="34"/>
        <v>-7451.049</v>
      </c>
      <c r="H119" s="96">
        <f t="shared" si="33"/>
        <v>56070.902999999998</v>
      </c>
      <c r="I119" s="96">
        <f t="shared" si="33"/>
        <v>40710.940999999999</v>
      </c>
      <c r="J119" s="96">
        <f t="shared" si="33"/>
        <v>8104.9570000000003</v>
      </c>
      <c r="K119" s="96">
        <f t="shared" si="33"/>
        <v>3279.54</v>
      </c>
      <c r="L119" s="96">
        <f t="shared" si="33"/>
        <v>3975.4650000000001</v>
      </c>
      <c r="M119" s="96">
        <f t="shared" si="33"/>
        <v>63521.951999999997</v>
      </c>
      <c r="N119" s="96">
        <f t="shared" si="33"/>
        <v>41593.266000000003</v>
      </c>
      <c r="O119" s="96">
        <f t="shared" si="33"/>
        <v>10385.653999999999</v>
      </c>
      <c r="P119" s="96">
        <f t="shared" si="33"/>
        <v>11528.999</v>
      </c>
      <c r="Q119" s="96">
        <f t="shared" si="33"/>
        <v>14.032999999999999</v>
      </c>
      <c r="R119" s="96">
        <f t="shared" si="33"/>
        <v>7980.9869999999992</v>
      </c>
      <c r="S119" s="96">
        <v>0</v>
      </c>
      <c r="T119" s="96">
        <f t="shared" si="33"/>
        <v>2702.9620000000004</v>
      </c>
      <c r="U119" s="96">
        <f t="shared" si="33"/>
        <v>3414.3</v>
      </c>
      <c r="V119" s="96">
        <f t="shared" si="33"/>
        <v>-181.4</v>
      </c>
      <c r="W119" s="22"/>
      <c r="X119" s="5">
        <v>1990</v>
      </c>
      <c r="Y119" s="6" t="s">
        <v>3</v>
      </c>
      <c r="Z119" s="6" t="s">
        <v>3</v>
      </c>
      <c r="AA119" s="6" t="s">
        <v>3</v>
      </c>
      <c r="AB119" s="6" t="s">
        <v>3</v>
      </c>
      <c r="AC119" s="6" t="s">
        <v>3</v>
      </c>
      <c r="AD119" s="6" t="s">
        <v>3</v>
      </c>
      <c r="AE119" s="6" t="s">
        <v>3</v>
      </c>
      <c r="AF119" s="6" t="s">
        <v>3</v>
      </c>
      <c r="AG119" s="6" t="s">
        <v>3</v>
      </c>
      <c r="AH119" s="6" t="s">
        <v>3</v>
      </c>
      <c r="AI119" s="6" t="s">
        <v>3</v>
      </c>
      <c r="AJ119" s="6" t="s">
        <v>3</v>
      </c>
      <c r="AK119" s="6" t="s">
        <v>3</v>
      </c>
      <c r="AL119" s="6" t="s">
        <v>3</v>
      </c>
      <c r="AM119" s="6" t="s">
        <v>3</v>
      </c>
      <c r="AN119" s="6" t="s">
        <v>3</v>
      </c>
      <c r="AO119" s="6"/>
      <c r="AP119" s="5">
        <v>1990</v>
      </c>
      <c r="AQ119" s="24" t="s">
        <v>3</v>
      </c>
      <c r="AR119" s="24" t="s">
        <v>3</v>
      </c>
      <c r="AS119" s="24" t="s">
        <v>3</v>
      </c>
      <c r="AT119" s="24" t="s">
        <v>3</v>
      </c>
      <c r="AU119" s="24" t="s">
        <v>3</v>
      </c>
      <c r="AV119" s="24" t="s">
        <v>3</v>
      </c>
      <c r="AW119" s="24" t="s">
        <v>3</v>
      </c>
      <c r="AX119" s="24" t="s">
        <v>3</v>
      </c>
      <c r="AY119" s="24" t="s">
        <v>3</v>
      </c>
      <c r="AZ119" s="24" t="s">
        <v>3</v>
      </c>
      <c r="BA119" s="24" t="s">
        <v>3</v>
      </c>
      <c r="BB119" s="24" t="s">
        <v>3</v>
      </c>
      <c r="BC119" s="24" t="s">
        <v>3</v>
      </c>
      <c r="BD119" s="24" t="s">
        <v>3</v>
      </c>
      <c r="BE119" s="24" t="s">
        <v>3</v>
      </c>
      <c r="BF119" s="24" t="s">
        <v>3</v>
      </c>
      <c r="BG119" s="6"/>
      <c r="BH119" s="5">
        <v>1990</v>
      </c>
      <c r="BI119" s="102">
        <v>-7451.049</v>
      </c>
      <c r="BJ119" s="102">
        <v>56070.902999999998</v>
      </c>
      <c r="BK119" s="102">
        <v>40710.940999999999</v>
      </c>
      <c r="BL119" s="102">
        <v>8104.9570000000003</v>
      </c>
      <c r="BM119" s="102">
        <v>3279.54</v>
      </c>
      <c r="BN119" s="102">
        <v>3975.4650000000001</v>
      </c>
      <c r="BO119" s="102">
        <v>63521.951999999997</v>
      </c>
      <c r="BP119" s="102">
        <v>41593.266000000003</v>
      </c>
      <c r="BQ119" s="102">
        <v>10385.653999999999</v>
      </c>
      <c r="BR119" s="102">
        <v>11528.999</v>
      </c>
      <c r="BS119" s="102">
        <v>14.032999999999999</v>
      </c>
      <c r="BT119" s="102">
        <v>7980.9869999999992</v>
      </c>
      <c r="BU119" s="174"/>
      <c r="BV119" s="102">
        <v>2702.9620000000004</v>
      </c>
      <c r="BW119" s="102">
        <v>3414.3</v>
      </c>
      <c r="BX119" s="102">
        <v>-181.4</v>
      </c>
      <c r="BY119" s="76"/>
      <c r="BZ119" s="5">
        <v>1990</v>
      </c>
      <c r="CA119" s="210">
        <v>-7451.049</v>
      </c>
      <c r="CB119" s="7" t="s">
        <v>3</v>
      </c>
      <c r="CC119" s="7" t="s">
        <v>3</v>
      </c>
      <c r="CD119" s="7" t="s">
        <v>3</v>
      </c>
      <c r="CE119" s="7" t="s">
        <v>3</v>
      </c>
      <c r="CF119" s="7" t="s">
        <v>3</v>
      </c>
      <c r="CG119" s="7" t="s">
        <v>3</v>
      </c>
      <c r="CH119" s="7" t="s">
        <v>3</v>
      </c>
      <c r="CI119" s="7" t="s">
        <v>3</v>
      </c>
      <c r="CJ119" s="7" t="s">
        <v>3</v>
      </c>
      <c r="CK119" s="7" t="s">
        <v>3</v>
      </c>
      <c r="CL119" s="75">
        <f t="shared" si="35"/>
        <v>7980.9869999999992</v>
      </c>
      <c r="CM119" s="7" t="s">
        <v>3</v>
      </c>
      <c r="CN119" s="75">
        <v>2702.9620000000004</v>
      </c>
      <c r="CO119" s="75">
        <v>3414.3</v>
      </c>
      <c r="CP119" s="75">
        <v>-181.4</v>
      </c>
    </row>
    <row r="120" spans="1:94" x14ac:dyDescent="0.3">
      <c r="A120" s="8">
        <f t="shared" ref="A120:A130" si="37">G120+R120+T120+ S120-U120-V120</f>
        <v>-2.0463630789890885E-12</v>
      </c>
      <c r="B120" s="8">
        <f t="shared" ref="B120:B130" si="38">H120-M120-G120</f>
        <v>0</v>
      </c>
      <c r="C120" s="8">
        <f t="shared" ref="C120:C130" si="39">H120-I120-J120-K120-L120</f>
        <v>4.5474735088646412E-12</v>
      </c>
      <c r="D120" s="8">
        <f t="shared" ref="D120:D130" si="40">N120+O120+P120+Q120-M120</f>
        <v>0</v>
      </c>
      <c r="E120" s="9">
        <f t="shared" ref="E120:E130" si="41">U120-G120-(R120+T120)-S120+V120</f>
        <v>2.9558577807620168E-12</v>
      </c>
      <c r="F120" s="5">
        <v>1991</v>
      </c>
      <c r="G120" s="96">
        <f t="shared" si="34"/>
        <v>-14646.716</v>
      </c>
      <c r="H120" s="96">
        <f t="shared" si="33"/>
        <v>58087.332000000002</v>
      </c>
      <c r="I120" s="96">
        <f t="shared" si="33"/>
        <v>42687.527999999998</v>
      </c>
      <c r="J120" s="96">
        <f t="shared" si="33"/>
        <v>8885.24</v>
      </c>
      <c r="K120" s="96">
        <f t="shared" si="33"/>
        <v>3528.0629999999996</v>
      </c>
      <c r="L120" s="96">
        <f t="shared" si="33"/>
        <v>2986.5009999999997</v>
      </c>
      <c r="M120" s="96">
        <f t="shared" si="33"/>
        <v>72734.04800000001</v>
      </c>
      <c r="N120" s="96">
        <f t="shared" si="33"/>
        <v>49966.559999999998</v>
      </c>
      <c r="O120" s="96">
        <f t="shared" si="33"/>
        <v>11041.367</v>
      </c>
      <c r="P120" s="96">
        <f t="shared" si="33"/>
        <v>11707.2</v>
      </c>
      <c r="Q120" s="96">
        <f t="shared" si="33"/>
        <v>18.920999999999999</v>
      </c>
      <c r="R120" s="96">
        <f t="shared" si="33"/>
        <v>25229.07</v>
      </c>
      <c r="S120" s="96">
        <v>0</v>
      </c>
      <c r="T120" s="96">
        <f t="shared" si="33"/>
        <v>-2445.1540000000005</v>
      </c>
      <c r="U120" s="96">
        <f t="shared" si="33"/>
        <v>7821.5000000000009</v>
      </c>
      <c r="V120" s="96">
        <f t="shared" si="33"/>
        <v>315.70000000000005</v>
      </c>
      <c r="W120" s="39"/>
      <c r="X120" s="5">
        <v>1991</v>
      </c>
      <c r="Y120" s="6" t="s">
        <v>3</v>
      </c>
      <c r="Z120" s="6" t="s">
        <v>3</v>
      </c>
      <c r="AA120" s="6" t="s">
        <v>3</v>
      </c>
      <c r="AB120" s="6" t="s">
        <v>3</v>
      </c>
      <c r="AC120" s="6" t="s">
        <v>3</v>
      </c>
      <c r="AD120" s="6" t="s">
        <v>3</v>
      </c>
      <c r="AE120" s="6" t="s">
        <v>3</v>
      </c>
      <c r="AF120" s="6" t="s">
        <v>3</v>
      </c>
      <c r="AG120" s="6" t="s">
        <v>3</v>
      </c>
      <c r="AH120" s="6" t="s">
        <v>3</v>
      </c>
      <c r="AI120" s="6" t="s">
        <v>3</v>
      </c>
      <c r="AJ120" s="6" t="s">
        <v>3</v>
      </c>
      <c r="AK120" s="6" t="s">
        <v>3</v>
      </c>
      <c r="AL120" s="6" t="s">
        <v>3</v>
      </c>
      <c r="AM120" s="6" t="s">
        <v>3</v>
      </c>
      <c r="AN120" s="6" t="s">
        <v>3</v>
      </c>
      <c r="AO120" s="39"/>
      <c r="AP120" s="5">
        <v>1991</v>
      </c>
      <c r="AQ120" s="24" t="s">
        <v>3</v>
      </c>
      <c r="AR120" s="24" t="s">
        <v>3</v>
      </c>
      <c r="AS120" s="24" t="s">
        <v>3</v>
      </c>
      <c r="AT120" s="24" t="s">
        <v>3</v>
      </c>
      <c r="AU120" s="24" t="s">
        <v>3</v>
      </c>
      <c r="AV120" s="24" t="s">
        <v>3</v>
      </c>
      <c r="AW120" s="24" t="s">
        <v>3</v>
      </c>
      <c r="AX120" s="24" t="s">
        <v>3</v>
      </c>
      <c r="AY120" s="24" t="s">
        <v>3</v>
      </c>
      <c r="AZ120" s="24" t="s">
        <v>3</v>
      </c>
      <c r="BA120" s="24" t="s">
        <v>3</v>
      </c>
      <c r="BB120" s="24" t="s">
        <v>3</v>
      </c>
      <c r="BC120" s="24" t="s">
        <v>3</v>
      </c>
      <c r="BD120" s="24" t="s">
        <v>3</v>
      </c>
      <c r="BE120" s="24" t="s">
        <v>3</v>
      </c>
      <c r="BF120" s="24" t="s">
        <v>3</v>
      </c>
      <c r="BG120" s="39"/>
      <c r="BH120" s="5">
        <v>1991</v>
      </c>
      <c r="BI120" s="102">
        <v>-14646.716</v>
      </c>
      <c r="BJ120" s="102">
        <v>58087.332000000002</v>
      </c>
      <c r="BK120" s="102">
        <v>42687.527999999998</v>
      </c>
      <c r="BL120" s="102">
        <v>8885.24</v>
      </c>
      <c r="BM120" s="102">
        <v>3528.0629999999996</v>
      </c>
      <c r="BN120" s="102">
        <v>2986.5009999999997</v>
      </c>
      <c r="BO120" s="102">
        <v>72734.04800000001</v>
      </c>
      <c r="BP120" s="102">
        <v>49966.559999999998</v>
      </c>
      <c r="BQ120" s="102">
        <v>11041.367</v>
      </c>
      <c r="BR120" s="102">
        <v>11707.2</v>
      </c>
      <c r="BS120" s="102">
        <v>18.920999999999999</v>
      </c>
      <c r="BT120" s="102">
        <v>25229.07</v>
      </c>
      <c r="BU120" s="174"/>
      <c r="BV120" s="102">
        <v>-2445.1540000000005</v>
      </c>
      <c r="BW120" s="102">
        <v>7821.5000000000009</v>
      </c>
      <c r="BX120" s="102">
        <v>315.70000000000005</v>
      </c>
      <c r="BY120" s="39"/>
      <c r="BZ120" s="5">
        <v>1991</v>
      </c>
      <c r="CA120" s="210">
        <v>-14646.716</v>
      </c>
      <c r="CB120" s="7" t="s">
        <v>3</v>
      </c>
      <c r="CC120" s="7" t="s">
        <v>3</v>
      </c>
      <c r="CD120" s="7" t="s">
        <v>3</v>
      </c>
      <c r="CE120" s="7" t="s">
        <v>3</v>
      </c>
      <c r="CF120" s="7" t="s">
        <v>3</v>
      </c>
      <c r="CG120" s="7" t="s">
        <v>3</v>
      </c>
      <c r="CH120" s="7" t="s">
        <v>3</v>
      </c>
      <c r="CI120" s="7" t="s">
        <v>3</v>
      </c>
      <c r="CJ120" s="7" t="s">
        <v>3</v>
      </c>
      <c r="CK120" s="7" t="s">
        <v>3</v>
      </c>
      <c r="CL120" s="75">
        <f t="shared" si="35"/>
        <v>25229.07</v>
      </c>
      <c r="CM120" s="7" t="s">
        <v>3</v>
      </c>
      <c r="CN120" s="75">
        <v>-2445.1540000000005</v>
      </c>
      <c r="CO120" s="75">
        <v>7821.5000000000009</v>
      </c>
      <c r="CP120" s="75">
        <v>315.70000000000005</v>
      </c>
    </row>
    <row r="121" spans="1:94" x14ac:dyDescent="0.3">
      <c r="A121" s="8">
        <f t="shared" si="37"/>
        <v>7.7626793881790945E-13</v>
      </c>
      <c r="B121" s="8">
        <f t="shared" si="38"/>
        <v>0</v>
      </c>
      <c r="C121" s="8">
        <f t="shared" si="39"/>
        <v>0</v>
      </c>
      <c r="D121" s="8">
        <f t="shared" si="40"/>
        <v>0</v>
      </c>
      <c r="E121" s="9">
        <f t="shared" si="41"/>
        <v>-3.2152058793144533E-13</v>
      </c>
      <c r="F121" s="5">
        <v>1992</v>
      </c>
      <c r="G121" s="96">
        <f t="shared" si="34"/>
        <v>-24438.478999999999</v>
      </c>
      <c r="H121" s="96">
        <f t="shared" si="33"/>
        <v>61668.925999999999</v>
      </c>
      <c r="I121" s="96">
        <f t="shared" si="33"/>
        <v>46195.622000000003</v>
      </c>
      <c r="J121" s="96">
        <f t="shared" si="33"/>
        <v>9295.7829999999994</v>
      </c>
      <c r="K121" s="96">
        <f t="shared" si="33"/>
        <v>2797.53</v>
      </c>
      <c r="L121" s="96">
        <f t="shared" si="33"/>
        <v>3379.991</v>
      </c>
      <c r="M121" s="96">
        <f t="shared" si="33"/>
        <v>86107.404999999999</v>
      </c>
      <c r="N121" s="96">
        <f t="shared" si="33"/>
        <v>62129.349999999991</v>
      </c>
      <c r="O121" s="96">
        <f t="shared" si="33"/>
        <v>12035.289999999999</v>
      </c>
      <c r="P121" s="96">
        <f t="shared" si="33"/>
        <v>11923.6</v>
      </c>
      <c r="Q121" s="96">
        <f t="shared" si="33"/>
        <v>19.165000000000003</v>
      </c>
      <c r="R121" s="96">
        <f t="shared" si="33"/>
        <v>26639.608</v>
      </c>
      <c r="S121" s="96">
        <v>0</v>
      </c>
      <c r="T121" s="96">
        <f t="shared" si="33"/>
        <v>-1027.7809999999999</v>
      </c>
      <c r="U121" s="96">
        <f t="shared" si="33"/>
        <v>1161.4000000000001</v>
      </c>
      <c r="V121" s="96">
        <f t="shared" si="33"/>
        <v>11.947999999999999</v>
      </c>
      <c r="W121" s="39"/>
      <c r="X121" s="5">
        <v>1992</v>
      </c>
      <c r="Y121" s="6" t="s">
        <v>3</v>
      </c>
      <c r="Z121" s="6" t="s">
        <v>3</v>
      </c>
      <c r="AA121" s="6" t="s">
        <v>3</v>
      </c>
      <c r="AB121" s="6" t="s">
        <v>3</v>
      </c>
      <c r="AC121" s="6" t="s">
        <v>3</v>
      </c>
      <c r="AD121" s="6" t="s">
        <v>3</v>
      </c>
      <c r="AE121" s="6" t="s">
        <v>3</v>
      </c>
      <c r="AF121" s="6" t="s">
        <v>3</v>
      </c>
      <c r="AG121" s="6" t="s">
        <v>3</v>
      </c>
      <c r="AH121" s="6" t="s">
        <v>3</v>
      </c>
      <c r="AI121" s="6" t="s">
        <v>3</v>
      </c>
      <c r="AJ121" s="6" t="s">
        <v>3</v>
      </c>
      <c r="AK121" s="6" t="s">
        <v>3</v>
      </c>
      <c r="AL121" s="6" t="s">
        <v>3</v>
      </c>
      <c r="AM121" s="6" t="s">
        <v>3</v>
      </c>
      <c r="AN121" s="6" t="s">
        <v>3</v>
      </c>
      <c r="AO121" s="39"/>
      <c r="AP121" s="5">
        <v>1992</v>
      </c>
      <c r="AQ121" s="24" t="s">
        <v>3</v>
      </c>
      <c r="AR121" s="24" t="s">
        <v>3</v>
      </c>
      <c r="AS121" s="24" t="s">
        <v>3</v>
      </c>
      <c r="AT121" s="24" t="s">
        <v>3</v>
      </c>
      <c r="AU121" s="24" t="s">
        <v>3</v>
      </c>
      <c r="AV121" s="24" t="s">
        <v>3</v>
      </c>
      <c r="AW121" s="24" t="s">
        <v>3</v>
      </c>
      <c r="AX121" s="24" t="s">
        <v>3</v>
      </c>
      <c r="AY121" s="24" t="s">
        <v>3</v>
      </c>
      <c r="AZ121" s="24" t="s">
        <v>3</v>
      </c>
      <c r="BA121" s="24" t="s">
        <v>3</v>
      </c>
      <c r="BB121" s="24" t="s">
        <v>3</v>
      </c>
      <c r="BC121" s="24" t="s">
        <v>3</v>
      </c>
      <c r="BD121" s="24" t="s">
        <v>3</v>
      </c>
      <c r="BE121" s="24" t="s">
        <v>3</v>
      </c>
      <c r="BF121" s="24" t="s">
        <v>3</v>
      </c>
      <c r="BG121" s="39"/>
      <c r="BH121" s="5">
        <v>1992</v>
      </c>
      <c r="BI121" s="102">
        <v>-24438.478999999999</v>
      </c>
      <c r="BJ121" s="102">
        <v>61668.925999999999</v>
      </c>
      <c r="BK121" s="102">
        <v>46195.622000000003</v>
      </c>
      <c r="BL121" s="102">
        <v>9295.7829999999994</v>
      </c>
      <c r="BM121" s="102">
        <v>2797.53</v>
      </c>
      <c r="BN121" s="102">
        <v>3379.991</v>
      </c>
      <c r="BO121" s="102">
        <v>86107.404999999999</v>
      </c>
      <c r="BP121" s="102">
        <v>62129.349999999991</v>
      </c>
      <c r="BQ121" s="102">
        <v>12035.289999999999</v>
      </c>
      <c r="BR121" s="102">
        <v>11923.6</v>
      </c>
      <c r="BS121" s="102">
        <v>19.165000000000003</v>
      </c>
      <c r="BT121" s="102">
        <v>26639.608</v>
      </c>
      <c r="BU121" s="174"/>
      <c r="BV121" s="102">
        <v>-1027.7809999999999</v>
      </c>
      <c r="BW121" s="102">
        <v>1161.4000000000001</v>
      </c>
      <c r="BX121" s="102">
        <v>11.947999999999999</v>
      </c>
      <c r="BY121" s="39"/>
      <c r="BZ121" s="5">
        <v>1992</v>
      </c>
      <c r="CA121" s="210">
        <v>-24438.478999999999</v>
      </c>
      <c r="CB121" s="7" t="s">
        <v>3</v>
      </c>
      <c r="CC121" s="7" t="s">
        <v>3</v>
      </c>
      <c r="CD121" s="7" t="s">
        <v>3</v>
      </c>
      <c r="CE121" s="7" t="s">
        <v>3</v>
      </c>
      <c r="CF121" s="7" t="s">
        <v>3</v>
      </c>
      <c r="CG121" s="7" t="s">
        <v>3</v>
      </c>
      <c r="CH121" s="7" t="s">
        <v>3</v>
      </c>
      <c r="CI121" s="7" t="s">
        <v>3</v>
      </c>
      <c r="CJ121" s="7" t="s">
        <v>3</v>
      </c>
      <c r="CK121" s="7" t="s">
        <v>3</v>
      </c>
      <c r="CL121" s="75">
        <f t="shared" si="35"/>
        <v>26639.608</v>
      </c>
      <c r="CM121" s="7" t="s">
        <v>3</v>
      </c>
      <c r="CN121" s="75">
        <v>-1027.7809999999999</v>
      </c>
      <c r="CO121" s="75">
        <v>1161.4000000000001</v>
      </c>
      <c r="CP121" s="75">
        <v>11.947999999999999</v>
      </c>
    </row>
    <row r="122" spans="1:94" x14ac:dyDescent="0.3">
      <c r="A122" s="8">
        <f t="shared" si="37"/>
        <v>2.3021584638627246E-12</v>
      </c>
      <c r="B122" s="8">
        <f t="shared" si="38"/>
        <v>0</v>
      </c>
      <c r="C122" s="8">
        <f t="shared" si="39"/>
        <v>0</v>
      </c>
      <c r="D122" s="8">
        <f t="shared" si="40"/>
        <v>0</v>
      </c>
      <c r="E122" s="9">
        <f t="shared" si="41"/>
        <v>-2.3021584638627246E-12</v>
      </c>
      <c r="F122" s="5">
        <v>1993</v>
      </c>
      <c r="G122" s="96">
        <f t="shared" si="34"/>
        <v>-23399.303999999996</v>
      </c>
      <c r="H122" s="96">
        <f t="shared" si="33"/>
        <v>67752.072</v>
      </c>
      <c r="I122" s="96">
        <f t="shared" si="33"/>
        <v>51885.968999999997</v>
      </c>
      <c r="J122" s="96">
        <f t="shared" si="33"/>
        <v>9533.098</v>
      </c>
      <c r="K122" s="96">
        <f t="shared" si="33"/>
        <v>2702.806</v>
      </c>
      <c r="L122" s="96">
        <f t="shared" si="33"/>
        <v>3630.1990000000001</v>
      </c>
      <c r="M122" s="96">
        <f t="shared" si="33"/>
        <v>91151.376000000004</v>
      </c>
      <c r="N122" s="96">
        <f t="shared" si="33"/>
        <v>65366.542000000001</v>
      </c>
      <c r="O122" s="96">
        <f t="shared" si="33"/>
        <v>12121.031999999999</v>
      </c>
      <c r="P122" s="96">
        <f t="shared" si="33"/>
        <v>13647.35</v>
      </c>
      <c r="Q122" s="96">
        <f t="shared" si="33"/>
        <v>16.451999999999998</v>
      </c>
      <c r="R122" s="96">
        <f t="shared" si="33"/>
        <v>32441.205999999998</v>
      </c>
      <c r="S122" s="96">
        <v>0</v>
      </c>
      <c r="T122" s="96">
        <f t="shared" si="33"/>
        <v>-3001.2799999999997</v>
      </c>
      <c r="U122" s="96">
        <f t="shared" si="33"/>
        <v>6083.2</v>
      </c>
      <c r="V122" s="96">
        <f t="shared" si="33"/>
        <v>-42.578000000000003</v>
      </c>
      <c r="W122" s="39"/>
      <c r="X122" s="5">
        <v>1993</v>
      </c>
      <c r="Y122" s="6" t="s">
        <v>3</v>
      </c>
      <c r="Z122" s="6" t="s">
        <v>3</v>
      </c>
      <c r="AA122" s="6" t="s">
        <v>3</v>
      </c>
      <c r="AB122" s="6" t="s">
        <v>3</v>
      </c>
      <c r="AC122" s="6" t="s">
        <v>3</v>
      </c>
      <c r="AD122" s="6" t="s">
        <v>3</v>
      </c>
      <c r="AE122" s="6" t="s">
        <v>3</v>
      </c>
      <c r="AF122" s="6" t="s">
        <v>3</v>
      </c>
      <c r="AG122" s="6" t="s">
        <v>3</v>
      </c>
      <c r="AH122" s="6" t="s">
        <v>3</v>
      </c>
      <c r="AI122" s="6" t="s">
        <v>3</v>
      </c>
      <c r="AJ122" s="6" t="s">
        <v>3</v>
      </c>
      <c r="AK122" s="6" t="s">
        <v>3</v>
      </c>
      <c r="AL122" s="6" t="s">
        <v>3</v>
      </c>
      <c r="AM122" s="6" t="s">
        <v>3</v>
      </c>
      <c r="AN122" s="6" t="s">
        <v>3</v>
      </c>
      <c r="AO122" s="39"/>
      <c r="AP122" s="5">
        <v>1993</v>
      </c>
      <c r="AQ122" s="24" t="s">
        <v>3</v>
      </c>
      <c r="AR122" s="24" t="s">
        <v>3</v>
      </c>
      <c r="AS122" s="24" t="s">
        <v>3</v>
      </c>
      <c r="AT122" s="24" t="s">
        <v>3</v>
      </c>
      <c r="AU122" s="24" t="s">
        <v>3</v>
      </c>
      <c r="AV122" s="24" t="s">
        <v>3</v>
      </c>
      <c r="AW122" s="24" t="s">
        <v>3</v>
      </c>
      <c r="AX122" s="24" t="s">
        <v>3</v>
      </c>
      <c r="AY122" s="24" t="s">
        <v>3</v>
      </c>
      <c r="AZ122" s="24" t="s">
        <v>3</v>
      </c>
      <c r="BA122" s="24" t="s">
        <v>3</v>
      </c>
      <c r="BB122" s="24" t="s">
        <v>3</v>
      </c>
      <c r="BC122" s="24" t="s">
        <v>3</v>
      </c>
      <c r="BD122" s="24" t="s">
        <v>3</v>
      </c>
      <c r="BE122" s="24" t="s">
        <v>3</v>
      </c>
      <c r="BF122" s="24" t="s">
        <v>3</v>
      </c>
      <c r="BG122" s="39"/>
      <c r="BH122" s="5">
        <v>1993</v>
      </c>
      <c r="BI122" s="102">
        <v>-23399.303999999996</v>
      </c>
      <c r="BJ122" s="102">
        <v>67752.072</v>
      </c>
      <c r="BK122" s="102">
        <v>51885.968999999997</v>
      </c>
      <c r="BL122" s="102">
        <v>9533.098</v>
      </c>
      <c r="BM122" s="102">
        <v>2702.806</v>
      </c>
      <c r="BN122" s="102">
        <v>3630.1990000000001</v>
      </c>
      <c r="BO122" s="102">
        <v>91151.376000000004</v>
      </c>
      <c r="BP122" s="102">
        <v>65366.542000000001</v>
      </c>
      <c r="BQ122" s="102">
        <v>12121.031999999999</v>
      </c>
      <c r="BR122" s="102">
        <v>13647.35</v>
      </c>
      <c r="BS122" s="102">
        <v>16.451999999999998</v>
      </c>
      <c r="BT122" s="102">
        <v>32441.205999999998</v>
      </c>
      <c r="BU122" s="174"/>
      <c r="BV122" s="102">
        <v>-3001.2799999999997</v>
      </c>
      <c r="BW122" s="102">
        <v>6083.2</v>
      </c>
      <c r="BX122" s="102">
        <v>-42.578000000000003</v>
      </c>
      <c r="BY122" s="39"/>
      <c r="BZ122" s="5">
        <v>1993</v>
      </c>
      <c r="CA122" s="210">
        <v>-23399.303999999996</v>
      </c>
      <c r="CB122" s="7" t="s">
        <v>3</v>
      </c>
      <c r="CC122" s="7" t="s">
        <v>3</v>
      </c>
      <c r="CD122" s="7" t="s">
        <v>3</v>
      </c>
      <c r="CE122" s="7" t="s">
        <v>3</v>
      </c>
      <c r="CF122" s="7" t="s">
        <v>3</v>
      </c>
      <c r="CG122" s="7" t="s">
        <v>3</v>
      </c>
      <c r="CH122" s="7" t="s">
        <v>3</v>
      </c>
      <c r="CI122" s="7" t="s">
        <v>3</v>
      </c>
      <c r="CJ122" s="7" t="s">
        <v>3</v>
      </c>
      <c r="CK122" s="7" t="s">
        <v>3</v>
      </c>
      <c r="CL122" s="75">
        <f t="shared" si="35"/>
        <v>32441.205999999998</v>
      </c>
      <c r="CM122" s="7" t="s">
        <v>3</v>
      </c>
      <c r="CN122" s="75">
        <v>-3001.2799999999997</v>
      </c>
      <c r="CO122" s="75">
        <v>6083.2</v>
      </c>
      <c r="CP122" s="75">
        <v>-42.578000000000003</v>
      </c>
    </row>
    <row r="123" spans="1:94" x14ac:dyDescent="0.3">
      <c r="A123" s="8">
        <f t="shared" si="37"/>
        <v>7.8603790143461083E-13</v>
      </c>
      <c r="B123" s="8">
        <f t="shared" si="38"/>
        <v>0</v>
      </c>
      <c r="C123" s="8">
        <f t="shared" si="39"/>
        <v>1.4097167877480388E-11</v>
      </c>
      <c r="D123" s="8">
        <f t="shared" si="40"/>
        <v>0</v>
      </c>
      <c r="E123" s="9">
        <f t="shared" si="41"/>
        <v>-7.8603790143461083E-13</v>
      </c>
      <c r="F123" s="5">
        <v>1994</v>
      </c>
      <c r="G123" s="96">
        <f t="shared" si="34"/>
        <v>-29662</v>
      </c>
      <c r="H123" s="96">
        <f t="shared" si="33"/>
        <v>78371.737000000008</v>
      </c>
      <c r="I123" s="96">
        <f t="shared" si="33"/>
        <v>60882.198999999993</v>
      </c>
      <c r="J123" s="96">
        <f t="shared" si="33"/>
        <v>10341.066000000001</v>
      </c>
      <c r="K123" s="96">
        <f t="shared" si="33"/>
        <v>3355.4880000000003</v>
      </c>
      <c r="L123" s="96">
        <f t="shared" si="33"/>
        <v>3792.9839999999999</v>
      </c>
      <c r="M123" s="96">
        <f t="shared" si="33"/>
        <v>108033.73699999999</v>
      </c>
      <c r="N123" s="96">
        <f t="shared" si="33"/>
        <v>79345.900999999998</v>
      </c>
      <c r="O123" s="96">
        <f t="shared" si="33"/>
        <v>13042.616</v>
      </c>
      <c r="P123" s="96">
        <f t="shared" si="33"/>
        <v>15605.398000000001</v>
      </c>
      <c r="Q123" s="96">
        <f t="shared" si="33"/>
        <v>39.822000000000003</v>
      </c>
      <c r="R123" s="96">
        <f t="shared" si="33"/>
        <v>14480.547</v>
      </c>
      <c r="S123" s="96">
        <v>0</v>
      </c>
      <c r="T123" s="96">
        <f t="shared" si="33"/>
        <v>-3704.9610000000011</v>
      </c>
      <c r="U123" s="96">
        <f t="shared" si="33"/>
        <v>-18884.400000000001</v>
      </c>
      <c r="V123" s="96">
        <f t="shared" si="33"/>
        <v>-2.0140000000000002</v>
      </c>
      <c r="W123" s="39"/>
      <c r="X123" s="5">
        <v>1994</v>
      </c>
      <c r="Y123" s="6" t="s">
        <v>3</v>
      </c>
      <c r="Z123" s="6" t="s">
        <v>3</v>
      </c>
      <c r="AA123" s="6" t="s">
        <v>3</v>
      </c>
      <c r="AB123" s="6" t="s">
        <v>3</v>
      </c>
      <c r="AC123" s="6" t="s">
        <v>3</v>
      </c>
      <c r="AD123" s="6" t="s">
        <v>3</v>
      </c>
      <c r="AE123" s="6" t="s">
        <v>3</v>
      </c>
      <c r="AF123" s="6" t="s">
        <v>3</v>
      </c>
      <c r="AG123" s="6" t="s">
        <v>3</v>
      </c>
      <c r="AH123" s="6" t="s">
        <v>3</v>
      </c>
      <c r="AI123" s="6" t="s">
        <v>3</v>
      </c>
      <c r="AJ123" s="6" t="s">
        <v>3</v>
      </c>
      <c r="AK123" s="6" t="s">
        <v>3</v>
      </c>
      <c r="AL123" s="6" t="s">
        <v>3</v>
      </c>
      <c r="AM123" s="6" t="s">
        <v>3</v>
      </c>
      <c r="AN123" s="6" t="s">
        <v>3</v>
      </c>
      <c r="AO123" s="39"/>
      <c r="AP123" s="5">
        <v>1994</v>
      </c>
      <c r="AQ123" s="24" t="s">
        <v>3</v>
      </c>
      <c r="AR123" s="24" t="s">
        <v>3</v>
      </c>
      <c r="AS123" s="24" t="s">
        <v>3</v>
      </c>
      <c r="AT123" s="24" t="s">
        <v>3</v>
      </c>
      <c r="AU123" s="24" t="s">
        <v>3</v>
      </c>
      <c r="AV123" s="24" t="s">
        <v>3</v>
      </c>
      <c r="AW123" s="24" t="s">
        <v>3</v>
      </c>
      <c r="AX123" s="24" t="s">
        <v>3</v>
      </c>
      <c r="AY123" s="24" t="s">
        <v>3</v>
      </c>
      <c r="AZ123" s="24" t="s">
        <v>3</v>
      </c>
      <c r="BA123" s="24" t="s">
        <v>3</v>
      </c>
      <c r="BB123" s="24" t="s">
        <v>3</v>
      </c>
      <c r="BC123" s="24" t="s">
        <v>3</v>
      </c>
      <c r="BD123" s="24" t="s">
        <v>3</v>
      </c>
      <c r="BE123" s="24" t="s">
        <v>3</v>
      </c>
      <c r="BF123" s="24" t="s">
        <v>3</v>
      </c>
      <c r="BG123" s="39"/>
      <c r="BH123" s="5">
        <v>1994</v>
      </c>
      <c r="BI123" s="102">
        <v>-29662</v>
      </c>
      <c r="BJ123" s="102">
        <v>78371.737000000008</v>
      </c>
      <c r="BK123" s="102">
        <v>60882.198999999993</v>
      </c>
      <c r="BL123" s="102">
        <v>10341.066000000001</v>
      </c>
      <c r="BM123" s="102">
        <v>3355.4880000000003</v>
      </c>
      <c r="BN123" s="102">
        <v>3792.9839999999999</v>
      </c>
      <c r="BO123" s="102">
        <v>108033.73699999999</v>
      </c>
      <c r="BP123" s="102">
        <v>79345.900999999998</v>
      </c>
      <c r="BQ123" s="102">
        <v>13042.616</v>
      </c>
      <c r="BR123" s="102">
        <v>15605.398000000001</v>
      </c>
      <c r="BS123" s="102">
        <v>39.822000000000003</v>
      </c>
      <c r="BT123" s="102">
        <v>14480.547</v>
      </c>
      <c r="BU123" s="174"/>
      <c r="BV123" s="102">
        <v>-3704.9610000000011</v>
      </c>
      <c r="BW123" s="102">
        <v>-18884.400000000001</v>
      </c>
      <c r="BX123" s="102">
        <v>-2.0140000000000002</v>
      </c>
      <c r="BY123" s="39"/>
      <c r="BZ123" s="5">
        <v>1994</v>
      </c>
      <c r="CA123" s="210">
        <v>-29662</v>
      </c>
      <c r="CB123" s="7" t="s">
        <v>3</v>
      </c>
      <c r="CC123" s="7" t="s">
        <v>3</v>
      </c>
      <c r="CD123" s="7" t="s">
        <v>3</v>
      </c>
      <c r="CE123" s="7" t="s">
        <v>3</v>
      </c>
      <c r="CF123" s="7" t="s">
        <v>3</v>
      </c>
      <c r="CG123" s="7" t="s">
        <v>3</v>
      </c>
      <c r="CH123" s="7" t="s">
        <v>3</v>
      </c>
      <c r="CI123" s="7" t="s">
        <v>3</v>
      </c>
      <c r="CJ123" s="7" t="s">
        <v>3</v>
      </c>
      <c r="CK123" s="7" t="s">
        <v>3</v>
      </c>
      <c r="CL123" s="75">
        <f t="shared" si="35"/>
        <v>14480.547</v>
      </c>
      <c r="CM123" s="7" t="s">
        <v>3</v>
      </c>
      <c r="CN123" s="75">
        <v>-3704.9610000000011</v>
      </c>
      <c r="CO123" s="75">
        <v>-18884.400000000001</v>
      </c>
      <c r="CP123" s="75">
        <v>-2.0140000000000002</v>
      </c>
    </row>
    <row r="124" spans="1:94" x14ac:dyDescent="0.3">
      <c r="A124" s="8">
        <f t="shared" si="37"/>
        <v>2.0228263508670352E-12</v>
      </c>
      <c r="B124" s="8">
        <f t="shared" si="38"/>
        <v>-3.4106051316484809E-12</v>
      </c>
      <c r="C124" s="8">
        <f t="shared" si="39"/>
        <v>-1.4551915228366852E-11</v>
      </c>
      <c r="D124" s="8">
        <f t="shared" si="40"/>
        <v>0</v>
      </c>
      <c r="E124" s="9">
        <f t="shared" si="41"/>
        <v>-2.0228263508670352E-12</v>
      </c>
      <c r="F124" s="5">
        <v>1995</v>
      </c>
      <c r="G124" s="96">
        <f t="shared" si="34"/>
        <v>-1576.6107610000001</v>
      </c>
      <c r="H124" s="96">
        <f t="shared" si="33"/>
        <v>97029.291238999998</v>
      </c>
      <c r="I124" s="96">
        <f t="shared" si="33"/>
        <v>79637.617300000013</v>
      </c>
      <c r="J124" s="96">
        <f t="shared" si="33"/>
        <v>9692.7037</v>
      </c>
      <c r="K124" s="96">
        <f t="shared" si="33"/>
        <v>3723.8</v>
      </c>
      <c r="L124" s="96">
        <f t="shared" si="33"/>
        <v>3975.170239</v>
      </c>
      <c r="M124" s="96">
        <f t="shared" si="33"/>
        <v>98605.902000000002</v>
      </c>
      <c r="N124" s="96">
        <f t="shared" si="33"/>
        <v>72631.266730000003</v>
      </c>
      <c r="O124" s="96">
        <f t="shared" si="33"/>
        <v>9537.1652699999995</v>
      </c>
      <c r="P124" s="96">
        <f t="shared" si="33"/>
        <v>16402.457000000002</v>
      </c>
      <c r="Q124" s="96">
        <f t="shared" si="33"/>
        <v>35.013000000000005</v>
      </c>
      <c r="R124" s="96">
        <f t="shared" si="33"/>
        <v>16338.713000000002</v>
      </c>
      <c r="S124" s="96">
        <v>0</v>
      </c>
      <c r="T124" s="96">
        <f t="shared" si="33"/>
        <v>-4164.326239</v>
      </c>
      <c r="U124" s="96">
        <f t="shared" si="33"/>
        <v>10599.9</v>
      </c>
      <c r="V124" s="96">
        <f t="shared" si="33"/>
        <v>-2.1240000000000001</v>
      </c>
      <c r="X124" s="5">
        <v>1995</v>
      </c>
      <c r="Y124" s="6" t="s">
        <v>3</v>
      </c>
      <c r="Z124" s="6" t="s">
        <v>3</v>
      </c>
      <c r="AA124" s="6" t="s">
        <v>3</v>
      </c>
      <c r="AB124" s="6" t="s">
        <v>3</v>
      </c>
      <c r="AC124" s="6" t="s">
        <v>3</v>
      </c>
      <c r="AD124" s="6" t="s">
        <v>3</v>
      </c>
      <c r="AE124" s="6" t="s">
        <v>3</v>
      </c>
      <c r="AF124" s="6" t="s">
        <v>3</v>
      </c>
      <c r="AG124" s="6" t="s">
        <v>3</v>
      </c>
      <c r="AH124" s="6" t="s">
        <v>3</v>
      </c>
      <c r="AI124" s="6" t="s">
        <v>3</v>
      </c>
      <c r="AJ124" s="6" t="s">
        <v>3</v>
      </c>
      <c r="AK124" s="6" t="s">
        <v>3</v>
      </c>
      <c r="AL124" s="6" t="s">
        <v>3</v>
      </c>
      <c r="AM124" s="6" t="s">
        <v>3</v>
      </c>
      <c r="AN124" s="6" t="s">
        <v>3</v>
      </c>
      <c r="AP124" s="5">
        <v>1995</v>
      </c>
      <c r="AQ124" s="24" t="s">
        <v>3</v>
      </c>
      <c r="AR124" s="24" t="s">
        <v>3</v>
      </c>
      <c r="AS124" s="24" t="s">
        <v>3</v>
      </c>
      <c r="AT124" s="24" t="s">
        <v>3</v>
      </c>
      <c r="AU124" s="24" t="s">
        <v>3</v>
      </c>
      <c r="AV124" s="24" t="s">
        <v>3</v>
      </c>
      <c r="AW124" s="24" t="s">
        <v>3</v>
      </c>
      <c r="AX124" s="24" t="s">
        <v>3</v>
      </c>
      <c r="AY124" s="24" t="s">
        <v>3</v>
      </c>
      <c r="AZ124" s="24" t="s">
        <v>3</v>
      </c>
      <c r="BA124" s="24" t="s">
        <v>3</v>
      </c>
      <c r="BB124" s="24" t="s">
        <v>3</v>
      </c>
      <c r="BC124" s="24" t="s">
        <v>3</v>
      </c>
      <c r="BD124" s="24" t="s">
        <v>3</v>
      </c>
      <c r="BE124" s="24" t="s">
        <v>3</v>
      </c>
      <c r="BF124" s="24" t="s">
        <v>3</v>
      </c>
      <c r="BH124" s="5">
        <v>1995</v>
      </c>
      <c r="BI124" s="102">
        <v>-1576.6107610000001</v>
      </c>
      <c r="BJ124" s="102">
        <v>97029.291238999998</v>
      </c>
      <c r="BK124" s="102">
        <v>79637.617300000013</v>
      </c>
      <c r="BL124" s="102">
        <v>9692.7037</v>
      </c>
      <c r="BM124" s="102">
        <v>3723.8</v>
      </c>
      <c r="BN124" s="102">
        <v>3975.170239</v>
      </c>
      <c r="BO124" s="102">
        <v>98605.902000000002</v>
      </c>
      <c r="BP124" s="102">
        <v>72631.266730000003</v>
      </c>
      <c r="BQ124" s="102">
        <v>9537.1652699999995</v>
      </c>
      <c r="BR124" s="102">
        <v>16402.457000000002</v>
      </c>
      <c r="BS124" s="102">
        <v>35.013000000000005</v>
      </c>
      <c r="BT124" s="102">
        <v>16338.713000000002</v>
      </c>
      <c r="BU124" s="174"/>
      <c r="BV124" s="102">
        <v>-4164.326239</v>
      </c>
      <c r="BW124" s="102">
        <v>10599.9</v>
      </c>
      <c r="BX124" s="102">
        <v>-2.1240000000000001</v>
      </c>
      <c r="BZ124" s="5">
        <v>1995</v>
      </c>
      <c r="CA124" s="210">
        <v>-1576.6107610000001</v>
      </c>
      <c r="CB124" s="7" t="s">
        <v>3</v>
      </c>
      <c r="CC124" s="7" t="s">
        <v>3</v>
      </c>
      <c r="CD124" s="7" t="s">
        <v>3</v>
      </c>
      <c r="CE124" s="7" t="s">
        <v>3</v>
      </c>
      <c r="CF124" s="7" t="s">
        <v>3</v>
      </c>
      <c r="CG124" s="7" t="s">
        <v>3</v>
      </c>
      <c r="CH124" s="7" t="s">
        <v>3</v>
      </c>
      <c r="CI124" s="7" t="s">
        <v>3</v>
      </c>
      <c r="CJ124" s="7" t="s">
        <v>3</v>
      </c>
      <c r="CK124" s="7" t="s">
        <v>3</v>
      </c>
      <c r="CL124" s="75">
        <f t="shared" si="35"/>
        <v>16338.713000000002</v>
      </c>
      <c r="CM124" s="7" t="s">
        <v>3</v>
      </c>
      <c r="CN124" s="75">
        <v>-4164.326239</v>
      </c>
      <c r="CO124" s="75">
        <v>10599.9</v>
      </c>
      <c r="CP124" s="75">
        <v>-2.1240000000000001</v>
      </c>
    </row>
    <row r="125" spans="1:94" x14ac:dyDescent="0.3">
      <c r="A125" s="8">
        <f t="shared" si="37"/>
        <v>-4.7961634663806763E-14</v>
      </c>
      <c r="B125" s="8">
        <f t="shared" si="38"/>
        <v>1.2278178473934531E-11</v>
      </c>
      <c r="C125" s="8">
        <f t="shared" si="39"/>
        <v>-1.0913936421275139E-11</v>
      </c>
      <c r="D125" s="8">
        <f t="shared" si="40"/>
        <v>0</v>
      </c>
      <c r="E125" s="9">
        <f t="shared" si="41"/>
        <v>-4.0678571622265736E-13</v>
      </c>
      <c r="F125" s="5">
        <v>1996</v>
      </c>
      <c r="G125" s="96">
        <f t="shared" si="34"/>
        <v>-2507.5558649999998</v>
      </c>
      <c r="H125" s="96">
        <f t="shared" ref="H125:H130" si="42">BJ125</f>
        <v>115316.13493499999</v>
      </c>
      <c r="I125" s="96">
        <f t="shared" ref="I125:I130" si="43">BK125</f>
        <v>96150.493960000007</v>
      </c>
      <c r="J125" s="96">
        <f t="shared" ref="J125:J130" si="44">BL125</f>
        <v>10581.444039999998</v>
      </c>
      <c r="K125" s="96">
        <f t="shared" ref="K125:K130" si="45">BM125</f>
        <v>4043.1959999999999</v>
      </c>
      <c r="L125" s="96">
        <f t="shared" ref="L125:L130" si="46">BN125</f>
        <v>4541.000935</v>
      </c>
      <c r="M125" s="96">
        <f t="shared" ref="M125:M130" si="47">BO125</f>
        <v>117823.69079999998</v>
      </c>
      <c r="N125" s="96">
        <f t="shared" ref="N125:N130" si="48">BP125</f>
        <v>89652.296069999997</v>
      </c>
      <c r="O125" s="96">
        <f t="shared" ref="O125:O130" si="49">BQ125</f>
        <v>10634.45673</v>
      </c>
      <c r="P125" s="96">
        <f t="shared" ref="P125:P130" si="50">BR125</f>
        <v>17506.877999999997</v>
      </c>
      <c r="Q125" s="96">
        <f t="shared" ref="Q125:Q130" si="51">BS125</f>
        <v>30.060000000000002</v>
      </c>
      <c r="R125" s="96">
        <f t="shared" ref="R125:R130" si="52">BT125</f>
        <v>4827.7792939999999</v>
      </c>
      <c r="S125" s="96">
        <v>0</v>
      </c>
      <c r="T125" s="96">
        <f t="shared" ref="T125:T130" si="53">BV125</f>
        <v>163.35357100000022</v>
      </c>
      <c r="U125" s="96">
        <f t="shared" ref="U125:U130" si="54">BW125</f>
        <v>2478.2000000000003</v>
      </c>
      <c r="V125" s="96">
        <f t="shared" ref="V125:V130" si="55">BX125</f>
        <v>5.3770000000000007</v>
      </c>
      <c r="X125" s="5">
        <v>1996</v>
      </c>
      <c r="Y125" s="6" t="s">
        <v>3</v>
      </c>
      <c r="Z125" s="6" t="s">
        <v>3</v>
      </c>
      <c r="AA125" s="6" t="s">
        <v>3</v>
      </c>
      <c r="AB125" s="6" t="s">
        <v>3</v>
      </c>
      <c r="AC125" s="6" t="s">
        <v>3</v>
      </c>
      <c r="AD125" s="6" t="s">
        <v>3</v>
      </c>
      <c r="AE125" s="6" t="s">
        <v>3</v>
      </c>
      <c r="AF125" s="6" t="s">
        <v>3</v>
      </c>
      <c r="AG125" s="6" t="s">
        <v>3</v>
      </c>
      <c r="AH125" s="6" t="s">
        <v>3</v>
      </c>
      <c r="AI125" s="6" t="s">
        <v>3</v>
      </c>
      <c r="AJ125" s="6" t="s">
        <v>3</v>
      </c>
      <c r="AK125" s="6" t="s">
        <v>3</v>
      </c>
      <c r="AL125" s="6" t="s">
        <v>3</v>
      </c>
      <c r="AM125" s="6" t="s">
        <v>3</v>
      </c>
      <c r="AN125" s="6" t="s">
        <v>3</v>
      </c>
      <c r="AP125" s="5">
        <v>1996</v>
      </c>
      <c r="AQ125" s="24" t="s">
        <v>3</v>
      </c>
      <c r="AR125" s="24" t="s">
        <v>3</v>
      </c>
      <c r="AS125" s="24" t="s">
        <v>3</v>
      </c>
      <c r="AT125" s="24" t="s">
        <v>3</v>
      </c>
      <c r="AU125" s="24" t="s">
        <v>3</v>
      </c>
      <c r="AV125" s="24" t="s">
        <v>3</v>
      </c>
      <c r="AW125" s="24" t="s">
        <v>3</v>
      </c>
      <c r="AX125" s="24" t="s">
        <v>3</v>
      </c>
      <c r="AY125" s="24" t="s">
        <v>3</v>
      </c>
      <c r="AZ125" s="24" t="s">
        <v>3</v>
      </c>
      <c r="BA125" s="24" t="s">
        <v>3</v>
      </c>
      <c r="BB125" s="24" t="s">
        <v>3</v>
      </c>
      <c r="BC125" s="24" t="s">
        <v>3</v>
      </c>
      <c r="BD125" s="24" t="s">
        <v>3</v>
      </c>
      <c r="BE125" s="24" t="s">
        <v>3</v>
      </c>
      <c r="BF125" s="24" t="s">
        <v>3</v>
      </c>
      <c r="BH125" s="5">
        <v>1996</v>
      </c>
      <c r="BI125" s="102">
        <v>-2507.5558649999998</v>
      </c>
      <c r="BJ125" s="102">
        <v>115316.13493499999</v>
      </c>
      <c r="BK125" s="102">
        <v>96150.493960000007</v>
      </c>
      <c r="BL125" s="102">
        <v>10581.444039999998</v>
      </c>
      <c r="BM125" s="102">
        <v>4043.1959999999999</v>
      </c>
      <c r="BN125" s="102">
        <v>4541.000935</v>
      </c>
      <c r="BO125" s="102">
        <v>117823.69079999998</v>
      </c>
      <c r="BP125" s="102">
        <v>89652.296069999997</v>
      </c>
      <c r="BQ125" s="102">
        <v>10634.45673</v>
      </c>
      <c r="BR125" s="102">
        <v>17506.877999999997</v>
      </c>
      <c r="BS125" s="102">
        <v>30.060000000000002</v>
      </c>
      <c r="BT125" s="102">
        <v>4827.7792939999999</v>
      </c>
      <c r="BU125" s="174"/>
      <c r="BV125" s="102">
        <v>163.35357100000022</v>
      </c>
      <c r="BW125" s="102">
        <v>2478.2000000000003</v>
      </c>
      <c r="BX125" s="102">
        <v>5.3770000000000007</v>
      </c>
      <c r="BZ125" s="5">
        <v>1996</v>
      </c>
      <c r="CA125" s="210">
        <v>-2507.5558649999998</v>
      </c>
      <c r="CB125" s="7" t="s">
        <v>3</v>
      </c>
      <c r="CC125" s="7" t="s">
        <v>3</v>
      </c>
      <c r="CD125" s="7" t="s">
        <v>3</v>
      </c>
      <c r="CE125" s="7" t="s">
        <v>3</v>
      </c>
      <c r="CF125" s="7" t="s">
        <v>3</v>
      </c>
      <c r="CG125" s="7" t="s">
        <v>3</v>
      </c>
      <c r="CH125" s="7" t="s">
        <v>3</v>
      </c>
      <c r="CI125" s="7" t="s">
        <v>3</v>
      </c>
      <c r="CJ125" s="7" t="s">
        <v>3</v>
      </c>
      <c r="CK125" s="7" t="s">
        <v>3</v>
      </c>
      <c r="CL125" s="75">
        <f t="shared" si="35"/>
        <v>4827.7792939999999</v>
      </c>
      <c r="CM125" s="7" t="s">
        <v>3</v>
      </c>
      <c r="CN125" s="75">
        <v>163.35357100000022</v>
      </c>
      <c r="CO125" s="75">
        <v>2478.2000000000003</v>
      </c>
      <c r="CP125" s="75">
        <v>5.3770000000000007</v>
      </c>
    </row>
    <row r="126" spans="1:94" x14ac:dyDescent="0.3">
      <c r="A126" s="8">
        <f t="shared" si="37"/>
        <v>1.5418777365994174E-12</v>
      </c>
      <c r="B126" s="8">
        <f t="shared" si="38"/>
        <v>-1.4551915228366852E-11</v>
      </c>
      <c r="C126" s="8">
        <f t="shared" si="39"/>
        <v>-1.1823431123048067E-11</v>
      </c>
      <c r="D126" s="8">
        <f t="shared" si="40"/>
        <v>0</v>
      </c>
      <c r="E126" s="9">
        <f t="shared" si="41"/>
        <v>-1.5418777365994174E-12</v>
      </c>
      <c r="F126" s="5">
        <v>1997</v>
      </c>
      <c r="G126" s="96">
        <f t="shared" si="34"/>
        <v>-7665.2944690000004</v>
      </c>
      <c r="H126" s="96">
        <f t="shared" si="42"/>
        <v>131318.27553099999</v>
      </c>
      <c r="I126" s="96">
        <f t="shared" si="43"/>
        <v>110581.76974</v>
      </c>
      <c r="J126" s="96">
        <f t="shared" si="44"/>
        <v>11049.869260000001</v>
      </c>
      <c r="K126" s="96">
        <f t="shared" si="45"/>
        <v>4442.5559999999996</v>
      </c>
      <c r="L126" s="96">
        <f t="shared" si="46"/>
        <v>5244.0805309999996</v>
      </c>
      <c r="M126" s="96">
        <f t="shared" si="47"/>
        <v>138983.57</v>
      </c>
      <c r="N126" s="96">
        <f t="shared" si="48"/>
        <v>110009.02708</v>
      </c>
      <c r="O126" s="96">
        <f t="shared" si="49"/>
        <v>12413.069920000002</v>
      </c>
      <c r="P126" s="96">
        <f t="shared" si="50"/>
        <v>16535.998</v>
      </c>
      <c r="Q126" s="96">
        <f t="shared" si="51"/>
        <v>25.475000000000001</v>
      </c>
      <c r="R126" s="96">
        <f t="shared" si="52"/>
        <v>15476.812396000001</v>
      </c>
      <c r="S126" s="96">
        <v>0</v>
      </c>
      <c r="T126" s="96">
        <f t="shared" si="53"/>
        <v>1529.8110729999999</v>
      </c>
      <c r="U126" s="96">
        <f t="shared" si="54"/>
        <v>9323.5</v>
      </c>
      <c r="V126" s="96">
        <f t="shared" si="55"/>
        <v>17.829000000000001</v>
      </c>
      <c r="X126" s="5">
        <v>1997</v>
      </c>
      <c r="Y126" s="6" t="s">
        <v>3</v>
      </c>
      <c r="Z126" s="6" t="s">
        <v>3</v>
      </c>
      <c r="AA126" s="6" t="s">
        <v>3</v>
      </c>
      <c r="AB126" s="6" t="s">
        <v>3</v>
      </c>
      <c r="AC126" s="6" t="s">
        <v>3</v>
      </c>
      <c r="AD126" s="6" t="s">
        <v>3</v>
      </c>
      <c r="AE126" s="6" t="s">
        <v>3</v>
      </c>
      <c r="AF126" s="6" t="s">
        <v>3</v>
      </c>
      <c r="AG126" s="6" t="s">
        <v>3</v>
      </c>
      <c r="AH126" s="6" t="s">
        <v>3</v>
      </c>
      <c r="AI126" s="6" t="s">
        <v>3</v>
      </c>
      <c r="AJ126" s="6" t="s">
        <v>3</v>
      </c>
      <c r="AK126" s="6" t="s">
        <v>3</v>
      </c>
      <c r="AL126" s="6" t="s">
        <v>3</v>
      </c>
      <c r="AM126" s="6" t="s">
        <v>3</v>
      </c>
      <c r="AN126" s="6" t="s">
        <v>3</v>
      </c>
      <c r="AP126" s="5">
        <v>1997</v>
      </c>
      <c r="AQ126" s="24" t="s">
        <v>3</v>
      </c>
      <c r="AR126" s="24" t="s">
        <v>3</v>
      </c>
      <c r="AS126" s="24" t="s">
        <v>3</v>
      </c>
      <c r="AT126" s="24" t="s">
        <v>3</v>
      </c>
      <c r="AU126" s="24" t="s">
        <v>3</v>
      </c>
      <c r="AV126" s="24" t="s">
        <v>3</v>
      </c>
      <c r="AW126" s="24" t="s">
        <v>3</v>
      </c>
      <c r="AX126" s="24" t="s">
        <v>3</v>
      </c>
      <c r="AY126" s="24" t="s">
        <v>3</v>
      </c>
      <c r="AZ126" s="24" t="s">
        <v>3</v>
      </c>
      <c r="BA126" s="24" t="s">
        <v>3</v>
      </c>
      <c r="BB126" s="24" t="s">
        <v>3</v>
      </c>
      <c r="BC126" s="24" t="s">
        <v>3</v>
      </c>
      <c r="BD126" s="24" t="s">
        <v>3</v>
      </c>
      <c r="BE126" s="24" t="s">
        <v>3</v>
      </c>
      <c r="BF126" s="24" t="s">
        <v>3</v>
      </c>
      <c r="BH126" s="5">
        <v>1997</v>
      </c>
      <c r="BI126" s="102">
        <v>-7665.2944690000004</v>
      </c>
      <c r="BJ126" s="102">
        <v>131318.27553099999</v>
      </c>
      <c r="BK126" s="102">
        <v>110581.76974</v>
      </c>
      <c r="BL126" s="102">
        <v>11049.869260000001</v>
      </c>
      <c r="BM126" s="102">
        <v>4442.5559999999996</v>
      </c>
      <c r="BN126" s="102">
        <v>5244.0805309999996</v>
      </c>
      <c r="BO126" s="102">
        <v>138983.57</v>
      </c>
      <c r="BP126" s="102">
        <v>110009.02708</v>
      </c>
      <c r="BQ126" s="102">
        <v>12413.069920000002</v>
      </c>
      <c r="BR126" s="102">
        <v>16535.998</v>
      </c>
      <c r="BS126" s="102">
        <v>25.475000000000001</v>
      </c>
      <c r="BT126" s="102">
        <v>15476.812396000001</v>
      </c>
      <c r="BU126" s="174"/>
      <c r="BV126" s="102">
        <v>1529.8110729999999</v>
      </c>
      <c r="BW126" s="102">
        <v>9323.5</v>
      </c>
      <c r="BX126" s="102">
        <v>17.829000000000001</v>
      </c>
      <c r="BZ126" s="5">
        <v>1997</v>
      </c>
      <c r="CA126" s="210">
        <v>-7665.2944690000004</v>
      </c>
      <c r="CB126" s="7" t="s">
        <v>3</v>
      </c>
      <c r="CC126" s="7" t="s">
        <v>3</v>
      </c>
      <c r="CD126" s="7" t="s">
        <v>3</v>
      </c>
      <c r="CE126" s="7" t="s">
        <v>3</v>
      </c>
      <c r="CF126" s="7" t="s">
        <v>3</v>
      </c>
      <c r="CG126" s="7" t="s">
        <v>3</v>
      </c>
      <c r="CH126" s="7" t="s">
        <v>3</v>
      </c>
      <c r="CI126" s="7" t="s">
        <v>3</v>
      </c>
      <c r="CJ126" s="7" t="s">
        <v>3</v>
      </c>
      <c r="CK126" s="7" t="s">
        <v>3</v>
      </c>
      <c r="CL126" s="75">
        <f t="shared" si="35"/>
        <v>15476.812396000001</v>
      </c>
      <c r="CM126" s="7" t="s">
        <v>3</v>
      </c>
      <c r="CN126" s="75">
        <v>1529.8110729999999</v>
      </c>
      <c r="CO126" s="75">
        <v>9323.5</v>
      </c>
      <c r="CP126" s="75">
        <v>17.829000000000001</v>
      </c>
    </row>
    <row r="127" spans="1:94" x14ac:dyDescent="0.3">
      <c r="A127" s="8">
        <f t="shared" si="37"/>
        <v>-2.2954971257149737E-12</v>
      </c>
      <c r="B127" s="8">
        <f t="shared" si="38"/>
        <v>-1.4551915228366852E-11</v>
      </c>
      <c r="C127" s="8">
        <f t="shared" si="39"/>
        <v>-1.4551915228366852E-11</v>
      </c>
      <c r="D127" s="8">
        <f t="shared" si="40"/>
        <v>0</v>
      </c>
      <c r="E127" s="9">
        <f t="shared" si="41"/>
        <v>9.3125507305558131E-13</v>
      </c>
      <c r="F127" s="5">
        <v>1998</v>
      </c>
      <c r="G127" s="96">
        <f t="shared" si="34"/>
        <v>-15992.693694000001</v>
      </c>
      <c r="H127" s="96">
        <f t="shared" si="42"/>
        <v>140148.48530599999</v>
      </c>
      <c r="I127" s="96">
        <f t="shared" si="43"/>
        <v>117737.69864</v>
      </c>
      <c r="J127" s="96">
        <f t="shared" si="44"/>
        <v>11480.892906999999</v>
      </c>
      <c r="K127" s="96">
        <f t="shared" si="45"/>
        <v>4921.5749999999998</v>
      </c>
      <c r="L127" s="96">
        <f t="shared" si="46"/>
        <v>6008.3187590000007</v>
      </c>
      <c r="M127" s="96">
        <f t="shared" si="47"/>
        <v>156141.179</v>
      </c>
      <c r="N127" s="96">
        <f t="shared" si="48"/>
        <v>125538.311762</v>
      </c>
      <c r="O127" s="96">
        <f t="shared" si="49"/>
        <v>12842.727238000001</v>
      </c>
      <c r="P127" s="96">
        <f t="shared" si="50"/>
        <v>17733.024999999998</v>
      </c>
      <c r="Q127" s="96">
        <f t="shared" si="51"/>
        <v>27.115000000000002</v>
      </c>
      <c r="R127" s="96">
        <f t="shared" si="52"/>
        <v>22161.611629999999</v>
      </c>
      <c r="S127" s="96">
        <v>0</v>
      </c>
      <c r="T127" s="96">
        <f t="shared" si="53"/>
        <v>-3156.2689359999999</v>
      </c>
      <c r="U127" s="96">
        <f t="shared" si="54"/>
        <v>3011.1000000000004</v>
      </c>
      <c r="V127" s="96">
        <f t="shared" si="55"/>
        <v>1.5489999999999999</v>
      </c>
      <c r="X127" s="5">
        <v>1998</v>
      </c>
      <c r="Y127" s="6" t="s">
        <v>3</v>
      </c>
      <c r="Z127" s="6" t="s">
        <v>3</v>
      </c>
      <c r="AA127" s="6" t="s">
        <v>3</v>
      </c>
      <c r="AB127" s="6" t="s">
        <v>3</v>
      </c>
      <c r="AC127" s="6" t="s">
        <v>3</v>
      </c>
      <c r="AD127" s="6" t="s">
        <v>3</v>
      </c>
      <c r="AE127" s="6" t="s">
        <v>3</v>
      </c>
      <c r="AF127" s="6" t="s">
        <v>3</v>
      </c>
      <c r="AG127" s="6" t="s">
        <v>3</v>
      </c>
      <c r="AH127" s="6" t="s">
        <v>3</v>
      </c>
      <c r="AI127" s="6" t="s">
        <v>3</v>
      </c>
      <c r="AJ127" s="6" t="s">
        <v>3</v>
      </c>
      <c r="AK127" s="6" t="s">
        <v>3</v>
      </c>
      <c r="AL127" s="6" t="s">
        <v>3</v>
      </c>
      <c r="AM127" s="6" t="s">
        <v>3</v>
      </c>
      <c r="AN127" s="6" t="s">
        <v>3</v>
      </c>
      <c r="AP127" s="5">
        <v>1998</v>
      </c>
      <c r="AQ127" s="24" t="s">
        <v>3</v>
      </c>
      <c r="AR127" s="24" t="s">
        <v>3</v>
      </c>
      <c r="AS127" s="24" t="s">
        <v>3</v>
      </c>
      <c r="AT127" s="24" t="s">
        <v>3</v>
      </c>
      <c r="AU127" s="24" t="s">
        <v>3</v>
      </c>
      <c r="AV127" s="24" t="s">
        <v>3</v>
      </c>
      <c r="AW127" s="24" t="s">
        <v>3</v>
      </c>
      <c r="AX127" s="24" t="s">
        <v>3</v>
      </c>
      <c r="AY127" s="24" t="s">
        <v>3</v>
      </c>
      <c r="AZ127" s="24" t="s">
        <v>3</v>
      </c>
      <c r="BA127" s="24" t="s">
        <v>3</v>
      </c>
      <c r="BB127" s="24" t="s">
        <v>3</v>
      </c>
      <c r="BC127" s="24" t="s">
        <v>3</v>
      </c>
      <c r="BD127" s="24" t="s">
        <v>3</v>
      </c>
      <c r="BE127" s="24" t="s">
        <v>3</v>
      </c>
      <c r="BF127" s="24" t="s">
        <v>3</v>
      </c>
      <c r="BH127" s="5">
        <v>1998</v>
      </c>
      <c r="BI127" s="102">
        <v>-15992.693694000001</v>
      </c>
      <c r="BJ127" s="102">
        <v>140148.48530599999</v>
      </c>
      <c r="BK127" s="102">
        <v>117737.69864</v>
      </c>
      <c r="BL127" s="102">
        <v>11480.892906999999</v>
      </c>
      <c r="BM127" s="102">
        <v>4921.5749999999998</v>
      </c>
      <c r="BN127" s="102">
        <v>6008.3187590000007</v>
      </c>
      <c r="BO127" s="102">
        <v>156141.179</v>
      </c>
      <c r="BP127" s="102">
        <v>125538.311762</v>
      </c>
      <c r="BQ127" s="102">
        <v>12842.727238000001</v>
      </c>
      <c r="BR127" s="102">
        <v>17733.024999999998</v>
      </c>
      <c r="BS127" s="102">
        <v>27.115000000000002</v>
      </c>
      <c r="BT127" s="102">
        <v>22161.611629999999</v>
      </c>
      <c r="BU127" s="174"/>
      <c r="BV127" s="102">
        <v>-3156.2689359999999</v>
      </c>
      <c r="BW127" s="102">
        <v>3011.1000000000004</v>
      </c>
      <c r="BX127" s="102">
        <v>1.5489999999999999</v>
      </c>
      <c r="BZ127" s="5">
        <v>1998</v>
      </c>
      <c r="CA127" s="210">
        <v>-15992.693694000001</v>
      </c>
      <c r="CB127" s="7" t="s">
        <v>3</v>
      </c>
      <c r="CC127" s="7" t="s">
        <v>3</v>
      </c>
      <c r="CD127" s="7" t="s">
        <v>3</v>
      </c>
      <c r="CE127" s="7" t="s">
        <v>3</v>
      </c>
      <c r="CF127" s="7" t="s">
        <v>3</v>
      </c>
      <c r="CG127" s="7" t="s">
        <v>3</v>
      </c>
      <c r="CH127" s="7" t="s">
        <v>3</v>
      </c>
      <c r="CI127" s="7" t="s">
        <v>3</v>
      </c>
      <c r="CJ127" s="7" t="s">
        <v>3</v>
      </c>
      <c r="CK127" s="7" t="s">
        <v>3</v>
      </c>
      <c r="CL127" s="75">
        <f t="shared" si="35"/>
        <v>22161.611629999999</v>
      </c>
      <c r="CM127" s="7" t="s">
        <v>3</v>
      </c>
      <c r="CN127" s="75">
        <v>-3156.2689359999999</v>
      </c>
      <c r="CO127" s="75">
        <v>3011.1000000000004</v>
      </c>
      <c r="CP127" s="75">
        <v>1.5489999999999999</v>
      </c>
    </row>
    <row r="128" spans="1:94" x14ac:dyDescent="0.3">
      <c r="A128" s="8">
        <f t="shared" si="37"/>
        <v>-1.6084911180769268E-12</v>
      </c>
      <c r="B128" s="8">
        <f t="shared" si="38"/>
        <v>1.8189894035458565E-11</v>
      </c>
      <c r="C128" s="8">
        <f t="shared" si="39"/>
        <v>-2.1827872842550278E-11</v>
      </c>
      <c r="D128" s="8">
        <f t="shared" si="40"/>
        <v>0</v>
      </c>
      <c r="E128" s="9">
        <f t="shared" si="41"/>
        <v>6.9899641630399856E-13</v>
      </c>
      <c r="F128" s="5">
        <v>1999</v>
      </c>
      <c r="G128" s="96">
        <f t="shared" si="34"/>
        <v>-14013.767014000001</v>
      </c>
      <c r="H128" s="96">
        <f t="shared" si="42"/>
        <v>158910.492661</v>
      </c>
      <c r="I128" s="96">
        <f t="shared" si="43"/>
        <v>136560.12884000002</v>
      </c>
      <c r="J128" s="96">
        <f t="shared" si="44"/>
        <v>11558.74216</v>
      </c>
      <c r="K128" s="96">
        <f t="shared" si="45"/>
        <v>4487.1679999999997</v>
      </c>
      <c r="L128" s="96">
        <f t="shared" si="46"/>
        <v>6304.4536609999996</v>
      </c>
      <c r="M128" s="96">
        <f t="shared" si="47"/>
        <v>172924.25967499998</v>
      </c>
      <c r="N128" s="96">
        <f t="shared" si="48"/>
        <v>142151.199234</v>
      </c>
      <c r="O128" s="96">
        <f t="shared" si="49"/>
        <v>14294.937765999999</v>
      </c>
      <c r="P128" s="96">
        <f t="shared" si="50"/>
        <v>16451.218675</v>
      </c>
      <c r="Q128" s="96">
        <f t="shared" si="51"/>
        <v>26.904</v>
      </c>
      <c r="R128" s="96">
        <f t="shared" si="52"/>
        <v>13163.250824999999</v>
      </c>
      <c r="S128" s="96">
        <v>0</v>
      </c>
      <c r="T128" s="96">
        <f t="shared" si="53"/>
        <v>812.08418900000015</v>
      </c>
      <c r="U128" s="96">
        <f t="shared" si="54"/>
        <v>-37</v>
      </c>
      <c r="V128" s="96">
        <f t="shared" si="55"/>
        <v>-1.4319999999999995</v>
      </c>
      <c r="X128" s="5">
        <v>1999</v>
      </c>
      <c r="Y128" s="6" t="s">
        <v>3</v>
      </c>
      <c r="Z128" s="6" t="s">
        <v>3</v>
      </c>
      <c r="AA128" s="6" t="s">
        <v>3</v>
      </c>
      <c r="AB128" s="6" t="s">
        <v>3</v>
      </c>
      <c r="AC128" s="6" t="s">
        <v>3</v>
      </c>
      <c r="AD128" s="6" t="s">
        <v>3</v>
      </c>
      <c r="AE128" s="6" t="s">
        <v>3</v>
      </c>
      <c r="AF128" s="6" t="s">
        <v>3</v>
      </c>
      <c r="AG128" s="6" t="s">
        <v>3</v>
      </c>
      <c r="AH128" s="6" t="s">
        <v>3</v>
      </c>
      <c r="AI128" s="6" t="s">
        <v>3</v>
      </c>
      <c r="AJ128" s="6" t="s">
        <v>3</v>
      </c>
      <c r="AK128" s="6" t="s">
        <v>3</v>
      </c>
      <c r="AL128" s="6" t="s">
        <v>3</v>
      </c>
      <c r="AM128" s="6" t="s">
        <v>3</v>
      </c>
      <c r="AN128" s="6" t="s">
        <v>3</v>
      </c>
      <c r="AP128" s="5">
        <v>1999</v>
      </c>
      <c r="AQ128" s="24" t="s">
        <v>3</v>
      </c>
      <c r="AR128" s="24" t="s">
        <v>3</v>
      </c>
      <c r="AS128" s="24" t="s">
        <v>3</v>
      </c>
      <c r="AT128" s="24" t="s">
        <v>3</v>
      </c>
      <c r="AU128" s="24" t="s">
        <v>3</v>
      </c>
      <c r="AV128" s="24" t="s">
        <v>3</v>
      </c>
      <c r="AW128" s="24" t="s">
        <v>3</v>
      </c>
      <c r="AX128" s="24" t="s">
        <v>3</v>
      </c>
      <c r="AY128" s="24" t="s">
        <v>3</v>
      </c>
      <c r="AZ128" s="24" t="s">
        <v>3</v>
      </c>
      <c r="BA128" s="24" t="s">
        <v>3</v>
      </c>
      <c r="BB128" s="24" t="s">
        <v>3</v>
      </c>
      <c r="BC128" s="24" t="s">
        <v>3</v>
      </c>
      <c r="BD128" s="24" t="s">
        <v>3</v>
      </c>
      <c r="BE128" s="24" t="s">
        <v>3</v>
      </c>
      <c r="BF128" s="24" t="s">
        <v>3</v>
      </c>
      <c r="BH128" s="5">
        <v>1999</v>
      </c>
      <c r="BI128" s="102">
        <v>-14013.767014000001</v>
      </c>
      <c r="BJ128" s="102">
        <v>158910.492661</v>
      </c>
      <c r="BK128" s="102">
        <v>136560.12884000002</v>
      </c>
      <c r="BL128" s="102">
        <v>11558.74216</v>
      </c>
      <c r="BM128" s="102">
        <v>4487.1679999999997</v>
      </c>
      <c r="BN128" s="102">
        <v>6304.4536609999996</v>
      </c>
      <c r="BO128" s="102">
        <v>172924.25967499998</v>
      </c>
      <c r="BP128" s="102">
        <v>142151.199234</v>
      </c>
      <c r="BQ128" s="102">
        <v>14294.937765999999</v>
      </c>
      <c r="BR128" s="102">
        <v>16451.218675</v>
      </c>
      <c r="BS128" s="102">
        <v>26.904</v>
      </c>
      <c r="BT128" s="102">
        <v>13163.250824999999</v>
      </c>
      <c r="BU128" s="174"/>
      <c r="BV128" s="102">
        <v>812.08418900000015</v>
      </c>
      <c r="BW128" s="102">
        <v>-37</v>
      </c>
      <c r="BX128" s="102">
        <v>-1.4319999999999995</v>
      </c>
      <c r="BZ128" s="5">
        <v>1999</v>
      </c>
      <c r="CA128" s="210">
        <v>-14013.767014000001</v>
      </c>
      <c r="CB128" s="7" t="s">
        <v>3</v>
      </c>
      <c r="CC128" s="7" t="s">
        <v>3</v>
      </c>
      <c r="CD128" s="7" t="s">
        <v>3</v>
      </c>
      <c r="CE128" s="7" t="s">
        <v>3</v>
      </c>
      <c r="CF128" s="7" t="s">
        <v>3</v>
      </c>
      <c r="CG128" s="7" t="s">
        <v>3</v>
      </c>
      <c r="CH128" s="7" t="s">
        <v>3</v>
      </c>
      <c r="CI128" s="7" t="s">
        <v>3</v>
      </c>
      <c r="CJ128" s="7" t="s">
        <v>3</v>
      </c>
      <c r="CK128" s="7" t="s">
        <v>3</v>
      </c>
      <c r="CL128" s="75">
        <f t="shared" si="35"/>
        <v>13163.250824999999</v>
      </c>
      <c r="CM128" s="7" t="s">
        <v>3</v>
      </c>
      <c r="CN128" s="75">
        <v>812.08418900000015</v>
      </c>
      <c r="CO128" s="75">
        <v>-37</v>
      </c>
      <c r="CP128" s="75">
        <v>-1.4319999999999995</v>
      </c>
    </row>
    <row r="129" spans="1:94" x14ac:dyDescent="0.3">
      <c r="A129" s="8">
        <f t="shared" si="37"/>
        <v>-2.4868995751603507E-14</v>
      </c>
      <c r="B129" s="8">
        <f t="shared" si="38"/>
        <v>4.3655745685100555E-11</v>
      </c>
      <c r="C129" s="8">
        <f t="shared" si="39"/>
        <v>8.1854523159563541E-12</v>
      </c>
      <c r="D129" s="8">
        <f t="shared" si="40"/>
        <v>0</v>
      </c>
      <c r="E129" s="9">
        <f t="shared" si="41"/>
        <v>2.2986057501839241E-12</v>
      </c>
      <c r="F129" s="5">
        <v>2000</v>
      </c>
      <c r="G129" s="96">
        <f t="shared" si="34"/>
        <v>-18750.158377</v>
      </c>
      <c r="H129" s="96">
        <f t="shared" si="42"/>
        <v>192875.97098300001</v>
      </c>
      <c r="I129" s="96">
        <f t="shared" si="43"/>
        <v>166395.94368</v>
      </c>
      <c r="J129" s="96">
        <f t="shared" si="44"/>
        <v>13507.618320000001</v>
      </c>
      <c r="K129" s="96">
        <f t="shared" si="45"/>
        <v>5989.8840019999998</v>
      </c>
      <c r="L129" s="96">
        <f t="shared" si="46"/>
        <v>6982.5249810000005</v>
      </c>
      <c r="M129" s="96">
        <f t="shared" si="47"/>
        <v>211626.12935999996</v>
      </c>
      <c r="N129" s="96">
        <f t="shared" si="48"/>
        <v>174761.22600999998</v>
      </c>
      <c r="O129" s="96">
        <f t="shared" si="49"/>
        <v>17056.655989999999</v>
      </c>
      <c r="P129" s="96">
        <f t="shared" si="50"/>
        <v>19778.827359999999</v>
      </c>
      <c r="Q129" s="96">
        <f t="shared" si="51"/>
        <v>29.42</v>
      </c>
      <c r="R129" s="96">
        <f t="shared" si="52"/>
        <v>20559.023524</v>
      </c>
      <c r="S129" s="96">
        <v>0</v>
      </c>
      <c r="T129" s="96">
        <f t="shared" si="53"/>
        <v>1947.7378530000001</v>
      </c>
      <c r="U129" s="96">
        <f t="shared" si="54"/>
        <v>3753.9000000000005</v>
      </c>
      <c r="V129" s="96">
        <f t="shared" si="55"/>
        <v>2.7029999999999994</v>
      </c>
      <c r="W129" s="39"/>
      <c r="X129" s="5">
        <v>2000</v>
      </c>
      <c r="Y129" s="6" t="s">
        <v>3</v>
      </c>
      <c r="Z129" s="6" t="s">
        <v>3</v>
      </c>
      <c r="AA129" s="6" t="s">
        <v>3</v>
      </c>
      <c r="AB129" s="6" t="s">
        <v>3</v>
      </c>
      <c r="AC129" s="6" t="s">
        <v>3</v>
      </c>
      <c r="AD129" s="6" t="s">
        <v>3</v>
      </c>
      <c r="AE129" s="6" t="s">
        <v>3</v>
      </c>
      <c r="AF129" s="6" t="s">
        <v>3</v>
      </c>
      <c r="AG129" s="6" t="s">
        <v>3</v>
      </c>
      <c r="AH129" s="6" t="s">
        <v>3</v>
      </c>
      <c r="AI129" s="6" t="s">
        <v>3</v>
      </c>
      <c r="AJ129" s="6" t="s">
        <v>3</v>
      </c>
      <c r="AK129" s="6" t="s">
        <v>3</v>
      </c>
      <c r="AL129" s="6" t="s">
        <v>3</v>
      </c>
      <c r="AM129" s="6" t="s">
        <v>3</v>
      </c>
      <c r="AN129" s="6" t="s">
        <v>3</v>
      </c>
      <c r="AO129" s="39"/>
      <c r="AP129" s="5">
        <v>2000</v>
      </c>
      <c r="AQ129" s="24" t="s">
        <v>3</v>
      </c>
      <c r="AR129" s="24" t="s">
        <v>3</v>
      </c>
      <c r="AS129" s="24" t="s">
        <v>3</v>
      </c>
      <c r="AT129" s="24" t="s">
        <v>3</v>
      </c>
      <c r="AU129" s="24" t="s">
        <v>3</v>
      </c>
      <c r="AV129" s="24" t="s">
        <v>3</v>
      </c>
      <c r="AW129" s="24" t="s">
        <v>3</v>
      </c>
      <c r="AX129" s="24" t="s">
        <v>3</v>
      </c>
      <c r="AY129" s="24" t="s">
        <v>3</v>
      </c>
      <c r="AZ129" s="24" t="s">
        <v>3</v>
      </c>
      <c r="BA129" s="24" t="s">
        <v>3</v>
      </c>
      <c r="BB129" s="24" t="s">
        <v>3</v>
      </c>
      <c r="BC129" s="24" t="s">
        <v>3</v>
      </c>
      <c r="BD129" s="24" t="s">
        <v>3</v>
      </c>
      <c r="BE129" s="24" t="s">
        <v>3</v>
      </c>
      <c r="BF129" s="24" t="s">
        <v>3</v>
      </c>
      <c r="BG129" s="39"/>
      <c r="BH129" s="5">
        <v>2000</v>
      </c>
      <c r="BI129" s="102">
        <v>-18750.158377</v>
      </c>
      <c r="BJ129" s="102">
        <v>192875.97098300001</v>
      </c>
      <c r="BK129" s="102">
        <v>166395.94368</v>
      </c>
      <c r="BL129" s="102">
        <v>13507.618320000001</v>
      </c>
      <c r="BM129" s="102">
        <v>5989.8840019999998</v>
      </c>
      <c r="BN129" s="102">
        <v>6982.5249810000005</v>
      </c>
      <c r="BO129" s="102">
        <v>211626.12935999996</v>
      </c>
      <c r="BP129" s="102">
        <v>174761.22600999998</v>
      </c>
      <c r="BQ129" s="102">
        <v>17056.655989999999</v>
      </c>
      <c r="BR129" s="102">
        <v>19778.827359999999</v>
      </c>
      <c r="BS129" s="102">
        <v>29.42</v>
      </c>
      <c r="BT129" s="102">
        <v>20559.023524</v>
      </c>
      <c r="BU129" s="174"/>
      <c r="BV129" s="102">
        <v>1947.7378530000001</v>
      </c>
      <c r="BW129" s="102">
        <v>3753.9000000000005</v>
      </c>
      <c r="BX129" s="102">
        <v>2.7029999999999994</v>
      </c>
      <c r="BZ129" s="5">
        <v>2000</v>
      </c>
      <c r="CA129" s="210">
        <v>-18750.158377</v>
      </c>
      <c r="CB129" s="7" t="s">
        <v>3</v>
      </c>
      <c r="CC129" s="7" t="s">
        <v>3</v>
      </c>
      <c r="CD129" s="7" t="s">
        <v>3</v>
      </c>
      <c r="CE129" s="7" t="s">
        <v>3</v>
      </c>
      <c r="CF129" s="7" t="s">
        <v>3</v>
      </c>
      <c r="CG129" s="7" t="s">
        <v>3</v>
      </c>
      <c r="CH129" s="7" t="s">
        <v>3</v>
      </c>
      <c r="CI129" s="7" t="s">
        <v>3</v>
      </c>
      <c r="CJ129" s="7" t="s">
        <v>3</v>
      </c>
      <c r="CK129" s="7" t="s">
        <v>3</v>
      </c>
      <c r="CL129" s="75">
        <f t="shared" si="35"/>
        <v>20559.023524</v>
      </c>
      <c r="CM129" s="7" t="s">
        <v>3</v>
      </c>
      <c r="CN129" s="75">
        <v>1947.7378530000001</v>
      </c>
      <c r="CO129" s="75">
        <v>3753.9000000000005</v>
      </c>
      <c r="CP129" s="75">
        <v>2.7029999999999994</v>
      </c>
    </row>
    <row r="130" spans="1:94" x14ac:dyDescent="0.3">
      <c r="A130" s="110">
        <f t="shared" si="37"/>
        <v>-1.8633983245308627E-12</v>
      </c>
      <c r="B130" s="110">
        <f t="shared" si="38"/>
        <v>0</v>
      </c>
      <c r="C130" s="110">
        <f t="shared" si="39"/>
        <v>0</v>
      </c>
      <c r="D130" s="110">
        <f t="shared" si="40"/>
        <v>0</v>
      </c>
      <c r="E130" s="111">
        <f t="shared" si="41"/>
        <v>-1.7745804825608502E-12</v>
      </c>
      <c r="F130" s="25">
        <v>2001</v>
      </c>
      <c r="G130" s="112">
        <f t="shared" si="34"/>
        <v>-17482.516951000001</v>
      </c>
      <c r="H130" s="112">
        <f t="shared" si="42"/>
        <v>186427.681109</v>
      </c>
      <c r="I130" s="112">
        <f t="shared" si="43"/>
        <v>159035.08981999999</v>
      </c>
      <c r="J130" s="112">
        <f t="shared" si="44"/>
        <v>12476.852141000001</v>
      </c>
      <c r="K130" s="112">
        <f t="shared" si="45"/>
        <v>5602.9769999999999</v>
      </c>
      <c r="L130" s="112">
        <f t="shared" si="46"/>
        <v>9312.7621479999998</v>
      </c>
      <c r="M130" s="112">
        <f t="shared" si="47"/>
        <v>203910.19806000002</v>
      </c>
      <c r="N130" s="112">
        <f t="shared" si="48"/>
        <v>168661.01399999997</v>
      </c>
      <c r="O130" s="112">
        <f t="shared" si="49"/>
        <v>16929.175257000003</v>
      </c>
      <c r="P130" s="112">
        <f t="shared" si="50"/>
        <v>18298.085174</v>
      </c>
      <c r="Q130" s="112">
        <f t="shared" si="51"/>
        <v>21.923628999999998</v>
      </c>
      <c r="R130" s="112">
        <f t="shared" si="52"/>
        <v>30320.420130999999</v>
      </c>
      <c r="S130" s="96">
        <v>0</v>
      </c>
      <c r="T130" s="112">
        <f t="shared" si="53"/>
        <v>-3596.3547909999998</v>
      </c>
      <c r="U130" s="112">
        <f t="shared" si="54"/>
        <v>9228.4</v>
      </c>
      <c r="V130" s="112">
        <f t="shared" si="55"/>
        <v>13.148388999999996</v>
      </c>
      <c r="W130" s="39"/>
      <c r="X130" s="25">
        <v>2001</v>
      </c>
      <c r="Y130" s="26" t="s">
        <v>3</v>
      </c>
      <c r="Z130" s="26" t="s">
        <v>3</v>
      </c>
      <c r="AA130" s="26" t="s">
        <v>3</v>
      </c>
      <c r="AB130" s="26" t="s">
        <v>3</v>
      </c>
      <c r="AC130" s="26" t="s">
        <v>3</v>
      </c>
      <c r="AD130" s="26" t="s">
        <v>3</v>
      </c>
      <c r="AE130" s="26" t="s">
        <v>3</v>
      </c>
      <c r="AF130" s="26" t="s">
        <v>3</v>
      </c>
      <c r="AG130" s="26" t="s">
        <v>3</v>
      </c>
      <c r="AH130" s="26" t="s">
        <v>3</v>
      </c>
      <c r="AI130" s="26" t="s">
        <v>3</v>
      </c>
      <c r="AJ130" s="26" t="s">
        <v>3</v>
      </c>
      <c r="AK130" s="26" t="s">
        <v>3</v>
      </c>
      <c r="AL130" s="26" t="s">
        <v>3</v>
      </c>
      <c r="AM130" s="26" t="s">
        <v>3</v>
      </c>
      <c r="AN130" s="26" t="s">
        <v>3</v>
      </c>
      <c r="AO130" s="39"/>
      <c r="AP130" s="25">
        <v>2001</v>
      </c>
      <c r="AQ130" s="113" t="s">
        <v>3</v>
      </c>
      <c r="AR130" s="113" t="s">
        <v>3</v>
      </c>
      <c r="AS130" s="113" t="s">
        <v>3</v>
      </c>
      <c r="AT130" s="113" t="s">
        <v>3</v>
      </c>
      <c r="AU130" s="113" t="s">
        <v>3</v>
      </c>
      <c r="AV130" s="113" t="s">
        <v>3</v>
      </c>
      <c r="AW130" s="113" t="s">
        <v>3</v>
      </c>
      <c r="AX130" s="113" t="s">
        <v>3</v>
      </c>
      <c r="AY130" s="113" t="s">
        <v>3</v>
      </c>
      <c r="AZ130" s="113" t="s">
        <v>3</v>
      </c>
      <c r="BA130" s="113" t="s">
        <v>3</v>
      </c>
      <c r="BB130" s="113" t="s">
        <v>3</v>
      </c>
      <c r="BC130" s="113" t="s">
        <v>3</v>
      </c>
      <c r="BD130" s="113" t="s">
        <v>3</v>
      </c>
      <c r="BE130" s="113" t="s">
        <v>3</v>
      </c>
      <c r="BF130" s="113" t="s">
        <v>3</v>
      </c>
      <c r="BG130" s="39"/>
      <c r="BH130" s="25">
        <v>2001</v>
      </c>
      <c r="BI130" s="114">
        <v>-17482.516951000001</v>
      </c>
      <c r="BJ130" s="114">
        <v>186427.681109</v>
      </c>
      <c r="BK130" s="114">
        <v>159035.08981999999</v>
      </c>
      <c r="BL130" s="114">
        <v>12476.852141000001</v>
      </c>
      <c r="BM130" s="114">
        <v>5602.9769999999999</v>
      </c>
      <c r="BN130" s="114">
        <v>9312.7621479999998</v>
      </c>
      <c r="BO130" s="114">
        <v>203910.19806000002</v>
      </c>
      <c r="BP130" s="114">
        <v>168661.01399999997</v>
      </c>
      <c r="BQ130" s="114">
        <v>16929.175257000003</v>
      </c>
      <c r="BR130" s="114">
        <v>18298.085174</v>
      </c>
      <c r="BS130" s="114">
        <v>21.923628999999998</v>
      </c>
      <c r="BT130" s="114">
        <v>30320.420130999999</v>
      </c>
      <c r="BU130" s="211"/>
      <c r="BV130" s="114">
        <v>-3596.3547909999998</v>
      </c>
      <c r="BW130" s="114">
        <v>9228.4</v>
      </c>
      <c r="BX130" s="114">
        <v>13.148388999999996</v>
      </c>
      <c r="BZ130" s="25">
        <v>2001</v>
      </c>
      <c r="CA130" s="212">
        <v>-17482.516951000001</v>
      </c>
      <c r="CB130" s="213" t="s">
        <v>3</v>
      </c>
      <c r="CC130" s="213" t="s">
        <v>3</v>
      </c>
      <c r="CD130" s="213" t="s">
        <v>3</v>
      </c>
      <c r="CE130" s="213" t="s">
        <v>3</v>
      </c>
      <c r="CF130" s="213" t="s">
        <v>3</v>
      </c>
      <c r="CG130" s="213" t="s">
        <v>3</v>
      </c>
      <c r="CH130" s="213" t="s">
        <v>3</v>
      </c>
      <c r="CI130" s="213" t="s">
        <v>3</v>
      </c>
      <c r="CJ130" s="213" t="s">
        <v>3</v>
      </c>
      <c r="CK130" s="213" t="s">
        <v>3</v>
      </c>
      <c r="CL130" s="214">
        <f t="shared" si="35"/>
        <v>30320.420130999999</v>
      </c>
      <c r="CM130" s="213" t="s">
        <v>3</v>
      </c>
      <c r="CN130" s="214">
        <v>-3596.3547909999998</v>
      </c>
      <c r="CO130" s="214">
        <v>9228.4</v>
      </c>
      <c r="CP130" s="214">
        <v>13.148388999999996</v>
      </c>
    </row>
    <row r="131" spans="1:94" x14ac:dyDescent="0.3">
      <c r="F131" s="76"/>
      <c r="W131" s="39"/>
      <c r="X131" s="5"/>
      <c r="AO131" s="39"/>
      <c r="AP131" s="5"/>
      <c r="BG131" s="39"/>
      <c r="BH131" s="5"/>
    </row>
    <row r="132" spans="1:94" x14ac:dyDescent="0.3">
      <c r="F132" s="76"/>
      <c r="W132" s="39"/>
      <c r="X132" s="5"/>
      <c r="AO132" s="39"/>
      <c r="AP132" s="5"/>
      <c r="BG132" s="39"/>
      <c r="BH132" s="5"/>
    </row>
    <row r="133" spans="1:94" x14ac:dyDescent="0.3">
      <c r="F133" s="76"/>
      <c r="W133" s="39"/>
      <c r="X133" s="5"/>
      <c r="AO133" s="39"/>
      <c r="AP133" s="5"/>
      <c r="BH133" s="5"/>
    </row>
    <row r="134" spans="1:94" x14ac:dyDescent="0.3">
      <c r="F134" s="76"/>
      <c r="X134" s="5"/>
      <c r="AO134" s="39"/>
      <c r="AP134" s="5"/>
      <c r="BH134" s="5"/>
    </row>
    <row r="135" spans="1:94" x14ac:dyDescent="0.3">
      <c r="F135" s="76"/>
      <c r="X135" s="5"/>
      <c r="AP135" s="5"/>
      <c r="BH135" s="5"/>
    </row>
    <row r="136" spans="1:94" x14ac:dyDescent="0.3">
      <c r="F136" s="76"/>
      <c r="X136" s="5"/>
      <c r="AP136" s="5"/>
      <c r="BH136" s="5"/>
    </row>
    <row r="137" spans="1:94" x14ac:dyDescent="0.3">
      <c r="F137" s="76"/>
      <c r="X137" s="5"/>
      <c r="AP137" s="5"/>
      <c r="BH137" s="5"/>
    </row>
    <row r="138" spans="1:94" x14ac:dyDescent="0.3">
      <c r="X138" s="5"/>
      <c r="AP138" s="5"/>
      <c r="BH138" s="5"/>
    </row>
    <row r="139" spans="1:94" x14ac:dyDescent="0.3">
      <c r="X139" s="5"/>
      <c r="AP139" s="5"/>
      <c r="BH139" s="5"/>
    </row>
  </sheetData>
  <mergeCells count="87">
    <mergeCell ref="CO2:CO4"/>
    <mergeCell ref="CP2:CP4"/>
    <mergeCell ref="CJ2:CJ4"/>
    <mergeCell ref="CK2:CK4"/>
    <mergeCell ref="CL2:CL4"/>
    <mergeCell ref="CM2:CM4"/>
    <mergeCell ref="CN2:CN4"/>
    <mergeCell ref="CE2:CE4"/>
    <mergeCell ref="CF2:CF4"/>
    <mergeCell ref="CG2:CG4"/>
    <mergeCell ref="CH2:CH4"/>
    <mergeCell ref="CI2:CI4"/>
    <mergeCell ref="BZ2:BZ4"/>
    <mergeCell ref="CA2:CA4"/>
    <mergeCell ref="CB2:CB4"/>
    <mergeCell ref="CC2:CC4"/>
    <mergeCell ref="CD2:CD4"/>
    <mergeCell ref="BX2:BX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BM2:BM4"/>
    <mergeCell ref="BN2:BN4"/>
    <mergeCell ref="BO2:BO4"/>
    <mergeCell ref="BP2:BP4"/>
    <mergeCell ref="BV2:BV4"/>
    <mergeCell ref="BW2:BW4"/>
    <mergeCell ref="BC2:BC4"/>
    <mergeCell ref="BD2:BD4"/>
    <mergeCell ref="BE2:BE4"/>
    <mergeCell ref="BF2:BF4"/>
    <mergeCell ref="BI2:BI4"/>
    <mergeCell ref="BJ2:BJ4"/>
    <mergeCell ref="BK2:BK4"/>
    <mergeCell ref="BL2:BL4"/>
    <mergeCell ref="BQ2:BQ4"/>
    <mergeCell ref="BR2:BR4"/>
    <mergeCell ref="BS2:BS4"/>
    <mergeCell ref="BT2:BT4"/>
    <mergeCell ref="BU2:BU4"/>
    <mergeCell ref="BH2:BH4"/>
    <mergeCell ref="BB2:BB4"/>
    <mergeCell ref="AQ2:AQ4"/>
    <mergeCell ref="AR2:AR4"/>
    <mergeCell ref="AS2:AS4"/>
    <mergeCell ref="AT2:AT4"/>
    <mergeCell ref="AU2:AU4"/>
    <mergeCell ref="AV2:AV4"/>
    <mergeCell ref="AW2:AW4"/>
    <mergeCell ref="AX2:AX4"/>
    <mergeCell ref="AY2:AY4"/>
    <mergeCell ref="AZ2:AZ4"/>
    <mergeCell ref="BA2:BA4"/>
    <mergeCell ref="AP2:AP4"/>
    <mergeCell ref="AD2:AD4"/>
    <mergeCell ref="AE2:AE4"/>
    <mergeCell ref="AF2:AF4"/>
    <mergeCell ref="AG2:AG4"/>
    <mergeCell ref="AH2:AH4"/>
    <mergeCell ref="AI2:AI4"/>
    <mergeCell ref="AJ2:AJ4"/>
    <mergeCell ref="AK2:AK4"/>
    <mergeCell ref="AL2:AL4"/>
    <mergeCell ref="AM2:AM4"/>
    <mergeCell ref="AN2:AN4"/>
    <mergeCell ref="AC2:AC4"/>
    <mergeCell ref="A1:E1"/>
    <mergeCell ref="R2:R4"/>
    <mergeCell ref="S2:S4"/>
    <mergeCell ref="T2:T4"/>
    <mergeCell ref="U2:U4"/>
    <mergeCell ref="V2:V4"/>
    <mergeCell ref="X2:X4"/>
    <mergeCell ref="Y2:Y4"/>
    <mergeCell ref="Z2:Z4"/>
    <mergeCell ref="AA2:AA4"/>
    <mergeCell ref="AB2:AB4"/>
    <mergeCell ref="G2:G4"/>
    <mergeCell ref="A2:E4"/>
    <mergeCell ref="F2:F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59"/>
  <sheetViews>
    <sheetView workbookViewId="0">
      <selection activeCell="N128" sqref="N126:R128"/>
    </sheetView>
  </sheetViews>
  <sheetFormatPr baseColWidth="10" defaultColWidth="8.19921875" defaultRowHeight="15.6" x14ac:dyDescent="0.3"/>
  <cols>
    <col min="1" max="1" width="13.5" style="131" customWidth="1"/>
    <col min="2" max="2" width="11.3984375" style="131" customWidth="1"/>
    <col min="3" max="3" width="14.19921875" style="131" customWidth="1"/>
    <col min="4" max="4" width="11.296875" style="131" customWidth="1"/>
    <col min="5" max="5" width="11" style="131" customWidth="1"/>
    <col min="6" max="6" width="10.5" style="131" customWidth="1"/>
    <col min="7" max="7" width="13.59765625" style="131" customWidth="1"/>
    <col min="8" max="8" width="12.09765625" style="131" customWidth="1"/>
    <col min="9" max="9" width="10.5" style="131" customWidth="1"/>
    <col min="10" max="10" width="10.796875" style="131" customWidth="1"/>
    <col min="11" max="11" width="8.5" style="131" customWidth="1"/>
    <col min="12" max="12" width="14.5" style="131" customWidth="1"/>
    <col min="13" max="13" width="12.3984375" style="131" customWidth="1"/>
    <col min="14" max="14" width="12.796875" style="131" customWidth="1"/>
    <col min="15" max="15" width="13.19921875" style="131" customWidth="1"/>
    <col min="16" max="16" width="12.5" style="131" customWidth="1"/>
    <col min="17" max="17" width="11.5" style="131" customWidth="1"/>
    <col min="18" max="18" width="9.09765625" style="131" customWidth="1"/>
    <col min="19" max="19" width="11.8984375" style="131" customWidth="1"/>
    <col min="20" max="20" width="10.19921875" style="131" customWidth="1"/>
    <col min="21" max="21" width="11.3984375" style="131" customWidth="1"/>
    <col min="22" max="16384" width="8.19921875" style="131"/>
  </cols>
  <sheetData>
    <row r="2" spans="1:21" x14ac:dyDescent="0.3">
      <c r="A2" s="175" t="s">
        <v>122</v>
      </c>
    </row>
    <row r="3" spans="1:21" x14ac:dyDescent="0.3">
      <c r="A3" s="175" t="s">
        <v>121</v>
      </c>
    </row>
    <row r="4" spans="1:21" ht="31.2" customHeight="1" x14ac:dyDescent="0.3">
      <c r="A4" s="232"/>
      <c r="B4" s="230" t="s">
        <v>34</v>
      </c>
      <c r="C4" s="230" t="s">
        <v>107</v>
      </c>
      <c r="D4" s="230" t="s">
        <v>109</v>
      </c>
      <c r="E4" s="230" t="s">
        <v>110</v>
      </c>
      <c r="F4" s="230" t="s">
        <v>108</v>
      </c>
      <c r="G4" s="230" t="s">
        <v>111</v>
      </c>
      <c r="H4" s="230" t="s">
        <v>112</v>
      </c>
      <c r="I4" s="230" t="s">
        <v>113</v>
      </c>
      <c r="J4" s="230" t="s">
        <v>114</v>
      </c>
      <c r="K4" s="234" t="s">
        <v>108</v>
      </c>
      <c r="L4" s="230" t="s">
        <v>111</v>
      </c>
      <c r="M4" s="230" t="s">
        <v>123</v>
      </c>
      <c r="N4" s="230" t="s">
        <v>115</v>
      </c>
      <c r="O4" s="230" t="s">
        <v>116</v>
      </c>
      <c r="P4" s="230" t="s">
        <v>117</v>
      </c>
      <c r="Q4" s="230" t="s">
        <v>118</v>
      </c>
      <c r="R4" s="230" t="s">
        <v>119</v>
      </c>
      <c r="S4" s="230" t="s">
        <v>31</v>
      </c>
      <c r="T4" s="230" t="s">
        <v>120</v>
      </c>
      <c r="U4" s="230" t="s">
        <v>32</v>
      </c>
    </row>
    <row r="5" spans="1:21" x14ac:dyDescent="0.3">
      <c r="A5" s="233"/>
      <c r="B5" s="231"/>
      <c r="C5" s="231"/>
      <c r="D5" s="231"/>
      <c r="E5" s="231"/>
      <c r="F5" s="231"/>
      <c r="G5" s="231"/>
      <c r="H5" s="231"/>
      <c r="I5" s="231"/>
      <c r="J5" s="231"/>
      <c r="K5" s="235"/>
      <c r="L5" s="231"/>
      <c r="M5" s="231"/>
      <c r="N5" s="231"/>
      <c r="O5" s="231"/>
      <c r="P5" s="231"/>
      <c r="Q5" s="231"/>
      <c r="R5" s="231"/>
      <c r="S5" s="231"/>
      <c r="T5" s="231"/>
      <c r="U5" s="231"/>
    </row>
    <row r="6" spans="1:21" x14ac:dyDescent="0.3">
      <c r="A6" s="63">
        <v>18264</v>
      </c>
      <c r="B6" s="64">
        <v>10.199999999999999</v>
      </c>
      <c r="C6" s="64">
        <v>185.8</v>
      </c>
      <c r="D6" s="64">
        <v>95.3</v>
      </c>
      <c r="E6" s="64">
        <v>78.100000000000009</v>
      </c>
      <c r="F6" s="64">
        <v>2.2000000000000002</v>
      </c>
      <c r="G6" s="64">
        <v>10.199999999999999</v>
      </c>
      <c r="H6" s="64">
        <v>175.7</v>
      </c>
      <c r="I6" s="64">
        <v>118</v>
      </c>
      <c r="J6" s="64">
        <v>40.299999999999997</v>
      </c>
      <c r="K6" s="64">
        <v>15.7</v>
      </c>
      <c r="L6" s="64">
        <v>1.7</v>
      </c>
      <c r="M6" s="64">
        <v>22.3</v>
      </c>
      <c r="N6" s="64">
        <v>22.2</v>
      </c>
      <c r="O6" s="64">
        <v>1.7</v>
      </c>
      <c r="P6" s="64">
        <v>20.399999999999999</v>
      </c>
      <c r="Q6" s="64">
        <v>0.2</v>
      </c>
      <c r="R6" s="64">
        <v>0</v>
      </c>
      <c r="S6" s="64">
        <v>-28.6</v>
      </c>
      <c r="T6" s="64">
        <v>3.8</v>
      </c>
      <c r="U6" s="144"/>
    </row>
    <row r="7" spans="1:21" x14ac:dyDescent="0.3">
      <c r="A7" s="65">
        <v>18354</v>
      </c>
      <c r="B7" s="64">
        <v>-5.9</v>
      </c>
      <c r="C7" s="64">
        <v>175.8</v>
      </c>
      <c r="D7" s="64">
        <v>92.1</v>
      </c>
      <c r="E7" s="64">
        <v>71.100000000000009</v>
      </c>
      <c r="F7" s="64">
        <v>3.2</v>
      </c>
      <c r="G7" s="64">
        <v>9.4</v>
      </c>
      <c r="H7" s="64">
        <v>181.6</v>
      </c>
      <c r="I7" s="64">
        <v>117.6</v>
      </c>
      <c r="J7" s="64">
        <v>50.6</v>
      </c>
      <c r="K7" s="64">
        <v>12.4</v>
      </c>
      <c r="L7" s="64">
        <v>1.1000000000000001</v>
      </c>
      <c r="M7" s="64">
        <v>16.8</v>
      </c>
      <c r="N7" s="64">
        <v>11</v>
      </c>
      <c r="O7" s="64">
        <v>5.7</v>
      </c>
      <c r="P7" s="64">
        <v>5.3</v>
      </c>
      <c r="Q7" s="64">
        <v>5.9</v>
      </c>
      <c r="R7" s="64">
        <v>0</v>
      </c>
      <c r="S7" s="64">
        <v>-29</v>
      </c>
      <c r="T7" s="64">
        <v>-18</v>
      </c>
      <c r="U7" s="144"/>
    </row>
    <row r="8" spans="1:21" x14ac:dyDescent="0.3">
      <c r="A8" s="66">
        <v>18445</v>
      </c>
      <c r="B8" s="64">
        <v>65.3</v>
      </c>
      <c r="C8" s="64">
        <v>279</v>
      </c>
      <c r="D8" s="64">
        <v>141.5</v>
      </c>
      <c r="E8" s="64">
        <v>124.8</v>
      </c>
      <c r="F8" s="64">
        <v>2.9</v>
      </c>
      <c r="G8" s="64">
        <v>9.6999999999999993</v>
      </c>
      <c r="H8" s="64">
        <v>213.7</v>
      </c>
      <c r="I8" s="64">
        <v>139.80000000000001</v>
      </c>
      <c r="J8" s="64">
        <v>58.900000000000006</v>
      </c>
      <c r="K8" s="64">
        <v>13.7</v>
      </c>
      <c r="L8" s="64">
        <v>1.2</v>
      </c>
      <c r="M8" s="64">
        <v>29.2</v>
      </c>
      <c r="N8" s="64">
        <v>15.7</v>
      </c>
      <c r="O8" s="64">
        <v>-3</v>
      </c>
      <c r="P8" s="64">
        <v>18.7</v>
      </c>
      <c r="Q8" s="64">
        <v>13.4</v>
      </c>
      <c r="R8" s="64">
        <v>0</v>
      </c>
      <c r="S8" s="64">
        <v>-20.5</v>
      </c>
      <c r="T8" s="64">
        <v>74</v>
      </c>
      <c r="U8" s="144"/>
    </row>
    <row r="9" spans="1:21" x14ac:dyDescent="0.3">
      <c r="A9" s="67">
        <v>18537</v>
      </c>
      <c r="B9" s="64">
        <v>93.4</v>
      </c>
      <c r="C9" s="64">
        <v>353.5</v>
      </c>
      <c r="D9" s="64">
        <v>164.5</v>
      </c>
      <c r="E9" s="64">
        <v>175.8</v>
      </c>
      <c r="F9" s="64">
        <v>4</v>
      </c>
      <c r="G9" s="64">
        <v>9.1999999999999993</v>
      </c>
      <c r="H9" s="64">
        <v>260</v>
      </c>
      <c r="I9" s="64">
        <v>180.4</v>
      </c>
      <c r="J9" s="64">
        <v>64.099999999999994</v>
      </c>
      <c r="K9" s="64">
        <v>14.1</v>
      </c>
      <c r="L9" s="64">
        <v>1.5</v>
      </c>
      <c r="M9" s="64">
        <v>-15.3</v>
      </c>
      <c r="N9" s="64">
        <v>5.8</v>
      </c>
      <c r="O9" s="64">
        <v>-4.8</v>
      </c>
      <c r="P9" s="64">
        <v>10.7</v>
      </c>
      <c r="Q9" s="64">
        <v>-21.1</v>
      </c>
      <c r="R9" s="64">
        <v>0</v>
      </c>
      <c r="S9" s="64">
        <v>34</v>
      </c>
      <c r="T9" s="64">
        <v>112.2</v>
      </c>
      <c r="U9" s="144"/>
    </row>
    <row r="10" spans="1:21" x14ac:dyDescent="0.3">
      <c r="A10" s="63">
        <v>18629</v>
      </c>
      <c r="B10" s="64">
        <v>77.3</v>
      </c>
      <c r="C10" s="64">
        <v>334</v>
      </c>
      <c r="D10" s="64">
        <v>163.9</v>
      </c>
      <c r="E10" s="64">
        <v>160.60000000000002</v>
      </c>
      <c r="F10" s="64">
        <v>2.8</v>
      </c>
      <c r="G10" s="64">
        <v>6.7</v>
      </c>
      <c r="H10" s="64">
        <v>256.7</v>
      </c>
      <c r="I10" s="64">
        <v>182.2</v>
      </c>
      <c r="J10" s="64">
        <v>58.499999999999993</v>
      </c>
      <c r="K10" s="64">
        <v>14.7</v>
      </c>
      <c r="L10" s="64">
        <v>1.3</v>
      </c>
      <c r="M10" s="64">
        <v>67.8</v>
      </c>
      <c r="N10" s="64">
        <v>33.6</v>
      </c>
      <c r="O10" s="64">
        <v>9.6</v>
      </c>
      <c r="P10" s="64">
        <v>24</v>
      </c>
      <c r="Q10" s="64">
        <v>34.299999999999997</v>
      </c>
      <c r="R10" s="64">
        <v>0</v>
      </c>
      <c r="S10" s="64">
        <v>-110.3</v>
      </c>
      <c r="T10" s="64">
        <v>34.799999999999997</v>
      </c>
      <c r="U10" s="144"/>
    </row>
    <row r="11" spans="1:21" x14ac:dyDescent="0.3">
      <c r="A11" s="65">
        <v>18719</v>
      </c>
      <c r="B11" s="64">
        <v>-193.1</v>
      </c>
      <c r="C11" s="64">
        <v>175.6</v>
      </c>
      <c r="D11" s="64">
        <v>101.4</v>
      </c>
      <c r="E11" s="64">
        <v>61.6</v>
      </c>
      <c r="F11" s="64">
        <v>2.4</v>
      </c>
      <c r="G11" s="64">
        <v>10.3</v>
      </c>
      <c r="H11" s="64">
        <v>368.7</v>
      </c>
      <c r="I11" s="64">
        <v>226.2</v>
      </c>
      <c r="J11" s="64">
        <v>129.69999999999999</v>
      </c>
      <c r="K11" s="64">
        <v>11.6</v>
      </c>
      <c r="L11" s="64">
        <v>1.4</v>
      </c>
      <c r="M11" s="64">
        <v>-3.4</v>
      </c>
      <c r="N11" s="64">
        <v>10.7</v>
      </c>
      <c r="O11" s="64">
        <v>0.6</v>
      </c>
      <c r="P11" s="64">
        <v>10</v>
      </c>
      <c r="Q11" s="64">
        <v>-14</v>
      </c>
      <c r="R11" s="64">
        <v>0</v>
      </c>
      <c r="S11" s="64">
        <v>112.6</v>
      </c>
      <c r="T11" s="64">
        <v>-83.9</v>
      </c>
      <c r="U11" s="144"/>
    </row>
    <row r="12" spans="1:21" x14ac:dyDescent="0.3">
      <c r="A12" s="66">
        <v>18810</v>
      </c>
      <c r="B12" s="64">
        <v>-91.7</v>
      </c>
      <c r="C12" s="64">
        <v>239.8</v>
      </c>
      <c r="D12" s="64">
        <v>145.5</v>
      </c>
      <c r="E12" s="64">
        <v>79.5</v>
      </c>
      <c r="F12" s="64">
        <v>2.2000000000000002</v>
      </c>
      <c r="G12" s="64">
        <v>12.4</v>
      </c>
      <c r="H12" s="64">
        <v>331.5</v>
      </c>
      <c r="I12" s="64">
        <v>215.2</v>
      </c>
      <c r="J12" s="64">
        <v>100.1</v>
      </c>
      <c r="K12" s="64">
        <v>14.5</v>
      </c>
      <c r="L12" s="64">
        <v>1.7</v>
      </c>
      <c r="M12" s="64">
        <v>13.7</v>
      </c>
      <c r="N12" s="64">
        <v>10.9</v>
      </c>
      <c r="O12" s="64">
        <v>-8.6999999999999993</v>
      </c>
      <c r="P12" s="64">
        <v>19.7</v>
      </c>
      <c r="Q12" s="64">
        <v>2.8</v>
      </c>
      <c r="R12" s="64">
        <v>0</v>
      </c>
      <c r="S12" s="64">
        <v>97.3</v>
      </c>
      <c r="T12" s="64">
        <v>19.3</v>
      </c>
      <c r="U12" s="144"/>
    </row>
    <row r="13" spans="1:21" x14ac:dyDescent="0.3">
      <c r="A13" s="67">
        <v>18902</v>
      </c>
      <c r="B13" s="64">
        <v>4.2</v>
      </c>
      <c r="C13" s="64">
        <v>293.10000000000002</v>
      </c>
      <c r="D13" s="64">
        <v>180.7</v>
      </c>
      <c r="E13" s="64">
        <v>97.8</v>
      </c>
      <c r="F13" s="64">
        <v>3.6</v>
      </c>
      <c r="G13" s="64">
        <v>11.5</v>
      </c>
      <c r="H13" s="64">
        <v>288.89999999999998</v>
      </c>
      <c r="I13" s="64">
        <v>198.5</v>
      </c>
      <c r="J13" s="64">
        <v>71.7</v>
      </c>
      <c r="K13" s="64">
        <v>17.3</v>
      </c>
      <c r="L13" s="64">
        <v>1.3</v>
      </c>
      <c r="M13" s="64">
        <v>-23</v>
      </c>
      <c r="N13" s="64">
        <v>-5</v>
      </c>
      <c r="O13" s="64">
        <v>-16.899999999999999</v>
      </c>
      <c r="P13" s="64">
        <v>11.9</v>
      </c>
      <c r="Q13" s="64">
        <v>-18</v>
      </c>
      <c r="R13" s="64">
        <v>0</v>
      </c>
      <c r="S13" s="64">
        <v>40.9</v>
      </c>
      <c r="T13" s="64">
        <v>22.2</v>
      </c>
      <c r="U13" s="144"/>
    </row>
    <row r="14" spans="1:21" x14ac:dyDescent="0.3">
      <c r="A14" s="63">
        <v>18994</v>
      </c>
      <c r="B14" s="64">
        <v>-71.2</v>
      </c>
      <c r="C14" s="64">
        <v>243.4</v>
      </c>
      <c r="D14" s="64">
        <v>154.80000000000001</v>
      </c>
      <c r="E14" s="64">
        <v>78</v>
      </c>
      <c r="F14" s="64">
        <v>3.4</v>
      </c>
      <c r="G14" s="64">
        <v>7.5</v>
      </c>
      <c r="H14" s="64">
        <v>314.60000000000002</v>
      </c>
      <c r="I14" s="64">
        <v>212</v>
      </c>
      <c r="J14" s="64">
        <v>82.999999999999986</v>
      </c>
      <c r="K14" s="64">
        <v>18.5</v>
      </c>
      <c r="L14" s="64">
        <v>1.2</v>
      </c>
      <c r="M14" s="64">
        <v>-11.1</v>
      </c>
      <c r="N14" s="64">
        <v>-0.7</v>
      </c>
      <c r="O14" s="64">
        <v>0.7</v>
      </c>
      <c r="P14" s="64">
        <v>-1.4</v>
      </c>
      <c r="Q14" s="64">
        <v>-10.4</v>
      </c>
      <c r="R14" s="64">
        <v>0</v>
      </c>
      <c r="S14" s="64">
        <v>53.4</v>
      </c>
      <c r="T14" s="64">
        <v>-28.9</v>
      </c>
      <c r="U14" s="144"/>
    </row>
    <row r="15" spans="1:21" x14ac:dyDescent="0.3">
      <c r="A15" s="65">
        <v>19085</v>
      </c>
      <c r="B15" s="64">
        <v>-145.19999999999999</v>
      </c>
      <c r="C15" s="64">
        <v>252.8</v>
      </c>
      <c r="D15" s="64">
        <v>157.6</v>
      </c>
      <c r="E15" s="64">
        <v>84.1</v>
      </c>
      <c r="F15" s="64">
        <v>2.9</v>
      </c>
      <c r="G15" s="64">
        <v>8.3000000000000007</v>
      </c>
      <c r="H15" s="64">
        <v>398</v>
      </c>
      <c r="I15" s="64">
        <v>208</v>
      </c>
      <c r="J15" s="64">
        <v>174.7</v>
      </c>
      <c r="K15" s="64">
        <v>14</v>
      </c>
      <c r="L15" s="64">
        <v>1.2</v>
      </c>
      <c r="M15" s="64">
        <v>-19.600000000000001</v>
      </c>
      <c r="N15" s="64">
        <v>-5</v>
      </c>
      <c r="O15" s="64">
        <v>-0.5</v>
      </c>
      <c r="P15" s="64">
        <v>-4.5</v>
      </c>
      <c r="Q15" s="64">
        <v>-14.6</v>
      </c>
      <c r="R15" s="64">
        <v>0</v>
      </c>
      <c r="S15" s="64">
        <v>61.1</v>
      </c>
      <c r="T15" s="64">
        <v>-103.6</v>
      </c>
      <c r="U15" s="144"/>
    </row>
    <row r="16" spans="1:21" x14ac:dyDescent="0.3">
      <c r="A16" s="66">
        <v>19176</v>
      </c>
      <c r="B16" s="64">
        <v>-17.399999999999999</v>
      </c>
      <c r="C16" s="64">
        <v>261.39999999999998</v>
      </c>
      <c r="D16" s="64">
        <v>147.80000000000001</v>
      </c>
      <c r="E16" s="64">
        <v>100.30000000000001</v>
      </c>
      <c r="F16" s="64">
        <v>2.6</v>
      </c>
      <c r="G16" s="64">
        <v>10.3</v>
      </c>
      <c r="H16" s="64">
        <v>278.8</v>
      </c>
      <c r="I16" s="64">
        <v>192.7</v>
      </c>
      <c r="J16" s="64">
        <v>66.899999999999991</v>
      </c>
      <c r="K16" s="64">
        <v>17.8</v>
      </c>
      <c r="L16" s="64">
        <v>1.5</v>
      </c>
      <c r="M16" s="64">
        <v>42.3</v>
      </c>
      <c r="N16" s="64">
        <v>28</v>
      </c>
      <c r="O16" s="64">
        <v>20.5</v>
      </c>
      <c r="P16" s="64">
        <v>7.6</v>
      </c>
      <c r="Q16" s="64">
        <v>14.2</v>
      </c>
      <c r="R16" s="64">
        <v>0</v>
      </c>
      <c r="S16" s="64">
        <v>34.700000000000003</v>
      </c>
      <c r="T16" s="64">
        <v>59.6</v>
      </c>
      <c r="U16" s="144"/>
    </row>
    <row r="17" spans="1:21" x14ac:dyDescent="0.3">
      <c r="A17" s="67">
        <v>19268</v>
      </c>
      <c r="B17" s="64">
        <v>20.6</v>
      </c>
      <c r="C17" s="64">
        <v>313.2</v>
      </c>
      <c r="D17" s="64">
        <v>165.1</v>
      </c>
      <c r="E17" s="64">
        <v>133.6</v>
      </c>
      <c r="F17" s="64">
        <v>4.3</v>
      </c>
      <c r="G17" s="64">
        <v>10.3</v>
      </c>
      <c r="H17" s="64">
        <v>292.60000000000002</v>
      </c>
      <c r="I17" s="64">
        <v>194.7</v>
      </c>
      <c r="J17" s="64">
        <v>77.3</v>
      </c>
      <c r="K17" s="64">
        <v>18.7</v>
      </c>
      <c r="L17" s="64">
        <v>1.9</v>
      </c>
      <c r="M17" s="64">
        <v>23.8</v>
      </c>
      <c r="N17" s="64">
        <v>22.9</v>
      </c>
      <c r="O17" s="64">
        <v>2.6</v>
      </c>
      <c r="P17" s="64">
        <v>20.3</v>
      </c>
      <c r="Q17" s="64">
        <v>1</v>
      </c>
      <c r="R17" s="64">
        <v>0</v>
      </c>
      <c r="S17" s="64">
        <v>7.9</v>
      </c>
      <c r="T17" s="64">
        <v>52.4</v>
      </c>
      <c r="U17" s="144"/>
    </row>
    <row r="18" spans="1:21" x14ac:dyDescent="0.3">
      <c r="A18" s="63">
        <v>19360</v>
      </c>
      <c r="B18" s="64">
        <v>22.4</v>
      </c>
      <c r="C18" s="64">
        <v>288.89999999999998</v>
      </c>
      <c r="D18" s="64">
        <v>170</v>
      </c>
      <c r="E18" s="64">
        <v>108.60000000000001</v>
      </c>
      <c r="F18" s="64">
        <v>3</v>
      </c>
      <c r="G18" s="64">
        <v>7.3</v>
      </c>
      <c r="H18" s="64">
        <v>266.5</v>
      </c>
      <c r="I18" s="64">
        <v>173.2</v>
      </c>
      <c r="J18" s="64">
        <v>68.3</v>
      </c>
      <c r="K18" s="64">
        <v>23.2</v>
      </c>
      <c r="L18" s="64">
        <v>1.8</v>
      </c>
      <c r="M18" s="64">
        <v>18.600000000000001</v>
      </c>
      <c r="N18" s="64">
        <v>11.4</v>
      </c>
      <c r="O18" s="64">
        <v>2.7</v>
      </c>
      <c r="P18" s="64">
        <v>8.6999999999999993</v>
      </c>
      <c r="Q18" s="64">
        <v>7.2</v>
      </c>
      <c r="R18" s="64">
        <v>0</v>
      </c>
      <c r="S18" s="64">
        <v>-39</v>
      </c>
      <c r="T18" s="64">
        <v>2</v>
      </c>
      <c r="U18" s="144"/>
    </row>
    <row r="19" spans="1:21" x14ac:dyDescent="0.3">
      <c r="A19" s="65">
        <v>19450</v>
      </c>
      <c r="B19" s="64">
        <v>-77</v>
      </c>
      <c r="C19" s="64">
        <v>213.7</v>
      </c>
      <c r="D19" s="64">
        <v>115.6</v>
      </c>
      <c r="E19" s="64">
        <v>87</v>
      </c>
      <c r="F19" s="64">
        <v>2.6</v>
      </c>
      <c r="G19" s="64">
        <v>8.6999999999999993</v>
      </c>
      <c r="H19" s="64">
        <v>290.7</v>
      </c>
      <c r="I19" s="64">
        <v>196.5</v>
      </c>
      <c r="J19" s="64">
        <v>75.599999999999994</v>
      </c>
      <c r="K19" s="64">
        <v>16.899999999999999</v>
      </c>
      <c r="L19" s="64">
        <v>1.8</v>
      </c>
      <c r="M19" s="64">
        <v>4</v>
      </c>
      <c r="N19" s="64">
        <v>2</v>
      </c>
      <c r="O19" s="64">
        <v>0.6</v>
      </c>
      <c r="P19" s="64">
        <v>1.4</v>
      </c>
      <c r="Q19" s="64">
        <v>2</v>
      </c>
      <c r="R19" s="64">
        <v>0</v>
      </c>
      <c r="S19" s="64">
        <v>24.8</v>
      </c>
      <c r="T19" s="64">
        <v>-48.2</v>
      </c>
      <c r="U19" s="144"/>
    </row>
    <row r="20" spans="1:21" x14ac:dyDescent="0.3">
      <c r="A20" s="66">
        <v>19541</v>
      </c>
      <c r="B20" s="64">
        <v>-104.2</v>
      </c>
      <c r="C20" s="64">
        <v>230.5</v>
      </c>
      <c r="D20" s="64">
        <v>113.7</v>
      </c>
      <c r="E20" s="64">
        <v>102</v>
      </c>
      <c r="F20" s="64">
        <v>2.4</v>
      </c>
      <c r="G20" s="64">
        <v>12.4</v>
      </c>
      <c r="H20" s="64">
        <v>334.7</v>
      </c>
      <c r="I20" s="64">
        <v>215.7</v>
      </c>
      <c r="J20" s="64">
        <v>96.399999999999991</v>
      </c>
      <c r="K20" s="64">
        <v>21</v>
      </c>
      <c r="L20" s="64">
        <v>1.6</v>
      </c>
      <c r="M20" s="64">
        <v>-0.2</v>
      </c>
      <c r="N20" s="64">
        <v>9.8000000000000007</v>
      </c>
      <c r="O20" s="64">
        <v>3.4</v>
      </c>
      <c r="P20" s="64">
        <v>6.5</v>
      </c>
      <c r="Q20" s="64">
        <v>-10</v>
      </c>
      <c r="R20" s="64">
        <v>0</v>
      </c>
      <c r="S20" s="64">
        <v>81.900000000000006</v>
      </c>
      <c r="T20" s="64">
        <v>-22.6</v>
      </c>
      <c r="U20" s="144"/>
    </row>
    <row r="21" spans="1:21" x14ac:dyDescent="0.3">
      <c r="A21" s="67">
        <v>19633</v>
      </c>
      <c r="B21" s="64">
        <v>-45.7</v>
      </c>
      <c r="C21" s="64">
        <v>283</v>
      </c>
      <c r="D21" s="64">
        <v>159.80000000000001</v>
      </c>
      <c r="E21" s="64">
        <v>110.9</v>
      </c>
      <c r="F21" s="64">
        <v>3.8</v>
      </c>
      <c r="G21" s="64">
        <v>13.6</v>
      </c>
      <c r="H21" s="64">
        <v>328.7</v>
      </c>
      <c r="I21" s="64">
        <v>222.1</v>
      </c>
      <c r="J21" s="64">
        <v>84.800000000000011</v>
      </c>
      <c r="K21" s="64">
        <v>20</v>
      </c>
      <c r="L21" s="64">
        <v>1.8</v>
      </c>
      <c r="M21" s="64">
        <v>12.8</v>
      </c>
      <c r="N21" s="64">
        <v>12.7</v>
      </c>
      <c r="O21" s="64">
        <v>8.9</v>
      </c>
      <c r="P21" s="64">
        <v>3.7</v>
      </c>
      <c r="Q21" s="64">
        <v>0.1</v>
      </c>
      <c r="R21" s="64">
        <v>0</v>
      </c>
      <c r="S21" s="64">
        <v>59.8</v>
      </c>
      <c r="T21" s="64">
        <v>26.9</v>
      </c>
      <c r="U21" s="144"/>
    </row>
    <row r="22" spans="1:21" x14ac:dyDescent="0.3">
      <c r="A22" s="63">
        <v>19725</v>
      </c>
      <c r="B22" s="64">
        <v>-9.9</v>
      </c>
      <c r="C22" s="64">
        <v>293.2</v>
      </c>
      <c r="D22" s="64">
        <v>177.4</v>
      </c>
      <c r="E22" s="64">
        <v>101.6</v>
      </c>
      <c r="F22" s="64">
        <v>4</v>
      </c>
      <c r="G22" s="64">
        <v>9.5</v>
      </c>
      <c r="H22" s="64">
        <v>303.10000000000002</v>
      </c>
      <c r="I22" s="64">
        <v>204.2</v>
      </c>
      <c r="J22" s="64">
        <v>78.5</v>
      </c>
      <c r="K22" s="64">
        <v>18.100000000000001</v>
      </c>
      <c r="L22" s="64">
        <v>2.2000000000000002</v>
      </c>
      <c r="M22" s="64">
        <v>18.8</v>
      </c>
      <c r="N22" s="64">
        <v>13.8</v>
      </c>
      <c r="O22" s="64">
        <v>-5.4</v>
      </c>
      <c r="P22" s="64">
        <v>19.100000000000001</v>
      </c>
      <c r="Q22" s="64">
        <v>5</v>
      </c>
      <c r="R22" s="64">
        <v>0</v>
      </c>
      <c r="S22" s="64">
        <v>-20.5</v>
      </c>
      <c r="T22" s="64">
        <v>-11.6</v>
      </c>
      <c r="U22" s="144"/>
    </row>
    <row r="23" spans="1:21" x14ac:dyDescent="0.3">
      <c r="A23" s="65">
        <v>19815</v>
      </c>
      <c r="B23" s="64">
        <v>-183.7</v>
      </c>
      <c r="C23" s="64">
        <v>217.3</v>
      </c>
      <c r="D23" s="64">
        <v>106.1</v>
      </c>
      <c r="E23" s="64">
        <v>98</v>
      </c>
      <c r="F23" s="64">
        <v>3.5</v>
      </c>
      <c r="G23" s="64">
        <v>9.6999999999999993</v>
      </c>
      <c r="H23" s="64">
        <v>401</v>
      </c>
      <c r="I23" s="64">
        <v>199.5</v>
      </c>
      <c r="J23" s="64">
        <v>184.3</v>
      </c>
      <c r="K23" s="64">
        <v>13.2</v>
      </c>
      <c r="L23" s="64">
        <v>4.0999999999999996</v>
      </c>
      <c r="M23" s="64">
        <v>-4.3</v>
      </c>
      <c r="N23" s="64">
        <v>30.9</v>
      </c>
      <c r="O23" s="64">
        <v>19.8</v>
      </c>
      <c r="P23" s="64">
        <v>11</v>
      </c>
      <c r="Q23" s="64">
        <v>-35.200000000000003</v>
      </c>
      <c r="R23" s="64">
        <v>0</v>
      </c>
      <c r="S23" s="64">
        <v>72.099999999999994</v>
      </c>
      <c r="T23" s="64">
        <v>-116</v>
      </c>
      <c r="U23" s="144"/>
    </row>
    <row r="24" spans="1:21" x14ac:dyDescent="0.3">
      <c r="A24" s="66">
        <v>19906</v>
      </c>
      <c r="B24" s="64">
        <v>-18.3</v>
      </c>
      <c r="C24" s="64">
        <v>279.89999999999998</v>
      </c>
      <c r="D24" s="64">
        <v>152.4</v>
      </c>
      <c r="E24" s="64">
        <v>114.8</v>
      </c>
      <c r="F24" s="64">
        <v>3.2</v>
      </c>
      <c r="G24" s="64">
        <v>9.9</v>
      </c>
      <c r="H24" s="64">
        <v>298.3</v>
      </c>
      <c r="I24" s="64">
        <v>188.3</v>
      </c>
      <c r="J24" s="64">
        <v>89.700000000000017</v>
      </c>
      <c r="K24" s="64">
        <v>17.100000000000001</v>
      </c>
      <c r="L24" s="64">
        <v>3.3</v>
      </c>
      <c r="M24" s="64">
        <v>-8.9</v>
      </c>
      <c r="N24" s="64">
        <v>12.6</v>
      </c>
      <c r="O24" s="64">
        <v>-3.8</v>
      </c>
      <c r="P24" s="64">
        <v>16.399999999999999</v>
      </c>
      <c r="Q24" s="64">
        <v>-21.5</v>
      </c>
      <c r="R24" s="64">
        <v>0</v>
      </c>
      <c r="S24" s="64">
        <v>65.099999999999994</v>
      </c>
      <c r="T24" s="64">
        <v>37.799999999999997</v>
      </c>
      <c r="U24" s="144"/>
    </row>
    <row r="25" spans="1:21" x14ac:dyDescent="0.3">
      <c r="A25" s="67">
        <v>19998</v>
      </c>
      <c r="B25" s="64">
        <v>-15.5</v>
      </c>
      <c r="C25" s="64">
        <v>301.60000000000002</v>
      </c>
      <c r="D25" s="64">
        <v>179.9</v>
      </c>
      <c r="E25" s="64">
        <v>109.4</v>
      </c>
      <c r="F25" s="64">
        <v>5.0999999999999996</v>
      </c>
      <c r="G25" s="64">
        <v>8.4</v>
      </c>
      <c r="H25" s="64">
        <v>317.10000000000002</v>
      </c>
      <c r="I25" s="64">
        <v>196.7</v>
      </c>
      <c r="J25" s="64">
        <v>100.7</v>
      </c>
      <c r="K25" s="64">
        <v>16.8</v>
      </c>
      <c r="L25" s="64">
        <v>2.9</v>
      </c>
      <c r="M25" s="64">
        <v>23.3</v>
      </c>
      <c r="N25" s="64">
        <v>29.2</v>
      </c>
      <c r="O25" s="64">
        <v>14.3</v>
      </c>
      <c r="P25" s="64">
        <v>14.9</v>
      </c>
      <c r="Q25" s="64">
        <v>-5.9</v>
      </c>
      <c r="R25" s="64">
        <v>0</v>
      </c>
      <c r="S25" s="64">
        <v>55.9</v>
      </c>
      <c r="T25" s="64">
        <v>63.8</v>
      </c>
      <c r="U25" s="144"/>
    </row>
    <row r="26" spans="1:21" x14ac:dyDescent="0.3">
      <c r="A26" s="63">
        <v>20090</v>
      </c>
      <c r="B26" s="64">
        <v>-15.2</v>
      </c>
      <c r="C26" s="64">
        <v>299.2</v>
      </c>
      <c r="D26" s="64">
        <v>189</v>
      </c>
      <c r="E26" s="64">
        <v>99.8</v>
      </c>
      <c r="F26" s="64">
        <v>4.7</v>
      </c>
      <c r="G26" s="64">
        <v>6.4</v>
      </c>
      <c r="H26" s="64">
        <v>314.39999999999998</v>
      </c>
      <c r="I26" s="64">
        <v>210.6</v>
      </c>
      <c r="J26" s="64">
        <v>79.5</v>
      </c>
      <c r="K26" s="64">
        <v>22.3</v>
      </c>
      <c r="L26" s="64">
        <v>1.9</v>
      </c>
      <c r="M26" s="64">
        <v>82.2</v>
      </c>
      <c r="N26" s="64">
        <v>65.3</v>
      </c>
      <c r="O26" s="64">
        <v>25.2</v>
      </c>
      <c r="P26" s="64">
        <v>40</v>
      </c>
      <c r="Q26" s="64">
        <v>16.899999999999999</v>
      </c>
      <c r="R26" s="64">
        <v>0</v>
      </c>
      <c r="S26" s="64">
        <v>-12.2</v>
      </c>
      <c r="T26" s="64">
        <v>54.8</v>
      </c>
      <c r="U26" s="144"/>
    </row>
    <row r="27" spans="1:21" x14ac:dyDescent="0.3">
      <c r="A27" s="65">
        <v>20180</v>
      </c>
      <c r="B27" s="64">
        <v>-17.100000000000001</v>
      </c>
      <c r="C27" s="64">
        <v>294.7</v>
      </c>
      <c r="D27" s="64">
        <v>163.4</v>
      </c>
      <c r="E27" s="64">
        <v>118.9</v>
      </c>
      <c r="F27" s="64">
        <v>4</v>
      </c>
      <c r="G27" s="64">
        <v>8</v>
      </c>
      <c r="H27" s="64">
        <v>311.89999999999998</v>
      </c>
      <c r="I27" s="64">
        <v>215.6</v>
      </c>
      <c r="J27" s="64">
        <v>77.3</v>
      </c>
      <c r="K27" s="64">
        <v>16.600000000000001</v>
      </c>
      <c r="L27" s="64">
        <v>2.2000000000000002</v>
      </c>
      <c r="M27" s="64">
        <v>12.8</v>
      </c>
      <c r="N27" s="64">
        <v>2.6</v>
      </c>
      <c r="O27" s="64">
        <v>-5.7</v>
      </c>
      <c r="P27" s="64">
        <v>8.3000000000000007</v>
      </c>
      <c r="Q27" s="64">
        <v>10.3</v>
      </c>
      <c r="R27" s="64">
        <v>0</v>
      </c>
      <c r="S27" s="64">
        <v>24.4</v>
      </c>
      <c r="T27" s="64">
        <v>20</v>
      </c>
      <c r="U27" s="144"/>
    </row>
    <row r="28" spans="1:21" x14ac:dyDescent="0.3">
      <c r="A28" s="66">
        <v>20271</v>
      </c>
      <c r="B28" s="64">
        <v>50.6</v>
      </c>
      <c r="C28" s="64">
        <v>378</v>
      </c>
      <c r="D28" s="64">
        <v>176.6</v>
      </c>
      <c r="E28" s="64">
        <v>189.09999999999997</v>
      </c>
      <c r="F28" s="64">
        <v>3.6</v>
      </c>
      <c r="G28" s="64">
        <v>9.1</v>
      </c>
      <c r="H28" s="64">
        <v>327.39999999999998</v>
      </c>
      <c r="I28" s="64">
        <v>215</v>
      </c>
      <c r="J28" s="64">
        <v>89.100000000000009</v>
      </c>
      <c r="K28" s="64">
        <v>20.6</v>
      </c>
      <c r="L28" s="64">
        <v>2.7</v>
      </c>
      <c r="M28" s="64">
        <v>48</v>
      </c>
      <c r="N28" s="64">
        <v>48.2</v>
      </c>
      <c r="O28" s="64">
        <v>12.7</v>
      </c>
      <c r="P28" s="64">
        <v>35.4</v>
      </c>
      <c r="Q28" s="64">
        <v>-0.2</v>
      </c>
      <c r="R28" s="64">
        <v>0</v>
      </c>
      <c r="S28" s="64">
        <v>-42.7</v>
      </c>
      <c r="T28" s="64">
        <v>55.8</v>
      </c>
      <c r="U28" s="144"/>
    </row>
    <row r="29" spans="1:21" x14ac:dyDescent="0.3">
      <c r="A29" s="67">
        <v>20363</v>
      </c>
      <c r="B29" s="64">
        <v>-16.600000000000001</v>
      </c>
      <c r="C29" s="64">
        <v>357.1</v>
      </c>
      <c r="D29" s="64">
        <v>209.4</v>
      </c>
      <c r="E29" s="64">
        <v>133.6</v>
      </c>
      <c r="F29" s="64">
        <v>5.9</v>
      </c>
      <c r="G29" s="64">
        <v>8.5</v>
      </c>
      <c r="H29" s="64">
        <v>373.7</v>
      </c>
      <c r="I29" s="64">
        <v>242.4</v>
      </c>
      <c r="J29" s="64">
        <v>108.30000000000001</v>
      </c>
      <c r="K29" s="64">
        <v>21.1</v>
      </c>
      <c r="L29" s="64">
        <v>1.9</v>
      </c>
      <c r="M29" s="64">
        <v>20.2</v>
      </c>
      <c r="N29" s="64">
        <v>20.8</v>
      </c>
      <c r="O29" s="64">
        <v>5</v>
      </c>
      <c r="P29" s="64">
        <v>15.9</v>
      </c>
      <c r="Q29" s="64">
        <v>-0.6</v>
      </c>
      <c r="R29" s="64">
        <v>0</v>
      </c>
      <c r="S29" s="64">
        <v>67.2</v>
      </c>
      <c r="T29" s="64">
        <v>70.8</v>
      </c>
      <c r="U29" s="144"/>
    </row>
    <row r="30" spans="1:21" x14ac:dyDescent="0.3">
      <c r="A30" s="63">
        <v>20455</v>
      </c>
      <c r="B30" s="64">
        <v>39.700000000000003</v>
      </c>
      <c r="C30" s="64">
        <v>390.6</v>
      </c>
      <c r="D30" s="64">
        <v>243.6</v>
      </c>
      <c r="E30" s="64">
        <v>136.19999999999999</v>
      </c>
      <c r="F30" s="64">
        <v>4.8</v>
      </c>
      <c r="G30" s="64">
        <v>6.9</v>
      </c>
      <c r="H30" s="64">
        <v>350.9</v>
      </c>
      <c r="I30" s="64">
        <v>238.5</v>
      </c>
      <c r="J30" s="64">
        <v>88</v>
      </c>
      <c r="K30" s="64">
        <v>22.4</v>
      </c>
      <c r="L30" s="64">
        <v>2.1</v>
      </c>
      <c r="M30" s="64">
        <v>30.2</v>
      </c>
      <c r="N30" s="64">
        <v>49.8</v>
      </c>
      <c r="O30" s="64">
        <v>9.6999999999999993</v>
      </c>
      <c r="P30" s="64">
        <v>40.1</v>
      </c>
      <c r="Q30" s="64">
        <v>-19.600000000000001</v>
      </c>
      <c r="R30" s="64">
        <v>0</v>
      </c>
      <c r="S30" s="64">
        <v>-57.8</v>
      </c>
      <c r="T30" s="64">
        <v>12.1</v>
      </c>
      <c r="U30" s="144"/>
    </row>
    <row r="31" spans="1:21" x14ac:dyDescent="0.3">
      <c r="A31" s="65">
        <v>20546</v>
      </c>
      <c r="B31" s="64">
        <v>-84.1</v>
      </c>
      <c r="C31" s="64">
        <v>314.39999999999998</v>
      </c>
      <c r="D31" s="64">
        <v>173.5</v>
      </c>
      <c r="E31" s="64">
        <v>127.9</v>
      </c>
      <c r="F31" s="64">
        <v>4.0999999999999996</v>
      </c>
      <c r="G31" s="64">
        <v>8.1999999999999993</v>
      </c>
      <c r="H31" s="64">
        <v>398.5</v>
      </c>
      <c r="I31" s="64">
        <v>279.5</v>
      </c>
      <c r="J31" s="64">
        <v>96.3</v>
      </c>
      <c r="K31" s="64">
        <v>19.899999999999999</v>
      </c>
      <c r="L31" s="64">
        <v>2.9</v>
      </c>
      <c r="M31" s="64">
        <v>24.6</v>
      </c>
      <c r="N31" s="64">
        <v>7.3</v>
      </c>
      <c r="O31" s="64">
        <v>-1.4</v>
      </c>
      <c r="P31" s="64">
        <v>8.6999999999999993</v>
      </c>
      <c r="Q31" s="64">
        <v>17.3</v>
      </c>
      <c r="R31" s="64">
        <v>0</v>
      </c>
      <c r="S31" s="64">
        <v>22.7</v>
      </c>
      <c r="T31" s="64">
        <v>-36.799999999999997</v>
      </c>
      <c r="U31" s="144"/>
    </row>
    <row r="32" spans="1:21" x14ac:dyDescent="0.3">
      <c r="A32" s="66">
        <v>20637</v>
      </c>
      <c r="B32" s="64">
        <v>-56.8</v>
      </c>
      <c r="C32" s="64">
        <v>337.8</v>
      </c>
      <c r="D32" s="64">
        <v>187.4</v>
      </c>
      <c r="E32" s="64">
        <v>133.6</v>
      </c>
      <c r="F32" s="64">
        <v>3.8</v>
      </c>
      <c r="G32" s="64">
        <v>13.7</v>
      </c>
      <c r="H32" s="64">
        <v>394.6</v>
      </c>
      <c r="I32" s="64">
        <v>270.89999999999998</v>
      </c>
      <c r="J32" s="64">
        <v>98.6</v>
      </c>
      <c r="K32" s="64">
        <v>23.1</v>
      </c>
      <c r="L32" s="64">
        <v>2</v>
      </c>
      <c r="M32" s="64">
        <v>36.700000000000003</v>
      </c>
      <c r="N32" s="64">
        <v>46</v>
      </c>
      <c r="O32" s="64">
        <v>18.7</v>
      </c>
      <c r="P32" s="64">
        <v>27.3</v>
      </c>
      <c r="Q32" s="64">
        <v>-9.3000000000000007</v>
      </c>
      <c r="R32" s="64">
        <v>0</v>
      </c>
      <c r="S32" s="64">
        <v>53.2</v>
      </c>
      <c r="T32" s="64">
        <v>33.1</v>
      </c>
      <c r="U32" s="144"/>
    </row>
    <row r="33" spans="1:21" x14ac:dyDescent="0.3">
      <c r="A33" s="67">
        <v>20729</v>
      </c>
      <c r="B33" s="64">
        <v>-81.900000000000006</v>
      </c>
      <c r="C33" s="64">
        <v>352.4</v>
      </c>
      <c r="D33" s="64">
        <v>202.7</v>
      </c>
      <c r="E33" s="64">
        <v>127.4</v>
      </c>
      <c r="F33" s="64">
        <v>6.1</v>
      </c>
      <c r="G33" s="64">
        <v>16.899999999999999</v>
      </c>
      <c r="H33" s="64">
        <v>434.3</v>
      </c>
      <c r="I33" s="64">
        <v>282.7</v>
      </c>
      <c r="J33" s="64">
        <v>116.1</v>
      </c>
      <c r="K33" s="64">
        <v>33.4</v>
      </c>
      <c r="L33" s="64">
        <v>2</v>
      </c>
      <c r="M33" s="64">
        <v>-8.9</v>
      </c>
      <c r="N33" s="64">
        <v>24.1</v>
      </c>
      <c r="O33" s="64">
        <v>8.4</v>
      </c>
      <c r="P33" s="64">
        <v>15.6</v>
      </c>
      <c r="Q33" s="64">
        <v>-32.9</v>
      </c>
      <c r="R33" s="64">
        <v>0</v>
      </c>
      <c r="S33" s="64">
        <v>143.6</v>
      </c>
      <c r="T33" s="64">
        <v>52.9</v>
      </c>
      <c r="U33" s="144"/>
    </row>
    <row r="34" spans="1:21" x14ac:dyDescent="0.3">
      <c r="A34" s="63">
        <v>20821</v>
      </c>
      <c r="B34" s="64">
        <v>-76.3</v>
      </c>
      <c r="C34" s="64">
        <v>309</v>
      </c>
      <c r="D34" s="64">
        <v>174.8</v>
      </c>
      <c r="E34" s="64">
        <v>122.60000000000001</v>
      </c>
      <c r="F34" s="64">
        <v>4.5</v>
      </c>
      <c r="G34" s="64">
        <v>7</v>
      </c>
      <c r="H34" s="64">
        <v>385.3</v>
      </c>
      <c r="I34" s="64">
        <v>270.39999999999998</v>
      </c>
      <c r="J34" s="64">
        <v>92.3</v>
      </c>
      <c r="K34" s="64">
        <v>21.2</v>
      </c>
      <c r="L34" s="64">
        <v>1.4</v>
      </c>
      <c r="M34" s="64">
        <v>41.1</v>
      </c>
      <c r="N34" s="64">
        <v>35.200000000000003</v>
      </c>
      <c r="O34" s="64">
        <v>6.5</v>
      </c>
      <c r="P34" s="64">
        <v>28.8</v>
      </c>
      <c r="Q34" s="64">
        <v>5.9</v>
      </c>
      <c r="R34" s="64">
        <v>0</v>
      </c>
      <c r="S34" s="64">
        <v>23.8</v>
      </c>
      <c r="T34" s="64">
        <v>-11.3</v>
      </c>
      <c r="U34" s="144"/>
    </row>
    <row r="35" spans="1:21" x14ac:dyDescent="0.3">
      <c r="A35" s="65">
        <v>20911</v>
      </c>
      <c r="B35" s="64">
        <v>-135.5</v>
      </c>
      <c r="C35" s="64">
        <v>286.10000000000002</v>
      </c>
      <c r="D35" s="64">
        <v>145.9</v>
      </c>
      <c r="E35" s="64">
        <v>126</v>
      </c>
      <c r="F35" s="64">
        <v>3.9</v>
      </c>
      <c r="G35" s="64">
        <v>9.5</v>
      </c>
      <c r="H35" s="64">
        <v>421.6</v>
      </c>
      <c r="I35" s="64">
        <v>299.39999999999998</v>
      </c>
      <c r="J35" s="64">
        <v>105.19999999999999</v>
      </c>
      <c r="K35" s="64">
        <v>15.7</v>
      </c>
      <c r="L35" s="64">
        <v>1.3</v>
      </c>
      <c r="M35" s="64">
        <v>65.7</v>
      </c>
      <c r="N35" s="64">
        <v>28.4</v>
      </c>
      <c r="O35" s="64">
        <v>17</v>
      </c>
      <c r="P35" s="64">
        <v>11.4</v>
      </c>
      <c r="Q35" s="64">
        <v>37.299999999999997</v>
      </c>
      <c r="R35" s="64">
        <v>0</v>
      </c>
      <c r="S35" s="64">
        <v>16.600000000000001</v>
      </c>
      <c r="T35" s="64">
        <v>-53.2</v>
      </c>
      <c r="U35" s="144"/>
    </row>
    <row r="36" spans="1:21" x14ac:dyDescent="0.3">
      <c r="A36" s="66">
        <v>21002</v>
      </c>
      <c r="B36" s="64">
        <v>-67.5</v>
      </c>
      <c r="C36" s="64">
        <v>366.4</v>
      </c>
      <c r="D36" s="64">
        <v>181.3</v>
      </c>
      <c r="E36" s="64">
        <v>170.3</v>
      </c>
      <c r="F36" s="64">
        <v>3.5</v>
      </c>
      <c r="G36" s="64">
        <v>12.7</v>
      </c>
      <c r="H36" s="64">
        <v>433.8</v>
      </c>
      <c r="I36" s="64">
        <v>296.10000000000002</v>
      </c>
      <c r="J36" s="64">
        <v>112.39999999999999</v>
      </c>
      <c r="K36" s="64">
        <v>24</v>
      </c>
      <c r="L36" s="64">
        <v>1.1000000000000001</v>
      </c>
      <c r="M36" s="64">
        <v>24.9</v>
      </c>
      <c r="N36" s="64">
        <v>54.7</v>
      </c>
      <c r="O36" s="64">
        <v>32.799999999999997</v>
      </c>
      <c r="P36" s="64">
        <v>21.9</v>
      </c>
      <c r="Q36" s="64">
        <v>-29.9</v>
      </c>
      <c r="R36" s="64">
        <v>0</v>
      </c>
      <c r="S36" s="64">
        <v>64.7</v>
      </c>
      <c r="T36" s="64">
        <v>22.1</v>
      </c>
      <c r="U36" s="144"/>
    </row>
    <row r="37" spans="1:21" x14ac:dyDescent="0.3">
      <c r="A37" s="67">
        <v>21094</v>
      </c>
      <c r="B37" s="64">
        <v>-80.599999999999994</v>
      </c>
      <c r="C37" s="64">
        <v>365.3</v>
      </c>
      <c r="D37" s="64">
        <v>204</v>
      </c>
      <c r="E37" s="64">
        <v>142.9</v>
      </c>
      <c r="F37" s="64">
        <v>5.7</v>
      </c>
      <c r="G37" s="64">
        <v>12.1</v>
      </c>
      <c r="H37" s="64">
        <v>446</v>
      </c>
      <c r="I37" s="64">
        <v>289.2</v>
      </c>
      <c r="J37" s="64">
        <v>128.70000000000002</v>
      </c>
      <c r="K37" s="64">
        <v>27.1</v>
      </c>
      <c r="L37" s="64">
        <v>1</v>
      </c>
      <c r="M37" s="64">
        <v>32</v>
      </c>
      <c r="N37" s="64">
        <v>41.2</v>
      </c>
      <c r="O37" s="64">
        <v>19.5</v>
      </c>
      <c r="P37" s="64">
        <v>21.7</v>
      </c>
      <c r="Q37" s="64">
        <v>-9.1999999999999993</v>
      </c>
      <c r="R37" s="64">
        <v>0</v>
      </c>
      <c r="S37" s="64">
        <v>77.400000000000006</v>
      </c>
      <c r="T37" s="64">
        <v>28.8</v>
      </c>
      <c r="U37" s="144"/>
    </row>
    <row r="38" spans="1:21" x14ac:dyDescent="0.3">
      <c r="A38" s="63">
        <v>21186</v>
      </c>
      <c r="B38" s="64">
        <v>-121</v>
      </c>
      <c r="C38" s="64">
        <v>317</v>
      </c>
      <c r="D38" s="64">
        <v>178.2</v>
      </c>
      <c r="E38" s="64">
        <v>127.30000000000001</v>
      </c>
      <c r="F38" s="64">
        <v>4.5</v>
      </c>
      <c r="G38" s="64">
        <v>7</v>
      </c>
      <c r="H38" s="64">
        <v>438</v>
      </c>
      <c r="I38" s="64">
        <v>288.60000000000002</v>
      </c>
      <c r="J38" s="64">
        <v>124.8</v>
      </c>
      <c r="K38" s="64">
        <v>24.2</v>
      </c>
      <c r="L38" s="64">
        <v>0.6</v>
      </c>
      <c r="M38" s="64">
        <v>25.9</v>
      </c>
      <c r="N38" s="64">
        <v>52.1</v>
      </c>
      <c r="O38" s="64">
        <v>24.2</v>
      </c>
      <c r="P38" s="64">
        <v>27.9</v>
      </c>
      <c r="Q38" s="64">
        <v>-26.2</v>
      </c>
      <c r="R38" s="64">
        <v>0</v>
      </c>
      <c r="S38" s="64">
        <v>41</v>
      </c>
      <c r="T38" s="64">
        <v>-54.1</v>
      </c>
      <c r="U38" s="144"/>
    </row>
    <row r="39" spans="1:21" x14ac:dyDescent="0.3">
      <c r="A39" s="65">
        <v>21276</v>
      </c>
      <c r="B39" s="64">
        <v>-143.1</v>
      </c>
      <c r="C39" s="64">
        <v>306.8</v>
      </c>
      <c r="D39" s="64">
        <v>161.19999999999999</v>
      </c>
      <c r="E39" s="64">
        <v>133.19999999999999</v>
      </c>
      <c r="F39" s="64">
        <v>4.7</v>
      </c>
      <c r="G39" s="64">
        <v>8.6999999999999993</v>
      </c>
      <c r="H39" s="64">
        <v>449.9</v>
      </c>
      <c r="I39" s="64">
        <v>316</v>
      </c>
      <c r="J39" s="64">
        <v>115.19999999999999</v>
      </c>
      <c r="K39" s="64">
        <v>16.3</v>
      </c>
      <c r="L39" s="64">
        <v>2.2999999999999998</v>
      </c>
      <c r="M39" s="64">
        <v>40.799999999999997</v>
      </c>
      <c r="N39" s="64">
        <v>32.9</v>
      </c>
      <c r="O39" s="64">
        <v>24.3</v>
      </c>
      <c r="P39" s="64">
        <v>8.6</v>
      </c>
      <c r="Q39" s="64">
        <v>7.9</v>
      </c>
      <c r="R39" s="64">
        <v>0</v>
      </c>
      <c r="S39" s="64">
        <v>39.200000000000003</v>
      </c>
      <c r="T39" s="64">
        <v>-63.1</v>
      </c>
      <c r="U39" s="144"/>
    </row>
    <row r="40" spans="1:21" x14ac:dyDescent="0.3">
      <c r="A40" s="66">
        <v>21367</v>
      </c>
      <c r="B40" s="64">
        <v>-69.2</v>
      </c>
      <c r="C40" s="64">
        <v>348.2</v>
      </c>
      <c r="D40" s="64">
        <v>185</v>
      </c>
      <c r="E40" s="64">
        <v>147.70000000000002</v>
      </c>
      <c r="F40" s="64">
        <v>4.5999999999999996</v>
      </c>
      <c r="G40" s="64">
        <v>12.6</v>
      </c>
      <c r="H40" s="64">
        <v>417.4</v>
      </c>
      <c r="I40" s="64">
        <v>272.2</v>
      </c>
      <c r="J40" s="64">
        <v>118.6</v>
      </c>
      <c r="K40" s="64">
        <v>24.9</v>
      </c>
      <c r="L40" s="64">
        <v>1.8</v>
      </c>
      <c r="M40" s="64">
        <v>22.9</v>
      </c>
      <c r="N40" s="64">
        <v>51</v>
      </c>
      <c r="O40" s="64">
        <v>34.299999999999997</v>
      </c>
      <c r="P40" s="64">
        <v>16.7</v>
      </c>
      <c r="Q40" s="64">
        <v>-28.1</v>
      </c>
      <c r="R40" s="64">
        <v>0</v>
      </c>
      <c r="S40" s="64">
        <v>58.3</v>
      </c>
      <c r="T40" s="64">
        <v>12</v>
      </c>
      <c r="U40" s="144"/>
    </row>
    <row r="41" spans="1:21" x14ac:dyDescent="0.3">
      <c r="A41" s="67">
        <v>21459</v>
      </c>
      <c r="B41" s="64">
        <v>-52.2</v>
      </c>
      <c r="C41" s="64">
        <v>348.8</v>
      </c>
      <c r="D41" s="64">
        <v>184.8</v>
      </c>
      <c r="E41" s="64">
        <v>144.5</v>
      </c>
      <c r="F41" s="64">
        <v>3.5</v>
      </c>
      <c r="G41" s="64">
        <v>16.100000000000001</v>
      </c>
      <c r="H41" s="64">
        <v>401</v>
      </c>
      <c r="I41" s="64">
        <v>251.9</v>
      </c>
      <c r="J41" s="64">
        <v>117.9</v>
      </c>
      <c r="K41" s="64">
        <v>29.6</v>
      </c>
      <c r="L41" s="64">
        <v>1.6</v>
      </c>
      <c r="M41" s="64">
        <v>9.1</v>
      </c>
      <c r="N41" s="64">
        <v>30.4</v>
      </c>
      <c r="O41" s="64">
        <v>29</v>
      </c>
      <c r="P41" s="64">
        <v>1.4</v>
      </c>
      <c r="Q41" s="64">
        <v>-21.3</v>
      </c>
      <c r="R41" s="64">
        <v>0</v>
      </c>
      <c r="S41" s="64">
        <v>71</v>
      </c>
      <c r="T41" s="64">
        <v>27.9</v>
      </c>
      <c r="U41" s="144"/>
    </row>
    <row r="42" spans="1:21" x14ac:dyDescent="0.3">
      <c r="A42" s="63">
        <v>21551</v>
      </c>
      <c r="B42" s="64">
        <v>-12.2</v>
      </c>
      <c r="C42" s="64">
        <v>363.5</v>
      </c>
      <c r="D42" s="64">
        <v>209</v>
      </c>
      <c r="E42" s="64">
        <v>140</v>
      </c>
      <c r="F42" s="64">
        <v>4.7</v>
      </c>
      <c r="G42" s="64">
        <v>7.3</v>
      </c>
      <c r="H42" s="64">
        <v>375.7</v>
      </c>
      <c r="I42" s="64">
        <v>227.9</v>
      </c>
      <c r="J42" s="64">
        <v>107.6</v>
      </c>
      <c r="K42" s="64">
        <v>39.1</v>
      </c>
      <c r="L42" s="64">
        <v>1.2</v>
      </c>
      <c r="M42" s="64">
        <v>-45.6</v>
      </c>
      <c r="N42" s="64">
        <v>-19.3</v>
      </c>
      <c r="O42" s="64">
        <v>-3.1</v>
      </c>
      <c r="P42" s="64">
        <v>-16.2</v>
      </c>
      <c r="Q42" s="64">
        <v>-26.3</v>
      </c>
      <c r="R42" s="64">
        <v>0</v>
      </c>
      <c r="S42" s="64">
        <v>42.8</v>
      </c>
      <c r="T42" s="64">
        <v>-15.1</v>
      </c>
      <c r="U42" s="144"/>
    </row>
    <row r="43" spans="1:21" x14ac:dyDescent="0.3">
      <c r="A43" s="65">
        <v>21641</v>
      </c>
      <c r="B43" s="64">
        <v>-74.5</v>
      </c>
      <c r="C43" s="64">
        <v>333.7</v>
      </c>
      <c r="D43" s="64">
        <v>169.3</v>
      </c>
      <c r="E43" s="64">
        <v>155.9</v>
      </c>
      <c r="F43" s="64">
        <v>4.9000000000000004</v>
      </c>
      <c r="G43" s="64">
        <v>9.1999999999999993</v>
      </c>
      <c r="H43" s="64">
        <v>408.2</v>
      </c>
      <c r="I43" s="64">
        <v>257.39999999999998</v>
      </c>
      <c r="J43" s="64">
        <v>115.6</v>
      </c>
      <c r="K43" s="64">
        <v>32.1</v>
      </c>
      <c r="L43" s="64">
        <v>2.9</v>
      </c>
      <c r="M43" s="64">
        <v>45.4</v>
      </c>
      <c r="N43" s="64">
        <v>35.799999999999997</v>
      </c>
      <c r="O43" s="64">
        <v>27.5</v>
      </c>
      <c r="P43" s="64">
        <v>8.1999999999999993</v>
      </c>
      <c r="Q43" s="64">
        <v>9.6</v>
      </c>
      <c r="R43" s="64">
        <v>0</v>
      </c>
      <c r="S43" s="64">
        <v>42.2</v>
      </c>
      <c r="T43" s="64">
        <v>13.1</v>
      </c>
      <c r="U43" s="144"/>
    </row>
    <row r="44" spans="1:21" x14ac:dyDescent="0.3">
      <c r="A44" s="66">
        <v>21732</v>
      </c>
      <c r="B44" s="64">
        <v>-49.7</v>
      </c>
      <c r="C44" s="64">
        <v>362.6</v>
      </c>
      <c r="D44" s="64">
        <v>176.7</v>
      </c>
      <c r="E44" s="64">
        <v>163.6</v>
      </c>
      <c r="F44" s="64">
        <v>4.8</v>
      </c>
      <c r="G44" s="64">
        <v>13.6</v>
      </c>
      <c r="H44" s="64">
        <v>412.3</v>
      </c>
      <c r="I44" s="64">
        <v>253.8</v>
      </c>
      <c r="J44" s="64">
        <v>131</v>
      </c>
      <c r="K44" s="64">
        <v>25.4</v>
      </c>
      <c r="L44" s="64">
        <v>2.1</v>
      </c>
      <c r="M44" s="64">
        <v>40.4</v>
      </c>
      <c r="N44" s="64">
        <v>46.3</v>
      </c>
      <c r="O44" s="64">
        <v>7.5</v>
      </c>
      <c r="P44" s="64">
        <v>38.799999999999997</v>
      </c>
      <c r="Q44" s="64">
        <v>-6</v>
      </c>
      <c r="R44" s="64">
        <v>0</v>
      </c>
      <c r="S44" s="64">
        <v>18.3</v>
      </c>
      <c r="T44" s="64">
        <v>9</v>
      </c>
      <c r="U44" s="144"/>
    </row>
    <row r="45" spans="1:21" x14ac:dyDescent="0.3">
      <c r="A45" s="67">
        <v>21824</v>
      </c>
      <c r="B45" s="64">
        <v>-95.6</v>
      </c>
      <c r="C45" s="64">
        <v>343</v>
      </c>
      <c r="D45" s="64">
        <v>168.1</v>
      </c>
      <c r="E45" s="64">
        <v>154.29999999999998</v>
      </c>
      <c r="F45" s="64">
        <v>3.7</v>
      </c>
      <c r="G45" s="64">
        <v>16.899999999999999</v>
      </c>
      <c r="H45" s="64">
        <v>438.6</v>
      </c>
      <c r="I45" s="64">
        <v>267.5</v>
      </c>
      <c r="J45" s="64">
        <v>149</v>
      </c>
      <c r="K45" s="64">
        <v>19.8</v>
      </c>
      <c r="L45" s="64">
        <v>2.4</v>
      </c>
      <c r="M45" s="64">
        <v>74.7</v>
      </c>
      <c r="N45" s="64">
        <v>62.7</v>
      </c>
      <c r="O45" s="64">
        <v>31.5</v>
      </c>
      <c r="P45" s="64">
        <v>31.3</v>
      </c>
      <c r="Q45" s="64">
        <v>12</v>
      </c>
      <c r="R45" s="64">
        <v>0</v>
      </c>
      <c r="S45" s="64">
        <v>69.900000000000006</v>
      </c>
      <c r="T45" s="64">
        <v>49</v>
      </c>
      <c r="U45" s="144"/>
    </row>
    <row r="46" spans="1:21" x14ac:dyDescent="0.3">
      <c r="A46" s="63">
        <v>21916</v>
      </c>
      <c r="B46" s="64">
        <v>-80.900000000000006</v>
      </c>
      <c r="C46" s="64">
        <v>345.4</v>
      </c>
      <c r="D46" s="64">
        <v>183.6</v>
      </c>
      <c r="E46" s="64">
        <v>149.30000000000001</v>
      </c>
      <c r="F46" s="64">
        <v>4.5999999999999996</v>
      </c>
      <c r="G46" s="64">
        <v>7.9</v>
      </c>
      <c r="H46" s="64">
        <v>426.3</v>
      </c>
      <c r="I46" s="64">
        <v>277.89999999999998</v>
      </c>
      <c r="J46" s="64">
        <v>115</v>
      </c>
      <c r="K46" s="64">
        <v>29.4</v>
      </c>
      <c r="L46" s="64">
        <v>3.9</v>
      </c>
      <c r="M46" s="64">
        <v>58.9</v>
      </c>
      <c r="N46" s="64">
        <v>46.5</v>
      </c>
      <c r="O46" s="64">
        <v>26.9</v>
      </c>
      <c r="P46" s="64">
        <v>19.600000000000001</v>
      </c>
      <c r="Q46" s="64">
        <v>12.3</v>
      </c>
      <c r="R46" s="64">
        <v>0</v>
      </c>
      <c r="S46" s="64">
        <v>32.799999999999997</v>
      </c>
      <c r="T46" s="64">
        <v>10.8</v>
      </c>
      <c r="U46" s="144"/>
    </row>
    <row r="47" spans="1:21" x14ac:dyDescent="0.3">
      <c r="A47" s="65">
        <v>22007</v>
      </c>
      <c r="B47" s="64">
        <v>-127.1</v>
      </c>
      <c r="C47" s="64">
        <v>328.3</v>
      </c>
      <c r="D47" s="64">
        <v>157.9</v>
      </c>
      <c r="E47" s="64">
        <v>154.29999999999998</v>
      </c>
      <c r="F47" s="64">
        <v>4.8</v>
      </c>
      <c r="G47" s="64">
        <v>10.4</v>
      </c>
      <c r="H47" s="64">
        <v>455.4</v>
      </c>
      <c r="I47" s="64">
        <v>293.39999999999998</v>
      </c>
      <c r="J47" s="64">
        <v>124.8</v>
      </c>
      <c r="K47" s="64">
        <v>34.1</v>
      </c>
      <c r="L47" s="64">
        <v>3.2</v>
      </c>
      <c r="M47" s="64">
        <v>128.5</v>
      </c>
      <c r="N47" s="64">
        <v>6.5</v>
      </c>
      <c r="O47" s="64">
        <v>67.599999999999994</v>
      </c>
      <c r="P47" s="64">
        <v>-61.2</v>
      </c>
      <c r="Q47" s="64">
        <v>122</v>
      </c>
      <c r="R47" s="64">
        <v>0</v>
      </c>
      <c r="S47" s="64">
        <v>-33.4</v>
      </c>
      <c r="T47" s="64">
        <v>-32</v>
      </c>
      <c r="U47" s="144"/>
    </row>
    <row r="48" spans="1:21" x14ac:dyDescent="0.3">
      <c r="A48" s="66">
        <v>22098</v>
      </c>
      <c r="B48" s="64">
        <v>-108.9</v>
      </c>
      <c r="C48" s="64">
        <v>392.1</v>
      </c>
      <c r="D48" s="64">
        <v>215.1</v>
      </c>
      <c r="E48" s="64">
        <v>160.1</v>
      </c>
      <c r="F48" s="64">
        <v>4.7</v>
      </c>
      <c r="G48" s="64">
        <v>12.8</v>
      </c>
      <c r="H48" s="64">
        <v>500.9</v>
      </c>
      <c r="I48" s="64">
        <v>310.7</v>
      </c>
      <c r="J48" s="64">
        <v>149.30000000000001</v>
      </c>
      <c r="K48" s="64">
        <v>37.5</v>
      </c>
      <c r="L48" s="64">
        <v>3.4</v>
      </c>
      <c r="M48" s="64">
        <v>-37.9</v>
      </c>
      <c r="N48" s="64">
        <v>4.0999999999999996</v>
      </c>
      <c r="O48" s="64">
        <v>23.9</v>
      </c>
      <c r="P48" s="64">
        <v>-19.8</v>
      </c>
      <c r="Q48" s="64">
        <v>-42</v>
      </c>
      <c r="R48" s="64">
        <v>0</v>
      </c>
      <c r="S48" s="64">
        <v>108.6</v>
      </c>
      <c r="T48" s="64">
        <v>-38.200000000000003</v>
      </c>
      <c r="U48" s="144"/>
    </row>
    <row r="49" spans="1:21" x14ac:dyDescent="0.3">
      <c r="A49" s="67">
        <v>22190</v>
      </c>
      <c r="B49" s="64">
        <v>-102.9</v>
      </c>
      <c r="C49" s="64">
        <v>378.3</v>
      </c>
      <c r="D49" s="64">
        <v>182.1</v>
      </c>
      <c r="E49" s="64">
        <v>175.4</v>
      </c>
      <c r="F49" s="64">
        <v>3.6</v>
      </c>
      <c r="G49" s="64">
        <v>17.899999999999999</v>
      </c>
      <c r="H49" s="64">
        <v>481.2</v>
      </c>
      <c r="I49" s="64">
        <v>304.39999999999998</v>
      </c>
      <c r="J49" s="64">
        <v>132.70000000000002</v>
      </c>
      <c r="K49" s="64">
        <v>38.700000000000003</v>
      </c>
      <c r="L49" s="64">
        <v>5.4</v>
      </c>
      <c r="M49" s="64">
        <v>126.2</v>
      </c>
      <c r="N49" s="64">
        <v>79.900000000000006</v>
      </c>
      <c r="O49" s="64">
        <v>45</v>
      </c>
      <c r="P49" s="64">
        <v>34.799999999999997</v>
      </c>
      <c r="Q49" s="64">
        <v>46.3</v>
      </c>
      <c r="R49" s="64">
        <v>0</v>
      </c>
      <c r="S49" s="64">
        <v>27.6</v>
      </c>
      <c r="T49" s="64">
        <v>50.8</v>
      </c>
      <c r="U49" s="144"/>
    </row>
    <row r="50" spans="1:21" x14ac:dyDescent="0.3">
      <c r="A50" s="63">
        <v>22282</v>
      </c>
      <c r="B50" s="64">
        <v>-71.900000000000006</v>
      </c>
      <c r="C50" s="64">
        <v>362.9</v>
      </c>
      <c r="D50" s="64">
        <v>197.9</v>
      </c>
      <c r="E50" s="64">
        <v>152.60000000000002</v>
      </c>
      <c r="F50" s="64">
        <v>4.5</v>
      </c>
      <c r="G50" s="64">
        <v>7.8</v>
      </c>
      <c r="H50" s="64">
        <v>434.9</v>
      </c>
      <c r="I50" s="64">
        <v>276.2</v>
      </c>
      <c r="J50" s="64">
        <v>121.3</v>
      </c>
      <c r="K50" s="64">
        <v>31.3</v>
      </c>
      <c r="L50" s="64">
        <v>6</v>
      </c>
      <c r="M50" s="64">
        <v>48.9</v>
      </c>
      <c r="N50" s="64">
        <v>98.6</v>
      </c>
      <c r="O50" s="64">
        <v>58.8</v>
      </c>
      <c r="P50" s="64">
        <v>39.799999999999997</v>
      </c>
      <c r="Q50" s="64">
        <v>-49.6</v>
      </c>
      <c r="R50" s="64">
        <v>0</v>
      </c>
      <c r="S50" s="64">
        <v>-60.9</v>
      </c>
      <c r="T50" s="64">
        <v>-83.9</v>
      </c>
      <c r="U50" s="144"/>
    </row>
    <row r="51" spans="1:21" x14ac:dyDescent="0.3">
      <c r="A51" s="65">
        <v>22372</v>
      </c>
      <c r="B51" s="64">
        <v>-104.7</v>
      </c>
      <c r="C51" s="64">
        <v>385.2</v>
      </c>
      <c r="D51" s="64">
        <v>203.3</v>
      </c>
      <c r="E51" s="64">
        <v>168.10000000000002</v>
      </c>
      <c r="F51" s="64">
        <v>4.7</v>
      </c>
      <c r="G51" s="64">
        <v>8.6999999999999993</v>
      </c>
      <c r="H51" s="64">
        <v>489.8</v>
      </c>
      <c r="I51" s="64">
        <v>289.2</v>
      </c>
      <c r="J51" s="64">
        <v>164.1</v>
      </c>
      <c r="K51" s="64">
        <v>29.8</v>
      </c>
      <c r="L51" s="64">
        <v>6.9</v>
      </c>
      <c r="M51" s="64">
        <v>14.9</v>
      </c>
      <c r="N51" s="64">
        <v>41.7</v>
      </c>
      <c r="O51" s="64">
        <v>34.5</v>
      </c>
      <c r="P51" s="64">
        <v>7.2</v>
      </c>
      <c r="Q51" s="64">
        <v>-26.8</v>
      </c>
      <c r="R51" s="64">
        <v>0</v>
      </c>
      <c r="S51" s="64">
        <v>48.4</v>
      </c>
      <c r="T51" s="64">
        <v>-41.3</v>
      </c>
      <c r="U51" s="144"/>
    </row>
    <row r="52" spans="1:21" x14ac:dyDescent="0.3">
      <c r="A52" s="66">
        <v>22463</v>
      </c>
      <c r="B52" s="64">
        <v>-82.4</v>
      </c>
      <c r="C52" s="64">
        <v>366.8</v>
      </c>
      <c r="D52" s="64">
        <v>187.3</v>
      </c>
      <c r="E52" s="64">
        <v>163.6</v>
      </c>
      <c r="F52" s="64">
        <v>4.5999999999999996</v>
      </c>
      <c r="G52" s="64">
        <v>12.3</v>
      </c>
      <c r="H52" s="64">
        <v>449.2</v>
      </c>
      <c r="I52" s="64">
        <v>278.39999999999998</v>
      </c>
      <c r="J52" s="64">
        <v>128.1</v>
      </c>
      <c r="K52" s="64">
        <v>36.799999999999997</v>
      </c>
      <c r="L52" s="64">
        <v>5.9</v>
      </c>
      <c r="M52" s="64">
        <v>102.1</v>
      </c>
      <c r="N52" s="64">
        <v>70.3</v>
      </c>
      <c r="O52" s="64">
        <v>27.5</v>
      </c>
      <c r="P52" s="64">
        <v>42.8</v>
      </c>
      <c r="Q52" s="64">
        <v>31.9</v>
      </c>
      <c r="R52" s="64">
        <v>0</v>
      </c>
      <c r="S52" s="64">
        <v>21</v>
      </c>
      <c r="T52" s="64">
        <v>40.799999999999997</v>
      </c>
      <c r="U52" s="144"/>
    </row>
    <row r="53" spans="1:21" x14ac:dyDescent="0.3">
      <c r="A53" s="67">
        <v>22555</v>
      </c>
      <c r="B53" s="64">
        <v>-84.7</v>
      </c>
      <c r="C53" s="64">
        <v>393.6</v>
      </c>
      <c r="D53" s="64">
        <v>211.2</v>
      </c>
      <c r="E53" s="64">
        <v>159.89999999999998</v>
      </c>
      <c r="F53" s="64">
        <v>3.6</v>
      </c>
      <c r="G53" s="64">
        <v>16.399999999999999</v>
      </c>
      <c r="H53" s="64">
        <v>478.3</v>
      </c>
      <c r="I53" s="64">
        <v>294.8</v>
      </c>
      <c r="J53" s="64">
        <v>140.70000000000002</v>
      </c>
      <c r="K53" s="64">
        <v>37.6</v>
      </c>
      <c r="L53" s="64">
        <v>5.2</v>
      </c>
      <c r="M53" s="64">
        <v>51.4</v>
      </c>
      <c r="N53" s="64">
        <v>74</v>
      </c>
      <c r="O53" s="64">
        <v>52.9</v>
      </c>
      <c r="P53" s="64">
        <v>21.1</v>
      </c>
      <c r="Q53" s="64">
        <v>-22.6</v>
      </c>
      <c r="R53" s="64">
        <v>0</v>
      </c>
      <c r="S53" s="64">
        <v>96.2</v>
      </c>
      <c r="T53" s="64">
        <v>63</v>
      </c>
      <c r="U53" s="144"/>
    </row>
    <row r="54" spans="1:21" x14ac:dyDescent="0.3">
      <c r="A54" s="63">
        <v>22647</v>
      </c>
      <c r="B54" s="64">
        <v>-33.5</v>
      </c>
      <c r="C54" s="64">
        <v>405.2</v>
      </c>
      <c r="D54" s="64">
        <v>235.1</v>
      </c>
      <c r="E54" s="64">
        <v>157.49999999999997</v>
      </c>
      <c r="F54" s="64">
        <v>5.6</v>
      </c>
      <c r="G54" s="64">
        <v>7.1</v>
      </c>
      <c r="H54" s="64">
        <v>438.7</v>
      </c>
      <c r="I54" s="64">
        <v>267.10000000000002</v>
      </c>
      <c r="J54" s="64">
        <v>128.30000000000001</v>
      </c>
      <c r="K54" s="64">
        <v>35</v>
      </c>
      <c r="L54" s="64">
        <v>8.4</v>
      </c>
      <c r="M54" s="64">
        <v>105.9</v>
      </c>
      <c r="N54" s="64">
        <v>108</v>
      </c>
      <c r="O54" s="64">
        <v>75.2</v>
      </c>
      <c r="P54" s="64">
        <v>32.700000000000003</v>
      </c>
      <c r="Q54" s="64">
        <v>-2.1</v>
      </c>
      <c r="R54" s="64">
        <v>0</v>
      </c>
      <c r="S54" s="64">
        <v>-78.099999999999994</v>
      </c>
      <c r="T54" s="64">
        <v>-5.7</v>
      </c>
      <c r="U54" s="144"/>
    </row>
    <row r="55" spans="1:21" x14ac:dyDescent="0.3">
      <c r="A55" s="65">
        <v>22737</v>
      </c>
      <c r="B55" s="64">
        <v>-93.1</v>
      </c>
      <c r="C55" s="64">
        <v>373.2</v>
      </c>
      <c r="D55" s="64">
        <v>195.9</v>
      </c>
      <c r="E55" s="64">
        <v>161.79999999999998</v>
      </c>
      <c r="F55" s="64">
        <v>5.9</v>
      </c>
      <c r="G55" s="64">
        <v>9.3000000000000007</v>
      </c>
      <c r="H55" s="64">
        <v>466.4</v>
      </c>
      <c r="I55" s="64">
        <v>289.7</v>
      </c>
      <c r="J55" s="64">
        <v>136.6</v>
      </c>
      <c r="K55" s="64">
        <v>33.9</v>
      </c>
      <c r="L55" s="64">
        <v>6</v>
      </c>
      <c r="M55" s="64">
        <v>44.7</v>
      </c>
      <c r="N55" s="64">
        <v>78.3</v>
      </c>
      <c r="O55" s="64">
        <v>46</v>
      </c>
      <c r="P55" s="64">
        <v>32.200000000000003</v>
      </c>
      <c r="Q55" s="64">
        <v>-33.5</v>
      </c>
      <c r="R55" s="64">
        <v>0</v>
      </c>
      <c r="S55" s="64">
        <v>6.8</v>
      </c>
      <c r="T55" s="64">
        <v>-41.6</v>
      </c>
      <c r="U55" s="144"/>
    </row>
    <row r="56" spans="1:21" x14ac:dyDescent="0.3">
      <c r="A56" s="66">
        <v>22828</v>
      </c>
      <c r="B56" s="64">
        <v>-67.400000000000006</v>
      </c>
      <c r="C56" s="64">
        <v>406.6</v>
      </c>
      <c r="D56" s="64">
        <v>205.1</v>
      </c>
      <c r="E56" s="64">
        <v>183.9</v>
      </c>
      <c r="F56" s="64">
        <v>5.8</v>
      </c>
      <c r="G56" s="64">
        <v>12.4</v>
      </c>
      <c r="H56" s="64">
        <v>474</v>
      </c>
      <c r="I56" s="64">
        <v>284.5</v>
      </c>
      <c r="J56" s="64">
        <v>144.69999999999999</v>
      </c>
      <c r="K56" s="64">
        <v>39.799999999999997</v>
      </c>
      <c r="L56" s="64">
        <v>5</v>
      </c>
      <c r="M56" s="64">
        <v>32.9</v>
      </c>
      <c r="N56" s="64">
        <v>30.1</v>
      </c>
      <c r="O56" s="64">
        <v>1.7</v>
      </c>
      <c r="P56" s="64">
        <v>28.4</v>
      </c>
      <c r="Q56" s="64">
        <v>2.8</v>
      </c>
      <c r="R56" s="64">
        <v>0</v>
      </c>
      <c r="S56" s="64">
        <v>35.700000000000003</v>
      </c>
      <c r="T56" s="64">
        <v>1.2</v>
      </c>
      <c r="U56" s="144"/>
    </row>
    <row r="57" spans="1:21" x14ac:dyDescent="0.3">
      <c r="A57" s="67">
        <v>22920</v>
      </c>
      <c r="B57" s="64">
        <v>-55.5</v>
      </c>
      <c r="C57" s="64">
        <v>441.2</v>
      </c>
      <c r="D57" s="64">
        <v>253.2</v>
      </c>
      <c r="E57" s="64">
        <v>171.4</v>
      </c>
      <c r="F57" s="64">
        <v>4.5</v>
      </c>
      <c r="G57" s="64">
        <v>13.3</v>
      </c>
      <c r="H57" s="64">
        <v>496.7</v>
      </c>
      <c r="I57" s="64">
        <v>301.8</v>
      </c>
      <c r="J57" s="64">
        <v>149.80000000000001</v>
      </c>
      <c r="K57" s="64">
        <v>41.1</v>
      </c>
      <c r="L57" s="64">
        <v>4.0999999999999996</v>
      </c>
      <c r="M57" s="64">
        <v>18.7</v>
      </c>
      <c r="N57" s="64">
        <v>41.7</v>
      </c>
      <c r="O57" s="64">
        <v>10.1</v>
      </c>
      <c r="P57" s="64">
        <v>31.6</v>
      </c>
      <c r="Q57" s="64">
        <v>-22.9</v>
      </c>
      <c r="R57" s="64">
        <v>0</v>
      </c>
      <c r="S57" s="64">
        <v>99.8</v>
      </c>
      <c r="T57" s="64">
        <v>63</v>
      </c>
      <c r="U57" s="144"/>
    </row>
    <row r="58" spans="1:21" x14ac:dyDescent="0.3">
      <c r="A58" s="63">
        <v>23012</v>
      </c>
      <c r="B58" s="64">
        <v>-8.8000000000000007</v>
      </c>
      <c r="C58" s="64">
        <v>454.5</v>
      </c>
      <c r="D58" s="64">
        <v>254.9</v>
      </c>
      <c r="E58" s="64">
        <v>185.7</v>
      </c>
      <c r="F58" s="64">
        <v>6.8</v>
      </c>
      <c r="G58" s="64">
        <v>7.5</v>
      </c>
      <c r="H58" s="64">
        <v>463.3</v>
      </c>
      <c r="I58" s="64">
        <v>276.10000000000002</v>
      </c>
      <c r="J58" s="64">
        <v>140.20000000000002</v>
      </c>
      <c r="K58" s="64">
        <v>40</v>
      </c>
      <c r="L58" s="64">
        <v>7.1</v>
      </c>
      <c r="M58" s="64">
        <v>2.8</v>
      </c>
      <c r="N58" s="64">
        <v>126.6</v>
      </c>
      <c r="O58" s="64">
        <v>103.8</v>
      </c>
      <c r="P58" s="64">
        <v>22.8</v>
      </c>
      <c r="Q58" s="64">
        <v>-123.8</v>
      </c>
      <c r="R58" s="64">
        <v>0</v>
      </c>
      <c r="S58" s="64">
        <v>21.2</v>
      </c>
      <c r="T58" s="64">
        <v>15.2</v>
      </c>
      <c r="U58" s="144"/>
    </row>
    <row r="59" spans="1:21" x14ac:dyDescent="0.3">
      <c r="A59" s="65">
        <v>23102</v>
      </c>
      <c r="B59" s="64">
        <v>-107.4</v>
      </c>
      <c r="C59" s="64">
        <v>414.2</v>
      </c>
      <c r="D59" s="64">
        <v>207.7</v>
      </c>
      <c r="E59" s="64">
        <v>190.10000000000002</v>
      </c>
      <c r="F59" s="64">
        <v>7.1</v>
      </c>
      <c r="G59" s="64">
        <v>9.1999999999999993</v>
      </c>
      <c r="H59" s="64">
        <v>521.6</v>
      </c>
      <c r="I59" s="64">
        <v>322.2</v>
      </c>
      <c r="J59" s="64">
        <v>151.1</v>
      </c>
      <c r="K59" s="64">
        <v>41.8</v>
      </c>
      <c r="L59" s="64">
        <v>6.5</v>
      </c>
      <c r="M59" s="64">
        <v>-16.399999999999999</v>
      </c>
      <c r="N59" s="64">
        <v>23.1</v>
      </c>
      <c r="O59" s="64">
        <v>5</v>
      </c>
      <c r="P59" s="64">
        <v>18.2</v>
      </c>
      <c r="Q59" s="64">
        <v>-39.5</v>
      </c>
      <c r="R59" s="64">
        <v>0</v>
      </c>
      <c r="S59" s="64">
        <v>118.3</v>
      </c>
      <c r="T59" s="64">
        <v>-5.6</v>
      </c>
      <c r="U59" s="144"/>
    </row>
    <row r="60" spans="1:21" x14ac:dyDescent="0.3">
      <c r="A60" s="66">
        <v>23193</v>
      </c>
      <c r="B60" s="64">
        <v>-79.5</v>
      </c>
      <c r="C60" s="64">
        <v>437.6</v>
      </c>
      <c r="D60" s="64">
        <v>202.7</v>
      </c>
      <c r="E60" s="64">
        <v>217.29999999999998</v>
      </c>
      <c r="F60" s="64">
        <v>7</v>
      </c>
      <c r="G60" s="64">
        <v>11.5</v>
      </c>
      <c r="H60" s="64">
        <v>517.1</v>
      </c>
      <c r="I60" s="64">
        <v>315</v>
      </c>
      <c r="J60" s="64">
        <v>151.80000000000001</v>
      </c>
      <c r="K60" s="64">
        <v>44.8</v>
      </c>
      <c r="L60" s="64">
        <v>5.6</v>
      </c>
      <c r="M60" s="64">
        <v>28</v>
      </c>
      <c r="N60" s="64">
        <v>100.6</v>
      </c>
      <c r="O60" s="64">
        <v>79.599999999999994</v>
      </c>
      <c r="P60" s="64">
        <v>21</v>
      </c>
      <c r="Q60" s="64">
        <v>-72.5</v>
      </c>
      <c r="R60" s="64">
        <v>0</v>
      </c>
      <c r="S60" s="64">
        <v>88.5</v>
      </c>
      <c r="T60" s="64">
        <v>37.1</v>
      </c>
      <c r="U60" s="144"/>
    </row>
    <row r="61" spans="1:21" x14ac:dyDescent="0.3">
      <c r="A61" s="67">
        <v>23285</v>
      </c>
      <c r="B61" s="64">
        <v>-30.4</v>
      </c>
      <c r="C61" s="64">
        <v>497.8</v>
      </c>
      <c r="D61" s="64">
        <v>263.2</v>
      </c>
      <c r="E61" s="64">
        <v>217.10000000000002</v>
      </c>
      <c r="F61" s="64">
        <v>5.4</v>
      </c>
      <c r="G61" s="64">
        <v>13.6</v>
      </c>
      <c r="H61" s="64">
        <v>528.20000000000005</v>
      </c>
      <c r="I61" s="64">
        <v>326.5</v>
      </c>
      <c r="J61" s="64">
        <v>152.79999999999998</v>
      </c>
      <c r="K61" s="64">
        <v>43.4</v>
      </c>
      <c r="L61" s="64">
        <v>5.5</v>
      </c>
      <c r="M61" s="64">
        <v>110.8</v>
      </c>
      <c r="N61" s="64">
        <v>29.9</v>
      </c>
      <c r="O61" s="64">
        <v>1.9</v>
      </c>
      <c r="P61" s="64">
        <v>28</v>
      </c>
      <c r="Q61" s="64">
        <v>80.900000000000006</v>
      </c>
      <c r="R61" s="64">
        <v>0</v>
      </c>
      <c r="S61" s="64">
        <v>-17.5</v>
      </c>
      <c r="T61" s="64">
        <v>63</v>
      </c>
      <c r="U61" s="144"/>
    </row>
    <row r="62" spans="1:21" x14ac:dyDescent="0.3">
      <c r="A62" s="63">
        <v>23377</v>
      </c>
      <c r="B62" s="64">
        <v>-15.4</v>
      </c>
      <c r="C62" s="64">
        <v>511.2</v>
      </c>
      <c r="D62" s="64">
        <v>279.8</v>
      </c>
      <c r="E62" s="64">
        <v>214.79999999999998</v>
      </c>
      <c r="F62" s="64">
        <v>7.6</v>
      </c>
      <c r="G62" s="64">
        <v>8.8000000000000007</v>
      </c>
      <c r="H62" s="64">
        <v>526.6</v>
      </c>
      <c r="I62" s="64">
        <v>324.60000000000002</v>
      </c>
      <c r="J62" s="64">
        <v>150</v>
      </c>
      <c r="K62" s="64">
        <v>46.7</v>
      </c>
      <c r="L62" s="64">
        <v>5.3</v>
      </c>
      <c r="M62" s="64">
        <v>137.9</v>
      </c>
      <c r="N62" s="64">
        <v>130.5</v>
      </c>
      <c r="O62" s="64">
        <v>81.099999999999994</v>
      </c>
      <c r="P62" s="64">
        <v>49.4</v>
      </c>
      <c r="Q62" s="64">
        <v>7.4</v>
      </c>
      <c r="R62" s="64">
        <v>0</v>
      </c>
      <c r="S62" s="64">
        <v>-110.4</v>
      </c>
      <c r="T62" s="64">
        <v>12.1</v>
      </c>
      <c r="U62" s="144"/>
    </row>
    <row r="63" spans="1:21" x14ac:dyDescent="0.3">
      <c r="A63" s="65">
        <v>23468</v>
      </c>
      <c r="B63" s="64">
        <v>-141.6</v>
      </c>
      <c r="C63" s="64">
        <v>473.5</v>
      </c>
      <c r="D63" s="64">
        <v>247.4</v>
      </c>
      <c r="E63" s="64">
        <v>208.89999999999998</v>
      </c>
      <c r="F63" s="64">
        <v>7.9</v>
      </c>
      <c r="G63" s="64">
        <v>10.199999999999999</v>
      </c>
      <c r="H63" s="64">
        <v>615.20000000000005</v>
      </c>
      <c r="I63" s="64">
        <v>391.7</v>
      </c>
      <c r="J63" s="64">
        <v>166.70000000000002</v>
      </c>
      <c r="K63" s="64">
        <v>50.5</v>
      </c>
      <c r="L63" s="64">
        <v>6.2</v>
      </c>
      <c r="M63" s="64">
        <v>140.4</v>
      </c>
      <c r="N63" s="64">
        <v>150.9</v>
      </c>
      <c r="O63" s="64">
        <v>90.2</v>
      </c>
      <c r="P63" s="64">
        <v>60.7</v>
      </c>
      <c r="Q63" s="64">
        <v>-10.4</v>
      </c>
      <c r="R63" s="64">
        <v>0</v>
      </c>
      <c r="S63" s="64">
        <v>-50.6</v>
      </c>
      <c r="T63" s="64">
        <v>-51.9</v>
      </c>
      <c r="U63" s="144"/>
    </row>
    <row r="64" spans="1:21" x14ac:dyDescent="0.3">
      <c r="A64" s="66">
        <v>23559</v>
      </c>
      <c r="B64" s="64">
        <v>-180.2</v>
      </c>
      <c r="C64" s="64">
        <v>436.1</v>
      </c>
      <c r="D64" s="64">
        <v>190.4</v>
      </c>
      <c r="E64" s="64">
        <v>225.4</v>
      </c>
      <c r="F64" s="64">
        <v>7.8</v>
      </c>
      <c r="G64" s="64">
        <v>13.4</v>
      </c>
      <c r="H64" s="64">
        <v>616.20000000000005</v>
      </c>
      <c r="I64" s="64">
        <v>381.4</v>
      </c>
      <c r="J64" s="64">
        <v>171.29999999999998</v>
      </c>
      <c r="K64" s="64">
        <v>59.1</v>
      </c>
      <c r="L64" s="64">
        <v>4.4000000000000004</v>
      </c>
      <c r="M64" s="64">
        <v>182.8</v>
      </c>
      <c r="N64" s="64">
        <v>104.6</v>
      </c>
      <c r="O64" s="64">
        <v>60.2</v>
      </c>
      <c r="P64" s="64">
        <v>44.3</v>
      </c>
      <c r="Q64" s="64">
        <v>78.2</v>
      </c>
      <c r="R64" s="64">
        <v>0</v>
      </c>
      <c r="S64" s="64">
        <v>-7.7</v>
      </c>
      <c r="T64" s="64">
        <v>-5.0999999999999996</v>
      </c>
      <c r="U64" s="144"/>
    </row>
    <row r="65" spans="1:21" x14ac:dyDescent="0.3">
      <c r="A65" s="67">
        <v>23651</v>
      </c>
      <c r="B65" s="64">
        <v>-107.5</v>
      </c>
      <c r="C65" s="64">
        <v>509.4</v>
      </c>
      <c r="D65" s="64">
        <v>286</v>
      </c>
      <c r="E65" s="64">
        <v>202.1</v>
      </c>
      <c r="F65" s="64">
        <v>6</v>
      </c>
      <c r="G65" s="64">
        <v>14.1</v>
      </c>
      <c r="H65" s="64">
        <v>616.9</v>
      </c>
      <c r="I65" s="64">
        <v>395.3</v>
      </c>
      <c r="J65" s="64">
        <v>168.2</v>
      </c>
      <c r="K65" s="64">
        <v>48.4</v>
      </c>
      <c r="L65" s="64">
        <v>5</v>
      </c>
      <c r="M65" s="64">
        <v>121</v>
      </c>
      <c r="N65" s="64">
        <v>210.2</v>
      </c>
      <c r="O65" s="64">
        <v>127.5</v>
      </c>
      <c r="P65" s="64">
        <v>82.7</v>
      </c>
      <c r="Q65" s="64">
        <v>-89.3</v>
      </c>
      <c r="R65" s="64">
        <v>0</v>
      </c>
      <c r="S65" s="64">
        <v>62.9</v>
      </c>
      <c r="T65" s="64">
        <v>76.400000000000006</v>
      </c>
      <c r="U65" s="144"/>
    </row>
    <row r="66" spans="1:21" x14ac:dyDescent="0.3">
      <c r="A66" s="63">
        <v>23743</v>
      </c>
      <c r="B66" s="64">
        <v>-73.400000000000006</v>
      </c>
      <c r="C66" s="64">
        <v>495.9</v>
      </c>
      <c r="D66" s="64">
        <v>261.8</v>
      </c>
      <c r="E66" s="64">
        <v>218.29999999999998</v>
      </c>
      <c r="F66" s="64">
        <v>9.4</v>
      </c>
      <c r="G66" s="64">
        <v>7.2</v>
      </c>
      <c r="H66" s="64">
        <v>569.29999999999995</v>
      </c>
      <c r="I66" s="64">
        <v>352.1</v>
      </c>
      <c r="J66" s="64">
        <v>153.79999999999998</v>
      </c>
      <c r="K66" s="64">
        <v>57.6</v>
      </c>
      <c r="L66" s="64">
        <v>5.6</v>
      </c>
      <c r="M66" s="64">
        <v>-19.899999999999999</v>
      </c>
      <c r="N66" s="64">
        <v>-7.8</v>
      </c>
      <c r="O66" s="64">
        <v>-21.7</v>
      </c>
      <c r="P66" s="64">
        <v>13.9</v>
      </c>
      <c r="Q66" s="64">
        <v>-12.1</v>
      </c>
      <c r="R66" s="64">
        <v>0</v>
      </c>
      <c r="S66" s="64">
        <v>84.5</v>
      </c>
      <c r="T66" s="64">
        <v>-8.8000000000000007</v>
      </c>
      <c r="U66" s="144"/>
    </row>
    <row r="67" spans="1:21" x14ac:dyDescent="0.3">
      <c r="A67" s="65">
        <v>23833</v>
      </c>
      <c r="B67" s="64">
        <v>-112.1</v>
      </c>
      <c r="C67" s="64">
        <v>508.8</v>
      </c>
      <c r="D67" s="64">
        <v>272.39999999999998</v>
      </c>
      <c r="E67" s="64">
        <v>219.10000000000002</v>
      </c>
      <c r="F67" s="64">
        <v>9.8000000000000007</v>
      </c>
      <c r="G67" s="64">
        <v>7.2</v>
      </c>
      <c r="H67" s="64">
        <v>620.9</v>
      </c>
      <c r="I67" s="64">
        <v>389</v>
      </c>
      <c r="J67" s="64">
        <v>177.89999999999998</v>
      </c>
      <c r="K67" s="64">
        <v>49.5</v>
      </c>
      <c r="L67" s="64">
        <v>4.5</v>
      </c>
      <c r="M67" s="64">
        <v>129.4</v>
      </c>
      <c r="N67" s="64">
        <v>36.4</v>
      </c>
      <c r="O67" s="64">
        <v>-11.5</v>
      </c>
      <c r="P67" s="64">
        <v>47.9</v>
      </c>
      <c r="Q67" s="64">
        <v>92.9</v>
      </c>
      <c r="R67" s="64">
        <v>0</v>
      </c>
      <c r="S67" s="64">
        <v>-105.8</v>
      </c>
      <c r="T67" s="64">
        <v>-88.6</v>
      </c>
      <c r="U67" s="144"/>
    </row>
    <row r="68" spans="1:21" x14ac:dyDescent="0.3">
      <c r="A68" s="66">
        <v>23924</v>
      </c>
      <c r="B68" s="64">
        <v>-180.3</v>
      </c>
      <c r="C68" s="64">
        <v>479.2</v>
      </c>
      <c r="D68" s="64">
        <v>225</v>
      </c>
      <c r="E68" s="64">
        <v>237.4</v>
      </c>
      <c r="F68" s="64">
        <v>9.6999999999999993</v>
      </c>
      <c r="G68" s="64">
        <v>8</v>
      </c>
      <c r="H68" s="64">
        <v>659.4</v>
      </c>
      <c r="I68" s="64">
        <v>418.1</v>
      </c>
      <c r="J68" s="64">
        <v>187.10000000000002</v>
      </c>
      <c r="K68" s="64">
        <v>50.2</v>
      </c>
      <c r="L68" s="64">
        <v>4.0999999999999996</v>
      </c>
      <c r="M68" s="64">
        <v>201</v>
      </c>
      <c r="N68" s="64">
        <v>103.4</v>
      </c>
      <c r="O68" s="64">
        <v>17.2</v>
      </c>
      <c r="P68" s="64">
        <v>86.2</v>
      </c>
      <c r="Q68" s="64">
        <v>97.6</v>
      </c>
      <c r="R68" s="64">
        <v>0</v>
      </c>
      <c r="S68" s="64">
        <v>20.100000000000001</v>
      </c>
      <c r="T68" s="64">
        <v>40.799999999999997</v>
      </c>
      <c r="U68" s="144"/>
    </row>
    <row r="69" spans="1:21" x14ac:dyDescent="0.3">
      <c r="A69" s="67">
        <v>24016</v>
      </c>
      <c r="B69" s="64">
        <v>-77.099999999999994</v>
      </c>
      <c r="C69" s="64">
        <v>578.79999999999995</v>
      </c>
      <c r="D69" s="64">
        <v>342</v>
      </c>
      <c r="E69" s="64">
        <v>224.59999999999997</v>
      </c>
      <c r="F69" s="64">
        <v>7.5</v>
      </c>
      <c r="G69" s="64">
        <v>8.9</v>
      </c>
      <c r="H69" s="64">
        <v>655.9</v>
      </c>
      <c r="I69" s="64">
        <v>400.4</v>
      </c>
      <c r="J69" s="64">
        <v>192.6</v>
      </c>
      <c r="K69" s="64">
        <v>58.6</v>
      </c>
      <c r="L69" s="64">
        <v>4.2</v>
      </c>
      <c r="M69" s="64">
        <v>31.8</v>
      </c>
      <c r="N69" s="64">
        <v>14.6</v>
      </c>
      <c r="O69" s="64">
        <v>-37.5</v>
      </c>
      <c r="P69" s="64">
        <v>52.1</v>
      </c>
      <c r="Q69" s="64">
        <v>17.2</v>
      </c>
      <c r="R69" s="64">
        <v>0</v>
      </c>
      <c r="S69" s="64">
        <v>80.900000000000006</v>
      </c>
      <c r="T69" s="64">
        <v>35.700000000000003</v>
      </c>
      <c r="U69" s="144"/>
    </row>
    <row r="70" spans="1:21" x14ac:dyDescent="0.3">
      <c r="A70" s="63">
        <v>24108</v>
      </c>
      <c r="B70" s="64">
        <v>-48</v>
      </c>
      <c r="C70" s="64">
        <v>574.4</v>
      </c>
      <c r="D70" s="64">
        <v>326</v>
      </c>
      <c r="E70" s="64">
        <v>232.60000000000002</v>
      </c>
      <c r="F70" s="64">
        <v>10.5</v>
      </c>
      <c r="G70" s="64">
        <v>7.3</v>
      </c>
      <c r="H70" s="64">
        <v>622.4</v>
      </c>
      <c r="I70" s="64">
        <v>374.3</v>
      </c>
      <c r="J70" s="64">
        <v>197.39999999999998</v>
      </c>
      <c r="K70" s="64">
        <v>46.5</v>
      </c>
      <c r="L70" s="64">
        <v>4.2</v>
      </c>
      <c r="M70" s="64">
        <v>-25.2</v>
      </c>
      <c r="N70" s="64">
        <v>32.200000000000003</v>
      </c>
      <c r="O70" s="64">
        <v>-10.8</v>
      </c>
      <c r="P70" s="64">
        <v>43</v>
      </c>
      <c r="Q70" s="64">
        <v>-57.4</v>
      </c>
      <c r="R70" s="64">
        <v>0</v>
      </c>
      <c r="S70" s="64">
        <v>84.3</v>
      </c>
      <c r="T70" s="64">
        <v>11.1</v>
      </c>
      <c r="U70" s="144"/>
    </row>
    <row r="71" spans="1:21" x14ac:dyDescent="0.3">
      <c r="A71" s="65">
        <v>24198</v>
      </c>
      <c r="B71" s="64">
        <v>-123</v>
      </c>
      <c r="C71" s="64">
        <v>551.9</v>
      </c>
      <c r="D71" s="64">
        <v>288.7</v>
      </c>
      <c r="E71" s="64">
        <v>242.39999999999998</v>
      </c>
      <c r="F71" s="64">
        <v>11</v>
      </c>
      <c r="G71" s="64">
        <v>7.9</v>
      </c>
      <c r="H71" s="64">
        <v>674.9</v>
      </c>
      <c r="I71" s="64">
        <v>397</v>
      </c>
      <c r="J71" s="64">
        <v>204.5</v>
      </c>
      <c r="K71" s="64">
        <v>70</v>
      </c>
      <c r="L71" s="64">
        <v>3.6</v>
      </c>
      <c r="M71" s="64">
        <v>294.7</v>
      </c>
      <c r="N71" s="64">
        <v>78.099999999999994</v>
      </c>
      <c r="O71" s="64">
        <v>24</v>
      </c>
      <c r="P71" s="64">
        <v>54.1</v>
      </c>
      <c r="Q71" s="64">
        <v>216.6</v>
      </c>
      <c r="R71" s="64">
        <v>0</v>
      </c>
      <c r="S71" s="64">
        <v>-196.8</v>
      </c>
      <c r="T71" s="64">
        <v>-25.1</v>
      </c>
      <c r="U71" s="144"/>
    </row>
    <row r="72" spans="1:21" x14ac:dyDescent="0.3">
      <c r="A72" s="66">
        <v>24289</v>
      </c>
      <c r="B72" s="64">
        <v>-154.69999999999999</v>
      </c>
      <c r="C72" s="64">
        <v>527.9</v>
      </c>
      <c r="D72" s="64">
        <v>245.6</v>
      </c>
      <c r="E72" s="64">
        <v>265.00000000000006</v>
      </c>
      <c r="F72" s="64">
        <v>10.9</v>
      </c>
      <c r="G72" s="64">
        <v>8</v>
      </c>
      <c r="H72" s="64">
        <v>682.5</v>
      </c>
      <c r="I72" s="64">
        <v>400.8</v>
      </c>
      <c r="J72" s="64">
        <v>207.7</v>
      </c>
      <c r="K72" s="64">
        <v>67.599999999999994</v>
      </c>
      <c r="L72" s="64">
        <v>6.4</v>
      </c>
      <c r="M72" s="64">
        <v>30.2</v>
      </c>
      <c r="N72" s="64">
        <v>63.7</v>
      </c>
      <c r="O72" s="64">
        <v>19.399999999999999</v>
      </c>
      <c r="P72" s="64">
        <v>44.3</v>
      </c>
      <c r="Q72" s="64">
        <v>-33.5</v>
      </c>
      <c r="R72" s="64">
        <v>0</v>
      </c>
      <c r="S72" s="64">
        <v>91.6</v>
      </c>
      <c r="T72" s="64">
        <v>-32.9</v>
      </c>
      <c r="U72" s="144"/>
    </row>
    <row r="73" spans="1:21" x14ac:dyDescent="0.3">
      <c r="A73" s="67">
        <v>24381</v>
      </c>
      <c r="B73" s="64">
        <v>-152.19999999999999</v>
      </c>
      <c r="C73" s="64">
        <v>587.70000000000005</v>
      </c>
      <c r="D73" s="64">
        <v>309.60000000000002</v>
      </c>
      <c r="E73" s="64">
        <v>258.8</v>
      </c>
      <c r="F73" s="64">
        <v>8.4</v>
      </c>
      <c r="G73" s="64">
        <v>7.4</v>
      </c>
      <c r="H73" s="64">
        <v>739.9</v>
      </c>
      <c r="I73" s="64">
        <v>429.9</v>
      </c>
      <c r="J73" s="64">
        <v>230.1</v>
      </c>
      <c r="K73" s="64">
        <v>75</v>
      </c>
      <c r="L73" s="64">
        <v>4.9000000000000004</v>
      </c>
      <c r="M73" s="64">
        <v>227.3</v>
      </c>
      <c r="N73" s="64">
        <v>134.4</v>
      </c>
      <c r="O73" s="64">
        <v>81.8</v>
      </c>
      <c r="P73" s="64">
        <v>52.6</v>
      </c>
      <c r="Q73" s="64">
        <v>92.9</v>
      </c>
      <c r="R73" s="64">
        <v>0</v>
      </c>
      <c r="S73" s="64">
        <v>-22.1</v>
      </c>
      <c r="T73" s="64">
        <v>53</v>
      </c>
      <c r="U73" s="144"/>
    </row>
    <row r="74" spans="1:21" x14ac:dyDescent="0.3">
      <c r="A74" s="63">
        <v>24473</v>
      </c>
      <c r="B74" s="64">
        <v>-79.900000000000006</v>
      </c>
      <c r="C74" s="64">
        <v>579.70000000000005</v>
      </c>
      <c r="D74" s="64">
        <v>300.2</v>
      </c>
      <c r="E74" s="64">
        <v>259</v>
      </c>
      <c r="F74" s="64">
        <v>11.4</v>
      </c>
      <c r="G74" s="64">
        <v>8.8000000000000007</v>
      </c>
      <c r="H74" s="64">
        <v>659.6</v>
      </c>
      <c r="I74" s="64">
        <v>399.9</v>
      </c>
      <c r="J74" s="64">
        <v>188.4</v>
      </c>
      <c r="K74" s="64">
        <v>66.900000000000006</v>
      </c>
      <c r="L74" s="64">
        <v>4.4000000000000004</v>
      </c>
      <c r="M74" s="64">
        <v>101.4</v>
      </c>
      <c r="N74" s="64">
        <v>86.7</v>
      </c>
      <c r="O74" s="64">
        <v>44.3</v>
      </c>
      <c r="P74" s="64">
        <v>42.5</v>
      </c>
      <c r="Q74" s="64">
        <v>14.7</v>
      </c>
      <c r="R74" s="64">
        <v>0</v>
      </c>
      <c r="S74" s="64">
        <v>-2.4</v>
      </c>
      <c r="T74" s="64">
        <v>19.2</v>
      </c>
      <c r="U74" s="144"/>
    </row>
    <row r="75" spans="1:21" x14ac:dyDescent="0.3">
      <c r="A75" s="65">
        <v>24563</v>
      </c>
      <c r="B75" s="64">
        <v>-147</v>
      </c>
      <c r="C75" s="64">
        <v>581.9</v>
      </c>
      <c r="D75" s="64">
        <v>265.3</v>
      </c>
      <c r="E75" s="64">
        <v>294.40000000000003</v>
      </c>
      <c r="F75" s="64">
        <v>12</v>
      </c>
      <c r="G75" s="64">
        <v>9.1</v>
      </c>
      <c r="H75" s="64">
        <v>728.8</v>
      </c>
      <c r="I75" s="64">
        <v>444.6</v>
      </c>
      <c r="J75" s="64">
        <v>210</v>
      </c>
      <c r="K75" s="64">
        <v>69.7</v>
      </c>
      <c r="L75" s="64">
        <v>4.5</v>
      </c>
      <c r="M75" s="64">
        <v>217.6</v>
      </c>
      <c r="N75" s="64">
        <v>136.69999999999999</v>
      </c>
      <c r="O75" s="64">
        <v>130.1</v>
      </c>
      <c r="P75" s="64">
        <v>6.6</v>
      </c>
      <c r="Q75" s="64">
        <v>80.900000000000006</v>
      </c>
      <c r="R75" s="64">
        <v>0</v>
      </c>
      <c r="S75" s="64">
        <v>-39</v>
      </c>
      <c r="T75" s="64">
        <v>31.6</v>
      </c>
      <c r="U75" s="144"/>
    </row>
    <row r="76" spans="1:21" x14ac:dyDescent="0.3">
      <c r="A76" s="66">
        <v>24654</v>
      </c>
      <c r="B76" s="64">
        <v>-209.7</v>
      </c>
      <c r="C76" s="64">
        <v>547.9</v>
      </c>
      <c r="D76" s="64">
        <v>245.6</v>
      </c>
      <c r="E76" s="64">
        <v>282.59999999999997</v>
      </c>
      <c r="F76" s="64">
        <v>11.8</v>
      </c>
      <c r="G76" s="64">
        <v>9.8000000000000007</v>
      </c>
      <c r="H76" s="64">
        <v>757.6</v>
      </c>
      <c r="I76" s="64">
        <v>446.3</v>
      </c>
      <c r="J76" s="64">
        <v>227.3</v>
      </c>
      <c r="K76" s="64">
        <v>79</v>
      </c>
      <c r="L76" s="64">
        <v>4.9000000000000004</v>
      </c>
      <c r="M76" s="64">
        <v>86.2</v>
      </c>
      <c r="N76" s="64">
        <v>112.6</v>
      </c>
      <c r="O76" s="64">
        <v>65.900000000000006</v>
      </c>
      <c r="P76" s="64">
        <v>46.7</v>
      </c>
      <c r="Q76" s="64">
        <v>-26.4</v>
      </c>
      <c r="R76" s="64">
        <v>0</v>
      </c>
      <c r="S76" s="64">
        <v>115.7</v>
      </c>
      <c r="T76" s="64">
        <v>-7.8</v>
      </c>
      <c r="U76" s="144"/>
    </row>
    <row r="77" spans="1:21" x14ac:dyDescent="0.3">
      <c r="A77" s="67">
        <v>24746</v>
      </c>
      <c r="B77" s="64">
        <v>-166.4</v>
      </c>
      <c r="C77" s="64">
        <v>600.4</v>
      </c>
      <c r="D77" s="64">
        <v>291.89999999999998</v>
      </c>
      <c r="E77" s="64">
        <v>288.7</v>
      </c>
      <c r="F77" s="64">
        <v>9.1</v>
      </c>
      <c r="G77" s="64">
        <v>9.6</v>
      </c>
      <c r="H77" s="64">
        <v>766.9</v>
      </c>
      <c r="I77" s="64">
        <v>446</v>
      </c>
      <c r="J77" s="64">
        <v>227.10000000000002</v>
      </c>
      <c r="K77" s="64">
        <v>90.9</v>
      </c>
      <c r="L77" s="64">
        <v>2.8</v>
      </c>
      <c r="M77" s="64">
        <v>242</v>
      </c>
      <c r="N77" s="64">
        <v>153.69999999999999</v>
      </c>
      <c r="O77" s="64">
        <v>86</v>
      </c>
      <c r="P77" s="64">
        <v>67.7</v>
      </c>
      <c r="Q77" s="64">
        <v>88.3</v>
      </c>
      <c r="R77" s="64">
        <v>0</v>
      </c>
      <c r="S77" s="64">
        <v>-78.7</v>
      </c>
      <c r="T77" s="64">
        <v>-3.1</v>
      </c>
      <c r="U77" s="144"/>
    </row>
    <row r="78" spans="1:21" x14ac:dyDescent="0.3">
      <c r="A78" s="63">
        <v>24838</v>
      </c>
      <c r="B78" s="64">
        <v>-139.30000000000001</v>
      </c>
      <c r="C78" s="64">
        <v>614.1</v>
      </c>
      <c r="D78" s="64">
        <v>300.89999999999998</v>
      </c>
      <c r="E78" s="64">
        <v>289</v>
      </c>
      <c r="F78" s="64">
        <v>13.6</v>
      </c>
      <c r="G78" s="64">
        <v>10.3</v>
      </c>
      <c r="H78" s="64">
        <v>753.4</v>
      </c>
      <c r="I78" s="64">
        <v>448.6</v>
      </c>
      <c r="J78" s="64">
        <v>223.7</v>
      </c>
      <c r="K78" s="64">
        <v>77.8</v>
      </c>
      <c r="L78" s="64">
        <v>3.2</v>
      </c>
      <c r="M78" s="64">
        <v>161.4</v>
      </c>
      <c r="N78" s="64">
        <v>9.8000000000000007</v>
      </c>
      <c r="O78" s="64">
        <v>-20.7</v>
      </c>
      <c r="P78" s="64">
        <v>30.5</v>
      </c>
      <c r="Q78" s="64">
        <v>151.6</v>
      </c>
      <c r="R78" s="64">
        <v>0</v>
      </c>
      <c r="S78" s="64">
        <v>-29.5</v>
      </c>
      <c r="T78" s="64">
        <v>-7.4</v>
      </c>
      <c r="U78" s="144"/>
    </row>
    <row r="79" spans="1:21" x14ac:dyDescent="0.3">
      <c r="A79" s="65">
        <v>24929</v>
      </c>
      <c r="B79" s="64">
        <v>-228.2</v>
      </c>
      <c r="C79" s="64">
        <v>622</v>
      </c>
      <c r="D79" s="64">
        <v>271.39999999999998</v>
      </c>
      <c r="E79" s="64">
        <v>326.60000000000002</v>
      </c>
      <c r="F79" s="64">
        <v>14.2</v>
      </c>
      <c r="G79" s="64">
        <v>10.8</v>
      </c>
      <c r="H79" s="64">
        <v>850.2</v>
      </c>
      <c r="I79" s="64">
        <v>498.3</v>
      </c>
      <c r="J79" s="64">
        <v>249.2</v>
      </c>
      <c r="K79" s="64">
        <v>98.8</v>
      </c>
      <c r="L79" s="64">
        <v>3.9</v>
      </c>
      <c r="M79" s="64">
        <v>88.8</v>
      </c>
      <c r="N79" s="64">
        <v>108.2</v>
      </c>
      <c r="O79" s="64">
        <v>45.5</v>
      </c>
      <c r="P79" s="64">
        <v>62.8</v>
      </c>
      <c r="Q79" s="64">
        <v>-19.399999999999999</v>
      </c>
      <c r="R79" s="64">
        <v>0</v>
      </c>
      <c r="S79" s="64">
        <v>140.30000000000001</v>
      </c>
      <c r="T79" s="64">
        <v>0.9</v>
      </c>
      <c r="U79" s="144"/>
    </row>
    <row r="80" spans="1:21" x14ac:dyDescent="0.3">
      <c r="A80" s="66">
        <v>25020</v>
      </c>
      <c r="B80" s="64">
        <v>-233.4</v>
      </c>
      <c r="C80" s="64">
        <v>620.29999999999995</v>
      </c>
      <c r="D80" s="64">
        <v>257.5</v>
      </c>
      <c r="E80" s="64">
        <v>339.7</v>
      </c>
      <c r="F80" s="64">
        <v>14.1</v>
      </c>
      <c r="G80" s="64">
        <v>11.4</v>
      </c>
      <c r="H80" s="64">
        <v>853.7</v>
      </c>
      <c r="I80" s="64">
        <v>492.4</v>
      </c>
      <c r="J80" s="64">
        <v>269</v>
      </c>
      <c r="K80" s="64">
        <v>87.6</v>
      </c>
      <c r="L80" s="64">
        <v>4.7</v>
      </c>
      <c r="M80" s="64">
        <v>155</v>
      </c>
      <c r="N80" s="64">
        <v>105.4</v>
      </c>
      <c r="O80" s="64">
        <v>65.2</v>
      </c>
      <c r="P80" s="64">
        <v>40.200000000000003</v>
      </c>
      <c r="Q80" s="64">
        <v>49.6</v>
      </c>
      <c r="R80" s="64">
        <v>0</v>
      </c>
      <c r="S80" s="64">
        <v>65.400000000000006</v>
      </c>
      <c r="T80" s="64">
        <v>-13</v>
      </c>
      <c r="U80" s="144"/>
    </row>
    <row r="81" spans="1:21" x14ac:dyDescent="0.3">
      <c r="A81" s="67">
        <v>25112</v>
      </c>
      <c r="B81" s="64">
        <v>-174.5</v>
      </c>
      <c r="C81" s="64">
        <v>680.8</v>
      </c>
      <c r="D81" s="64">
        <v>335.1</v>
      </c>
      <c r="E81" s="64">
        <v>325.89999999999998</v>
      </c>
      <c r="F81" s="64">
        <v>10.8</v>
      </c>
      <c r="G81" s="64">
        <v>11</v>
      </c>
      <c r="H81" s="64">
        <v>855.3</v>
      </c>
      <c r="I81" s="64">
        <v>477.9</v>
      </c>
      <c r="J81" s="64">
        <v>266.59999999999997</v>
      </c>
      <c r="K81" s="64">
        <v>107.9</v>
      </c>
      <c r="L81" s="64">
        <v>2.9</v>
      </c>
      <c r="M81" s="64">
        <v>108.6</v>
      </c>
      <c r="N81" s="64">
        <v>245.8</v>
      </c>
      <c r="O81" s="64">
        <v>167.2</v>
      </c>
      <c r="P81" s="64">
        <v>78.599999999999994</v>
      </c>
      <c r="Q81" s="64">
        <v>-137.1</v>
      </c>
      <c r="R81" s="64">
        <v>0</v>
      </c>
      <c r="S81" s="64">
        <v>134.4</v>
      </c>
      <c r="T81" s="64">
        <v>68.5</v>
      </c>
      <c r="U81" s="144"/>
    </row>
    <row r="82" spans="1:21" x14ac:dyDescent="0.3">
      <c r="A82" s="63">
        <v>25204</v>
      </c>
      <c r="B82" s="64">
        <v>-99.8</v>
      </c>
      <c r="C82" s="64">
        <v>717.1</v>
      </c>
      <c r="D82" s="64">
        <v>331.7</v>
      </c>
      <c r="E82" s="64">
        <v>353.39999999999992</v>
      </c>
      <c r="F82" s="64">
        <v>16.2</v>
      </c>
      <c r="G82" s="64">
        <v>11.7</v>
      </c>
      <c r="H82" s="64">
        <v>816.9</v>
      </c>
      <c r="I82" s="64">
        <v>463.4</v>
      </c>
      <c r="J82" s="64">
        <v>252.89999999999998</v>
      </c>
      <c r="K82" s="64">
        <v>96</v>
      </c>
      <c r="L82" s="64">
        <v>4.7</v>
      </c>
      <c r="M82" s="64">
        <v>168.3</v>
      </c>
      <c r="N82" s="64">
        <v>212.6</v>
      </c>
      <c r="O82" s="64">
        <v>128.9</v>
      </c>
      <c r="P82" s="64">
        <v>83.6</v>
      </c>
      <c r="Q82" s="64">
        <v>-44.3</v>
      </c>
      <c r="R82" s="64">
        <v>0</v>
      </c>
      <c r="S82" s="64">
        <v>-65.099999999999994</v>
      </c>
      <c r="T82" s="64">
        <v>3.4</v>
      </c>
      <c r="U82" s="144"/>
    </row>
    <row r="83" spans="1:21" x14ac:dyDescent="0.3">
      <c r="A83" s="65">
        <v>25294</v>
      </c>
      <c r="B83" s="64">
        <v>-187.2</v>
      </c>
      <c r="C83" s="64">
        <v>708.6</v>
      </c>
      <c r="D83" s="64">
        <v>346</v>
      </c>
      <c r="E83" s="64">
        <v>342.5</v>
      </c>
      <c r="F83" s="64">
        <v>17</v>
      </c>
      <c r="G83" s="64">
        <v>12.8</v>
      </c>
      <c r="H83" s="64">
        <v>895.8</v>
      </c>
      <c r="I83" s="64">
        <v>503</v>
      </c>
      <c r="J83" s="64">
        <v>269.10000000000002</v>
      </c>
      <c r="K83" s="64">
        <v>117.3</v>
      </c>
      <c r="L83" s="64">
        <v>6.4</v>
      </c>
      <c r="M83" s="64">
        <v>288.89999999999998</v>
      </c>
      <c r="N83" s="64">
        <v>244.5</v>
      </c>
      <c r="O83" s="64">
        <v>167.4</v>
      </c>
      <c r="P83" s="64">
        <v>77.099999999999994</v>
      </c>
      <c r="Q83" s="64">
        <v>44.4</v>
      </c>
      <c r="R83" s="64">
        <v>0</v>
      </c>
      <c r="S83" s="64">
        <v>-74.099999999999994</v>
      </c>
      <c r="T83" s="64">
        <v>27.6</v>
      </c>
      <c r="U83" s="144"/>
    </row>
    <row r="84" spans="1:21" x14ac:dyDescent="0.3">
      <c r="A84" s="66">
        <v>25385</v>
      </c>
      <c r="B84" s="64">
        <v>-217.9</v>
      </c>
      <c r="C84" s="64">
        <v>683</v>
      </c>
      <c r="D84" s="64">
        <v>291.5</v>
      </c>
      <c r="E84" s="64">
        <v>354.8</v>
      </c>
      <c r="F84" s="64">
        <v>16.7</v>
      </c>
      <c r="G84" s="64">
        <v>13.3</v>
      </c>
      <c r="H84" s="64">
        <v>900.8</v>
      </c>
      <c r="I84" s="64">
        <v>498.4</v>
      </c>
      <c r="J84" s="64">
        <v>303.3</v>
      </c>
      <c r="K84" s="64">
        <v>96.7</v>
      </c>
      <c r="L84" s="64">
        <v>2.4</v>
      </c>
      <c r="M84" s="64">
        <v>159.4</v>
      </c>
      <c r="N84" s="64">
        <v>207.2</v>
      </c>
      <c r="O84" s="64">
        <v>137</v>
      </c>
      <c r="P84" s="64">
        <v>70.2</v>
      </c>
      <c r="Q84" s="64">
        <v>-47.8</v>
      </c>
      <c r="R84" s="64">
        <v>0</v>
      </c>
      <c r="S84" s="64">
        <v>27.9</v>
      </c>
      <c r="T84" s="64">
        <v>-30.6</v>
      </c>
      <c r="U84" s="144"/>
    </row>
    <row r="85" spans="1:21" x14ac:dyDescent="0.3">
      <c r="A85" s="67">
        <v>25477</v>
      </c>
      <c r="B85" s="64">
        <v>-203.2</v>
      </c>
      <c r="C85" s="64">
        <v>744.6</v>
      </c>
      <c r="D85" s="64">
        <v>372.7</v>
      </c>
      <c r="E85" s="64">
        <v>354.69999999999993</v>
      </c>
      <c r="F85" s="64">
        <v>12.9</v>
      </c>
      <c r="G85" s="64">
        <v>12.3</v>
      </c>
      <c r="H85" s="64">
        <v>947.8</v>
      </c>
      <c r="I85" s="64">
        <v>524</v>
      </c>
      <c r="J85" s="64">
        <v>290.8</v>
      </c>
      <c r="K85" s="64">
        <v>131.19999999999999</v>
      </c>
      <c r="L85" s="64">
        <v>1.8</v>
      </c>
      <c r="M85" s="64">
        <v>49</v>
      </c>
      <c r="N85" s="64">
        <v>133.80000000000001</v>
      </c>
      <c r="O85" s="64">
        <v>64.400000000000006</v>
      </c>
      <c r="P85" s="64">
        <v>69.400000000000006</v>
      </c>
      <c r="Q85" s="64">
        <v>-84.9</v>
      </c>
      <c r="R85" s="64">
        <v>0</v>
      </c>
      <c r="S85" s="64">
        <v>202</v>
      </c>
      <c r="T85" s="64">
        <v>47.5</v>
      </c>
      <c r="U85" s="144"/>
    </row>
    <row r="86" spans="1:21" x14ac:dyDescent="0.3">
      <c r="A86" s="63">
        <v>25569</v>
      </c>
      <c r="B86" s="64">
        <v>-130.19999999999999</v>
      </c>
      <c r="C86" s="64">
        <v>845.9</v>
      </c>
      <c r="D86" s="64">
        <v>351.8</v>
      </c>
      <c r="E86" s="64">
        <v>459.59999999999997</v>
      </c>
      <c r="F86" s="64">
        <v>17.399999999999999</v>
      </c>
      <c r="G86" s="64">
        <v>16.5</v>
      </c>
      <c r="H86" s="64">
        <v>976</v>
      </c>
      <c r="I86" s="64">
        <v>517.4</v>
      </c>
      <c r="J86" s="64">
        <v>345.40000000000003</v>
      </c>
      <c r="K86" s="64">
        <v>109.4</v>
      </c>
      <c r="L86" s="64">
        <v>3.9</v>
      </c>
      <c r="M86" s="64">
        <v>127.5</v>
      </c>
      <c r="N86" s="64">
        <v>172.3</v>
      </c>
      <c r="O86" s="64">
        <v>103.6</v>
      </c>
      <c r="P86" s="64">
        <v>68.7</v>
      </c>
      <c r="Q86" s="64">
        <v>-44.8</v>
      </c>
      <c r="R86" s="64">
        <v>45.4</v>
      </c>
      <c r="S86" s="64">
        <v>9.1999999999999993</v>
      </c>
      <c r="T86" s="64">
        <v>51.9</v>
      </c>
      <c r="U86" s="144"/>
    </row>
    <row r="87" spans="1:21" x14ac:dyDescent="0.3">
      <c r="A87" s="65">
        <v>25659</v>
      </c>
      <c r="B87" s="64">
        <v>-313</v>
      </c>
      <c r="C87" s="64">
        <v>816.7</v>
      </c>
      <c r="D87" s="64">
        <v>334.6</v>
      </c>
      <c r="E87" s="64">
        <v>444.7</v>
      </c>
      <c r="F87" s="64">
        <v>18.2</v>
      </c>
      <c r="G87" s="64">
        <v>17.5</v>
      </c>
      <c r="H87" s="64">
        <v>1129.7</v>
      </c>
      <c r="I87" s="64">
        <v>593.5</v>
      </c>
      <c r="J87" s="64">
        <v>380.4</v>
      </c>
      <c r="K87" s="64">
        <v>149.6</v>
      </c>
      <c r="L87" s="64">
        <v>6.1</v>
      </c>
      <c r="M87" s="64">
        <v>193.5</v>
      </c>
      <c r="N87" s="64">
        <v>141.69999999999999</v>
      </c>
      <c r="O87" s="64">
        <v>58.9</v>
      </c>
      <c r="P87" s="64">
        <v>82.8</v>
      </c>
      <c r="Q87" s="64">
        <v>51.9</v>
      </c>
      <c r="R87" s="64">
        <v>0</v>
      </c>
      <c r="S87" s="64">
        <v>91.9</v>
      </c>
      <c r="T87" s="64">
        <v>-27.6</v>
      </c>
      <c r="U87" s="144"/>
    </row>
    <row r="88" spans="1:21" x14ac:dyDescent="0.3">
      <c r="A88" s="66">
        <v>25750</v>
      </c>
      <c r="B88" s="64">
        <v>-398.9</v>
      </c>
      <c r="C88" s="64">
        <v>771.3</v>
      </c>
      <c r="D88" s="64">
        <v>273</v>
      </c>
      <c r="E88" s="64">
        <v>463.9</v>
      </c>
      <c r="F88" s="64">
        <v>18</v>
      </c>
      <c r="G88" s="64">
        <v>18.2</v>
      </c>
      <c r="H88" s="64">
        <v>1170.2</v>
      </c>
      <c r="I88" s="64">
        <v>600.20000000000005</v>
      </c>
      <c r="J88" s="64">
        <v>427.59999999999997</v>
      </c>
      <c r="K88" s="64">
        <v>140.30000000000001</v>
      </c>
      <c r="L88" s="64">
        <v>2.2000000000000002</v>
      </c>
      <c r="M88" s="64">
        <v>230.9</v>
      </c>
      <c r="N88" s="64">
        <v>218.8</v>
      </c>
      <c r="O88" s="64">
        <v>139.1</v>
      </c>
      <c r="P88" s="64">
        <v>79.8</v>
      </c>
      <c r="Q88" s="64">
        <v>12.1</v>
      </c>
      <c r="R88" s="64">
        <v>0</v>
      </c>
      <c r="S88" s="64">
        <v>154.30000000000001</v>
      </c>
      <c r="T88" s="64">
        <v>-13.7</v>
      </c>
      <c r="U88" s="144"/>
    </row>
    <row r="89" spans="1:21" x14ac:dyDescent="0.3">
      <c r="A89" s="67">
        <v>25842</v>
      </c>
      <c r="B89" s="64">
        <v>-345.8</v>
      </c>
      <c r="C89" s="64">
        <v>820.7</v>
      </c>
      <c r="D89" s="64">
        <v>330.2</v>
      </c>
      <c r="E89" s="64">
        <v>463.5</v>
      </c>
      <c r="F89" s="64">
        <v>13.9</v>
      </c>
      <c r="G89" s="64">
        <v>17.600000000000001</v>
      </c>
      <c r="H89" s="64">
        <v>1166.5</v>
      </c>
      <c r="I89" s="64">
        <v>617.20000000000005</v>
      </c>
      <c r="J89" s="64">
        <v>400.80000000000007</v>
      </c>
      <c r="K89" s="64">
        <v>146.80000000000001</v>
      </c>
      <c r="L89" s="64">
        <v>1.7</v>
      </c>
      <c r="M89" s="64">
        <v>298.3</v>
      </c>
      <c r="N89" s="64">
        <v>30.1</v>
      </c>
      <c r="O89" s="64">
        <v>-38.299999999999997</v>
      </c>
      <c r="P89" s="64">
        <v>68.400000000000006</v>
      </c>
      <c r="Q89" s="64">
        <v>268.2</v>
      </c>
      <c r="R89" s="64">
        <v>0</v>
      </c>
      <c r="S89" s="64">
        <v>139</v>
      </c>
      <c r="T89" s="64">
        <v>91.5</v>
      </c>
      <c r="U89" s="144"/>
    </row>
    <row r="90" spans="1:21" x14ac:dyDescent="0.3">
      <c r="A90" s="63">
        <v>25934</v>
      </c>
      <c r="B90" s="64">
        <v>-190.4</v>
      </c>
      <c r="C90" s="64">
        <v>881.9</v>
      </c>
      <c r="D90" s="64">
        <v>350</v>
      </c>
      <c r="E90" s="64">
        <v>502.5</v>
      </c>
      <c r="F90" s="64">
        <v>11.4</v>
      </c>
      <c r="G90" s="64">
        <v>17.899999999999999</v>
      </c>
      <c r="H90" s="64">
        <v>1072.3</v>
      </c>
      <c r="I90" s="64">
        <v>554.4</v>
      </c>
      <c r="J90" s="64">
        <v>381.29999999999995</v>
      </c>
      <c r="K90" s="64">
        <v>130.6</v>
      </c>
      <c r="L90" s="64">
        <v>6.1</v>
      </c>
      <c r="M90" s="64">
        <v>205.9</v>
      </c>
      <c r="N90" s="64">
        <v>108.7</v>
      </c>
      <c r="O90" s="64">
        <v>14.8</v>
      </c>
      <c r="P90" s="64">
        <v>93.9</v>
      </c>
      <c r="Q90" s="64">
        <v>97.2</v>
      </c>
      <c r="R90" s="64">
        <v>39.6</v>
      </c>
      <c r="S90" s="64">
        <v>45</v>
      </c>
      <c r="T90" s="64">
        <v>100</v>
      </c>
      <c r="U90" s="144"/>
    </row>
    <row r="91" spans="1:21" x14ac:dyDescent="0.3">
      <c r="A91" s="65">
        <v>26024</v>
      </c>
      <c r="B91" s="64">
        <v>-278.2</v>
      </c>
      <c r="C91" s="64">
        <v>865.5</v>
      </c>
      <c r="D91" s="64">
        <v>331.6</v>
      </c>
      <c r="E91" s="64">
        <v>500.2</v>
      </c>
      <c r="F91" s="64">
        <v>15.5</v>
      </c>
      <c r="G91" s="64">
        <v>17.3</v>
      </c>
      <c r="H91" s="64">
        <v>1143.7</v>
      </c>
      <c r="I91" s="64">
        <v>586.5</v>
      </c>
      <c r="J91" s="64">
        <v>413.1</v>
      </c>
      <c r="K91" s="64">
        <v>141.5</v>
      </c>
      <c r="L91" s="64">
        <v>2.7</v>
      </c>
      <c r="M91" s="64">
        <v>60.3</v>
      </c>
      <c r="N91" s="64">
        <v>262.7</v>
      </c>
      <c r="O91" s="64">
        <v>145.9</v>
      </c>
      <c r="P91" s="64">
        <v>116.7</v>
      </c>
      <c r="Q91" s="64">
        <v>-202.3</v>
      </c>
      <c r="R91" s="64">
        <v>0</v>
      </c>
      <c r="S91" s="64">
        <v>257.8</v>
      </c>
      <c r="T91" s="64">
        <v>39.9</v>
      </c>
      <c r="U91" s="144"/>
    </row>
    <row r="92" spans="1:21" x14ac:dyDescent="0.3">
      <c r="A92" s="66">
        <v>26115</v>
      </c>
      <c r="B92" s="64">
        <v>-250.5</v>
      </c>
      <c r="C92" s="64">
        <v>850.3</v>
      </c>
      <c r="D92" s="64">
        <v>296.89999999999998</v>
      </c>
      <c r="E92" s="64">
        <v>521.1</v>
      </c>
      <c r="F92" s="64">
        <v>18.100000000000001</v>
      </c>
      <c r="G92" s="64">
        <v>17.100000000000001</v>
      </c>
      <c r="H92" s="64">
        <v>1100.8</v>
      </c>
      <c r="I92" s="64">
        <v>528.1</v>
      </c>
      <c r="J92" s="64">
        <v>420.5</v>
      </c>
      <c r="K92" s="64">
        <v>148.4</v>
      </c>
      <c r="L92" s="64">
        <v>3.9</v>
      </c>
      <c r="M92" s="64">
        <v>193.3</v>
      </c>
      <c r="N92" s="64">
        <v>110.7</v>
      </c>
      <c r="O92" s="64">
        <v>5.5</v>
      </c>
      <c r="P92" s="64">
        <v>105.2</v>
      </c>
      <c r="Q92" s="64">
        <v>82.5</v>
      </c>
      <c r="R92" s="64">
        <v>0</v>
      </c>
      <c r="S92" s="64">
        <v>86.9</v>
      </c>
      <c r="T92" s="64">
        <v>29.6</v>
      </c>
      <c r="U92" s="144"/>
    </row>
    <row r="93" spans="1:21" x14ac:dyDescent="0.3">
      <c r="A93" s="67">
        <v>26207</v>
      </c>
      <c r="B93" s="64">
        <v>-209.7</v>
      </c>
      <c r="C93" s="64">
        <v>934.3</v>
      </c>
      <c r="D93" s="64">
        <v>387.1</v>
      </c>
      <c r="E93" s="64">
        <v>530.79999999999995</v>
      </c>
      <c r="F93" s="64">
        <v>14.1</v>
      </c>
      <c r="G93" s="64">
        <v>18.8</v>
      </c>
      <c r="H93" s="64">
        <v>1144</v>
      </c>
      <c r="I93" s="64">
        <v>586.5</v>
      </c>
      <c r="J93" s="64">
        <v>405.9</v>
      </c>
      <c r="K93" s="64">
        <v>150.80000000000001</v>
      </c>
      <c r="L93" s="64">
        <v>0.9</v>
      </c>
      <c r="M93" s="64">
        <v>436.3</v>
      </c>
      <c r="N93" s="64">
        <v>226</v>
      </c>
      <c r="O93" s="64">
        <v>125.5</v>
      </c>
      <c r="P93" s="64">
        <v>100.4</v>
      </c>
      <c r="Q93" s="64">
        <v>210.3</v>
      </c>
      <c r="R93" s="64">
        <v>0</v>
      </c>
      <c r="S93" s="64">
        <v>-196.2</v>
      </c>
      <c r="T93" s="64">
        <v>30.4</v>
      </c>
      <c r="U93" s="144"/>
    </row>
    <row r="94" spans="1:21" x14ac:dyDescent="0.3">
      <c r="A94" s="63">
        <v>26299</v>
      </c>
      <c r="B94" s="64">
        <v>-99.8</v>
      </c>
      <c r="C94" s="64">
        <v>1059.5999999999999</v>
      </c>
      <c r="D94" s="64">
        <v>456.2</v>
      </c>
      <c r="E94" s="64">
        <v>601.19999999999993</v>
      </c>
      <c r="F94" s="64">
        <v>15</v>
      </c>
      <c r="G94" s="64">
        <v>17.8</v>
      </c>
      <c r="H94" s="64">
        <v>1159.3</v>
      </c>
      <c r="I94" s="64">
        <v>585.4</v>
      </c>
      <c r="J94" s="64">
        <v>420.1</v>
      </c>
      <c r="K94" s="64">
        <v>147.4</v>
      </c>
      <c r="L94" s="64">
        <v>6.3</v>
      </c>
      <c r="M94" s="64">
        <v>195.6</v>
      </c>
      <c r="N94" s="64">
        <v>345.9</v>
      </c>
      <c r="O94" s="64">
        <v>235.1</v>
      </c>
      <c r="P94" s="64">
        <v>110.8</v>
      </c>
      <c r="Q94" s="64">
        <v>-150.30000000000001</v>
      </c>
      <c r="R94" s="64">
        <v>39.200000000000003</v>
      </c>
      <c r="S94" s="64">
        <v>-35.5</v>
      </c>
      <c r="T94" s="64">
        <v>99.5</v>
      </c>
      <c r="U94" s="144"/>
    </row>
    <row r="95" spans="1:21" x14ac:dyDescent="0.3">
      <c r="A95" s="65">
        <v>26390</v>
      </c>
      <c r="B95" s="64">
        <v>-261.2</v>
      </c>
      <c r="C95" s="64">
        <v>1070.8</v>
      </c>
      <c r="D95" s="64">
        <v>388.2</v>
      </c>
      <c r="E95" s="64">
        <v>611.19999999999993</v>
      </c>
      <c r="F95" s="64">
        <v>19.3</v>
      </c>
      <c r="G95" s="64">
        <v>19.5</v>
      </c>
      <c r="H95" s="64">
        <v>1332</v>
      </c>
      <c r="I95" s="64">
        <v>670.5</v>
      </c>
      <c r="J95" s="64">
        <v>481.70000000000005</v>
      </c>
      <c r="K95" s="64">
        <v>175.9</v>
      </c>
      <c r="L95" s="64">
        <v>3.8</v>
      </c>
      <c r="M95" s="64">
        <v>202.5</v>
      </c>
      <c r="N95" s="64">
        <v>119.6</v>
      </c>
      <c r="O95" s="64">
        <v>-8.1</v>
      </c>
      <c r="P95" s="64">
        <v>127.7</v>
      </c>
      <c r="Q95" s="64">
        <v>82.9</v>
      </c>
      <c r="R95" s="64">
        <v>0</v>
      </c>
      <c r="S95" s="64">
        <v>222.2</v>
      </c>
      <c r="T95" s="64">
        <v>163.5</v>
      </c>
      <c r="U95" s="144"/>
    </row>
    <row r="96" spans="1:21" x14ac:dyDescent="0.3">
      <c r="A96" s="66">
        <v>26481</v>
      </c>
      <c r="B96" s="64">
        <v>-377.7</v>
      </c>
      <c r="C96" s="64">
        <v>1030.7</v>
      </c>
      <c r="D96" s="64">
        <v>375.9</v>
      </c>
      <c r="E96" s="64">
        <v>614.1</v>
      </c>
      <c r="F96" s="64">
        <v>20</v>
      </c>
      <c r="G96" s="64">
        <v>21.5</v>
      </c>
      <c r="H96" s="64">
        <v>1408.3</v>
      </c>
      <c r="I96" s="64">
        <v>740.8</v>
      </c>
      <c r="J96" s="64">
        <v>522.20000000000005</v>
      </c>
      <c r="K96" s="64">
        <v>143.80000000000001</v>
      </c>
      <c r="L96" s="64">
        <v>1.7</v>
      </c>
      <c r="M96" s="64">
        <v>-13.2</v>
      </c>
      <c r="N96" s="64">
        <v>187.4</v>
      </c>
      <c r="O96" s="64">
        <v>85.9</v>
      </c>
      <c r="P96" s="64">
        <v>101.5</v>
      </c>
      <c r="Q96" s="64">
        <v>-200.6</v>
      </c>
      <c r="R96" s="64">
        <v>0</v>
      </c>
      <c r="S96" s="64">
        <v>360.3</v>
      </c>
      <c r="T96" s="64">
        <v>-30.3</v>
      </c>
      <c r="U96" s="144"/>
    </row>
    <row r="97" spans="1:21" x14ac:dyDescent="0.3">
      <c r="A97" s="67">
        <v>26573</v>
      </c>
      <c r="B97" s="64">
        <v>-267.10000000000002</v>
      </c>
      <c r="C97" s="64">
        <v>1119.0999999999999</v>
      </c>
      <c r="D97" s="64">
        <v>446.1</v>
      </c>
      <c r="E97" s="64">
        <v>641.1</v>
      </c>
      <c r="F97" s="64">
        <v>18.899999999999999</v>
      </c>
      <c r="G97" s="64">
        <v>21</v>
      </c>
      <c r="H97" s="64">
        <v>1386.2</v>
      </c>
      <c r="I97" s="64">
        <v>765.4</v>
      </c>
      <c r="J97" s="64">
        <v>461.5</v>
      </c>
      <c r="K97" s="64">
        <v>158.5</v>
      </c>
      <c r="L97" s="64">
        <v>0.8</v>
      </c>
      <c r="M97" s="64">
        <v>47.3</v>
      </c>
      <c r="N97" s="64">
        <v>188.7</v>
      </c>
      <c r="O97" s="64">
        <v>98.5</v>
      </c>
      <c r="P97" s="64">
        <v>90.2</v>
      </c>
      <c r="Q97" s="64">
        <v>-141.4</v>
      </c>
      <c r="R97" s="64">
        <v>0</v>
      </c>
      <c r="S97" s="64">
        <v>251.7</v>
      </c>
      <c r="T97" s="64">
        <v>31.9</v>
      </c>
      <c r="U97" s="144"/>
    </row>
    <row r="98" spans="1:21" x14ac:dyDescent="0.3">
      <c r="A98" s="63">
        <v>26665</v>
      </c>
      <c r="B98" s="64">
        <v>-205.8</v>
      </c>
      <c r="C98" s="64">
        <v>1259.9000000000001</v>
      </c>
      <c r="D98" s="64">
        <v>511.2</v>
      </c>
      <c r="E98" s="64">
        <v>716.8</v>
      </c>
      <c r="F98" s="64">
        <v>35.700000000000003</v>
      </c>
      <c r="G98" s="64">
        <v>21</v>
      </c>
      <c r="H98" s="64">
        <v>1465.7</v>
      </c>
      <c r="I98" s="64">
        <v>814.6</v>
      </c>
      <c r="J98" s="64">
        <v>479.8</v>
      </c>
      <c r="K98" s="64">
        <v>162.1</v>
      </c>
      <c r="L98" s="64">
        <v>9.1</v>
      </c>
      <c r="M98" s="64">
        <v>312.10000000000002</v>
      </c>
      <c r="N98" s="64">
        <v>341.3</v>
      </c>
      <c r="O98" s="64">
        <v>213.7</v>
      </c>
      <c r="P98" s="64">
        <v>127.6</v>
      </c>
      <c r="Q98" s="64">
        <v>-29.2</v>
      </c>
      <c r="R98" s="64">
        <v>0</v>
      </c>
      <c r="S98" s="64">
        <v>-67.400000000000006</v>
      </c>
      <c r="T98" s="64">
        <v>38.9</v>
      </c>
      <c r="U98" s="144"/>
    </row>
    <row r="99" spans="1:21" x14ac:dyDescent="0.3">
      <c r="A99" s="65">
        <v>26755</v>
      </c>
      <c r="B99" s="64">
        <v>-329.5</v>
      </c>
      <c r="C99" s="64">
        <v>1328.9</v>
      </c>
      <c r="D99" s="64">
        <v>517.5</v>
      </c>
      <c r="E99" s="64">
        <v>796.10000000000014</v>
      </c>
      <c r="F99" s="64">
        <v>39.4</v>
      </c>
      <c r="G99" s="64">
        <v>22.2</v>
      </c>
      <c r="H99" s="64">
        <v>1658.3</v>
      </c>
      <c r="I99" s="64">
        <v>901.3</v>
      </c>
      <c r="J99" s="64">
        <v>548.70000000000005</v>
      </c>
      <c r="K99" s="64">
        <v>205.6</v>
      </c>
      <c r="L99" s="64">
        <v>2.6</v>
      </c>
      <c r="M99" s="64">
        <v>553.20000000000005</v>
      </c>
      <c r="N99" s="64">
        <v>321.3</v>
      </c>
      <c r="O99" s="64">
        <v>155.4</v>
      </c>
      <c r="P99" s="64">
        <v>165.9</v>
      </c>
      <c r="Q99" s="64">
        <v>231.9</v>
      </c>
      <c r="R99" s="64">
        <v>0</v>
      </c>
      <c r="S99" s="64">
        <v>-276.89999999999998</v>
      </c>
      <c r="T99" s="64">
        <v>-53.2</v>
      </c>
      <c r="U99" s="144"/>
    </row>
    <row r="100" spans="1:21" x14ac:dyDescent="0.3">
      <c r="A100" s="66">
        <v>26846</v>
      </c>
      <c r="B100" s="64">
        <v>-450.3</v>
      </c>
      <c r="C100" s="64">
        <v>1349.2</v>
      </c>
      <c r="D100" s="64">
        <v>446.4</v>
      </c>
      <c r="E100" s="64">
        <v>785.09999999999991</v>
      </c>
      <c r="F100" s="64">
        <v>43.3</v>
      </c>
      <c r="G100" s="64">
        <v>23.9</v>
      </c>
      <c r="H100" s="64">
        <v>1799.5</v>
      </c>
      <c r="I100" s="64">
        <v>998.4</v>
      </c>
      <c r="J100" s="64">
        <v>580.5</v>
      </c>
      <c r="K100" s="64">
        <v>216.8</v>
      </c>
      <c r="L100" s="64">
        <v>3.8</v>
      </c>
      <c r="M100" s="64">
        <v>580.1</v>
      </c>
      <c r="N100" s="64">
        <v>648.4</v>
      </c>
      <c r="O100" s="64">
        <v>509.9</v>
      </c>
      <c r="P100" s="64">
        <v>138.5</v>
      </c>
      <c r="Q100" s="64">
        <v>-68.3</v>
      </c>
      <c r="R100" s="64">
        <v>0</v>
      </c>
      <c r="S100" s="64">
        <v>-243.5</v>
      </c>
      <c r="T100" s="64">
        <v>-113.6</v>
      </c>
      <c r="U100" s="144"/>
    </row>
    <row r="101" spans="1:21" x14ac:dyDescent="0.3">
      <c r="A101" s="67">
        <v>26938</v>
      </c>
      <c r="B101" s="64">
        <v>-543.20000000000005</v>
      </c>
      <c r="C101" s="64">
        <v>1468</v>
      </c>
      <c r="D101" s="64">
        <v>596.5</v>
      </c>
      <c r="E101" s="64">
        <v>926.80000000000007</v>
      </c>
      <c r="F101" s="64">
        <v>42.2</v>
      </c>
      <c r="G101" s="64">
        <v>22.5</v>
      </c>
      <c r="H101" s="64">
        <v>2011.2</v>
      </c>
      <c r="I101" s="64">
        <v>1178.0999999999999</v>
      </c>
      <c r="J101" s="64">
        <v>601.5</v>
      </c>
      <c r="K101" s="64">
        <v>230.6</v>
      </c>
      <c r="L101" s="64">
        <v>0.9</v>
      </c>
      <c r="M101" s="64">
        <v>608.70000000000005</v>
      </c>
      <c r="N101" s="64">
        <v>554.70000000000005</v>
      </c>
      <c r="O101" s="64">
        <v>329.9</v>
      </c>
      <c r="P101" s="64">
        <v>224.8</v>
      </c>
      <c r="Q101" s="64">
        <v>54</v>
      </c>
      <c r="R101" s="64">
        <v>0</v>
      </c>
      <c r="S101" s="64">
        <v>184.7</v>
      </c>
      <c r="T101" s="64">
        <v>250.1</v>
      </c>
      <c r="U101" s="144"/>
    </row>
    <row r="102" spans="1:21" x14ac:dyDescent="0.3">
      <c r="A102" s="63">
        <v>27030</v>
      </c>
      <c r="B102" s="64">
        <v>-412.1</v>
      </c>
      <c r="C102" s="64">
        <v>1722.8</v>
      </c>
      <c r="D102" s="64">
        <v>675.6</v>
      </c>
      <c r="E102" s="64">
        <v>849.00000000000011</v>
      </c>
      <c r="F102" s="64">
        <v>48.6</v>
      </c>
      <c r="G102" s="64">
        <v>31.5</v>
      </c>
      <c r="H102" s="64">
        <v>2135</v>
      </c>
      <c r="I102" s="64">
        <v>1258.8</v>
      </c>
      <c r="J102" s="64">
        <v>612.19999999999993</v>
      </c>
      <c r="K102" s="64">
        <v>258.39999999999998</v>
      </c>
      <c r="L102" s="64">
        <v>5.5</v>
      </c>
      <c r="M102" s="64">
        <v>890.5</v>
      </c>
      <c r="N102" s="64">
        <v>523.6</v>
      </c>
      <c r="O102" s="64">
        <v>348.7</v>
      </c>
      <c r="P102" s="64">
        <v>174.9</v>
      </c>
      <c r="Q102" s="64">
        <v>366.9</v>
      </c>
      <c r="R102" s="64">
        <v>0</v>
      </c>
      <c r="S102" s="64">
        <v>-289.8</v>
      </c>
      <c r="T102" s="64">
        <v>188.5</v>
      </c>
      <c r="U102" s="144"/>
    </row>
    <row r="103" spans="1:21" x14ac:dyDescent="0.3">
      <c r="A103" s="65">
        <v>27120</v>
      </c>
      <c r="B103" s="64">
        <v>-811.9</v>
      </c>
      <c r="C103" s="64">
        <v>1674.9</v>
      </c>
      <c r="D103" s="64">
        <v>697.3</v>
      </c>
      <c r="E103" s="64">
        <v>863.7</v>
      </c>
      <c r="F103" s="64">
        <v>66.900000000000006</v>
      </c>
      <c r="G103" s="64">
        <v>35.4</v>
      </c>
      <c r="H103" s="64">
        <v>2486.6999999999998</v>
      </c>
      <c r="I103" s="64">
        <v>1544.4</v>
      </c>
      <c r="J103" s="64">
        <v>663.7</v>
      </c>
      <c r="K103" s="64">
        <v>274</v>
      </c>
      <c r="L103" s="64">
        <v>4.7</v>
      </c>
      <c r="M103" s="64">
        <v>925.3</v>
      </c>
      <c r="N103" s="64">
        <v>636.1</v>
      </c>
      <c r="O103" s="64">
        <v>463.8</v>
      </c>
      <c r="P103" s="64">
        <v>172.3</v>
      </c>
      <c r="Q103" s="64">
        <v>289.2</v>
      </c>
      <c r="R103" s="64">
        <v>0</v>
      </c>
      <c r="S103" s="64">
        <v>-119.2</v>
      </c>
      <c r="T103" s="64">
        <v>-5.9</v>
      </c>
      <c r="U103" s="144"/>
    </row>
    <row r="104" spans="1:21" x14ac:dyDescent="0.3">
      <c r="A104" s="66">
        <v>27211</v>
      </c>
      <c r="B104" s="64">
        <v>-927.3</v>
      </c>
      <c r="C104" s="64">
        <v>1633.6</v>
      </c>
      <c r="D104" s="64">
        <v>669.4</v>
      </c>
      <c r="E104" s="64">
        <v>870.80000000000007</v>
      </c>
      <c r="F104" s="64">
        <v>66.599999999999994</v>
      </c>
      <c r="G104" s="64">
        <v>35.700000000000003</v>
      </c>
      <c r="H104" s="64">
        <v>2560.9</v>
      </c>
      <c r="I104" s="64">
        <v>1531.5</v>
      </c>
      <c r="J104" s="64">
        <v>712.4</v>
      </c>
      <c r="K104" s="64">
        <v>311.8</v>
      </c>
      <c r="L104" s="64">
        <v>5.2</v>
      </c>
      <c r="M104" s="64">
        <v>993.4</v>
      </c>
      <c r="N104" s="64">
        <v>672.9</v>
      </c>
      <c r="O104" s="64">
        <v>525.70000000000005</v>
      </c>
      <c r="P104" s="64">
        <v>147.19999999999999</v>
      </c>
      <c r="Q104" s="64">
        <v>320.5</v>
      </c>
      <c r="R104" s="64">
        <v>0</v>
      </c>
      <c r="S104" s="64">
        <v>-242.4</v>
      </c>
      <c r="T104" s="64">
        <v>-176.3</v>
      </c>
      <c r="U104" s="144"/>
    </row>
    <row r="105" spans="1:21" x14ac:dyDescent="0.3">
      <c r="A105" s="67">
        <v>27303</v>
      </c>
      <c r="B105" s="64">
        <v>-1074.7</v>
      </c>
      <c r="C105" s="64">
        <v>1807.2</v>
      </c>
      <c r="D105" s="64">
        <v>810.9</v>
      </c>
      <c r="E105" s="64">
        <v>914.19999999999993</v>
      </c>
      <c r="F105" s="64">
        <v>52.3</v>
      </c>
      <c r="G105" s="64">
        <v>33.1</v>
      </c>
      <c r="H105" s="64">
        <v>2881.8</v>
      </c>
      <c r="I105" s="64">
        <v>1813.9</v>
      </c>
      <c r="J105" s="64">
        <v>747.1</v>
      </c>
      <c r="K105" s="64">
        <v>319.39999999999998</v>
      </c>
      <c r="L105" s="64">
        <v>1.4</v>
      </c>
      <c r="M105" s="64">
        <v>1013.3</v>
      </c>
      <c r="N105" s="64">
        <v>960.6</v>
      </c>
      <c r="O105" s="64">
        <v>736.5</v>
      </c>
      <c r="P105" s="64">
        <v>224.1</v>
      </c>
      <c r="Q105" s="64">
        <v>52.8</v>
      </c>
      <c r="R105" s="64">
        <v>0</v>
      </c>
      <c r="S105" s="64">
        <v>91.9</v>
      </c>
      <c r="T105" s="64">
        <v>30.6</v>
      </c>
      <c r="U105" s="144"/>
    </row>
    <row r="106" spans="1:21" x14ac:dyDescent="0.3">
      <c r="A106" s="63">
        <v>27395</v>
      </c>
      <c r="B106" s="64">
        <v>-884.4</v>
      </c>
      <c r="C106" s="64">
        <v>1687.4</v>
      </c>
      <c r="D106" s="64">
        <v>713.5</v>
      </c>
      <c r="E106" s="64">
        <v>894.4</v>
      </c>
      <c r="F106" s="64">
        <v>46.5</v>
      </c>
      <c r="G106" s="64">
        <v>36.299999999999997</v>
      </c>
      <c r="H106" s="64">
        <v>2571.8000000000002</v>
      </c>
      <c r="I106" s="64">
        <v>1464.2</v>
      </c>
      <c r="J106" s="64">
        <v>696.1</v>
      </c>
      <c r="K106" s="64">
        <v>403.4</v>
      </c>
      <c r="L106" s="64">
        <v>8.1</v>
      </c>
      <c r="M106" s="64">
        <v>1074.4000000000001</v>
      </c>
      <c r="N106" s="64">
        <v>562.5</v>
      </c>
      <c r="O106" s="64">
        <v>404.8</v>
      </c>
      <c r="P106" s="64">
        <v>157.69999999999999</v>
      </c>
      <c r="Q106" s="64">
        <v>511.8</v>
      </c>
      <c r="R106" s="64">
        <v>0</v>
      </c>
      <c r="S106" s="64">
        <v>-93.8</v>
      </c>
      <c r="T106" s="64">
        <v>96.2</v>
      </c>
      <c r="U106" s="144"/>
    </row>
    <row r="107" spans="1:21" x14ac:dyDescent="0.3">
      <c r="A107" s="65">
        <v>27485</v>
      </c>
      <c r="B107" s="64">
        <v>-1135.4000000000001</v>
      </c>
      <c r="C107" s="64">
        <v>1801.5</v>
      </c>
      <c r="D107" s="64">
        <v>811.5</v>
      </c>
      <c r="E107" s="64">
        <v>899.6</v>
      </c>
      <c r="F107" s="64">
        <v>46.3</v>
      </c>
      <c r="G107" s="64">
        <v>39.6</v>
      </c>
      <c r="H107" s="64">
        <v>2936.9</v>
      </c>
      <c r="I107" s="64">
        <v>1709.4</v>
      </c>
      <c r="J107" s="64">
        <v>761.1</v>
      </c>
      <c r="K107" s="64">
        <v>459.3</v>
      </c>
      <c r="L107" s="64">
        <v>7</v>
      </c>
      <c r="M107" s="64">
        <v>874.3</v>
      </c>
      <c r="N107" s="64">
        <v>838.4</v>
      </c>
      <c r="O107" s="64">
        <v>623.4</v>
      </c>
      <c r="P107" s="64">
        <v>214.9</v>
      </c>
      <c r="Q107" s="64">
        <v>35.9</v>
      </c>
      <c r="R107" s="64">
        <v>0</v>
      </c>
      <c r="S107" s="64">
        <v>165.2</v>
      </c>
      <c r="T107" s="64">
        <v>-95.9</v>
      </c>
      <c r="U107" s="144"/>
    </row>
    <row r="108" spans="1:21" x14ac:dyDescent="0.3">
      <c r="A108" s="66">
        <v>27576</v>
      </c>
      <c r="B108" s="64">
        <v>-1065.5999999999999</v>
      </c>
      <c r="C108" s="64">
        <v>1758.8</v>
      </c>
      <c r="D108" s="64">
        <v>728.8</v>
      </c>
      <c r="E108" s="64">
        <v>947.59999999999991</v>
      </c>
      <c r="F108" s="64">
        <v>47.5</v>
      </c>
      <c r="G108" s="64">
        <v>39.799999999999997</v>
      </c>
      <c r="H108" s="64">
        <v>2824.4</v>
      </c>
      <c r="I108" s="64">
        <v>1621.5</v>
      </c>
      <c r="J108" s="64">
        <v>842.1</v>
      </c>
      <c r="K108" s="64">
        <v>356.8</v>
      </c>
      <c r="L108" s="64">
        <v>4</v>
      </c>
      <c r="M108" s="64">
        <v>1705.4</v>
      </c>
      <c r="N108" s="64">
        <v>1145.0999999999999</v>
      </c>
      <c r="O108" s="64">
        <v>947</v>
      </c>
      <c r="P108" s="64">
        <v>198.1</v>
      </c>
      <c r="Q108" s="64">
        <v>560.29999999999995</v>
      </c>
      <c r="R108" s="64">
        <v>0</v>
      </c>
      <c r="S108" s="64">
        <v>-711.7</v>
      </c>
      <c r="T108" s="64">
        <v>-71.8</v>
      </c>
      <c r="U108" s="144"/>
    </row>
    <row r="109" spans="1:21" x14ac:dyDescent="0.3">
      <c r="A109" s="67">
        <v>27668</v>
      </c>
      <c r="B109" s="64">
        <v>-1357.2</v>
      </c>
      <c r="C109" s="64">
        <v>1887.1</v>
      </c>
      <c r="D109" s="64">
        <v>808.5</v>
      </c>
      <c r="E109" s="64">
        <v>1010.8000000000001</v>
      </c>
      <c r="F109" s="64">
        <v>46.6</v>
      </c>
      <c r="G109" s="64">
        <v>38.9</v>
      </c>
      <c r="H109" s="64">
        <v>3244.3</v>
      </c>
      <c r="I109" s="64">
        <v>1904.3</v>
      </c>
      <c r="J109" s="64">
        <v>911</v>
      </c>
      <c r="K109" s="64">
        <v>426.6</v>
      </c>
      <c r="L109" s="64">
        <v>2.2999999999999998</v>
      </c>
      <c r="M109" s="64">
        <v>1804.8</v>
      </c>
      <c r="N109" s="64">
        <v>1826.7</v>
      </c>
      <c r="O109" s="64">
        <v>1608</v>
      </c>
      <c r="P109" s="64">
        <v>218.7</v>
      </c>
      <c r="Q109" s="64">
        <v>-21.9</v>
      </c>
      <c r="R109" s="64">
        <v>0</v>
      </c>
      <c r="S109" s="64">
        <v>-211</v>
      </c>
      <c r="T109" s="64">
        <v>236.6</v>
      </c>
      <c r="U109" s="144"/>
    </row>
    <row r="110" spans="1:21" x14ac:dyDescent="0.3">
      <c r="A110" s="63">
        <v>27760</v>
      </c>
      <c r="B110" s="64">
        <v>-907.6</v>
      </c>
      <c r="C110" s="64">
        <v>1939.9</v>
      </c>
      <c r="D110" s="64">
        <v>811.5</v>
      </c>
      <c r="E110" s="64">
        <v>1056.4000000000001</v>
      </c>
      <c r="F110" s="64">
        <v>44.2</v>
      </c>
      <c r="G110" s="64">
        <v>39.9</v>
      </c>
      <c r="H110" s="64">
        <v>2847.6</v>
      </c>
      <c r="I110" s="64">
        <v>1496.4</v>
      </c>
      <c r="J110" s="64">
        <v>849.8</v>
      </c>
      <c r="K110" s="64">
        <v>492.3</v>
      </c>
      <c r="L110" s="64">
        <v>9.1</v>
      </c>
      <c r="M110" s="64">
        <v>1201</v>
      </c>
      <c r="N110" s="64">
        <v>1022.4</v>
      </c>
      <c r="O110" s="64">
        <v>767.2</v>
      </c>
      <c r="P110" s="64">
        <v>255.3</v>
      </c>
      <c r="Q110" s="64">
        <v>178.6</v>
      </c>
      <c r="R110" s="64">
        <v>0</v>
      </c>
      <c r="S110" s="64">
        <v>-337.8</v>
      </c>
      <c r="T110" s="64">
        <v>-44.4</v>
      </c>
      <c r="U110" s="144"/>
    </row>
    <row r="111" spans="1:21" x14ac:dyDescent="0.3">
      <c r="A111" s="65">
        <v>27851</v>
      </c>
      <c r="B111" s="64">
        <v>-1075.5999999999999</v>
      </c>
      <c r="C111" s="64">
        <v>2206.6</v>
      </c>
      <c r="D111" s="64">
        <v>1023.5</v>
      </c>
      <c r="E111" s="64">
        <v>1078.4000000000001</v>
      </c>
      <c r="F111" s="64">
        <v>46.1</v>
      </c>
      <c r="G111" s="64">
        <v>47.7</v>
      </c>
      <c r="H111" s="64">
        <v>3282.2</v>
      </c>
      <c r="I111" s="64">
        <v>1734.3</v>
      </c>
      <c r="J111" s="64">
        <v>992.30000000000007</v>
      </c>
      <c r="K111" s="64">
        <v>545.9</v>
      </c>
      <c r="L111" s="64">
        <v>9.6999999999999993</v>
      </c>
      <c r="M111" s="64">
        <v>1773.9</v>
      </c>
      <c r="N111" s="64">
        <v>1198.2</v>
      </c>
      <c r="O111" s="64">
        <v>942.3</v>
      </c>
      <c r="P111" s="64">
        <v>255.8</v>
      </c>
      <c r="Q111" s="64">
        <v>575.70000000000005</v>
      </c>
      <c r="R111" s="64">
        <v>0</v>
      </c>
      <c r="S111" s="64">
        <v>-1083.3</v>
      </c>
      <c r="T111" s="64">
        <v>-385</v>
      </c>
      <c r="U111" s="144"/>
    </row>
    <row r="112" spans="1:21" x14ac:dyDescent="0.3">
      <c r="A112" s="66">
        <v>27942</v>
      </c>
      <c r="B112" s="64">
        <v>-1079.7</v>
      </c>
      <c r="C112" s="64">
        <v>1939.2</v>
      </c>
      <c r="D112" s="64">
        <v>749.4</v>
      </c>
      <c r="E112" s="64">
        <v>1116.5</v>
      </c>
      <c r="F112" s="64">
        <v>41.9</v>
      </c>
      <c r="G112" s="64">
        <v>48</v>
      </c>
      <c r="H112" s="64">
        <v>3019</v>
      </c>
      <c r="I112" s="64">
        <v>1563.8</v>
      </c>
      <c r="J112" s="64">
        <v>984.09999999999991</v>
      </c>
      <c r="K112" s="64">
        <v>468.8</v>
      </c>
      <c r="L112" s="64">
        <v>2.2999999999999998</v>
      </c>
      <c r="M112" s="64">
        <v>836.7</v>
      </c>
      <c r="N112" s="64">
        <v>1039.8</v>
      </c>
      <c r="O112" s="64">
        <v>925.2</v>
      </c>
      <c r="P112" s="64">
        <v>114.6</v>
      </c>
      <c r="Q112" s="64">
        <v>-203.1</v>
      </c>
      <c r="R112" s="64">
        <v>0</v>
      </c>
      <c r="S112" s="64">
        <v>-410.5</v>
      </c>
      <c r="T112" s="64">
        <v>-653.5</v>
      </c>
      <c r="U112" s="144"/>
    </row>
    <row r="113" spans="1:21" x14ac:dyDescent="0.3">
      <c r="A113" s="67">
        <v>28034</v>
      </c>
      <c r="B113" s="64">
        <v>-620.4</v>
      </c>
      <c r="C113" s="64">
        <v>2191.4</v>
      </c>
      <c r="D113" s="64">
        <v>1071.0999999999999</v>
      </c>
      <c r="E113" s="64">
        <v>1014.5000000000001</v>
      </c>
      <c r="F113" s="64">
        <v>42.1</v>
      </c>
      <c r="G113" s="64">
        <v>41.5</v>
      </c>
      <c r="H113" s="64">
        <v>2811.8</v>
      </c>
      <c r="I113" s="64">
        <v>1505.4</v>
      </c>
      <c r="J113" s="64">
        <v>741.40000000000009</v>
      </c>
      <c r="K113" s="64">
        <v>563.5</v>
      </c>
      <c r="L113" s="64">
        <v>1.4</v>
      </c>
      <c r="M113" s="64">
        <v>1258.3</v>
      </c>
      <c r="N113" s="64">
        <v>1441.3</v>
      </c>
      <c r="O113" s="64">
        <v>1580</v>
      </c>
      <c r="P113" s="64">
        <v>-138.80000000000001</v>
      </c>
      <c r="Q113" s="64">
        <v>-182.9</v>
      </c>
      <c r="R113" s="64">
        <v>0</v>
      </c>
      <c r="S113" s="64">
        <v>-559</v>
      </c>
      <c r="T113" s="64">
        <v>79</v>
      </c>
      <c r="U113" s="144"/>
    </row>
    <row r="114" spans="1:21" x14ac:dyDescent="0.3">
      <c r="A114" s="63">
        <v>28126</v>
      </c>
      <c r="B114" s="64">
        <v>-20.7</v>
      </c>
      <c r="C114" s="64">
        <v>2359</v>
      </c>
      <c r="D114" s="64">
        <v>1255.4000000000001</v>
      </c>
      <c r="E114" s="64">
        <v>1012</v>
      </c>
      <c r="F114" s="64">
        <v>49.2</v>
      </c>
      <c r="G114" s="64">
        <v>43.8</v>
      </c>
      <c r="H114" s="64">
        <v>2379.6999999999998</v>
      </c>
      <c r="I114" s="64">
        <v>1214.8</v>
      </c>
      <c r="J114" s="64">
        <v>628.5</v>
      </c>
      <c r="K114" s="64">
        <v>530.4</v>
      </c>
      <c r="L114" s="64">
        <v>6.1</v>
      </c>
      <c r="M114" s="64">
        <v>-52</v>
      </c>
      <c r="N114" s="64">
        <v>284.60000000000002</v>
      </c>
      <c r="O114" s="64">
        <v>324.10000000000002</v>
      </c>
      <c r="P114" s="64">
        <v>-39.6</v>
      </c>
      <c r="Q114" s="64">
        <v>-336.5</v>
      </c>
      <c r="R114" s="64">
        <v>0</v>
      </c>
      <c r="S114" s="64">
        <v>282.8</v>
      </c>
      <c r="T114" s="64">
        <v>210.1</v>
      </c>
      <c r="U114" s="144"/>
    </row>
    <row r="115" spans="1:21" x14ac:dyDescent="0.3">
      <c r="A115" s="65">
        <v>28216</v>
      </c>
      <c r="B115" s="64">
        <v>-389.3</v>
      </c>
      <c r="C115" s="64">
        <v>2284.8000000000002</v>
      </c>
      <c r="D115" s="64">
        <v>1190.3</v>
      </c>
      <c r="E115" s="64">
        <v>985.69999999999993</v>
      </c>
      <c r="F115" s="64">
        <v>53.5</v>
      </c>
      <c r="G115" s="64">
        <v>49.1</v>
      </c>
      <c r="H115" s="64">
        <v>2674.1</v>
      </c>
      <c r="I115" s="64">
        <v>1422.4</v>
      </c>
      <c r="J115" s="64">
        <v>715</v>
      </c>
      <c r="K115" s="64">
        <v>523.1</v>
      </c>
      <c r="L115" s="64">
        <v>13.6</v>
      </c>
      <c r="M115" s="64">
        <v>941.4</v>
      </c>
      <c r="N115" s="64">
        <v>838.4</v>
      </c>
      <c r="O115" s="64">
        <v>770.8</v>
      </c>
      <c r="P115" s="64">
        <v>67.599999999999994</v>
      </c>
      <c r="Q115" s="64">
        <v>103</v>
      </c>
      <c r="R115" s="64">
        <v>0</v>
      </c>
      <c r="S115" s="64">
        <v>-378.7</v>
      </c>
      <c r="T115" s="64">
        <v>173.4</v>
      </c>
      <c r="U115" s="144"/>
    </row>
    <row r="116" spans="1:21" x14ac:dyDescent="0.3">
      <c r="A116" s="66">
        <v>28307</v>
      </c>
      <c r="B116" s="64">
        <v>-669.4</v>
      </c>
      <c r="C116" s="64">
        <v>2096.8000000000002</v>
      </c>
      <c r="D116" s="64">
        <v>971.8</v>
      </c>
      <c r="E116" s="64">
        <v>1023.5</v>
      </c>
      <c r="F116" s="64">
        <v>58</v>
      </c>
      <c r="G116" s="64">
        <v>51.2</v>
      </c>
      <c r="H116" s="64">
        <v>2766.2</v>
      </c>
      <c r="I116" s="64">
        <v>1479.8</v>
      </c>
      <c r="J116" s="64">
        <v>789.8</v>
      </c>
      <c r="K116" s="64">
        <v>494.6</v>
      </c>
      <c r="L116" s="64">
        <v>2</v>
      </c>
      <c r="M116" s="64">
        <v>722.5</v>
      </c>
      <c r="N116" s="64">
        <v>1104.3</v>
      </c>
      <c r="O116" s="64">
        <v>936.3</v>
      </c>
      <c r="P116" s="64">
        <v>168.1</v>
      </c>
      <c r="Q116" s="64">
        <v>-381.9</v>
      </c>
      <c r="R116" s="64">
        <v>0</v>
      </c>
      <c r="S116" s="64">
        <v>171.7</v>
      </c>
      <c r="T116" s="64">
        <v>224.8</v>
      </c>
      <c r="U116" s="144"/>
    </row>
    <row r="117" spans="1:21" x14ac:dyDescent="0.3">
      <c r="A117" s="67">
        <v>28399</v>
      </c>
      <c r="B117" s="64">
        <v>-520.20000000000005</v>
      </c>
      <c r="C117" s="64">
        <v>2433.4</v>
      </c>
      <c r="D117" s="64">
        <v>1232.2</v>
      </c>
      <c r="E117" s="64">
        <v>1098.5</v>
      </c>
      <c r="F117" s="64">
        <v>69.400000000000006</v>
      </c>
      <c r="G117" s="64">
        <v>49.6</v>
      </c>
      <c r="H117" s="64">
        <v>2953.6</v>
      </c>
      <c r="I117" s="64">
        <v>1587.5</v>
      </c>
      <c r="J117" s="64">
        <v>749.5</v>
      </c>
      <c r="K117" s="64">
        <v>615</v>
      </c>
      <c r="L117" s="64">
        <v>1.7</v>
      </c>
      <c r="M117" s="64">
        <v>665.1</v>
      </c>
      <c r="N117" s="64">
        <v>2045</v>
      </c>
      <c r="O117" s="64">
        <v>1841.1</v>
      </c>
      <c r="P117" s="64">
        <v>203.8</v>
      </c>
      <c r="Q117" s="64">
        <v>-1379.9</v>
      </c>
      <c r="R117" s="64">
        <v>0</v>
      </c>
      <c r="S117" s="64">
        <v>-96.1</v>
      </c>
      <c r="T117" s="64">
        <v>48.8</v>
      </c>
      <c r="U117" s="144"/>
    </row>
    <row r="118" spans="1:21" x14ac:dyDescent="0.3">
      <c r="A118" s="63">
        <v>28491</v>
      </c>
      <c r="B118" s="64">
        <v>-139.1</v>
      </c>
      <c r="C118" s="64">
        <v>2714.6</v>
      </c>
      <c r="D118" s="64">
        <v>1341</v>
      </c>
      <c r="E118" s="64">
        <v>1249.6999999999998</v>
      </c>
      <c r="F118" s="64">
        <v>87.7</v>
      </c>
      <c r="G118" s="64">
        <v>49.1</v>
      </c>
      <c r="H118" s="64">
        <v>2853.7</v>
      </c>
      <c r="I118" s="64">
        <v>1580.5</v>
      </c>
      <c r="J118" s="64">
        <v>761.3</v>
      </c>
      <c r="K118" s="64">
        <v>506.5</v>
      </c>
      <c r="L118" s="64">
        <v>5.5</v>
      </c>
      <c r="M118" s="64">
        <v>758.9</v>
      </c>
      <c r="N118" s="64">
        <v>928.3</v>
      </c>
      <c r="O118" s="64">
        <v>529.1</v>
      </c>
      <c r="P118" s="64">
        <v>399.2</v>
      </c>
      <c r="Q118" s="64">
        <v>-169.4</v>
      </c>
      <c r="R118" s="64">
        <v>0</v>
      </c>
      <c r="S118" s="64">
        <v>-464</v>
      </c>
      <c r="T118" s="64">
        <v>155.80000000000001</v>
      </c>
      <c r="U118" s="144"/>
    </row>
    <row r="119" spans="1:21" x14ac:dyDescent="0.3">
      <c r="A119" s="65">
        <v>28581</v>
      </c>
      <c r="B119" s="64">
        <v>-962.9</v>
      </c>
      <c r="C119" s="64">
        <v>2666.1</v>
      </c>
      <c r="D119" s="64">
        <v>1356.2</v>
      </c>
      <c r="E119" s="64">
        <v>1155.8999999999999</v>
      </c>
      <c r="F119" s="64">
        <v>87.9</v>
      </c>
      <c r="G119" s="64">
        <v>58</v>
      </c>
      <c r="H119" s="64">
        <v>3629.1</v>
      </c>
      <c r="I119" s="64">
        <v>2018.2</v>
      </c>
      <c r="J119" s="64">
        <v>849.4</v>
      </c>
      <c r="K119" s="64">
        <v>745.2</v>
      </c>
      <c r="L119" s="64">
        <v>16.2</v>
      </c>
      <c r="M119" s="64">
        <v>535.6</v>
      </c>
      <c r="N119" s="64">
        <v>194.3</v>
      </c>
      <c r="O119" s="64">
        <v>614.4</v>
      </c>
      <c r="P119" s="64">
        <v>-420</v>
      </c>
      <c r="Q119" s="64">
        <v>341.2</v>
      </c>
      <c r="R119" s="64">
        <v>0</v>
      </c>
      <c r="S119" s="64">
        <v>494.7</v>
      </c>
      <c r="T119" s="64">
        <v>67.3</v>
      </c>
      <c r="U119" s="144"/>
    </row>
    <row r="120" spans="1:21" x14ac:dyDescent="0.3">
      <c r="A120" s="66">
        <v>28672</v>
      </c>
      <c r="B120" s="64">
        <v>-779</v>
      </c>
      <c r="C120" s="64">
        <v>2845.7</v>
      </c>
      <c r="D120" s="64">
        <v>1472.7</v>
      </c>
      <c r="E120" s="64">
        <v>1226.0999999999999</v>
      </c>
      <c r="F120" s="64">
        <v>102.4</v>
      </c>
      <c r="G120" s="64">
        <v>61.2</v>
      </c>
      <c r="H120" s="64">
        <v>3624.7</v>
      </c>
      <c r="I120" s="64">
        <v>1996.5</v>
      </c>
      <c r="J120" s="64">
        <v>980.8</v>
      </c>
      <c r="K120" s="64">
        <v>641.9</v>
      </c>
      <c r="L120" s="64">
        <v>5.6</v>
      </c>
      <c r="M120" s="64">
        <v>614.4</v>
      </c>
      <c r="N120" s="64">
        <v>1545.4</v>
      </c>
      <c r="O120" s="64">
        <v>1660.2</v>
      </c>
      <c r="P120" s="64">
        <v>-114.8</v>
      </c>
      <c r="Q120" s="64">
        <v>-930.9</v>
      </c>
      <c r="R120" s="64">
        <v>0</v>
      </c>
      <c r="S120" s="64">
        <v>219.6</v>
      </c>
      <c r="T120" s="64">
        <v>55.1</v>
      </c>
      <c r="U120" s="144"/>
    </row>
    <row r="121" spans="1:21" x14ac:dyDescent="0.3">
      <c r="A121" s="67">
        <v>28764</v>
      </c>
      <c r="B121" s="64">
        <v>-812</v>
      </c>
      <c r="C121" s="64">
        <v>3426.6</v>
      </c>
      <c r="D121" s="64">
        <v>1893.3</v>
      </c>
      <c r="E121" s="64">
        <v>1370.3</v>
      </c>
      <c r="F121" s="64">
        <v>125.1</v>
      </c>
      <c r="G121" s="64">
        <v>57.4</v>
      </c>
      <c r="H121" s="64">
        <v>4238.6000000000004</v>
      </c>
      <c r="I121" s="64">
        <v>2322.1999999999998</v>
      </c>
      <c r="J121" s="64">
        <v>1022</v>
      </c>
      <c r="K121" s="64">
        <v>892.4</v>
      </c>
      <c r="L121" s="64">
        <v>2</v>
      </c>
      <c r="M121" s="64">
        <v>1348.2</v>
      </c>
      <c r="N121" s="64">
        <v>2024</v>
      </c>
      <c r="O121" s="64">
        <v>1259.5</v>
      </c>
      <c r="P121" s="64">
        <v>764.5</v>
      </c>
      <c r="Q121" s="64">
        <v>-675.8</v>
      </c>
      <c r="R121" s="64">
        <v>0</v>
      </c>
      <c r="S121" s="64">
        <v>-380.2</v>
      </c>
      <c r="T121" s="64">
        <v>156</v>
      </c>
      <c r="U121" s="144"/>
    </row>
    <row r="122" spans="1:21" x14ac:dyDescent="0.3">
      <c r="A122" s="63">
        <v>28856</v>
      </c>
      <c r="B122" s="64">
        <v>-543.29999999999995</v>
      </c>
      <c r="C122" s="64">
        <v>3722.1</v>
      </c>
      <c r="D122" s="64">
        <v>1979.9</v>
      </c>
      <c r="E122" s="64">
        <v>1529.9</v>
      </c>
      <c r="F122" s="64">
        <v>157.69999999999999</v>
      </c>
      <c r="G122" s="64">
        <v>55.9</v>
      </c>
      <c r="H122" s="64">
        <v>4265.3999999999996</v>
      </c>
      <c r="I122" s="64">
        <v>2430.6999999999998</v>
      </c>
      <c r="J122" s="64">
        <v>1049.9000000000001</v>
      </c>
      <c r="K122" s="64">
        <v>769.7</v>
      </c>
      <c r="L122" s="64">
        <v>15.2</v>
      </c>
      <c r="M122" s="64">
        <v>772.8</v>
      </c>
      <c r="N122" s="64">
        <v>1150.0999999999999</v>
      </c>
      <c r="O122" s="64">
        <v>1264.4000000000001</v>
      </c>
      <c r="P122" s="64">
        <v>-114.3</v>
      </c>
      <c r="Q122" s="64">
        <v>-377.3</v>
      </c>
      <c r="R122" s="64">
        <v>70</v>
      </c>
      <c r="S122" s="64">
        <v>-88.6</v>
      </c>
      <c r="T122" s="64">
        <v>210.9</v>
      </c>
      <c r="U122" s="144"/>
    </row>
    <row r="123" spans="1:21" x14ac:dyDescent="0.3">
      <c r="A123" s="65">
        <v>28946</v>
      </c>
      <c r="B123" s="64">
        <v>-1187.9000000000001</v>
      </c>
      <c r="C123" s="64">
        <v>3786.4</v>
      </c>
      <c r="D123" s="64">
        <v>2074.3000000000002</v>
      </c>
      <c r="E123" s="64">
        <v>1504.6000000000001</v>
      </c>
      <c r="F123" s="64">
        <v>152.30000000000001</v>
      </c>
      <c r="G123" s="64">
        <v>67.2</v>
      </c>
      <c r="H123" s="64">
        <v>4974.3</v>
      </c>
      <c r="I123" s="64">
        <v>2789.2</v>
      </c>
      <c r="J123" s="64">
        <v>1170.3000000000002</v>
      </c>
      <c r="K123" s="64">
        <v>1005.2</v>
      </c>
      <c r="L123" s="64">
        <v>9.5</v>
      </c>
      <c r="M123" s="64">
        <v>1325.8</v>
      </c>
      <c r="N123" s="64">
        <v>552.70000000000005</v>
      </c>
      <c r="O123" s="64">
        <v>77.3</v>
      </c>
      <c r="P123" s="64">
        <v>475.4</v>
      </c>
      <c r="Q123" s="64">
        <v>773.2</v>
      </c>
      <c r="R123" s="64">
        <v>0</v>
      </c>
      <c r="S123" s="64">
        <v>-41.1</v>
      </c>
      <c r="T123" s="64">
        <v>96.8</v>
      </c>
      <c r="U123" s="144"/>
    </row>
    <row r="124" spans="1:21" x14ac:dyDescent="0.3">
      <c r="A124" s="66">
        <v>29037</v>
      </c>
      <c r="B124" s="64">
        <v>-1650.3</v>
      </c>
      <c r="C124" s="64">
        <v>3944.6</v>
      </c>
      <c r="D124" s="64">
        <v>2096</v>
      </c>
      <c r="E124" s="64">
        <v>1625.5</v>
      </c>
      <c r="F124" s="64">
        <v>164.4</v>
      </c>
      <c r="G124" s="64">
        <v>69.099999999999994</v>
      </c>
      <c r="H124" s="64">
        <v>5594.9</v>
      </c>
      <c r="I124" s="64">
        <v>3116.3</v>
      </c>
      <c r="J124" s="64">
        <v>1388.1</v>
      </c>
      <c r="K124" s="64">
        <v>1086</v>
      </c>
      <c r="L124" s="64">
        <v>4.5</v>
      </c>
      <c r="M124" s="64">
        <v>1063.5</v>
      </c>
      <c r="N124" s="64">
        <v>1361.1</v>
      </c>
      <c r="O124" s="64">
        <v>636</v>
      </c>
      <c r="P124" s="64">
        <v>725.1</v>
      </c>
      <c r="Q124" s="64">
        <v>-297.60000000000002</v>
      </c>
      <c r="R124" s="64">
        <v>0</v>
      </c>
      <c r="S124" s="64">
        <v>537.6</v>
      </c>
      <c r="T124" s="64">
        <v>-49.2</v>
      </c>
      <c r="U124" s="144"/>
    </row>
    <row r="125" spans="1:21" x14ac:dyDescent="0.3">
      <c r="A125" s="67">
        <v>29129</v>
      </c>
      <c r="B125" s="64">
        <v>-1489</v>
      </c>
      <c r="C125" s="64">
        <v>4810.3999999999996</v>
      </c>
      <c r="D125" s="64">
        <v>2667.4</v>
      </c>
      <c r="E125" s="64">
        <v>1672.3999999999999</v>
      </c>
      <c r="F125" s="64">
        <v>220.5</v>
      </c>
      <c r="G125" s="64">
        <v>64.3</v>
      </c>
      <c r="H125" s="64">
        <v>6299.5</v>
      </c>
      <c r="I125" s="64">
        <v>3643.4</v>
      </c>
      <c r="J125" s="64">
        <v>1447.5</v>
      </c>
      <c r="K125" s="64">
        <v>1205.3</v>
      </c>
      <c r="L125" s="64">
        <v>3.3</v>
      </c>
      <c r="M125" s="64">
        <v>1371.2</v>
      </c>
      <c r="N125" s="64">
        <v>1527.2</v>
      </c>
      <c r="O125" s="64">
        <v>1169.0999999999999</v>
      </c>
      <c r="P125" s="64">
        <v>358.1</v>
      </c>
      <c r="Q125" s="64">
        <v>-156.1</v>
      </c>
      <c r="R125" s="64">
        <v>0</v>
      </c>
      <c r="S125" s="64">
        <v>278.3</v>
      </c>
      <c r="T125" s="64">
        <v>160.5</v>
      </c>
      <c r="U125" s="144"/>
    </row>
    <row r="126" spans="1:21" x14ac:dyDescent="0.3">
      <c r="A126" s="63">
        <v>29221</v>
      </c>
      <c r="B126" s="64">
        <v>-1335.579</v>
      </c>
      <c r="C126" s="64">
        <v>5810.9189999999999</v>
      </c>
      <c r="D126" s="64">
        <v>4016.123</v>
      </c>
      <c r="E126" s="64">
        <v>1229.9639999999999</v>
      </c>
      <c r="F126" s="64">
        <v>364.14</v>
      </c>
      <c r="G126" s="64">
        <v>200.69200000000001</v>
      </c>
      <c r="H126" s="64">
        <v>7146.4979999999996</v>
      </c>
      <c r="I126" s="64">
        <v>4152.3159999999998</v>
      </c>
      <c r="J126" s="64">
        <v>1336.421</v>
      </c>
      <c r="K126" s="64">
        <v>1625.847</v>
      </c>
      <c r="L126" s="64">
        <v>31.914000000000001</v>
      </c>
      <c r="M126" s="64">
        <v>2346.2294999999999</v>
      </c>
      <c r="N126" s="176" t="s">
        <v>3</v>
      </c>
      <c r="O126" s="176" t="s">
        <v>3</v>
      </c>
      <c r="P126" s="176" t="s">
        <v>3</v>
      </c>
      <c r="Q126" s="176" t="s">
        <v>3</v>
      </c>
      <c r="R126" s="176" t="s">
        <v>3</v>
      </c>
      <c r="S126" s="64">
        <v>-1018.4555</v>
      </c>
      <c r="T126" s="64">
        <v>158.99199999999999</v>
      </c>
      <c r="U126" s="64">
        <v>-166.797</v>
      </c>
    </row>
    <row r="127" spans="1:21" x14ac:dyDescent="0.3">
      <c r="A127" s="65">
        <v>29312</v>
      </c>
      <c r="B127" s="64">
        <v>-2554.38</v>
      </c>
      <c r="C127" s="64">
        <v>6059.9470000000001</v>
      </c>
      <c r="D127" s="64">
        <v>4427.1239999999998</v>
      </c>
      <c r="E127" s="64">
        <v>1075.3679999999999</v>
      </c>
      <c r="F127" s="64">
        <v>326.72699999999998</v>
      </c>
      <c r="G127" s="64">
        <v>230.72800000000001</v>
      </c>
      <c r="H127" s="64">
        <v>8614.3269999999993</v>
      </c>
      <c r="I127" s="64">
        <v>5032.7650000000003</v>
      </c>
      <c r="J127" s="64">
        <v>1556.886</v>
      </c>
      <c r="K127" s="64">
        <v>2021.835</v>
      </c>
      <c r="L127" s="64">
        <v>2.8410000000000002</v>
      </c>
      <c r="M127" s="64">
        <v>2670.7961</v>
      </c>
      <c r="N127" s="176" t="s">
        <v>3</v>
      </c>
      <c r="O127" s="176" t="s">
        <v>3</v>
      </c>
      <c r="P127" s="176" t="s">
        <v>3</v>
      </c>
      <c r="Q127" s="176" t="s">
        <v>3</v>
      </c>
      <c r="R127" s="176" t="s">
        <v>3</v>
      </c>
      <c r="S127" s="64">
        <v>98.390900000000002</v>
      </c>
      <c r="T127" s="64">
        <v>231.45500000000001</v>
      </c>
      <c r="U127" s="64">
        <v>-16.648</v>
      </c>
    </row>
    <row r="128" spans="1:21" x14ac:dyDescent="0.3">
      <c r="A128" s="66">
        <v>29403</v>
      </c>
      <c r="B128" s="64">
        <v>-3178.578</v>
      </c>
      <c r="C128" s="64">
        <v>6263.46</v>
      </c>
      <c r="D128" s="64">
        <v>4669.2169999999996</v>
      </c>
      <c r="E128" s="64">
        <v>1077.0519999999999</v>
      </c>
      <c r="F128" s="64">
        <v>286.13099999999997</v>
      </c>
      <c r="G128" s="64">
        <v>231.06</v>
      </c>
      <c r="H128" s="64">
        <v>9442.0380000000005</v>
      </c>
      <c r="I128" s="64">
        <v>5690.5969999999998</v>
      </c>
      <c r="J128" s="64">
        <v>1872.694</v>
      </c>
      <c r="K128" s="64">
        <v>1873.183</v>
      </c>
      <c r="L128" s="64">
        <v>5.5640000000000001</v>
      </c>
      <c r="M128" s="64">
        <v>3614.4083000000001</v>
      </c>
      <c r="N128" s="176" t="s">
        <v>3</v>
      </c>
      <c r="O128" s="176" t="s">
        <v>3</v>
      </c>
      <c r="P128" s="176" t="s">
        <v>3</v>
      </c>
      <c r="Q128" s="176" t="s">
        <v>3</v>
      </c>
      <c r="R128" s="176" t="s">
        <v>3</v>
      </c>
      <c r="S128" s="64">
        <v>-243.3663</v>
      </c>
      <c r="T128" s="64">
        <v>226.16200000000001</v>
      </c>
      <c r="U128" s="64">
        <v>-33.698</v>
      </c>
    </row>
    <row r="129" spans="1:21" x14ac:dyDescent="0.3">
      <c r="A129" s="67">
        <v>29495</v>
      </c>
      <c r="B129" s="64">
        <v>-3365.6080000000002</v>
      </c>
      <c r="C129" s="64">
        <v>6726.3459999999995</v>
      </c>
      <c r="D129" s="64">
        <v>4918.576</v>
      </c>
      <c r="E129" s="64">
        <v>1205.107</v>
      </c>
      <c r="F129" s="64">
        <v>399.58300000000003</v>
      </c>
      <c r="G129" s="64">
        <v>203.08</v>
      </c>
      <c r="H129" s="64">
        <v>10091.954</v>
      </c>
      <c r="I129" s="64">
        <v>6213.6819999999998</v>
      </c>
      <c r="J129" s="64">
        <v>1881.74</v>
      </c>
      <c r="K129" s="64">
        <v>1992.7270000000001</v>
      </c>
      <c r="L129" s="64">
        <v>3.8050000000000002</v>
      </c>
      <c r="M129" s="64">
        <v>2643.076102</v>
      </c>
      <c r="N129" s="176" t="s">
        <v>3</v>
      </c>
      <c r="O129" s="176" t="s">
        <v>3</v>
      </c>
      <c r="P129" s="176" t="s">
        <v>3</v>
      </c>
      <c r="Q129" s="176" t="s">
        <v>3</v>
      </c>
      <c r="R129" s="176" t="s">
        <v>3</v>
      </c>
      <c r="S129" s="64">
        <v>1021.245898</v>
      </c>
      <c r="T129" s="64">
        <v>299.5</v>
      </c>
      <c r="U129" s="64">
        <v>-0.78600000000000003</v>
      </c>
    </row>
    <row r="130" spans="1:21" x14ac:dyDescent="0.3">
      <c r="A130" s="63">
        <v>29587</v>
      </c>
      <c r="B130" s="64">
        <v>-2584.6880000000001</v>
      </c>
      <c r="C130" s="64">
        <v>8156.3370000000004</v>
      </c>
      <c r="D130" s="64">
        <v>6190.6959999999999</v>
      </c>
      <c r="E130" s="64">
        <v>1283.895</v>
      </c>
      <c r="F130" s="64">
        <v>432.61900000000003</v>
      </c>
      <c r="G130" s="64">
        <v>249.12700000000001</v>
      </c>
      <c r="H130" s="64">
        <v>10741.025</v>
      </c>
      <c r="I130" s="64">
        <v>6600.8209999999999</v>
      </c>
      <c r="J130" s="64">
        <v>1809.9010000000001</v>
      </c>
      <c r="K130" s="64">
        <v>2294.502</v>
      </c>
      <c r="L130" s="64">
        <v>35.801000000000002</v>
      </c>
      <c r="M130" s="64">
        <v>2643.8449999999998</v>
      </c>
      <c r="N130" s="176" t="s">
        <v>3</v>
      </c>
      <c r="O130" s="176" t="s">
        <v>3</v>
      </c>
      <c r="P130" s="176" t="s">
        <v>3</v>
      </c>
      <c r="Q130" s="176" t="s">
        <v>3</v>
      </c>
      <c r="R130" s="176" t="s">
        <v>3</v>
      </c>
      <c r="S130" s="64">
        <v>154.84100000000001</v>
      </c>
      <c r="T130" s="64">
        <v>267.05799999999999</v>
      </c>
      <c r="U130" s="64">
        <v>-53.06</v>
      </c>
    </row>
    <row r="131" spans="1:21" x14ac:dyDescent="0.3">
      <c r="A131" s="65">
        <v>29677</v>
      </c>
      <c r="B131" s="64">
        <v>-3877.5050000000001</v>
      </c>
      <c r="C131" s="64">
        <v>8132.1059999999998</v>
      </c>
      <c r="D131" s="64">
        <v>6189.1750000000002</v>
      </c>
      <c r="E131" s="64">
        <v>1212.8710000000001</v>
      </c>
      <c r="F131" s="64">
        <v>446.91</v>
      </c>
      <c r="G131" s="64">
        <v>283.14999999999998</v>
      </c>
      <c r="H131" s="64">
        <v>12009.611000000001</v>
      </c>
      <c r="I131" s="64">
        <v>6993.3440000000001</v>
      </c>
      <c r="J131" s="64">
        <v>2067.5149999999999</v>
      </c>
      <c r="K131" s="64">
        <v>2941.8040000000001</v>
      </c>
      <c r="L131" s="64">
        <v>6.9480000000000004</v>
      </c>
      <c r="M131" s="64">
        <v>6508.2150000000001</v>
      </c>
      <c r="N131" s="176" t="s">
        <v>3</v>
      </c>
      <c r="O131" s="176" t="s">
        <v>3</v>
      </c>
      <c r="P131" s="176" t="s">
        <v>3</v>
      </c>
      <c r="Q131" s="176" t="s">
        <v>3</v>
      </c>
      <c r="R131" s="176" t="s">
        <v>3</v>
      </c>
      <c r="S131" s="64">
        <v>-3183.94</v>
      </c>
      <c r="T131" s="64">
        <v>-562.08000000000004</v>
      </c>
      <c r="U131" s="64">
        <v>8.85</v>
      </c>
    </row>
    <row r="132" spans="1:21" x14ac:dyDescent="0.3">
      <c r="A132" s="66">
        <v>29768</v>
      </c>
      <c r="B132" s="64">
        <v>-5078.6080000000002</v>
      </c>
      <c r="C132" s="64">
        <v>6988.6189999999997</v>
      </c>
      <c r="D132" s="64">
        <v>5031.2529999999997</v>
      </c>
      <c r="E132" s="64">
        <v>1197.6769999999999</v>
      </c>
      <c r="F132" s="64">
        <v>476.40600000000001</v>
      </c>
      <c r="G132" s="64">
        <v>283.28300000000002</v>
      </c>
      <c r="H132" s="64">
        <v>12067.227000000001</v>
      </c>
      <c r="I132" s="64">
        <v>6617.7749999999996</v>
      </c>
      <c r="J132" s="64">
        <v>2364.4209999999998</v>
      </c>
      <c r="K132" s="64">
        <v>3076.4830000000002</v>
      </c>
      <c r="L132" s="64">
        <v>8.548</v>
      </c>
      <c r="M132" s="64">
        <v>7455.6549999999997</v>
      </c>
      <c r="N132" s="176" t="s">
        <v>3</v>
      </c>
      <c r="O132" s="176" t="s">
        <v>3</v>
      </c>
      <c r="P132" s="176" t="s">
        <v>3</v>
      </c>
      <c r="Q132" s="176" t="s">
        <v>3</v>
      </c>
      <c r="R132" s="176" t="s">
        <v>3</v>
      </c>
      <c r="S132" s="64">
        <v>-2127.4250000000002</v>
      </c>
      <c r="T132" s="64">
        <v>244.36099999999999</v>
      </c>
      <c r="U132" s="64">
        <v>5.2610000000000001</v>
      </c>
    </row>
    <row r="133" spans="1:21" x14ac:dyDescent="0.3">
      <c r="A133" s="67">
        <v>29860</v>
      </c>
      <c r="B133" s="64">
        <v>-4699.78</v>
      </c>
      <c r="C133" s="64">
        <v>7834.4290000000001</v>
      </c>
      <c r="D133" s="64">
        <v>5896.2160000000003</v>
      </c>
      <c r="E133" s="64">
        <v>1276.433</v>
      </c>
      <c r="F133" s="64">
        <v>412.38499999999999</v>
      </c>
      <c r="G133" s="64">
        <v>249.39500000000001</v>
      </c>
      <c r="H133" s="64">
        <v>12534.209000000001</v>
      </c>
      <c r="I133" s="64">
        <v>6972.2889999999998</v>
      </c>
      <c r="J133" s="64">
        <v>2460.0340000000001</v>
      </c>
      <c r="K133" s="64">
        <v>3095.9720000000002</v>
      </c>
      <c r="L133" s="64">
        <v>5.9139999999999997</v>
      </c>
      <c r="M133" s="64">
        <v>10008.614</v>
      </c>
      <c r="N133" s="176" t="s">
        <v>3</v>
      </c>
      <c r="O133" s="176" t="s">
        <v>3</v>
      </c>
      <c r="P133" s="176" t="s">
        <v>3</v>
      </c>
      <c r="Q133" s="176" t="s">
        <v>3</v>
      </c>
      <c r="R133" s="176" t="s">
        <v>3</v>
      </c>
      <c r="S133" s="64">
        <v>-4064.547</v>
      </c>
      <c r="T133" s="64">
        <v>1082.0350000000001</v>
      </c>
      <c r="U133" s="64">
        <v>162.25200000000001</v>
      </c>
    </row>
    <row r="134" spans="1:21" x14ac:dyDescent="0.3">
      <c r="A134" s="63">
        <v>29952</v>
      </c>
      <c r="B134" s="64">
        <v>-4093.6</v>
      </c>
      <c r="C134" s="64">
        <v>7018.2539999999999</v>
      </c>
      <c r="D134" s="64">
        <v>5161.55</v>
      </c>
      <c r="E134" s="64">
        <v>1098.021</v>
      </c>
      <c r="F134" s="64">
        <v>478.83199999999999</v>
      </c>
      <c r="G134" s="64">
        <v>279.851</v>
      </c>
      <c r="H134" s="64">
        <v>11111.853999999999</v>
      </c>
      <c r="I134" s="64">
        <v>5783.1369999999997</v>
      </c>
      <c r="J134" s="64">
        <v>1646.095</v>
      </c>
      <c r="K134" s="64">
        <v>3663.0390000000002</v>
      </c>
      <c r="L134" s="64">
        <v>19.582999999999998</v>
      </c>
      <c r="M134" s="64">
        <v>2613.9929999999999</v>
      </c>
      <c r="N134" s="176" t="s">
        <v>3</v>
      </c>
      <c r="O134" s="176" t="s">
        <v>3</v>
      </c>
      <c r="P134" s="176" t="s">
        <v>3</v>
      </c>
      <c r="Q134" s="176" t="s">
        <v>3</v>
      </c>
      <c r="R134" s="176" t="s">
        <v>3</v>
      </c>
      <c r="S134" s="64">
        <v>-83.521000000000001</v>
      </c>
      <c r="T134" s="64">
        <v>-1702.971</v>
      </c>
      <c r="U134" s="64">
        <v>139.84299999999999</v>
      </c>
    </row>
    <row r="135" spans="1:21" x14ac:dyDescent="0.3">
      <c r="A135" s="65">
        <v>30042</v>
      </c>
      <c r="B135" s="64">
        <v>-2523.6669999999999</v>
      </c>
      <c r="C135" s="64">
        <v>7708.6980000000003</v>
      </c>
      <c r="D135" s="64">
        <v>5873.0510000000004</v>
      </c>
      <c r="E135" s="64">
        <v>1017.455</v>
      </c>
      <c r="F135" s="64">
        <v>516.98199999999997</v>
      </c>
      <c r="G135" s="64">
        <v>301.20999999999998</v>
      </c>
      <c r="H135" s="64">
        <v>10232.365</v>
      </c>
      <c r="I135" s="64">
        <v>4799.3230000000003</v>
      </c>
      <c r="J135" s="64">
        <v>1658.5619999999999</v>
      </c>
      <c r="K135" s="64">
        <v>3767.4670000000001</v>
      </c>
      <c r="L135" s="64">
        <v>7.0129999999999999</v>
      </c>
      <c r="M135" s="64">
        <v>3178.0210000000002</v>
      </c>
      <c r="N135" s="176" t="s">
        <v>3</v>
      </c>
      <c r="O135" s="176" t="s">
        <v>3</v>
      </c>
      <c r="P135" s="176" t="s">
        <v>3</v>
      </c>
      <c r="Q135" s="176" t="s">
        <v>3</v>
      </c>
      <c r="R135" s="176" t="s">
        <v>3</v>
      </c>
      <c r="S135" s="64">
        <v>-1790.874</v>
      </c>
      <c r="T135" s="64">
        <v>-1170.7059999999999</v>
      </c>
      <c r="U135" s="64">
        <v>34.186</v>
      </c>
    </row>
    <row r="136" spans="1:21" x14ac:dyDescent="0.3">
      <c r="A136" s="66">
        <v>30133</v>
      </c>
      <c r="B136" s="64">
        <v>-375.05900000000003</v>
      </c>
      <c r="C136" s="64">
        <v>8038.1450000000004</v>
      </c>
      <c r="D136" s="64">
        <v>6329.6679999999997</v>
      </c>
      <c r="E136" s="64">
        <v>1014.931</v>
      </c>
      <c r="F136" s="64">
        <v>415.238</v>
      </c>
      <c r="G136" s="64">
        <v>278.30799999999999</v>
      </c>
      <c r="H136" s="64">
        <v>8413.2039999999997</v>
      </c>
      <c r="I136" s="64">
        <v>3741.4059999999999</v>
      </c>
      <c r="J136" s="64">
        <v>1542.855</v>
      </c>
      <c r="K136" s="64">
        <v>3127.4940000000001</v>
      </c>
      <c r="L136" s="64">
        <v>1.4490000000000001</v>
      </c>
      <c r="M136" s="64">
        <v>2978.2449999999999</v>
      </c>
      <c r="N136" s="176" t="s">
        <v>3</v>
      </c>
      <c r="O136" s="176" t="s">
        <v>3</v>
      </c>
      <c r="P136" s="176" t="s">
        <v>3</v>
      </c>
      <c r="Q136" s="176" t="s">
        <v>3</v>
      </c>
      <c r="R136" s="176" t="s">
        <v>3</v>
      </c>
      <c r="S136" s="64">
        <v>-3019.134</v>
      </c>
      <c r="T136" s="64">
        <v>-205.26300000000001</v>
      </c>
      <c r="U136" s="64">
        <v>-210.685</v>
      </c>
    </row>
    <row r="137" spans="1:21" x14ac:dyDescent="0.3">
      <c r="A137" s="67">
        <v>30225</v>
      </c>
      <c r="B137" s="64">
        <v>1102.2049999999999</v>
      </c>
      <c r="C137" s="64">
        <v>8206.9549999999999</v>
      </c>
      <c r="D137" s="64">
        <v>6690.9449999999997</v>
      </c>
      <c r="E137" s="64">
        <v>999.745</v>
      </c>
      <c r="F137" s="64">
        <v>311.41000000000003</v>
      </c>
      <c r="G137" s="64">
        <v>204.85499999999999</v>
      </c>
      <c r="H137" s="64">
        <v>7104.75</v>
      </c>
      <c r="I137" s="64">
        <v>2686.768</v>
      </c>
      <c r="J137" s="64">
        <v>1387.587</v>
      </c>
      <c r="K137" s="64">
        <v>3029.4380000000001</v>
      </c>
      <c r="L137" s="64">
        <v>0.95699999999999996</v>
      </c>
      <c r="M137" s="64">
        <v>1207.3409999999999</v>
      </c>
      <c r="N137" s="176" t="s">
        <v>3</v>
      </c>
      <c r="O137" s="176" t="s">
        <v>3</v>
      </c>
      <c r="P137" s="176" t="s">
        <v>3</v>
      </c>
      <c r="Q137" s="176" t="s">
        <v>3</v>
      </c>
      <c r="R137" s="176" t="s">
        <v>3</v>
      </c>
      <c r="S137" s="64">
        <v>-2512.1729999999998</v>
      </c>
      <c r="T137" s="64">
        <v>-123.86199999999999</v>
      </c>
      <c r="U137" s="64">
        <v>-78.765000000000001</v>
      </c>
    </row>
    <row r="138" spans="1:21" x14ac:dyDescent="0.3">
      <c r="A138" s="63">
        <v>30317</v>
      </c>
      <c r="B138" s="64">
        <v>1638.3530000000001</v>
      </c>
      <c r="C138" s="64">
        <v>7546.8329999999996</v>
      </c>
      <c r="D138" s="64">
        <v>5913.8329999999996</v>
      </c>
      <c r="E138" s="64">
        <v>1019.962</v>
      </c>
      <c r="F138" s="64">
        <v>359.84699999999998</v>
      </c>
      <c r="G138" s="64">
        <v>253.191</v>
      </c>
      <c r="H138" s="64">
        <v>5908.48</v>
      </c>
      <c r="I138" s="64">
        <v>2347.8139999999999</v>
      </c>
      <c r="J138" s="64">
        <v>981.04</v>
      </c>
      <c r="K138" s="64">
        <v>2565.6080000000002</v>
      </c>
      <c r="L138" s="64">
        <v>14.018000000000001</v>
      </c>
      <c r="M138" s="64">
        <v>1197.058</v>
      </c>
      <c r="N138" s="176" t="s">
        <v>3</v>
      </c>
      <c r="O138" s="176" t="s">
        <v>3</v>
      </c>
      <c r="P138" s="176" t="s">
        <v>3</v>
      </c>
      <c r="Q138" s="176" t="s">
        <v>3</v>
      </c>
      <c r="R138" s="176" t="s">
        <v>3</v>
      </c>
      <c r="S138" s="64">
        <v>-1584.3219999999999</v>
      </c>
      <c r="T138" s="64">
        <v>1261.6410000000001</v>
      </c>
      <c r="U138" s="64">
        <v>-10.552</v>
      </c>
    </row>
    <row r="139" spans="1:21" x14ac:dyDescent="0.3">
      <c r="A139" s="65">
        <v>30407</v>
      </c>
      <c r="B139" s="64">
        <v>1409.0719999999999</v>
      </c>
      <c r="C139" s="64">
        <v>8115.7489999999998</v>
      </c>
      <c r="D139" s="64">
        <v>6443.857</v>
      </c>
      <c r="E139" s="64">
        <v>958.67399999999998</v>
      </c>
      <c r="F139" s="64">
        <v>387.096</v>
      </c>
      <c r="G139" s="64">
        <v>326.12200000000001</v>
      </c>
      <c r="H139" s="64">
        <v>6706.6769999999997</v>
      </c>
      <c r="I139" s="64">
        <v>3127.3609999999999</v>
      </c>
      <c r="J139" s="64">
        <v>1011.332</v>
      </c>
      <c r="K139" s="64">
        <v>2558.308</v>
      </c>
      <c r="L139" s="64">
        <v>9.6760000000000002</v>
      </c>
      <c r="M139" s="64">
        <v>-1017.726</v>
      </c>
      <c r="N139" s="176" t="s">
        <v>3</v>
      </c>
      <c r="O139" s="176" t="s">
        <v>3</v>
      </c>
      <c r="P139" s="176" t="s">
        <v>3</v>
      </c>
      <c r="Q139" s="176" t="s">
        <v>3</v>
      </c>
      <c r="R139" s="176" t="s">
        <v>3</v>
      </c>
      <c r="S139" s="64">
        <v>98.081000000000003</v>
      </c>
      <c r="T139" s="64">
        <v>541.00599999999997</v>
      </c>
      <c r="U139" s="64">
        <v>-51.579000000000001</v>
      </c>
    </row>
    <row r="140" spans="1:21" x14ac:dyDescent="0.3">
      <c r="A140" s="66">
        <v>30498</v>
      </c>
      <c r="B140" s="64">
        <v>1034.3040000000001</v>
      </c>
      <c r="C140" s="64">
        <v>8270.07</v>
      </c>
      <c r="D140" s="64">
        <v>6525.3990000000003</v>
      </c>
      <c r="E140" s="64">
        <v>960.16399999999999</v>
      </c>
      <c r="F140" s="64">
        <v>456.55399999999997</v>
      </c>
      <c r="G140" s="64">
        <v>327.95299999999997</v>
      </c>
      <c r="H140" s="64">
        <v>7235.7659999999996</v>
      </c>
      <c r="I140" s="64">
        <v>3254.1219999999998</v>
      </c>
      <c r="J140" s="64">
        <v>1229.5940000000001</v>
      </c>
      <c r="K140" s="64">
        <v>2744.6669999999999</v>
      </c>
      <c r="L140" s="64">
        <v>7.383</v>
      </c>
      <c r="M140" s="64">
        <v>-263.166</v>
      </c>
      <c r="N140" s="176" t="s">
        <v>3</v>
      </c>
      <c r="O140" s="176" t="s">
        <v>3</v>
      </c>
      <c r="P140" s="176" t="s">
        <v>3</v>
      </c>
      <c r="Q140" s="176" t="s">
        <v>3</v>
      </c>
      <c r="R140" s="176" t="s">
        <v>3</v>
      </c>
      <c r="S140" s="64">
        <v>-231.934</v>
      </c>
      <c r="T140" s="64">
        <v>540.00699999999995</v>
      </c>
      <c r="U140" s="64">
        <v>-0.80300000000000005</v>
      </c>
    </row>
    <row r="141" spans="1:21" x14ac:dyDescent="0.3">
      <c r="A141" s="67">
        <v>30590</v>
      </c>
      <c r="B141" s="64">
        <v>1777.9010000000001</v>
      </c>
      <c r="C141" s="64">
        <v>8995.99</v>
      </c>
      <c r="D141" s="64">
        <v>7070.0479999999998</v>
      </c>
      <c r="E141" s="64">
        <v>1146.6659999999999</v>
      </c>
      <c r="F141" s="64">
        <v>489.41</v>
      </c>
      <c r="G141" s="64">
        <v>289.86599999999999</v>
      </c>
      <c r="H141" s="64">
        <v>7218.0889999999999</v>
      </c>
      <c r="I141" s="64">
        <v>3118.9839999999999</v>
      </c>
      <c r="J141" s="64">
        <v>1339.375</v>
      </c>
      <c r="K141" s="64">
        <v>2759.451</v>
      </c>
      <c r="L141" s="64">
        <v>0.27900000000000003</v>
      </c>
      <c r="M141" s="64">
        <v>423.096</v>
      </c>
      <c r="N141" s="176" t="s">
        <v>3</v>
      </c>
      <c r="O141" s="176" t="s">
        <v>3</v>
      </c>
      <c r="P141" s="176" t="s">
        <v>3</v>
      </c>
      <c r="Q141" s="176" t="s">
        <v>3</v>
      </c>
      <c r="R141" s="176" t="s">
        <v>3</v>
      </c>
      <c r="S141" s="64">
        <v>-1362.7159999999999</v>
      </c>
      <c r="T141" s="64">
        <v>758.20299999999997</v>
      </c>
      <c r="U141" s="64">
        <v>80.078000000000003</v>
      </c>
    </row>
    <row r="142" spans="1:21" x14ac:dyDescent="0.3">
      <c r="A142" s="63">
        <v>30682</v>
      </c>
      <c r="B142" s="64">
        <v>2173.7379999999998</v>
      </c>
      <c r="C142" s="64">
        <v>9768.8819999999996</v>
      </c>
      <c r="D142" s="64">
        <v>7590.0240000000003</v>
      </c>
      <c r="E142" s="64">
        <v>1309.01</v>
      </c>
      <c r="F142" s="64">
        <v>560.37300000000005</v>
      </c>
      <c r="G142" s="64">
        <v>309.47500000000002</v>
      </c>
      <c r="H142" s="64">
        <v>7595.1440000000002</v>
      </c>
      <c r="I142" s="64">
        <v>3487.1219999999998</v>
      </c>
      <c r="J142" s="64">
        <v>1143.941</v>
      </c>
      <c r="K142" s="64">
        <v>2954.4789999999998</v>
      </c>
      <c r="L142" s="64">
        <v>9.6020000000000003</v>
      </c>
      <c r="M142" s="64">
        <v>9.0190000000000001</v>
      </c>
      <c r="N142" s="176" t="s">
        <v>3</v>
      </c>
      <c r="O142" s="176" t="s">
        <v>3</v>
      </c>
      <c r="P142" s="176" t="s">
        <v>3</v>
      </c>
      <c r="Q142" s="176" t="s">
        <v>3</v>
      </c>
      <c r="R142" s="176" t="s">
        <v>3</v>
      </c>
      <c r="S142" s="64">
        <v>-1381.8409999999999</v>
      </c>
      <c r="T142" s="64">
        <v>862.48500000000001</v>
      </c>
      <c r="U142" s="64">
        <v>-61.569000000000003</v>
      </c>
    </row>
    <row r="143" spans="1:21" x14ac:dyDescent="0.3">
      <c r="A143" s="65">
        <v>30773</v>
      </c>
      <c r="B143" s="64">
        <v>1244.0229999999999</v>
      </c>
      <c r="C143" s="64">
        <v>9502.0650000000005</v>
      </c>
      <c r="D143" s="64">
        <v>7300.5129999999999</v>
      </c>
      <c r="E143" s="64">
        <v>1186.3869999999999</v>
      </c>
      <c r="F143" s="64">
        <v>649.07500000000005</v>
      </c>
      <c r="G143" s="64">
        <v>366.09</v>
      </c>
      <c r="H143" s="64">
        <v>8258.0419999999995</v>
      </c>
      <c r="I143" s="64">
        <v>3792.7669999999998</v>
      </c>
      <c r="J143" s="64">
        <v>1260.876</v>
      </c>
      <c r="K143" s="64">
        <v>3195.8049999999998</v>
      </c>
      <c r="L143" s="64">
        <v>8.5939999999999994</v>
      </c>
      <c r="M143" s="64">
        <v>240.32900000000001</v>
      </c>
      <c r="N143" s="176" t="s">
        <v>3</v>
      </c>
      <c r="O143" s="176" t="s">
        <v>3</v>
      </c>
      <c r="P143" s="176" t="s">
        <v>3</v>
      </c>
      <c r="Q143" s="176" t="s">
        <v>3</v>
      </c>
      <c r="R143" s="176" t="s">
        <v>3</v>
      </c>
      <c r="S143" s="64">
        <v>-128.334</v>
      </c>
      <c r="T143" s="64">
        <v>1307.5999999999999</v>
      </c>
      <c r="U143" s="64">
        <v>48.417999999999999</v>
      </c>
    </row>
    <row r="144" spans="1:21" x14ac:dyDescent="0.3">
      <c r="A144" s="66">
        <v>30864</v>
      </c>
      <c r="B144" s="64">
        <v>291.238</v>
      </c>
      <c r="C144" s="64">
        <v>9288.2080000000005</v>
      </c>
      <c r="D144" s="64">
        <v>7138.23</v>
      </c>
      <c r="E144" s="64">
        <v>1055.8119999999999</v>
      </c>
      <c r="F144" s="64">
        <v>722.88300000000004</v>
      </c>
      <c r="G144" s="64">
        <v>371.28300000000002</v>
      </c>
      <c r="H144" s="64">
        <v>8996.9699999999993</v>
      </c>
      <c r="I144" s="64">
        <v>4327.8019999999997</v>
      </c>
      <c r="J144" s="64">
        <v>1330.8330000000001</v>
      </c>
      <c r="K144" s="64">
        <v>3333.433</v>
      </c>
      <c r="L144" s="64">
        <v>4.9020000000000001</v>
      </c>
      <c r="M144" s="64">
        <v>839.29</v>
      </c>
      <c r="N144" s="176" t="s">
        <v>3</v>
      </c>
      <c r="O144" s="176" t="s">
        <v>3</v>
      </c>
      <c r="P144" s="176" t="s">
        <v>3</v>
      </c>
      <c r="Q144" s="176" t="s">
        <v>3</v>
      </c>
      <c r="R144" s="176" t="s">
        <v>3</v>
      </c>
      <c r="S144" s="64">
        <v>-199.75899999999999</v>
      </c>
      <c r="T144" s="64">
        <v>861.7</v>
      </c>
      <c r="U144" s="64">
        <v>69.069000000000003</v>
      </c>
    </row>
    <row r="145" spans="1:21" x14ac:dyDescent="0.3">
      <c r="A145" s="67">
        <v>30956</v>
      </c>
      <c r="B145" s="64">
        <v>474.28100000000001</v>
      </c>
      <c r="C145" s="64">
        <v>9271.3529999999992</v>
      </c>
      <c r="D145" s="64">
        <v>7071.585</v>
      </c>
      <c r="E145" s="64">
        <v>1286.18</v>
      </c>
      <c r="F145" s="64">
        <v>584.30799999999999</v>
      </c>
      <c r="G145" s="64">
        <v>329.28</v>
      </c>
      <c r="H145" s="64">
        <v>8797.0720000000001</v>
      </c>
      <c r="I145" s="64">
        <v>4308.5069999999996</v>
      </c>
      <c r="J145" s="64">
        <v>1559.8530000000001</v>
      </c>
      <c r="K145" s="64">
        <v>2928.712</v>
      </c>
      <c r="L145" s="64">
        <v>0</v>
      </c>
      <c r="M145" s="64">
        <v>217.18100000000001</v>
      </c>
      <c r="N145" s="176" t="s">
        <v>3</v>
      </c>
      <c r="O145" s="176" t="s">
        <v>3</v>
      </c>
      <c r="P145" s="176" t="s">
        <v>3</v>
      </c>
      <c r="Q145" s="176" t="s">
        <v>3</v>
      </c>
      <c r="R145" s="176" t="s">
        <v>3</v>
      </c>
      <c r="S145" s="64">
        <v>-426.08300000000003</v>
      </c>
      <c r="T145" s="64">
        <v>169.1</v>
      </c>
      <c r="U145" s="64">
        <v>96.278999999999996</v>
      </c>
    </row>
    <row r="146" spans="1:21" x14ac:dyDescent="0.3">
      <c r="A146" s="63">
        <v>31048</v>
      </c>
      <c r="B146" s="64">
        <v>174.5</v>
      </c>
      <c r="C146" s="64">
        <v>9245.2189999999991</v>
      </c>
      <c r="D146" s="64">
        <v>6929.6310000000003</v>
      </c>
      <c r="E146" s="64">
        <v>1375.6679999999999</v>
      </c>
      <c r="F146" s="64">
        <v>597.56500000000005</v>
      </c>
      <c r="G146" s="64">
        <v>342.35500000000002</v>
      </c>
      <c r="H146" s="64">
        <v>9070.7189999999991</v>
      </c>
      <c r="I146" s="64">
        <v>4505.8530000000001</v>
      </c>
      <c r="J146" s="64">
        <v>1383.1389999999999</v>
      </c>
      <c r="K146" s="64">
        <v>3180.6849999999999</v>
      </c>
      <c r="L146" s="64">
        <v>1.042</v>
      </c>
      <c r="M146" s="64">
        <v>-118.922</v>
      </c>
      <c r="N146" s="176" t="s">
        <v>3</v>
      </c>
      <c r="O146" s="176" t="s">
        <v>3</v>
      </c>
      <c r="P146" s="176" t="s">
        <v>3</v>
      </c>
      <c r="Q146" s="176" t="s">
        <v>3</v>
      </c>
      <c r="R146" s="176" t="s">
        <v>3</v>
      </c>
      <c r="S146" s="64">
        <v>-514.19200000000001</v>
      </c>
      <c r="T146" s="64">
        <v>-403.7</v>
      </c>
      <c r="U146" s="64">
        <v>-54.914000000000001</v>
      </c>
    </row>
    <row r="147" spans="1:21" x14ac:dyDescent="0.3">
      <c r="A147" s="65">
        <v>31138</v>
      </c>
      <c r="B147" s="64">
        <v>-522.21299999999997</v>
      </c>
      <c r="C147" s="64">
        <v>8379.0630000000001</v>
      </c>
      <c r="D147" s="64">
        <v>6226.2039999999997</v>
      </c>
      <c r="E147" s="64">
        <v>1165.788</v>
      </c>
      <c r="F147" s="64">
        <v>587.077</v>
      </c>
      <c r="G147" s="64">
        <v>399.99400000000003</v>
      </c>
      <c r="H147" s="64">
        <v>8901.2759999999998</v>
      </c>
      <c r="I147" s="64">
        <v>4696.0959999999995</v>
      </c>
      <c r="J147" s="64">
        <v>1399.27</v>
      </c>
      <c r="K147" s="64">
        <v>2785.183</v>
      </c>
      <c r="L147" s="64">
        <v>20.727</v>
      </c>
      <c r="M147" s="64">
        <v>819.851</v>
      </c>
      <c r="N147" s="176" t="s">
        <v>3</v>
      </c>
      <c r="O147" s="176" t="s">
        <v>3</v>
      </c>
      <c r="P147" s="176" t="s">
        <v>3</v>
      </c>
      <c r="Q147" s="176" t="s">
        <v>3</v>
      </c>
      <c r="R147" s="176" t="s">
        <v>3</v>
      </c>
      <c r="S147" s="64">
        <v>-1061.6189999999999</v>
      </c>
      <c r="T147" s="64">
        <v>-771.3</v>
      </c>
      <c r="U147" s="64">
        <v>7.319</v>
      </c>
    </row>
    <row r="148" spans="1:21" x14ac:dyDescent="0.3">
      <c r="A148" s="66">
        <v>31229</v>
      </c>
      <c r="B148" s="64">
        <v>314.09100000000001</v>
      </c>
      <c r="C148" s="64">
        <v>9110.3389999999999</v>
      </c>
      <c r="D148" s="64">
        <v>6656.9449999999997</v>
      </c>
      <c r="E148" s="64">
        <v>1002.148</v>
      </c>
      <c r="F148" s="64">
        <v>551.16600000000005</v>
      </c>
      <c r="G148" s="64">
        <v>900.08</v>
      </c>
      <c r="H148" s="64">
        <v>8796.2479999999996</v>
      </c>
      <c r="I148" s="64">
        <v>4598.3900000000003</v>
      </c>
      <c r="J148" s="64">
        <v>1467.855</v>
      </c>
      <c r="K148" s="64">
        <v>2725.8820000000001</v>
      </c>
      <c r="L148" s="64">
        <v>4.1210000000000004</v>
      </c>
      <c r="M148" s="64">
        <v>-849.29300000000001</v>
      </c>
      <c r="N148" s="176" t="s">
        <v>3</v>
      </c>
      <c r="O148" s="176" t="s">
        <v>3</v>
      </c>
      <c r="P148" s="176" t="s">
        <v>3</v>
      </c>
      <c r="Q148" s="176" t="s">
        <v>3</v>
      </c>
      <c r="R148" s="176" t="s">
        <v>3</v>
      </c>
      <c r="S148" s="64">
        <v>-661.80799999999999</v>
      </c>
      <c r="T148" s="64">
        <v>-1169.8</v>
      </c>
      <c r="U148" s="64">
        <v>-27.21</v>
      </c>
    </row>
    <row r="149" spans="1:21" x14ac:dyDescent="0.3">
      <c r="A149" s="67">
        <v>31321</v>
      </c>
      <c r="B149" s="64">
        <v>833.14599999999996</v>
      </c>
      <c r="C149" s="64">
        <v>9124.2800000000007</v>
      </c>
      <c r="D149" s="64">
        <v>6944.5140000000001</v>
      </c>
      <c r="E149" s="64">
        <v>1266.452</v>
      </c>
      <c r="F149" s="64">
        <v>551.78</v>
      </c>
      <c r="G149" s="64">
        <v>361.53399999999999</v>
      </c>
      <c r="H149" s="64">
        <v>8291.134</v>
      </c>
      <c r="I149" s="64">
        <v>4558.7579999999998</v>
      </c>
      <c r="J149" s="64">
        <v>1312.097</v>
      </c>
      <c r="K149" s="64">
        <v>2417.9</v>
      </c>
      <c r="L149" s="64">
        <v>2.379</v>
      </c>
      <c r="M149" s="64">
        <v>-168.054</v>
      </c>
      <c r="N149" s="176" t="s">
        <v>3</v>
      </c>
      <c r="O149" s="176" t="s">
        <v>3</v>
      </c>
      <c r="P149" s="176" t="s">
        <v>3</v>
      </c>
      <c r="Q149" s="176" t="s">
        <v>3</v>
      </c>
      <c r="R149" s="176" t="s">
        <v>3</v>
      </c>
      <c r="S149" s="64">
        <v>-668.98</v>
      </c>
      <c r="T149" s="64">
        <v>16.399999999999999</v>
      </c>
      <c r="U149" s="64">
        <v>-20.288</v>
      </c>
    </row>
    <row r="150" spans="1:21" x14ac:dyDescent="0.3">
      <c r="A150" s="63">
        <v>31413</v>
      </c>
      <c r="B150" s="64">
        <v>-399.709</v>
      </c>
      <c r="C150" s="64">
        <v>7517.3339999999998</v>
      </c>
      <c r="D150" s="64">
        <v>5383.9930000000004</v>
      </c>
      <c r="E150" s="64">
        <v>1195.075</v>
      </c>
      <c r="F150" s="64">
        <v>569.15</v>
      </c>
      <c r="G150" s="64">
        <v>369.11599999999999</v>
      </c>
      <c r="H150" s="64">
        <v>7917.0429999999997</v>
      </c>
      <c r="I150" s="64">
        <v>4217.5240000000003</v>
      </c>
      <c r="J150" s="64">
        <v>1233.123</v>
      </c>
      <c r="K150" s="64">
        <v>2463.8440000000001</v>
      </c>
      <c r="L150" s="64">
        <v>2.552</v>
      </c>
      <c r="M150" s="64">
        <v>856.99099999999999</v>
      </c>
      <c r="N150" s="176" t="s">
        <v>3</v>
      </c>
      <c r="O150" s="176" t="s">
        <v>3</v>
      </c>
      <c r="P150" s="176" t="s">
        <v>3</v>
      </c>
      <c r="Q150" s="176" t="s">
        <v>3</v>
      </c>
      <c r="R150" s="176" t="s">
        <v>3</v>
      </c>
      <c r="S150" s="64">
        <v>-327.88200000000001</v>
      </c>
      <c r="T150" s="64">
        <v>188.7</v>
      </c>
      <c r="U150" s="64">
        <v>-59.3</v>
      </c>
    </row>
    <row r="151" spans="1:21" x14ac:dyDescent="0.3">
      <c r="A151" s="65">
        <v>31503</v>
      </c>
      <c r="B151" s="64">
        <v>-851.91899999999998</v>
      </c>
      <c r="C151" s="64">
        <v>7342.0929999999998</v>
      </c>
      <c r="D151" s="64">
        <v>5322.3190000000004</v>
      </c>
      <c r="E151" s="64">
        <v>1098.8789999999999</v>
      </c>
      <c r="F151" s="64">
        <v>502.83800000000002</v>
      </c>
      <c r="G151" s="64">
        <v>418.05700000000002</v>
      </c>
      <c r="H151" s="64">
        <v>8194.0120000000006</v>
      </c>
      <c r="I151" s="64">
        <v>4520.3320000000003</v>
      </c>
      <c r="J151" s="64">
        <v>1232.643</v>
      </c>
      <c r="K151" s="64">
        <v>2430.7510000000002</v>
      </c>
      <c r="L151" s="64">
        <v>10.286</v>
      </c>
      <c r="M151" s="64">
        <v>254.77600000000001</v>
      </c>
      <c r="N151" s="176" t="s">
        <v>3</v>
      </c>
      <c r="O151" s="176" t="s">
        <v>3</v>
      </c>
      <c r="P151" s="176" t="s">
        <v>3</v>
      </c>
      <c r="Q151" s="176" t="s">
        <v>3</v>
      </c>
      <c r="R151" s="176" t="s">
        <v>3</v>
      </c>
      <c r="S151" s="64">
        <v>-1082.596</v>
      </c>
      <c r="T151" s="64">
        <v>-1549.8</v>
      </c>
      <c r="U151" s="64">
        <v>-129.93899999999999</v>
      </c>
    </row>
    <row r="152" spans="1:21" x14ac:dyDescent="0.3">
      <c r="A152" s="66">
        <v>31594</v>
      </c>
      <c r="B152" s="64">
        <v>-633.86199999999997</v>
      </c>
      <c r="C152" s="64">
        <v>7024.9650000000001</v>
      </c>
      <c r="D152" s="64">
        <v>5093.0680000000002</v>
      </c>
      <c r="E152" s="64">
        <v>1086.9469999999999</v>
      </c>
      <c r="F152" s="64">
        <v>432.41800000000001</v>
      </c>
      <c r="G152" s="64">
        <v>412.53199999999998</v>
      </c>
      <c r="H152" s="64">
        <v>7658.8270000000002</v>
      </c>
      <c r="I152" s="64">
        <v>4019.7730000000001</v>
      </c>
      <c r="J152" s="64">
        <v>1351.8969999999999</v>
      </c>
      <c r="K152" s="64">
        <v>2286.529</v>
      </c>
      <c r="L152" s="64">
        <v>0.628</v>
      </c>
      <c r="M152" s="64">
        <v>621.96199999999999</v>
      </c>
      <c r="N152" s="176" t="s">
        <v>3</v>
      </c>
      <c r="O152" s="176" t="s">
        <v>3</v>
      </c>
      <c r="P152" s="176" t="s">
        <v>3</v>
      </c>
      <c r="Q152" s="176" t="s">
        <v>3</v>
      </c>
      <c r="R152" s="176" t="s">
        <v>3</v>
      </c>
      <c r="S152" s="64">
        <v>-50.863999999999997</v>
      </c>
      <c r="T152" s="64">
        <v>72.099999999999994</v>
      </c>
      <c r="U152" s="64">
        <v>-134.864</v>
      </c>
    </row>
    <row r="153" spans="1:21" x14ac:dyDescent="0.3">
      <c r="A153" s="67">
        <v>31686</v>
      </c>
      <c r="B153" s="64">
        <v>512.00099999999998</v>
      </c>
      <c r="C153" s="64">
        <v>8043.4679999999998</v>
      </c>
      <c r="D153" s="64">
        <v>6004.2179999999998</v>
      </c>
      <c r="E153" s="64">
        <v>1218.982</v>
      </c>
      <c r="F153" s="64">
        <v>445.46300000000002</v>
      </c>
      <c r="G153" s="64">
        <v>374.80500000000001</v>
      </c>
      <c r="H153" s="64">
        <v>7531.4669999999996</v>
      </c>
      <c r="I153" s="64">
        <v>4026.2640000000001</v>
      </c>
      <c r="J153" s="64">
        <v>1408.2080000000001</v>
      </c>
      <c r="K153" s="64">
        <v>2095.7310000000002</v>
      </c>
      <c r="L153" s="64">
        <v>1.264</v>
      </c>
      <c r="M153" s="64">
        <v>981.80399999999997</v>
      </c>
      <c r="N153" s="176" t="s">
        <v>3</v>
      </c>
      <c r="O153" s="176" t="s">
        <v>3</v>
      </c>
      <c r="P153" s="176" t="s">
        <v>3</v>
      </c>
      <c r="Q153" s="176" t="s">
        <v>3</v>
      </c>
      <c r="R153" s="176" t="s">
        <v>3</v>
      </c>
      <c r="S153" s="64">
        <v>722.09199999999998</v>
      </c>
      <c r="T153" s="64">
        <v>2274</v>
      </c>
      <c r="U153" s="64">
        <v>-58.103000000000002</v>
      </c>
    </row>
    <row r="154" spans="1:21" x14ac:dyDescent="0.3">
      <c r="A154" s="63">
        <v>31778</v>
      </c>
      <c r="B154" s="64">
        <v>1378.653</v>
      </c>
      <c r="C154" s="64">
        <v>8720.3799999999992</v>
      </c>
      <c r="D154" s="64">
        <v>6423.1869999999999</v>
      </c>
      <c r="E154" s="64">
        <v>1429.8520000000001</v>
      </c>
      <c r="F154" s="64">
        <v>477.98599999999999</v>
      </c>
      <c r="G154" s="64">
        <v>389.35500000000002</v>
      </c>
      <c r="H154" s="64">
        <v>7341.7269999999999</v>
      </c>
      <c r="I154" s="64">
        <v>4153.098</v>
      </c>
      <c r="J154" s="64">
        <v>1156.405</v>
      </c>
      <c r="K154" s="64">
        <v>2032.1759999999999</v>
      </c>
      <c r="L154" s="64">
        <v>4.8000000000000001E-2</v>
      </c>
      <c r="M154" s="64">
        <v>-573.34199999999998</v>
      </c>
      <c r="N154" s="176" t="s">
        <v>3</v>
      </c>
      <c r="O154" s="176" t="s">
        <v>3</v>
      </c>
      <c r="P154" s="176" t="s">
        <v>3</v>
      </c>
      <c r="Q154" s="176" t="s">
        <v>3</v>
      </c>
      <c r="R154" s="176" t="s">
        <v>3</v>
      </c>
      <c r="S154" s="64">
        <v>1201.289</v>
      </c>
      <c r="T154" s="64">
        <v>2171.9</v>
      </c>
      <c r="U154" s="64">
        <v>-165.3</v>
      </c>
    </row>
    <row r="155" spans="1:21" x14ac:dyDescent="0.3">
      <c r="A155" s="65">
        <v>31868</v>
      </c>
      <c r="B155" s="64">
        <v>1522.7</v>
      </c>
      <c r="C155" s="64">
        <v>9548.5110000000004</v>
      </c>
      <c r="D155" s="64">
        <v>7017.0829999999996</v>
      </c>
      <c r="E155" s="64">
        <v>1313.7190000000001</v>
      </c>
      <c r="F155" s="64">
        <v>587.02099999999996</v>
      </c>
      <c r="G155" s="64">
        <v>630.68799999999999</v>
      </c>
      <c r="H155" s="64">
        <v>8025.8109999999997</v>
      </c>
      <c r="I155" s="64">
        <v>4488.2309999999998</v>
      </c>
      <c r="J155" s="64">
        <v>1279.9680000000001</v>
      </c>
      <c r="K155" s="64">
        <v>2248.9679999999998</v>
      </c>
      <c r="L155" s="64">
        <v>8.6440000000000001</v>
      </c>
      <c r="M155" s="64">
        <v>3387.1909999999998</v>
      </c>
      <c r="N155" s="176" t="s">
        <v>3</v>
      </c>
      <c r="O155" s="176" t="s">
        <v>3</v>
      </c>
      <c r="P155" s="176" t="s">
        <v>3</v>
      </c>
      <c r="Q155" s="176" t="s">
        <v>3</v>
      </c>
      <c r="R155" s="176" t="s">
        <v>3</v>
      </c>
      <c r="S155" s="64">
        <v>-61.191000000000003</v>
      </c>
      <c r="T155" s="64">
        <v>4837.1000000000004</v>
      </c>
      <c r="U155" s="64">
        <v>11.6</v>
      </c>
    </row>
    <row r="156" spans="1:21" x14ac:dyDescent="0.3">
      <c r="A156" s="66">
        <v>31959</v>
      </c>
      <c r="B156" s="64">
        <v>530.80799999999999</v>
      </c>
      <c r="C156" s="64">
        <v>9402.5069999999996</v>
      </c>
      <c r="D156" s="64">
        <v>7016.7489999999998</v>
      </c>
      <c r="E156" s="64">
        <v>1285.0909999999999</v>
      </c>
      <c r="F156" s="64">
        <v>630.41999999999996</v>
      </c>
      <c r="G156" s="64">
        <v>470.24700000000001</v>
      </c>
      <c r="H156" s="64">
        <v>8871.6990000000005</v>
      </c>
      <c r="I156" s="64">
        <v>5056.0370000000003</v>
      </c>
      <c r="J156" s="64">
        <v>1487.518</v>
      </c>
      <c r="K156" s="64">
        <v>2322.8719999999998</v>
      </c>
      <c r="L156" s="64">
        <v>5.2720000000000002</v>
      </c>
      <c r="M156" s="64">
        <v>-1738.674</v>
      </c>
      <c r="N156" s="176" t="s">
        <v>3</v>
      </c>
      <c r="O156" s="176" t="s">
        <v>3</v>
      </c>
      <c r="P156" s="176" t="s">
        <v>3</v>
      </c>
      <c r="Q156" s="176" t="s">
        <v>3</v>
      </c>
      <c r="R156" s="176" t="s">
        <v>3</v>
      </c>
      <c r="S156" s="64">
        <v>2009.4659999999999</v>
      </c>
      <c r="T156" s="64">
        <v>796.4</v>
      </c>
      <c r="U156" s="64">
        <v>5.2</v>
      </c>
    </row>
    <row r="157" spans="1:21" x14ac:dyDescent="0.3">
      <c r="A157" s="67">
        <v>32051</v>
      </c>
      <c r="B157" s="64">
        <v>806.90899999999999</v>
      </c>
      <c r="C157" s="64">
        <v>9697.0370000000003</v>
      </c>
      <c r="D157" s="64">
        <v>7142.4979999999996</v>
      </c>
      <c r="E157" s="64">
        <v>1422.1679999999999</v>
      </c>
      <c r="F157" s="64">
        <v>705.56600000000003</v>
      </c>
      <c r="G157" s="64">
        <v>426.80500000000001</v>
      </c>
      <c r="H157" s="64">
        <v>8890.1280000000006</v>
      </c>
      <c r="I157" s="64">
        <v>5115.0600000000004</v>
      </c>
      <c r="J157" s="64">
        <v>1484.1959999999999</v>
      </c>
      <c r="K157" s="64">
        <v>2286.6759999999999</v>
      </c>
      <c r="L157" s="64">
        <v>4.1959999999999997</v>
      </c>
      <c r="M157" s="64">
        <v>-2317.1039999999998</v>
      </c>
      <c r="N157" s="176" t="s">
        <v>3</v>
      </c>
      <c r="O157" s="176" t="s">
        <v>3</v>
      </c>
      <c r="P157" s="176" t="s">
        <v>3</v>
      </c>
      <c r="Q157" s="176" t="s">
        <v>3</v>
      </c>
      <c r="R157" s="176" t="s">
        <v>3</v>
      </c>
      <c r="S157" s="64">
        <v>-46.305</v>
      </c>
      <c r="T157" s="64">
        <v>-881</v>
      </c>
      <c r="U157" s="64">
        <v>-675.5</v>
      </c>
    </row>
    <row r="158" spans="1:21" x14ac:dyDescent="0.3">
      <c r="A158" s="63">
        <v>32143</v>
      </c>
      <c r="B158" s="64">
        <v>759.18</v>
      </c>
      <c r="C158" s="64">
        <v>10339.174000000001</v>
      </c>
      <c r="D158" s="64">
        <v>7423.3549999999996</v>
      </c>
      <c r="E158" s="64">
        <v>1687.4939999999999</v>
      </c>
      <c r="F158" s="64">
        <v>702.11500000000001</v>
      </c>
      <c r="G158" s="64">
        <v>526.21</v>
      </c>
      <c r="H158" s="64">
        <v>9579.9940000000006</v>
      </c>
      <c r="I158" s="64">
        <v>5744.41</v>
      </c>
      <c r="J158" s="64">
        <v>1325.944</v>
      </c>
      <c r="K158" s="64">
        <v>2509.0219999999999</v>
      </c>
      <c r="L158" s="64">
        <v>0.61799999999999999</v>
      </c>
      <c r="M158" s="64">
        <v>80.028000000000006</v>
      </c>
      <c r="N158" s="176" t="s">
        <v>3</v>
      </c>
      <c r="O158" s="176" t="s">
        <v>3</v>
      </c>
      <c r="P158" s="176" t="s">
        <v>3</v>
      </c>
      <c r="Q158" s="176" t="s">
        <v>3</v>
      </c>
      <c r="R158" s="176" t="s">
        <v>3</v>
      </c>
      <c r="S158" s="64">
        <v>1373.492</v>
      </c>
      <c r="T158" s="64">
        <v>2080.1999999999998</v>
      </c>
      <c r="U158" s="64">
        <v>132.5</v>
      </c>
    </row>
    <row r="159" spans="1:21" x14ac:dyDescent="0.3">
      <c r="A159" s="65">
        <v>32234</v>
      </c>
      <c r="B159" s="64">
        <v>36.39</v>
      </c>
      <c r="C159" s="64">
        <v>10749.374</v>
      </c>
      <c r="D159" s="64">
        <v>7922.5739999999996</v>
      </c>
      <c r="E159" s="64">
        <v>1426.896</v>
      </c>
      <c r="F159" s="64">
        <v>796.096</v>
      </c>
      <c r="G159" s="64">
        <v>603.80799999999999</v>
      </c>
      <c r="H159" s="64">
        <v>10712.984</v>
      </c>
      <c r="I159" s="64">
        <v>6775.0959999999995</v>
      </c>
      <c r="J159" s="64">
        <v>1360.556</v>
      </c>
      <c r="K159" s="64">
        <v>2573.6550000000002</v>
      </c>
      <c r="L159" s="64">
        <v>3.677</v>
      </c>
      <c r="M159" s="64">
        <v>-1325.5329999999999</v>
      </c>
      <c r="N159" s="176" t="s">
        <v>3</v>
      </c>
      <c r="O159" s="176" t="s">
        <v>3</v>
      </c>
      <c r="P159" s="176" t="s">
        <v>3</v>
      </c>
      <c r="Q159" s="176" t="s">
        <v>3</v>
      </c>
      <c r="R159" s="176" t="s">
        <v>3</v>
      </c>
      <c r="S159" s="64">
        <v>-12.557</v>
      </c>
      <c r="T159" s="64">
        <v>-1638.1</v>
      </c>
      <c r="U159" s="64">
        <v>336.4</v>
      </c>
    </row>
    <row r="160" spans="1:21" x14ac:dyDescent="0.3">
      <c r="A160" s="66">
        <v>32325</v>
      </c>
      <c r="B160" s="64">
        <v>-1453.5</v>
      </c>
      <c r="C160" s="64">
        <v>10343.144</v>
      </c>
      <c r="D160" s="64">
        <v>7551.509</v>
      </c>
      <c r="E160" s="64">
        <v>1412.963</v>
      </c>
      <c r="F160" s="64">
        <v>804.48</v>
      </c>
      <c r="G160" s="64">
        <v>574.19200000000001</v>
      </c>
      <c r="H160" s="64">
        <v>11796.644</v>
      </c>
      <c r="I160" s="64">
        <v>7623.8850000000002</v>
      </c>
      <c r="J160" s="64">
        <v>1705.645</v>
      </c>
      <c r="K160" s="64">
        <v>2457.7420000000002</v>
      </c>
      <c r="L160" s="64">
        <v>9.3719999999999999</v>
      </c>
      <c r="M160" s="64">
        <v>906.96</v>
      </c>
      <c r="N160" s="176" t="s">
        <v>3</v>
      </c>
      <c r="O160" s="176" t="s">
        <v>3</v>
      </c>
      <c r="P160" s="176" t="s">
        <v>3</v>
      </c>
      <c r="Q160" s="176" t="s">
        <v>3</v>
      </c>
      <c r="R160" s="176" t="s">
        <v>3</v>
      </c>
      <c r="S160" s="64">
        <v>-3615.46</v>
      </c>
      <c r="T160" s="64">
        <v>-4252.3999999999996</v>
      </c>
      <c r="U160" s="64">
        <v>90.4</v>
      </c>
    </row>
    <row r="161" spans="1:21" x14ac:dyDescent="0.3">
      <c r="A161" s="67">
        <v>32417</v>
      </c>
      <c r="B161" s="64">
        <v>-1717.7539999999999</v>
      </c>
      <c r="C161" s="64">
        <v>10664.103999999999</v>
      </c>
      <c r="D161" s="64">
        <v>7794.0630000000001</v>
      </c>
      <c r="E161" s="64">
        <v>1581.2239999999999</v>
      </c>
      <c r="F161" s="64">
        <v>752.44100000000003</v>
      </c>
      <c r="G161" s="64">
        <v>536.37599999999998</v>
      </c>
      <c r="H161" s="64">
        <v>12381.858</v>
      </c>
      <c r="I161" s="64">
        <v>7938.5780000000004</v>
      </c>
      <c r="J161" s="64">
        <v>1935.922</v>
      </c>
      <c r="K161" s="64">
        <v>2506.1419999999998</v>
      </c>
      <c r="L161" s="64">
        <v>1.216</v>
      </c>
      <c r="M161" s="64">
        <v>-105.313</v>
      </c>
      <c r="N161" s="176" t="s">
        <v>3</v>
      </c>
      <c r="O161" s="176" t="s">
        <v>3</v>
      </c>
      <c r="P161" s="176" t="s">
        <v>3</v>
      </c>
      <c r="Q161" s="176" t="s">
        <v>3</v>
      </c>
      <c r="R161" s="176" t="s">
        <v>3</v>
      </c>
      <c r="S161" s="64">
        <v>-1659.433</v>
      </c>
      <c r="T161" s="64">
        <v>-3316.7</v>
      </c>
      <c r="U161" s="64">
        <v>-165.8</v>
      </c>
    </row>
    <row r="162" spans="1:21" x14ac:dyDescent="0.3">
      <c r="A162" s="63">
        <v>32509</v>
      </c>
      <c r="B162" s="64">
        <v>-1030.402</v>
      </c>
      <c r="C162" s="64">
        <v>11696.856</v>
      </c>
      <c r="D162" s="64">
        <v>8409.9539999999997</v>
      </c>
      <c r="E162" s="64">
        <v>1816.548</v>
      </c>
      <c r="F162" s="64">
        <v>811.32899999999995</v>
      </c>
      <c r="G162" s="64">
        <v>659.02499999999998</v>
      </c>
      <c r="H162" s="64">
        <v>12727.258</v>
      </c>
      <c r="I162" s="64">
        <v>8004.393</v>
      </c>
      <c r="J162" s="64">
        <v>1740.962</v>
      </c>
      <c r="K162" s="64">
        <v>2980.5</v>
      </c>
      <c r="L162" s="64">
        <v>1.403</v>
      </c>
      <c r="M162" s="64">
        <v>-2171.8009999999999</v>
      </c>
      <c r="N162" s="176" t="s">
        <v>3</v>
      </c>
      <c r="O162" s="176" t="s">
        <v>3</v>
      </c>
      <c r="P162" s="176" t="s">
        <v>3</v>
      </c>
      <c r="Q162" s="176" t="s">
        <v>3</v>
      </c>
      <c r="R162" s="176" t="s">
        <v>3</v>
      </c>
      <c r="S162" s="64">
        <v>2793.203</v>
      </c>
      <c r="T162" s="64">
        <v>-573.29999999999995</v>
      </c>
      <c r="U162" s="64">
        <v>164.3</v>
      </c>
    </row>
    <row r="163" spans="1:21" x14ac:dyDescent="0.3">
      <c r="A163" s="65">
        <v>32599</v>
      </c>
      <c r="B163" s="64">
        <v>-1270.971</v>
      </c>
      <c r="C163" s="64">
        <v>12346.968000000001</v>
      </c>
      <c r="D163" s="64">
        <v>9195.41</v>
      </c>
      <c r="E163" s="64">
        <v>1657.2739999999999</v>
      </c>
      <c r="F163" s="64">
        <v>814.255</v>
      </c>
      <c r="G163" s="64">
        <v>680.029</v>
      </c>
      <c r="H163" s="64">
        <v>13617.939</v>
      </c>
      <c r="I163" s="64">
        <v>8995.0020000000004</v>
      </c>
      <c r="J163" s="64">
        <v>1759.4760000000001</v>
      </c>
      <c r="K163" s="64">
        <v>2859.5070000000001</v>
      </c>
      <c r="L163" s="64">
        <v>3.9540000000000002</v>
      </c>
      <c r="M163" s="64">
        <v>723.01300000000003</v>
      </c>
      <c r="N163" s="176" t="s">
        <v>3</v>
      </c>
      <c r="O163" s="176" t="s">
        <v>3</v>
      </c>
      <c r="P163" s="176" t="s">
        <v>3</v>
      </c>
      <c r="Q163" s="176" t="s">
        <v>3</v>
      </c>
      <c r="R163" s="176" t="s">
        <v>3</v>
      </c>
      <c r="S163" s="64">
        <v>-11.641999999999999</v>
      </c>
      <c r="T163" s="64">
        <v>-623.20000000000005</v>
      </c>
      <c r="U163" s="64">
        <v>63.6</v>
      </c>
    </row>
    <row r="164" spans="1:21" x14ac:dyDescent="0.3">
      <c r="A164" s="66">
        <v>32690</v>
      </c>
      <c r="B164" s="64">
        <v>-2061.5659999999998</v>
      </c>
      <c r="C164" s="64">
        <v>11708.152</v>
      </c>
      <c r="D164" s="64">
        <v>8632.1360000000004</v>
      </c>
      <c r="E164" s="64">
        <v>1713.3320000000001</v>
      </c>
      <c r="F164" s="64">
        <v>773.971</v>
      </c>
      <c r="G164" s="64">
        <v>588.71299999999997</v>
      </c>
      <c r="H164" s="64">
        <v>13769.718000000001</v>
      </c>
      <c r="I164" s="64">
        <v>8567.7479999999996</v>
      </c>
      <c r="J164" s="64">
        <v>2070.7860000000001</v>
      </c>
      <c r="K164" s="64">
        <v>3123.3629999999998</v>
      </c>
      <c r="L164" s="64">
        <v>7.8209999999999997</v>
      </c>
      <c r="M164" s="64">
        <v>3001.2379999999998</v>
      </c>
      <c r="N164" s="176" t="s">
        <v>3</v>
      </c>
      <c r="O164" s="176" t="s">
        <v>3</v>
      </c>
      <c r="P164" s="176" t="s">
        <v>3</v>
      </c>
      <c r="Q164" s="176" t="s">
        <v>3</v>
      </c>
      <c r="R164" s="176" t="s">
        <v>3</v>
      </c>
      <c r="S164" s="64">
        <v>1179.328</v>
      </c>
      <c r="T164" s="64">
        <v>1950.5</v>
      </c>
      <c r="U164" s="64">
        <v>168.5</v>
      </c>
    </row>
    <row r="165" spans="1:21" x14ac:dyDescent="0.3">
      <c r="A165" s="67">
        <v>32782</v>
      </c>
      <c r="B165" s="64">
        <v>-1458.2729999999999</v>
      </c>
      <c r="C165" s="64">
        <v>12351.402</v>
      </c>
      <c r="D165" s="64">
        <v>8933.5480000000007</v>
      </c>
      <c r="E165" s="64">
        <v>2039.1479999999999</v>
      </c>
      <c r="F165" s="64">
        <v>765.63199999999995</v>
      </c>
      <c r="G165" s="64">
        <v>613.07399999999996</v>
      </c>
      <c r="H165" s="64">
        <v>13809.674999999999</v>
      </c>
      <c r="I165" s="64">
        <v>9198.8539999999994</v>
      </c>
      <c r="J165" s="64">
        <v>2342.9969999999998</v>
      </c>
      <c r="K165" s="64">
        <v>2265.2280000000001</v>
      </c>
      <c r="L165" s="64">
        <v>2.5960000000000001</v>
      </c>
      <c r="M165" s="64">
        <v>522.27099999999996</v>
      </c>
      <c r="N165" s="176" t="s">
        <v>3</v>
      </c>
      <c r="O165" s="176" t="s">
        <v>3</v>
      </c>
      <c r="P165" s="176" t="s">
        <v>3</v>
      </c>
      <c r="Q165" s="176" t="s">
        <v>3</v>
      </c>
      <c r="R165" s="176" t="s">
        <v>3</v>
      </c>
      <c r="S165" s="64">
        <v>181.202</v>
      </c>
      <c r="T165" s="64">
        <v>-482.5</v>
      </c>
      <c r="U165" s="64">
        <v>-272.3</v>
      </c>
    </row>
    <row r="166" spans="1:21" x14ac:dyDescent="0.3">
      <c r="A166" s="63">
        <v>32874</v>
      </c>
      <c r="B166" s="64">
        <v>-2190.8980000000001</v>
      </c>
      <c r="C166" s="64">
        <v>13121.839</v>
      </c>
      <c r="D166" s="64">
        <v>9473.5679999999993</v>
      </c>
      <c r="E166" s="64">
        <v>2109.989</v>
      </c>
      <c r="F166" s="64">
        <v>750.798</v>
      </c>
      <c r="G166" s="64">
        <v>787.48400000000004</v>
      </c>
      <c r="H166" s="64">
        <v>15312.736999999999</v>
      </c>
      <c r="I166" s="64">
        <v>8931.7440000000006</v>
      </c>
      <c r="J166" s="64">
        <v>2371.6320000000001</v>
      </c>
      <c r="K166" s="64">
        <v>4006.61</v>
      </c>
      <c r="L166" s="64">
        <v>2.7509999999999999</v>
      </c>
      <c r="M166" s="64">
        <v>1100.444</v>
      </c>
      <c r="N166" s="176" t="s">
        <v>3</v>
      </c>
      <c r="O166" s="176" t="s">
        <v>3</v>
      </c>
      <c r="P166" s="176" t="s">
        <v>3</v>
      </c>
      <c r="Q166" s="176" t="s">
        <v>3</v>
      </c>
      <c r="R166" s="176" t="s">
        <v>3</v>
      </c>
      <c r="S166" s="64">
        <v>-935.14599999999996</v>
      </c>
      <c r="T166" s="64">
        <v>-2110.6999999999998</v>
      </c>
      <c r="U166" s="64">
        <v>85.1</v>
      </c>
    </row>
    <row r="167" spans="1:21" x14ac:dyDescent="0.3">
      <c r="A167" s="65">
        <v>32964</v>
      </c>
      <c r="B167" s="64">
        <v>-1658.7929999999999</v>
      </c>
      <c r="C167" s="64">
        <v>12468.743</v>
      </c>
      <c r="D167" s="64">
        <v>9004.1209999999992</v>
      </c>
      <c r="E167" s="64">
        <v>1957.433</v>
      </c>
      <c r="F167" s="64">
        <v>794.83100000000002</v>
      </c>
      <c r="G167" s="64">
        <v>712.35799999999995</v>
      </c>
      <c r="H167" s="64">
        <v>14127.536</v>
      </c>
      <c r="I167" s="64">
        <v>9893.0789999999997</v>
      </c>
      <c r="J167" s="64">
        <v>2421.2759999999998</v>
      </c>
      <c r="K167" s="64">
        <v>1811.23</v>
      </c>
      <c r="L167" s="64">
        <v>1.9510000000000001</v>
      </c>
      <c r="M167" s="64">
        <v>4120.9009999999998</v>
      </c>
      <c r="N167" s="176" t="s">
        <v>3</v>
      </c>
      <c r="O167" s="176" t="s">
        <v>3</v>
      </c>
      <c r="P167" s="176" t="s">
        <v>3</v>
      </c>
      <c r="Q167" s="176" t="s">
        <v>3</v>
      </c>
      <c r="R167" s="176" t="s">
        <v>3</v>
      </c>
      <c r="S167" s="64">
        <v>-429.90800000000002</v>
      </c>
      <c r="T167" s="64">
        <v>2153.5</v>
      </c>
      <c r="U167" s="64">
        <v>-121.3</v>
      </c>
    </row>
    <row r="168" spans="1:21" x14ac:dyDescent="0.3">
      <c r="A168" s="66">
        <v>33055</v>
      </c>
      <c r="B168" s="64">
        <v>-1778.3030000000001</v>
      </c>
      <c r="C168" s="64">
        <v>14203.826999999999</v>
      </c>
      <c r="D168" s="64">
        <v>10594.232</v>
      </c>
      <c r="E168" s="64">
        <v>1930.23</v>
      </c>
      <c r="F168" s="64">
        <v>820.78700000000003</v>
      </c>
      <c r="G168" s="64">
        <v>858.57799999999997</v>
      </c>
      <c r="H168" s="64">
        <v>15982.13</v>
      </c>
      <c r="I168" s="64">
        <v>10923.846</v>
      </c>
      <c r="J168" s="64">
        <v>2727.7559999999999</v>
      </c>
      <c r="K168" s="64">
        <v>2323.8119999999999</v>
      </c>
      <c r="L168" s="64">
        <v>6.7160000000000002</v>
      </c>
      <c r="M168" s="64">
        <v>1217.655</v>
      </c>
      <c r="N168" s="176" t="s">
        <v>3</v>
      </c>
      <c r="O168" s="176" t="s">
        <v>3</v>
      </c>
      <c r="P168" s="176" t="s">
        <v>3</v>
      </c>
      <c r="Q168" s="176" t="s">
        <v>3</v>
      </c>
      <c r="R168" s="176" t="s">
        <v>3</v>
      </c>
      <c r="S168" s="64">
        <v>1605.9480000000001</v>
      </c>
      <c r="T168" s="64">
        <v>1119.5999999999999</v>
      </c>
      <c r="U168" s="64">
        <v>-74.3</v>
      </c>
    </row>
    <row r="169" spans="1:21" x14ac:dyDescent="0.3">
      <c r="A169" s="67">
        <v>33147</v>
      </c>
      <c r="B169" s="64">
        <v>-1823.0550000000001</v>
      </c>
      <c r="C169" s="64">
        <v>16276.494000000001</v>
      </c>
      <c r="D169" s="64">
        <v>11639.02</v>
      </c>
      <c r="E169" s="64">
        <v>2107.3049999999998</v>
      </c>
      <c r="F169" s="64">
        <v>913.12400000000002</v>
      </c>
      <c r="G169" s="64">
        <v>1617.0450000000001</v>
      </c>
      <c r="H169" s="64">
        <v>18099.548999999999</v>
      </c>
      <c r="I169" s="64">
        <v>11844.597</v>
      </c>
      <c r="J169" s="64">
        <v>2864.99</v>
      </c>
      <c r="K169" s="64">
        <v>3387.3470000000002</v>
      </c>
      <c r="L169" s="64">
        <v>2.6150000000000002</v>
      </c>
      <c r="M169" s="64">
        <v>1541.9870000000001</v>
      </c>
      <c r="N169" s="176" t="s">
        <v>3</v>
      </c>
      <c r="O169" s="176" t="s">
        <v>3</v>
      </c>
      <c r="P169" s="176" t="s">
        <v>3</v>
      </c>
      <c r="Q169" s="176" t="s">
        <v>3</v>
      </c>
      <c r="R169" s="176" t="s">
        <v>3</v>
      </c>
      <c r="S169" s="64">
        <v>2462.0680000000002</v>
      </c>
      <c r="T169" s="64">
        <v>2251.9</v>
      </c>
      <c r="U169" s="64">
        <v>-70.900000000000006</v>
      </c>
    </row>
    <row r="170" spans="1:21" x14ac:dyDescent="0.3">
      <c r="A170" s="63">
        <v>33239</v>
      </c>
      <c r="B170" s="64">
        <v>-2143.009</v>
      </c>
      <c r="C170" s="64">
        <v>13390.636</v>
      </c>
      <c r="D170" s="64">
        <v>9776.4110000000001</v>
      </c>
      <c r="E170" s="64">
        <v>2100.6039999999998</v>
      </c>
      <c r="F170" s="64">
        <v>890.25400000000002</v>
      </c>
      <c r="G170" s="64">
        <v>623.36699999999996</v>
      </c>
      <c r="H170" s="64">
        <v>15533.645</v>
      </c>
      <c r="I170" s="64">
        <v>10738.378000000001</v>
      </c>
      <c r="J170" s="64">
        <v>2311.4189999999999</v>
      </c>
      <c r="K170" s="64">
        <v>2483.393</v>
      </c>
      <c r="L170" s="64">
        <v>0.45500000000000002</v>
      </c>
      <c r="M170" s="64">
        <v>8256.8970000000008</v>
      </c>
      <c r="N170" s="176" t="s">
        <v>3</v>
      </c>
      <c r="O170" s="176" t="s">
        <v>3</v>
      </c>
      <c r="P170" s="176" t="s">
        <v>3</v>
      </c>
      <c r="Q170" s="176" t="s">
        <v>3</v>
      </c>
      <c r="R170" s="176" t="s">
        <v>3</v>
      </c>
      <c r="S170" s="64">
        <v>-4080.8879999999999</v>
      </c>
      <c r="T170" s="64">
        <v>1727.4</v>
      </c>
      <c r="U170" s="64">
        <v>305.60000000000002</v>
      </c>
    </row>
    <row r="171" spans="1:21" x14ac:dyDescent="0.3">
      <c r="A171" s="65">
        <v>33329</v>
      </c>
      <c r="B171" s="64">
        <v>-3851.9110000000001</v>
      </c>
      <c r="C171" s="64">
        <v>14807.433000000001</v>
      </c>
      <c r="D171" s="64">
        <v>10871.297</v>
      </c>
      <c r="E171" s="64">
        <v>2202.319</v>
      </c>
      <c r="F171" s="64">
        <v>884.31899999999996</v>
      </c>
      <c r="G171" s="64">
        <v>849.49800000000005</v>
      </c>
      <c r="H171" s="64">
        <v>18659.344000000001</v>
      </c>
      <c r="I171" s="64">
        <v>12389.607</v>
      </c>
      <c r="J171" s="64">
        <v>2569.326</v>
      </c>
      <c r="K171" s="64">
        <v>3693.4479999999999</v>
      </c>
      <c r="L171" s="64">
        <v>6.9630000000000001</v>
      </c>
      <c r="M171" s="64">
        <v>6188.3959999999997</v>
      </c>
      <c r="N171" s="176" t="s">
        <v>3</v>
      </c>
      <c r="O171" s="176" t="s">
        <v>3</v>
      </c>
      <c r="P171" s="176" t="s">
        <v>3</v>
      </c>
      <c r="Q171" s="176" t="s">
        <v>3</v>
      </c>
      <c r="R171" s="176" t="s">
        <v>3</v>
      </c>
      <c r="S171" s="64">
        <v>133.91499999999999</v>
      </c>
      <c r="T171" s="64">
        <v>2398.8000000000002</v>
      </c>
      <c r="U171" s="64">
        <v>71.599999999999994</v>
      </c>
    </row>
    <row r="172" spans="1:21" x14ac:dyDescent="0.3">
      <c r="A172" s="66">
        <v>33420</v>
      </c>
      <c r="B172" s="64">
        <v>-4157.6019999999999</v>
      </c>
      <c r="C172" s="64">
        <v>14606.236999999999</v>
      </c>
      <c r="D172" s="64">
        <v>10721.79</v>
      </c>
      <c r="E172" s="64">
        <v>2151.4209999999998</v>
      </c>
      <c r="F172" s="64">
        <v>907.178</v>
      </c>
      <c r="G172" s="64">
        <v>825.84799999999996</v>
      </c>
      <c r="H172" s="64">
        <v>18763.839</v>
      </c>
      <c r="I172" s="64">
        <v>12853.489</v>
      </c>
      <c r="J172" s="64">
        <v>2963.9560000000001</v>
      </c>
      <c r="K172" s="64">
        <v>2937.5990000000002</v>
      </c>
      <c r="L172" s="64">
        <v>8.7949999999999999</v>
      </c>
      <c r="M172" s="64">
        <v>3192.3870000000002</v>
      </c>
      <c r="N172" s="176" t="s">
        <v>3</v>
      </c>
      <c r="O172" s="176" t="s">
        <v>3</v>
      </c>
      <c r="P172" s="176" t="s">
        <v>3</v>
      </c>
      <c r="Q172" s="176" t="s">
        <v>3</v>
      </c>
      <c r="R172" s="176" t="s">
        <v>3</v>
      </c>
      <c r="S172" s="64">
        <v>3345.1149999999998</v>
      </c>
      <c r="T172" s="64">
        <v>2423.6</v>
      </c>
      <c r="U172" s="64">
        <v>-43.7</v>
      </c>
    </row>
    <row r="173" spans="1:21" x14ac:dyDescent="0.3">
      <c r="A173" s="67">
        <v>33512</v>
      </c>
      <c r="B173" s="64">
        <v>-4494.1940000000004</v>
      </c>
      <c r="C173" s="64">
        <v>15283.026</v>
      </c>
      <c r="D173" s="64">
        <v>11318.03</v>
      </c>
      <c r="E173" s="64">
        <v>2430.8960000000002</v>
      </c>
      <c r="F173" s="64">
        <v>846.31200000000001</v>
      </c>
      <c r="G173" s="64">
        <v>687.78800000000001</v>
      </c>
      <c r="H173" s="64">
        <v>19777.22</v>
      </c>
      <c r="I173" s="64">
        <v>13985.085999999999</v>
      </c>
      <c r="J173" s="64">
        <v>3196.6660000000002</v>
      </c>
      <c r="K173" s="64">
        <v>2592.7600000000002</v>
      </c>
      <c r="L173" s="64">
        <v>2.7080000000000002</v>
      </c>
      <c r="M173" s="64">
        <v>7591.39</v>
      </c>
      <c r="N173" s="176" t="s">
        <v>3</v>
      </c>
      <c r="O173" s="176" t="s">
        <v>3</v>
      </c>
      <c r="P173" s="176" t="s">
        <v>3</v>
      </c>
      <c r="Q173" s="176" t="s">
        <v>3</v>
      </c>
      <c r="R173" s="176" t="s">
        <v>3</v>
      </c>
      <c r="S173" s="64">
        <v>-1843.296</v>
      </c>
      <c r="T173" s="64">
        <v>1271.7</v>
      </c>
      <c r="U173" s="64">
        <v>-17.8</v>
      </c>
    </row>
    <row r="174" spans="1:21" x14ac:dyDescent="0.3">
      <c r="A174" s="63">
        <v>33604</v>
      </c>
      <c r="B174" s="64">
        <v>-5151.3419999999996</v>
      </c>
      <c r="C174" s="64">
        <v>14460.162</v>
      </c>
      <c r="D174" s="64">
        <v>10571.8</v>
      </c>
      <c r="E174" s="64">
        <v>2378.2959999999998</v>
      </c>
      <c r="F174" s="64">
        <v>771.99800000000005</v>
      </c>
      <c r="G174" s="64">
        <v>738.06799999999998</v>
      </c>
      <c r="H174" s="64">
        <v>19611.504000000001</v>
      </c>
      <c r="I174" s="64">
        <v>13948.014999999999</v>
      </c>
      <c r="J174" s="64">
        <v>2703.8339999999998</v>
      </c>
      <c r="K174" s="64">
        <v>2958.654</v>
      </c>
      <c r="L174" s="64">
        <v>1.0009999999999999</v>
      </c>
      <c r="M174" s="64">
        <v>5944.4849999999997</v>
      </c>
      <c r="N174" s="176" t="s">
        <v>3</v>
      </c>
      <c r="O174" s="176" t="s">
        <v>3</v>
      </c>
      <c r="P174" s="176" t="s">
        <v>3</v>
      </c>
      <c r="Q174" s="176" t="s">
        <v>3</v>
      </c>
      <c r="R174" s="176" t="s">
        <v>3</v>
      </c>
      <c r="S174" s="64">
        <v>-43.811999999999998</v>
      </c>
      <c r="T174" s="64">
        <v>750.7</v>
      </c>
      <c r="U174" s="64">
        <v>-1.369</v>
      </c>
    </row>
    <row r="175" spans="1:21" x14ac:dyDescent="0.3">
      <c r="A175" s="65">
        <v>33695</v>
      </c>
      <c r="B175" s="64">
        <v>-5897.8059999999996</v>
      </c>
      <c r="C175" s="64">
        <v>15467.34</v>
      </c>
      <c r="D175" s="64">
        <v>11576.767</v>
      </c>
      <c r="E175" s="64">
        <v>2213.058</v>
      </c>
      <c r="F175" s="64">
        <v>749.93799999999999</v>
      </c>
      <c r="G175" s="64">
        <v>927.577</v>
      </c>
      <c r="H175" s="64">
        <v>21365.146000000001</v>
      </c>
      <c r="I175" s="64">
        <v>15561.871999999999</v>
      </c>
      <c r="J175" s="64">
        <v>2850.7159999999999</v>
      </c>
      <c r="K175" s="64">
        <v>2948.2710000000002</v>
      </c>
      <c r="L175" s="64">
        <v>4.2869999999999999</v>
      </c>
      <c r="M175" s="64">
        <v>7292.7420000000002</v>
      </c>
      <c r="N175" s="176" t="s">
        <v>3</v>
      </c>
      <c r="O175" s="176" t="s">
        <v>3</v>
      </c>
      <c r="P175" s="176" t="s">
        <v>3</v>
      </c>
      <c r="Q175" s="176" t="s">
        <v>3</v>
      </c>
      <c r="R175" s="176" t="s">
        <v>3</v>
      </c>
      <c r="S175" s="64">
        <v>-939.53599999999994</v>
      </c>
      <c r="T175" s="64">
        <v>454.2</v>
      </c>
      <c r="U175" s="64">
        <v>1.2</v>
      </c>
    </row>
    <row r="176" spans="1:21" x14ac:dyDescent="0.3">
      <c r="A176" s="66">
        <v>33786</v>
      </c>
      <c r="B176" s="64">
        <v>-6854.9880000000003</v>
      </c>
      <c r="C176" s="64">
        <v>15484.257</v>
      </c>
      <c r="D176" s="64">
        <v>11720.023999999999</v>
      </c>
      <c r="E176" s="64">
        <v>2210.9769999999999</v>
      </c>
      <c r="F176" s="64">
        <v>639.428</v>
      </c>
      <c r="G176" s="64">
        <v>913.82799999999997</v>
      </c>
      <c r="H176" s="64">
        <v>22339.244999999999</v>
      </c>
      <c r="I176" s="64">
        <v>15803.453</v>
      </c>
      <c r="J176" s="64">
        <v>3223.087</v>
      </c>
      <c r="K176" s="64">
        <v>3300.8989999999999</v>
      </c>
      <c r="L176" s="64">
        <v>11.805999999999999</v>
      </c>
      <c r="M176" s="64">
        <v>6618.9189999999999</v>
      </c>
      <c r="N176" s="176" t="s">
        <v>3</v>
      </c>
      <c r="O176" s="176" t="s">
        <v>3</v>
      </c>
      <c r="P176" s="176" t="s">
        <v>3</v>
      </c>
      <c r="Q176" s="176" t="s">
        <v>3</v>
      </c>
      <c r="R176" s="176" t="s">
        <v>3</v>
      </c>
      <c r="S176" s="64">
        <v>457.47300000000001</v>
      </c>
      <c r="T176" s="64">
        <v>221.5</v>
      </c>
      <c r="U176" s="64">
        <v>-9.6000000000000002E-2</v>
      </c>
    </row>
    <row r="177" spans="1:21" x14ac:dyDescent="0.3">
      <c r="A177" s="67">
        <v>33878</v>
      </c>
      <c r="B177" s="64">
        <v>-6534.3429999999998</v>
      </c>
      <c r="C177" s="64">
        <v>16257.166999999999</v>
      </c>
      <c r="D177" s="64">
        <v>12327.031000000001</v>
      </c>
      <c r="E177" s="64">
        <v>2493.4520000000002</v>
      </c>
      <c r="F177" s="64">
        <v>636.16600000000005</v>
      </c>
      <c r="G177" s="64">
        <v>800.51800000000003</v>
      </c>
      <c r="H177" s="64">
        <v>22791.51</v>
      </c>
      <c r="I177" s="64">
        <v>16816.009999999998</v>
      </c>
      <c r="J177" s="64">
        <v>3257.6529999999998</v>
      </c>
      <c r="K177" s="64">
        <v>2715.7759999999998</v>
      </c>
      <c r="L177" s="64">
        <v>2.0710000000000002</v>
      </c>
      <c r="M177" s="64">
        <v>6783.4620000000004</v>
      </c>
      <c r="N177" s="176" t="s">
        <v>3</v>
      </c>
      <c r="O177" s="176" t="s">
        <v>3</v>
      </c>
      <c r="P177" s="176" t="s">
        <v>3</v>
      </c>
      <c r="Q177" s="176" t="s">
        <v>3</v>
      </c>
      <c r="R177" s="176" t="s">
        <v>3</v>
      </c>
      <c r="S177" s="64">
        <v>-501.90600000000001</v>
      </c>
      <c r="T177" s="64">
        <v>-265</v>
      </c>
      <c r="U177" s="64">
        <v>12.212999999999999</v>
      </c>
    </row>
    <row r="178" spans="1:21" x14ac:dyDescent="0.3">
      <c r="A178" s="63">
        <v>33970</v>
      </c>
      <c r="B178" s="64">
        <v>-5661.1350000000002</v>
      </c>
      <c r="C178" s="64">
        <v>15628.313</v>
      </c>
      <c r="D178" s="64">
        <v>11769.294</v>
      </c>
      <c r="E178" s="64">
        <v>2408.4670000000001</v>
      </c>
      <c r="F178" s="64">
        <v>676.17200000000003</v>
      </c>
      <c r="G178" s="64">
        <v>774.38</v>
      </c>
      <c r="H178" s="64">
        <v>21289.448</v>
      </c>
      <c r="I178" s="64">
        <v>15384.643</v>
      </c>
      <c r="J178" s="64">
        <v>2719.6309999999999</v>
      </c>
      <c r="K178" s="64">
        <v>3184.2060000000001</v>
      </c>
      <c r="L178" s="64">
        <v>0.96799999999999997</v>
      </c>
      <c r="M178" s="64">
        <v>9202.509</v>
      </c>
      <c r="N178" s="176" t="s">
        <v>3</v>
      </c>
      <c r="O178" s="176" t="s">
        <v>3</v>
      </c>
      <c r="P178" s="176" t="s">
        <v>3</v>
      </c>
      <c r="Q178" s="176" t="s">
        <v>3</v>
      </c>
      <c r="R178" s="176" t="s">
        <v>3</v>
      </c>
      <c r="S178" s="64">
        <v>-1257.587</v>
      </c>
      <c r="T178" s="64">
        <v>2288</v>
      </c>
      <c r="U178" s="64">
        <v>-4.2130000000000001</v>
      </c>
    </row>
    <row r="179" spans="1:21" x14ac:dyDescent="0.3">
      <c r="A179" s="65">
        <v>34060</v>
      </c>
      <c r="B179" s="64">
        <v>-5645.04</v>
      </c>
      <c r="C179" s="64">
        <v>16951.866999999998</v>
      </c>
      <c r="D179" s="64">
        <v>13046.540999999999</v>
      </c>
      <c r="E179" s="64">
        <v>2263.2730000000001</v>
      </c>
      <c r="F179" s="64">
        <v>668.75400000000002</v>
      </c>
      <c r="G179" s="64">
        <v>973.29899999999998</v>
      </c>
      <c r="H179" s="64">
        <v>22596.906999999999</v>
      </c>
      <c r="I179" s="64">
        <v>16319.483</v>
      </c>
      <c r="J179" s="64">
        <v>2853.4180000000001</v>
      </c>
      <c r="K179" s="64">
        <v>3419.752</v>
      </c>
      <c r="L179" s="64">
        <v>4.2539999999999996</v>
      </c>
      <c r="M179" s="64">
        <v>7217.7150000000001</v>
      </c>
      <c r="N179" s="176" t="s">
        <v>3</v>
      </c>
      <c r="O179" s="176" t="s">
        <v>3</v>
      </c>
      <c r="P179" s="176" t="s">
        <v>3</v>
      </c>
      <c r="Q179" s="176" t="s">
        <v>3</v>
      </c>
      <c r="R179" s="176" t="s">
        <v>3</v>
      </c>
      <c r="S179" s="64">
        <v>71.682000000000002</v>
      </c>
      <c r="T179" s="64">
        <v>1675.5</v>
      </c>
      <c r="U179" s="64">
        <v>-31.143000000000001</v>
      </c>
    </row>
    <row r="180" spans="1:21" x14ac:dyDescent="0.3">
      <c r="A180" s="66">
        <v>34151</v>
      </c>
      <c r="B180" s="64">
        <v>-6666.1719999999996</v>
      </c>
      <c r="C180" s="64">
        <v>16683.287</v>
      </c>
      <c r="D180" s="64">
        <v>12818.201999999999</v>
      </c>
      <c r="E180" s="64">
        <v>2228.73</v>
      </c>
      <c r="F180" s="64">
        <v>667.69899999999996</v>
      </c>
      <c r="G180" s="64">
        <v>968.65599999999995</v>
      </c>
      <c r="H180" s="64">
        <v>23349.458999999999</v>
      </c>
      <c r="I180" s="64">
        <v>16326.249</v>
      </c>
      <c r="J180" s="64">
        <v>3176.2069999999999</v>
      </c>
      <c r="K180" s="64">
        <v>3840.873</v>
      </c>
      <c r="L180" s="64">
        <v>6.13</v>
      </c>
      <c r="M180" s="64">
        <v>6905.259</v>
      </c>
      <c r="N180" s="176" t="s">
        <v>3</v>
      </c>
      <c r="O180" s="176" t="s">
        <v>3</v>
      </c>
      <c r="P180" s="176" t="s">
        <v>3</v>
      </c>
      <c r="Q180" s="176" t="s">
        <v>3</v>
      </c>
      <c r="R180" s="176" t="s">
        <v>3</v>
      </c>
      <c r="S180" s="64">
        <v>-155.25299999999999</v>
      </c>
      <c r="T180" s="64">
        <v>66.599999999999994</v>
      </c>
      <c r="U180" s="64">
        <v>17.234000000000002</v>
      </c>
    </row>
    <row r="181" spans="1:21" x14ac:dyDescent="0.3">
      <c r="A181" s="67">
        <v>34243</v>
      </c>
      <c r="B181" s="64">
        <v>-5426.9570000000003</v>
      </c>
      <c r="C181" s="64">
        <v>18488.605</v>
      </c>
      <c r="D181" s="64">
        <v>14251.932000000001</v>
      </c>
      <c r="E181" s="64">
        <v>2632.6280000000002</v>
      </c>
      <c r="F181" s="64">
        <v>690.18100000000004</v>
      </c>
      <c r="G181" s="64">
        <v>913.86400000000003</v>
      </c>
      <c r="H181" s="64">
        <v>23915.562000000002</v>
      </c>
      <c r="I181" s="64">
        <v>17336.167000000001</v>
      </c>
      <c r="J181" s="64">
        <v>3371.7759999999998</v>
      </c>
      <c r="K181" s="64">
        <v>3202.5189999999998</v>
      </c>
      <c r="L181" s="64">
        <v>5.0999999999999996</v>
      </c>
      <c r="M181" s="64">
        <v>9115.723</v>
      </c>
      <c r="N181" s="176" t="s">
        <v>3</v>
      </c>
      <c r="O181" s="176" t="s">
        <v>3</v>
      </c>
      <c r="P181" s="176" t="s">
        <v>3</v>
      </c>
      <c r="Q181" s="176" t="s">
        <v>3</v>
      </c>
      <c r="R181" s="176" t="s">
        <v>3</v>
      </c>
      <c r="S181" s="64">
        <v>-1660.1220000000001</v>
      </c>
      <c r="T181" s="64">
        <v>2053.1</v>
      </c>
      <c r="U181" s="64">
        <v>-24.456</v>
      </c>
    </row>
    <row r="182" spans="1:21" x14ac:dyDescent="0.3">
      <c r="A182" s="63">
        <v>34335</v>
      </c>
      <c r="B182" s="64">
        <v>-6781.473</v>
      </c>
      <c r="C182" s="64">
        <v>18061.827000000001</v>
      </c>
      <c r="D182" s="64">
        <v>13775.918</v>
      </c>
      <c r="E182" s="64">
        <v>2714.5039999999999</v>
      </c>
      <c r="F182" s="64">
        <v>757.26700000000005</v>
      </c>
      <c r="G182" s="64">
        <v>814.13800000000003</v>
      </c>
      <c r="H182" s="64">
        <v>24843.3</v>
      </c>
      <c r="I182" s="64">
        <v>18073.100999999999</v>
      </c>
      <c r="J182" s="64">
        <v>3005.2829999999999</v>
      </c>
      <c r="K182" s="64">
        <v>3755.973</v>
      </c>
      <c r="L182" s="64">
        <v>8.9429999999999996</v>
      </c>
      <c r="M182" s="64">
        <v>12079.707</v>
      </c>
      <c r="N182" s="176" t="s">
        <v>3</v>
      </c>
      <c r="O182" s="176" t="s">
        <v>3</v>
      </c>
      <c r="P182" s="176" t="s">
        <v>3</v>
      </c>
      <c r="Q182" s="176" t="s">
        <v>3</v>
      </c>
      <c r="R182" s="176" t="s">
        <v>3</v>
      </c>
      <c r="S182" s="64">
        <v>-4505.9340000000002</v>
      </c>
      <c r="T182" s="64">
        <v>795</v>
      </c>
      <c r="U182" s="64">
        <v>-2.7</v>
      </c>
    </row>
    <row r="183" spans="1:21" x14ac:dyDescent="0.3">
      <c r="A183" s="65">
        <v>34425</v>
      </c>
      <c r="B183" s="64">
        <v>-7475.8450000000003</v>
      </c>
      <c r="C183" s="64">
        <v>19406.260999999999</v>
      </c>
      <c r="D183" s="64">
        <v>15067.745999999999</v>
      </c>
      <c r="E183" s="64">
        <v>2479.5070000000001</v>
      </c>
      <c r="F183" s="64">
        <v>822.06500000000005</v>
      </c>
      <c r="G183" s="64">
        <v>1036.943</v>
      </c>
      <c r="H183" s="64">
        <v>26882.106</v>
      </c>
      <c r="I183" s="64">
        <v>19618.039000000001</v>
      </c>
      <c r="J183" s="64">
        <v>3111.078</v>
      </c>
      <c r="K183" s="64">
        <v>4136.692</v>
      </c>
      <c r="L183" s="64">
        <v>16.297000000000001</v>
      </c>
      <c r="M183" s="64">
        <v>1948.4090000000001</v>
      </c>
      <c r="N183" s="176" t="s">
        <v>3</v>
      </c>
      <c r="O183" s="176" t="s">
        <v>3</v>
      </c>
      <c r="P183" s="176" t="s">
        <v>3</v>
      </c>
      <c r="Q183" s="176" t="s">
        <v>3</v>
      </c>
      <c r="R183" s="176" t="s">
        <v>3</v>
      </c>
      <c r="S183" s="64">
        <v>-3921.864</v>
      </c>
      <c r="T183" s="64">
        <v>-9448.4</v>
      </c>
      <c r="U183" s="64">
        <v>-0.9</v>
      </c>
    </row>
    <row r="184" spans="1:21" x14ac:dyDescent="0.3">
      <c r="A184" s="66">
        <v>34516</v>
      </c>
      <c r="B184" s="64">
        <v>-7908.4049999999997</v>
      </c>
      <c r="C184" s="64">
        <v>19460.731</v>
      </c>
      <c r="D184" s="64">
        <v>15064.15</v>
      </c>
      <c r="E184" s="64">
        <v>2487.681</v>
      </c>
      <c r="F184" s="64">
        <v>859.29399999999998</v>
      </c>
      <c r="G184" s="64">
        <v>1049.606</v>
      </c>
      <c r="H184" s="64">
        <v>27369.135999999999</v>
      </c>
      <c r="I184" s="64">
        <v>19858.502</v>
      </c>
      <c r="J184" s="64">
        <v>3380.4969999999998</v>
      </c>
      <c r="K184" s="64">
        <v>4121.3810000000003</v>
      </c>
      <c r="L184" s="64">
        <v>8.7560000000000002</v>
      </c>
      <c r="M184" s="64">
        <v>3910.17</v>
      </c>
      <c r="N184" s="176" t="s">
        <v>3</v>
      </c>
      <c r="O184" s="176" t="s">
        <v>3</v>
      </c>
      <c r="P184" s="176" t="s">
        <v>3</v>
      </c>
      <c r="Q184" s="176" t="s">
        <v>3</v>
      </c>
      <c r="R184" s="176" t="s">
        <v>3</v>
      </c>
      <c r="S184" s="64">
        <v>3871.105</v>
      </c>
      <c r="T184" s="64">
        <v>-123.4</v>
      </c>
      <c r="U184" s="64">
        <v>-3.73</v>
      </c>
    </row>
    <row r="185" spans="1:21" x14ac:dyDescent="0.3">
      <c r="A185" s="67">
        <v>34608</v>
      </c>
      <c r="B185" s="64">
        <v>-7496.277</v>
      </c>
      <c r="C185" s="64">
        <v>21442.918000000001</v>
      </c>
      <c r="D185" s="64">
        <v>16974.384999999998</v>
      </c>
      <c r="E185" s="64">
        <v>2659.3739999999998</v>
      </c>
      <c r="F185" s="64">
        <v>916.86199999999997</v>
      </c>
      <c r="G185" s="64">
        <v>892.29700000000003</v>
      </c>
      <c r="H185" s="64">
        <v>28939.195</v>
      </c>
      <c r="I185" s="64">
        <v>21796.258999999998</v>
      </c>
      <c r="J185" s="64">
        <v>3545.7579999999998</v>
      </c>
      <c r="K185" s="64">
        <v>3591.3519999999999</v>
      </c>
      <c r="L185" s="64">
        <v>5.8259999999999996</v>
      </c>
      <c r="M185" s="64">
        <v>-3457.739</v>
      </c>
      <c r="N185" s="176" t="s">
        <v>3</v>
      </c>
      <c r="O185" s="176" t="s">
        <v>3</v>
      </c>
      <c r="P185" s="176" t="s">
        <v>3</v>
      </c>
      <c r="Q185" s="176" t="s">
        <v>3</v>
      </c>
      <c r="R185" s="176" t="s">
        <v>3</v>
      </c>
      <c r="S185" s="64">
        <v>851.73199999999997</v>
      </c>
      <c r="T185" s="64">
        <v>-10107.6</v>
      </c>
      <c r="U185" s="64">
        <v>5.3159999999999998</v>
      </c>
    </row>
    <row r="186" spans="1:21" x14ac:dyDescent="0.3">
      <c r="A186" s="63">
        <v>34700</v>
      </c>
      <c r="B186" s="64">
        <v>-1354.6506790000001</v>
      </c>
      <c r="C186" s="64">
        <v>23017.421321000002</v>
      </c>
      <c r="D186" s="64">
        <v>18806.611000000001</v>
      </c>
      <c r="E186" s="64">
        <v>2461.1190000000001</v>
      </c>
      <c r="F186" s="64">
        <v>876.84199999999998</v>
      </c>
      <c r="G186" s="64">
        <v>872.84932100000003</v>
      </c>
      <c r="H186" s="64">
        <v>24372.072</v>
      </c>
      <c r="I186" s="64">
        <v>18232.98316</v>
      </c>
      <c r="J186" s="64">
        <v>2278.2268399999998</v>
      </c>
      <c r="K186" s="64">
        <v>3856.9009999999998</v>
      </c>
      <c r="L186" s="64">
        <v>3.9609999999999999</v>
      </c>
      <c r="M186" s="64">
        <v>3900.3150000000001</v>
      </c>
      <c r="N186" s="176" t="s">
        <v>3</v>
      </c>
      <c r="O186" s="176" t="s">
        <v>3</v>
      </c>
      <c r="P186" s="176" t="s">
        <v>3</v>
      </c>
      <c r="Q186" s="176" t="s">
        <v>3</v>
      </c>
      <c r="R186" s="176" t="s">
        <v>3</v>
      </c>
      <c r="S186" s="64">
        <v>-1868.5613209999999</v>
      </c>
      <c r="T186" s="64">
        <v>680.4</v>
      </c>
      <c r="U186" s="64">
        <v>-3.2970000000000002</v>
      </c>
    </row>
    <row r="187" spans="1:21" x14ac:dyDescent="0.3">
      <c r="A187" s="65">
        <v>34790</v>
      </c>
      <c r="B187" s="64">
        <v>356.40563900000001</v>
      </c>
      <c r="C187" s="64">
        <v>24056.123639000001</v>
      </c>
      <c r="D187" s="64">
        <v>19660.736560000001</v>
      </c>
      <c r="E187" s="64">
        <v>2396.6704399999999</v>
      </c>
      <c r="F187" s="64">
        <v>911.47299999999996</v>
      </c>
      <c r="G187" s="64">
        <v>1087.243639</v>
      </c>
      <c r="H187" s="64">
        <v>23699.718000000001</v>
      </c>
      <c r="I187" s="64">
        <v>17075.839029999999</v>
      </c>
      <c r="J187" s="64">
        <v>2224.0869699999998</v>
      </c>
      <c r="K187" s="64">
        <v>4390.7460000000001</v>
      </c>
      <c r="L187" s="64">
        <v>9.0459999999999994</v>
      </c>
      <c r="M187" s="64">
        <v>2096.9830000000002</v>
      </c>
      <c r="N187" s="176" t="s">
        <v>3</v>
      </c>
      <c r="O187" s="176" t="s">
        <v>3</v>
      </c>
      <c r="P187" s="176" t="s">
        <v>3</v>
      </c>
      <c r="Q187" s="176" t="s">
        <v>3</v>
      </c>
      <c r="R187" s="176" t="s">
        <v>3</v>
      </c>
      <c r="S187" s="64">
        <v>684.07336099999998</v>
      </c>
      <c r="T187" s="64">
        <v>3136.8</v>
      </c>
      <c r="U187" s="64">
        <v>0.66200000000000003</v>
      </c>
    </row>
    <row r="188" spans="1:21" x14ac:dyDescent="0.3">
      <c r="A188" s="66">
        <v>34881</v>
      </c>
      <c r="B188" s="64">
        <v>-450.39852100000002</v>
      </c>
      <c r="C188" s="64">
        <v>24413.150479</v>
      </c>
      <c r="D188" s="64">
        <v>20110.297740000002</v>
      </c>
      <c r="E188" s="64">
        <v>2254.5832599999999</v>
      </c>
      <c r="F188" s="64">
        <v>959.71600000000001</v>
      </c>
      <c r="G188" s="64">
        <v>1088.5534789999999</v>
      </c>
      <c r="H188" s="64">
        <v>24863.548999999999</v>
      </c>
      <c r="I188" s="64">
        <v>17917.930390000001</v>
      </c>
      <c r="J188" s="64">
        <v>2521.5946100000001</v>
      </c>
      <c r="K188" s="64">
        <v>4404.9920000000002</v>
      </c>
      <c r="L188" s="64">
        <v>19.032</v>
      </c>
      <c r="M188" s="64">
        <v>6350.0290000000005</v>
      </c>
      <c r="N188" s="176" t="s">
        <v>3</v>
      </c>
      <c r="O188" s="176" t="s">
        <v>3</v>
      </c>
      <c r="P188" s="176" t="s">
        <v>3</v>
      </c>
      <c r="Q188" s="176" t="s">
        <v>3</v>
      </c>
      <c r="R188" s="176" t="s">
        <v>3</v>
      </c>
      <c r="S188" s="64">
        <v>501.30952100000002</v>
      </c>
      <c r="T188" s="64">
        <v>6398.8</v>
      </c>
      <c r="U188" s="64">
        <v>2.14</v>
      </c>
    </row>
    <row r="189" spans="1:21" x14ac:dyDescent="0.3">
      <c r="A189" s="67">
        <v>34973</v>
      </c>
      <c r="B189" s="64">
        <v>-127.96720000000001</v>
      </c>
      <c r="C189" s="64">
        <v>25542.595799999999</v>
      </c>
      <c r="D189" s="64">
        <v>21059.972000000002</v>
      </c>
      <c r="E189" s="64">
        <v>2580.3310000000001</v>
      </c>
      <c r="F189" s="64">
        <v>975.76900000000001</v>
      </c>
      <c r="G189" s="64">
        <v>926.52380000000005</v>
      </c>
      <c r="H189" s="64">
        <v>25670.562999999998</v>
      </c>
      <c r="I189" s="64">
        <v>19404.514149999999</v>
      </c>
      <c r="J189" s="64">
        <v>2513.2568500000002</v>
      </c>
      <c r="K189" s="64">
        <v>3749.8180000000002</v>
      </c>
      <c r="L189" s="64">
        <v>2.9740000000000002</v>
      </c>
      <c r="M189" s="64">
        <v>3991.386</v>
      </c>
      <c r="N189" s="176" t="s">
        <v>3</v>
      </c>
      <c r="O189" s="176" t="s">
        <v>3</v>
      </c>
      <c r="P189" s="176" t="s">
        <v>3</v>
      </c>
      <c r="Q189" s="176" t="s">
        <v>3</v>
      </c>
      <c r="R189" s="176" t="s">
        <v>3</v>
      </c>
      <c r="S189" s="64">
        <v>-3481.1478000000002</v>
      </c>
      <c r="T189" s="64">
        <v>383.9</v>
      </c>
      <c r="U189" s="64">
        <v>-1.629</v>
      </c>
    </row>
    <row r="190" spans="1:21" x14ac:dyDescent="0.3">
      <c r="A190" s="63">
        <v>35065</v>
      </c>
      <c r="B190" s="64">
        <v>-163.34469899999999</v>
      </c>
      <c r="C190" s="64">
        <v>26626.225300999999</v>
      </c>
      <c r="D190" s="64">
        <v>21898.748599999999</v>
      </c>
      <c r="E190" s="64">
        <v>2765.1994</v>
      </c>
      <c r="F190" s="64">
        <v>962.99900000000002</v>
      </c>
      <c r="G190" s="64">
        <v>999.27830100000006</v>
      </c>
      <c r="H190" s="64">
        <v>26789.57</v>
      </c>
      <c r="I190" s="64">
        <v>19974.305899999999</v>
      </c>
      <c r="J190" s="64">
        <v>2338.7211000000002</v>
      </c>
      <c r="K190" s="64">
        <v>4473.5389999999998</v>
      </c>
      <c r="L190" s="64">
        <v>3.004</v>
      </c>
      <c r="M190" s="64">
        <v>-333.68231900000001</v>
      </c>
      <c r="N190" s="176" t="s">
        <v>3</v>
      </c>
      <c r="O190" s="176" t="s">
        <v>3</v>
      </c>
      <c r="P190" s="176" t="s">
        <v>3</v>
      </c>
      <c r="Q190" s="176" t="s">
        <v>3</v>
      </c>
      <c r="R190" s="176" t="s">
        <v>3</v>
      </c>
      <c r="S190" s="64">
        <v>517.676018</v>
      </c>
      <c r="T190" s="64">
        <v>25.6</v>
      </c>
      <c r="U190" s="64">
        <v>-4.9509999999999996</v>
      </c>
    </row>
    <row r="191" spans="1:21" x14ac:dyDescent="0.3">
      <c r="A191" s="65">
        <v>35156</v>
      </c>
      <c r="B191" s="64">
        <v>255.21677199999999</v>
      </c>
      <c r="C191" s="64">
        <v>28416.710771999999</v>
      </c>
      <c r="D191" s="64">
        <v>23640.836660000001</v>
      </c>
      <c r="E191" s="64">
        <v>2531.2643400000002</v>
      </c>
      <c r="F191" s="64">
        <v>1005.526</v>
      </c>
      <c r="G191" s="64">
        <v>1239.083772</v>
      </c>
      <c r="H191" s="64">
        <v>28161.493999999999</v>
      </c>
      <c r="I191" s="64">
        <v>21453.999609999999</v>
      </c>
      <c r="J191" s="64">
        <v>2544.2243899999999</v>
      </c>
      <c r="K191" s="64">
        <v>4150.0690000000004</v>
      </c>
      <c r="L191" s="64">
        <v>13.201000000000001</v>
      </c>
      <c r="M191" s="64">
        <v>699.87644799999998</v>
      </c>
      <c r="N191" s="176" t="s">
        <v>3</v>
      </c>
      <c r="O191" s="176" t="s">
        <v>3</v>
      </c>
      <c r="P191" s="176" t="s">
        <v>3</v>
      </c>
      <c r="Q191" s="176" t="s">
        <v>3</v>
      </c>
      <c r="R191" s="176" t="s">
        <v>3</v>
      </c>
      <c r="S191" s="64">
        <v>-1359.7792199999999</v>
      </c>
      <c r="T191" s="64">
        <v>-412</v>
      </c>
      <c r="U191" s="64">
        <v>7.3140000000000001</v>
      </c>
    </row>
    <row r="192" spans="1:21" x14ac:dyDescent="0.3">
      <c r="A192" s="66">
        <v>35247</v>
      </c>
      <c r="B192" s="64">
        <v>-864.61238900000001</v>
      </c>
      <c r="C192" s="64">
        <v>29104.350410999999</v>
      </c>
      <c r="D192" s="64">
        <v>24287.387760000001</v>
      </c>
      <c r="E192" s="64">
        <v>2594.8972399999998</v>
      </c>
      <c r="F192" s="64">
        <v>1029.6300000000001</v>
      </c>
      <c r="G192" s="64">
        <v>1192.4354109999999</v>
      </c>
      <c r="H192" s="64">
        <v>29968.962800000001</v>
      </c>
      <c r="I192" s="64">
        <v>22883.47709</v>
      </c>
      <c r="J192" s="64">
        <v>2862.4797100000001</v>
      </c>
      <c r="K192" s="64">
        <v>4216.3509999999997</v>
      </c>
      <c r="L192" s="64">
        <v>6.6550000000000002</v>
      </c>
      <c r="M192" s="64">
        <v>1506.835</v>
      </c>
      <c r="N192" s="176" t="s">
        <v>3</v>
      </c>
      <c r="O192" s="176" t="s">
        <v>3</v>
      </c>
      <c r="P192" s="176" t="s">
        <v>3</v>
      </c>
      <c r="Q192" s="176" t="s">
        <v>3</v>
      </c>
      <c r="R192" s="176" t="s">
        <v>3</v>
      </c>
      <c r="S192" s="64">
        <v>-55.758611000000002</v>
      </c>
      <c r="T192" s="64">
        <v>585.70000000000005</v>
      </c>
      <c r="U192" s="64">
        <v>0.76400000000000001</v>
      </c>
    </row>
    <row r="193" spans="1:21" x14ac:dyDescent="0.3">
      <c r="A193" s="67">
        <v>35339</v>
      </c>
      <c r="B193" s="64">
        <v>-1734.8155489999999</v>
      </c>
      <c r="C193" s="64">
        <v>31168.848451000002</v>
      </c>
      <c r="D193" s="64">
        <v>26323.520939999999</v>
      </c>
      <c r="E193" s="64">
        <v>2690.0830599999999</v>
      </c>
      <c r="F193" s="64">
        <v>1045.0409999999999</v>
      </c>
      <c r="G193" s="64">
        <v>1110.2034510000001</v>
      </c>
      <c r="H193" s="64">
        <v>32903.663999999997</v>
      </c>
      <c r="I193" s="64">
        <v>25340.513470000002</v>
      </c>
      <c r="J193" s="64">
        <v>2889.0315300000002</v>
      </c>
      <c r="K193" s="64">
        <v>4666.9189999999999</v>
      </c>
      <c r="L193" s="64">
        <v>7.2</v>
      </c>
      <c r="M193" s="64">
        <v>2954.7501649999999</v>
      </c>
      <c r="N193" s="176" t="s">
        <v>3</v>
      </c>
      <c r="O193" s="176" t="s">
        <v>3</v>
      </c>
      <c r="P193" s="176" t="s">
        <v>3</v>
      </c>
      <c r="Q193" s="176" t="s">
        <v>3</v>
      </c>
      <c r="R193" s="176" t="s">
        <v>3</v>
      </c>
      <c r="S193" s="64">
        <v>1061.2153840000001</v>
      </c>
      <c r="T193" s="64">
        <v>2278.9</v>
      </c>
      <c r="U193" s="64">
        <v>2.25</v>
      </c>
    </row>
    <row r="194" spans="1:21" x14ac:dyDescent="0.3">
      <c r="A194" s="63">
        <v>35431</v>
      </c>
      <c r="B194" s="64">
        <v>-219.97223500000001</v>
      </c>
      <c r="C194" s="64">
        <v>30415.275764999999</v>
      </c>
      <c r="D194" s="64">
        <v>25143.214240000001</v>
      </c>
      <c r="E194" s="64">
        <v>3091.69976</v>
      </c>
      <c r="F194" s="64">
        <v>1034.048</v>
      </c>
      <c r="G194" s="64">
        <v>1146.3137650000001</v>
      </c>
      <c r="H194" s="64">
        <v>30635.248</v>
      </c>
      <c r="I194" s="64">
        <v>23581.684639999999</v>
      </c>
      <c r="J194" s="64">
        <v>2880.8383600000002</v>
      </c>
      <c r="K194" s="64">
        <v>4172.5290000000005</v>
      </c>
      <c r="L194" s="64">
        <v>0.19600000000000001</v>
      </c>
      <c r="M194" s="64">
        <v>1319.5917649999999</v>
      </c>
      <c r="N194" s="176" t="s">
        <v>3</v>
      </c>
      <c r="O194" s="176" t="s">
        <v>3</v>
      </c>
      <c r="P194" s="176" t="s">
        <v>3</v>
      </c>
      <c r="Q194" s="176" t="s">
        <v>3</v>
      </c>
      <c r="R194" s="176" t="s">
        <v>3</v>
      </c>
      <c r="S194" s="64">
        <v>516.30746999999997</v>
      </c>
      <c r="T194" s="64">
        <v>1610.6</v>
      </c>
      <c r="U194" s="64">
        <v>5.327</v>
      </c>
    </row>
    <row r="195" spans="1:21" x14ac:dyDescent="0.3">
      <c r="A195" s="65">
        <v>35521</v>
      </c>
      <c r="B195" s="64">
        <v>-1184.015363</v>
      </c>
      <c r="C195" s="64">
        <v>32658.945637000001</v>
      </c>
      <c r="D195" s="64">
        <v>27479.35036</v>
      </c>
      <c r="E195" s="64">
        <v>2608.8516399999999</v>
      </c>
      <c r="F195" s="64">
        <v>1110.5909999999999</v>
      </c>
      <c r="G195" s="64">
        <v>1460.1526369999999</v>
      </c>
      <c r="H195" s="64">
        <v>33842.961000000003</v>
      </c>
      <c r="I195" s="64">
        <v>26848.856940000001</v>
      </c>
      <c r="J195" s="64">
        <v>2970.8770599999998</v>
      </c>
      <c r="K195" s="64">
        <v>4019.0810000000001</v>
      </c>
      <c r="L195" s="64">
        <v>4.1459999999999999</v>
      </c>
      <c r="M195" s="64">
        <v>2395.4672350000001</v>
      </c>
      <c r="N195" s="176" t="s">
        <v>3</v>
      </c>
      <c r="O195" s="176" t="s">
        <v>3</v>
      </c>
      <c r="P195" s="176" t="s">
        <v>3</v>
      </c>
      <c r="Q195" s="176" t="s">
        <v>3</v>
      </c>
      <c r="R195" s="176" t="s">
        <v>3</v>
      </c>
      <c r="S195" s="64">
        <v>1500.506128</v>
      </c>
      <c r="T195" s="64">
        <v>2708.7</v>
      </c>
      <c r="U195" s="64">
        <v>3.258</v>
      </c>
    </row>
    <row r="196" spans="1:21" x14ac:dyDescent="0.3">
      <c r="A196" s="66">
        <v>35612</v>
      </c>
      <c r="B196" s="64">
        <v>-2590.2106760000001</v>
      </c>
      <c r="C196" s="64">
        <v>33334.202323999998</v>
      </c>
      <c r="D196" s="64">
        <v>28210.556140000001</v>
      </c>
      <c r="E196" s="64">
        <v>2587.4038599999999</v>
      </c>
      <c r="F196" s="64">
        <v>1139.1369999999999</v>
      </c>
      <c r="G196" s="64">
        <v>1397.1053240000001</v>
      </c>
      <c r="H196" s="64">
        <v>35924.413</v>
      </c>
      <c r="I196" s="64">
        <v>28530.913140000001</v>
      </c>
      <c r="J196" s="64">
        <v>3135.1798600000002</v>
      </c>
      <c r="K196" s="64">
        <v>4247.3770000000004</v>
      </c>
      <c r="L196" s="64">
        <v>10.943</v>
      </c>
      <c r="M196" s="64">
        <v>6897.1393449999996</v>
      </c>
      <c r="N196" s="176" t="s">
        <v>3</v>
      </c>
      <c r="O196" s="176" t="s">
        <v>3</v>
      </c>
      <c r="P196" s="176" t="s">
        <v>3</v>
      </c>
      <c r="Q196" s="176" t="s">
        <v>3</v>
      </c>
      <c r="R196" s="176" t="s">
        <v>3</v>
      </c>
      <c r="S196" s="64">
        <v>-1119.097669</v>
      </c>
      <c r="T196" s="64">
        <v>3186.7</v>
      </c>
      <c r="U196" s="64">
        <v>1.131</v>
      </c>
    </row>
    <row r="197" spans="1:21" x14ac:dyDescent="0.3">
      <c r="A197" s="67">
        <v>35704</v>
      </c>
      <c r="B197" s="64">
        <v>-3671.0961950000001</v>
      </c>
      <c r="C197" s="64">
        <v>34909.851804999998</v>
      </c>
      <c r="D197" s="64">
        <v>29748.649000000001</v>
      </c>
      <c r="E197" s="64">
        <v>2761.9140000000002</v>
      </c>
      <c r="F197" s="64">
        <v>1158.78</v>
      </c>
      <c r="G197" s="64">
        <v>1240.5088049999999</v>
      </c>
      <c r="H197" s="64">
        <v>38580.947999999997</v>
      </c>
      <c r="I197" s="64">
        <v>31047.572359999998</v>
      </c>
      <c r="J197" s="64">
        <v>3426.1746400000002</v>
      </c>
      <c r="K197" s="64">
        <v>4097.0110000000004</v>
      </c>
      <c r="L197" s="64">
        <v>10.19</v>
      </c>
      <c r="M197" s="64">
        <v>4864.6140509999996</v>
      </c>
      <c r="N197" s="176" t="s">
        <v>3</v>
      </c>
      <c r="O197" s="176" t="s">
        <v>3</v>
      </c>
      <c r="P197" s="176" t="s">
        <v>3</v>
      </c>
      <c r="Q197" s="176" t="s">
        <v>3</v>
      </c>
      <c r="R197" s="176" t="s">
        <v>3</v>
      </c>
      <c r="S197" s="64">
        <v>632.095144</v>
      </c>
      <c r="T197" s="64">
        <v>1817.5</v>
      </c>
      <c r="U197" s="64">
        <v>8.1129999999999995</v>
      </c>
    </row>
    <row r="198" spans="1:21" x14ac:dyDescent="0.3">
      <c r="A198" s="63">
        <v>35796</v>
      </c>
      <c r="B198" s="64">
        <v>-3279.5952010000001</v>
      </c>
      <c r="C198" s="64">
        <v>33703.574799000002</v>
      </c>
      <c r="D198" s="64">
        <v>28186.409220000001</v>
      </c>
      <c r="E198" s="64">
        <v>3034.0748130000002</v>
      </c>
      <c r="F198" s="64">
        <v>1209.838</v>
      </c>
      <c r="G198" s="64">
        <v>1273.2527660000001</v>
      </c>
      <c r="H198" s="64">
        <v>36983.17</v>
      </c>
      <c r="I198" s="64">
        <v>29917.658329999998</v>
      </c>
      <c r="J198" s="64">
        <v>2861.59067</v>
      </c>
      <c r="K198" s="64">
        <v>4201.3490000000002</v>
      </c>
      <c r="L198" s="64">
        <v>2.5720000000000001</v>
      </c>
      <c r="M198" s="64">
        <v>6303.858236</v>
      </c>
      <c r="N198" s="176" t="s">
        <v>3</v>
      </c>
      <c r="O198" s="176" t="s">
        <v>3</v>
      </c>
      <c r="P198" s="176" t="s">
        <v>3</v>
      </c>
      <c r="Q198" s="176" t="s">
        <v>3</v>
      </c>
      <c r="R198" s="176" t="s">
        <v>3</v>
      </c>
      <c r="S198" s="64">
        <v>-1713.770035</v>
      </c>
      <c r="T198" s="64">
        <v>1312.4</v>
      </c>
      <c r="U198" s="64">
        <v>-1.907</v>
      </c>
    </row>
    <row r="199" spans="1:21" x14ac:dyDescent="0.3">
      <c r="A199" s="65">
        <v>35886</v>
      </c>
      <c r="B199" s="64">
        <v>-3392.644448</v>
      </c>
      <c r="C199" s="64">
        <v>35475.583551999996</v>
      </c>
      <c r="D199" s="64">
        <v>29922.93102</v>
      </c>
      <c r="E199" s="64">
        <v>2753.6150229999998</v>
      </c>
      <c r="F199" s="64">
        <v>1238.6079999999999</v>
      </c>
      <c r="G199" s="64">
        <v>1560.4295090000001</v>
      </c>
      <c r="H199" s="64">
        <v>38868.228000000003</v>
      </c>
      <c r="I199" s="64">
        <v>31066.296724</v>
      </c>
      <c r="J199" s="64">
        <v>3329.6792759999998</v>
      </c>
      <c r="K199" s="64">
        <v>4465.4009999999998</v>
      </c>
      <c r="L199" s="64">
        <v>6.851</v>
      </c>
      <c r="M199" s="64">
        <v>2175.9623179999999</v>
      </c>
      <c r="N199" s="176" t="s">
        <v>3</v>
      </c>
      <c r="O199" s="176" t="s">
        <v>3</v>
      </c>
      <c r="P199" s="176" t="s">
        <v>3</v>
      </c>
      <c r="Q199" s="176" t="s">
        <v>3</v>
      </c>
      <c r="R199" s="176" t="s">
        <v>3</v>
      </c>
      <c r="S199" s="64">
        <v>1774.6371300000001</v>
      </c>
      <c r="T199" s="64">
        <v>556.4</v>
      </c>
      <c r="U199" s="64">
        <v>1.5549999999999999</v>
      </c>
    </row>
    <row r="200" spans="1:21" x14ac:dyDescent="0.3">
      <c r="A200" s="66">
        <v>35977</v>
      </c>
      <c r="B200" s="64">
        <v>-4714.1153009999998</v>
      </c>
      <c r="C200" s="64">
        <v>34206.830698999998</v>
      </c>
      <c r="D200" s="64">
        <v>28622.991259999999</v>
      </c>
      <c r="E200" s="64">
        <v>2797.8492689999998</v>
      </c>
      <c r="F200" s="64">
        <v>1234.4259999999999</v>
      </c>
      <c r="G200" s="64">
        <v>1551.5641700000001</v>
      </c>
      <c r="H200" s="64">
        <v>38920.946000000004</v>
      </c>
      <c r="I200" s="64">
        <v>31069.675339000001</v>
      </c>
      <c r="J200" s="64">
        <v>3243.5306609999998</v>
      </c>
      <c r="K200" s="64">
        <v>4594.817</v>
      </c>
      <c r="L200" s="64">
        <v>12.923</v>
      </c>
      <c r="M200" s="64">
        <v>3699.8377599999999</v>
      </c>
      <c r="N200" s="176" t="s">
        <v>3</v>
      </c>
      <c r="O200" s="176" t="s">
        <v>3</v>
      </c>
      <c r="P200" s="176" t="s">
        <v>3</v>
      </c>
      <c r="Q200" s="176" t="s">
        <v>3</v>
      </c>
      <c r="R200" s="176" t="s">
        <v>3</v>
      </c>
      <c r="S200" s="64">
        <v>-374.49645900000002</v>
      </c>
      <c r="T200" s="64">
        <v>-1389.3</v>
      </c>
      <c r="U200" s="64">
        <v>0.52600000000000002</v>
      </c>
    </row>
    <row r="201" spans="1:21" x14ac:dyDescent="0.3">
      <c r="A201" s="67">
        <v>36069</v>
      </c>
      <c r="B201" s="64">
        <v>-4606.3387439999997</v>
      </c>
      <c r="C201" s="64">
        <v>36762.496255999999</v>
      </c>
      <c r="D201" s="64">
        <v>31005.367139999998</v>
      </c>
      <c r="E201" s="64">
        <v>2895.3538020000001</v>
      </c>
      <c r="F201" s="64">
        <v>1238.703</v>
      </c>
      <c r="G201" s="64">
        <v>1623.072314</v>
      </c>
      <c r="H201" s="64">
        <v>41368.834999999999</v>
      </c>
      <c r="I201" s="64">
        <v>33484.681368999998</v>
      </c>
      <c r="J201" s="64">
        <v>3407.9266309999998</v>
      </c>
      <c r="K201" s="64">
        <v>4471.4579999999996</v>
      </c>
      <c r="L201" s="64">
        <v>4.7690000000000001</v>
      </c>
      <c r="M201" s="64">
        <v>9981.9533159999992</v>
      </c>
      <c r="N201" s="176" t="s">
        <v>3</v>
      </c>
      <c r="O201" s="176" t="s">
        <v>3</v>
      </c>
      <c r="P201" s="176" t="s">
        <v>3</v>
      </c>
      <c r="Q201" s="176" t="s">
        <v>3</v>
      </c>
      <c r="R201" s="176" t="s">
        <v>3</v>
      </c>
      <c r="S201" s="64">
        <v>-2842.639572</v>
      </c>
      <c r="T201" s="64">
        <v>2531.6</v>
      </c>
      <c r="U201" s="64">
        <v>1.375</v>
      </c>
    </row>
    <row r="202" spans="1:21" x14ac:dyDescent="0.3">
      <c r="A202" s="63">
        <v>36161</v>
      </c>
      <c r="B202" s="64">
        <v>-3679.7554869999999</v>
      </c>
      <c r="C202" s="64">
        <v>35424.341115000003</v>
      </c>
      <c r="D202" s="64">
        <v>29990.084859999999</v>
      </c>
      <c r="E202" s="64">
        <v>2965.6261399999999</v>
      </c>
      <c r="F202" s="64">
        <v>1114.7149999999999</v>
      </c>
      <c r="G202" s="64">
        <v>1353.915115</v>
      </c>
      <c r="H202" s="64">
        <v>39104.096601999998</v>
      </c>
      <c r="I202" s="64">
        <v>31173.308669999999</v>
      </c>
      <c r="J202" s="64">
        <v>3176.2593299999999</v>
      </c>
      <c r="K202" s="64">
        <v>4754.5286020000003</v>
      </c>
      <c r="L202" s="64">
        <v>0</v>
      </c>
      <c r="M202" s="64">
        <v>-1056.5360740000001</v>
      </c>
      <c r="N202" s="176" t="s">
        <v>3</v>
      </c>
      <c r="O202" s="176" t="s">
        <v>3</v>
      </c>
      <c r="P202" s="176" t="s">
        <v>3</v>
      </c>
      <c r="Q202" s="176" t="s">
        <v>3</v>
      </c>
      <c r="R202" s="176" t="s">
        <v>3</v>
      </c>
      <c r="S202" s="64">
        <v>4226.4315610000003</v>
      </c>
      <c r="T202" s="64">
        <v>-511.8</v>
      </c>
      <c r="U202" s="64">
        <v>1.94</v>
      </c>
    </row>
    <row r="203" spans="1:21" x14ac:dyDescent="0.3">
      <c r="A203" s="65">
        <v>36251</v>
      </c>
      <c r="B203" s="64">
        <v>-2868.859911</v>
      </c>
      <c r="C203" s="64">
        <v>39268.390360999998</v>
      </c>
      <c r="D203" s="64">
        <v>33687.4136</v>
      </c>
      <c r="E203" s="64">
        <v>2963.0844000000002</v>
      </c>
      <c r="F203" s="64">
        <v>957.05600000000004</v>
      </c>
      <c r="G203" s="64">
        <v>1660.8363609999999</v>
      </c>
      <c r="H203" s="64">
        <v>42137.250271999997</v>
      </c>
      <c r="I203" s="64">
        <v>34660.175765</v>
      </c>
      <c r="J203" s="64">
        <v>3513.3802350000001</v>
      </c>
      <c r="K203" s="64">
        <v>3951.2842719999999</v>
      </c>
      <c r="L203" s="64">
        <v>12.41</v>
      </c>
      <c r="M203" s="64">
        <v>4739.0483340000001</v>
      </c>
      <c r="N203" s="176" t="s">
        <v>3</v>
      </c>
      <c r="O203" s="176" t="s">
        <v>3</v>
      </c>
      <c r="P203" s="176" t="s">
        <v>3</v>
      </c>
      <c r="Q203" s="176" t="s">
        <v>3</v>
      </c>
      <c r="R203" s="176" t="s">
        <v>3</v>
      </c>
      <c r="S203" s="64">
        <v>-1817.673423</v>
      </c>
      <c r="T203" s="64">
        <v>48.6</v>
      </c>
      <c r="U203" s="64">
        <v>3.915</v>
      </c>
    </row>
    <row r="204" spans="1:21" x14ac:dyDescent="0.3">
      <c r="A204" s="66">
        <v>36342</v>
      </c>
      <c r="B204" s="64">
        <v>-3162.943354</v>
      </c>
      <c r="C204" s="64">
        <v>40820.797741000002</v>
      </c>
      <c r="D204" s="64">
        <v>35343.917300000001</v>
      </c>
      <c r="E204" s="64">
        <v>2636.9627</v>
      </c>
      <c r="F204" s="64">
        <v>1212.748</v>
      </c>
      <c r="G204" s="64">
        <v>1627.1697409999999</v>
      </c>
      <c r="H204" s="64">
        <v>43983.741094999998</v>
      </c>
      <c r="I204" s="64">
        <v>36306.321497999998</v>
      </c>
      <c r="J204" s="64">
        <v>3743.7615019999998</v>
      </c>
      <c r="K204" s="64">
        <v>3926.0400949999998</v>
      </c>
      <c r="L204" s="64">
        <v>7.6180000000000003</v>
      </c>
      <c r="M204" s="64">
        <v>5380.7529720000002</v>
      </c>
      <c r="N204" s="176" t="s">
        <v>3</v>
      </c>
      <c r="O204" s="176" t="s">
        <v>3</v>
      </c>
      <c r="P204" s="176" t="s">
        <v>3</v>
      </c>
      <c r="Q204" s="176" t="s">
        <v>3</v>
      </c>
      <c r="R204" s="176" t="s">
        <v>3</v>
      </c>
      <c r="S204" s="64">
        <v>-976.37561800000003</v>
      </c>
      <c r="T204" s="64">
        <v>1250.2</v>
      </c>
      <c r="U204" s="64">
        <v>-8.766</v>
      </c>
    </row>
    <row r="205" spans="1:21" x14ac:dyDescent="0.3">
      <c r="A205" s="67">
        <v>36434</v>
      </c>
      <c r="B205" s="64">
        <v>-4302.2082620000001</v>
      </c>
      <c r="C205" s="64">
        <v>43396.963444000001</v>
      </c>
      <c r="D205" s="64">
        <v>37538.713080000001</v>
      </c>
      <c r="E205" s="64">
        <v>2993.0689200000002</v>
      </c>
      <c r="F205" s="64">
        <v>1202.6489999999999</v>
      </c>
      <c r="G205" s="64">
        <v>1662.5324439999999</v>
      </c>
      <c r="H205" s="64">
        <v>47699.171706000001</v>
      </c>
      <c r="I205" s="64">
        <v>40011.393300999996</v>
      </c>
      <c r="J205" s="64">
        <v>3861.5366990000002</v>
      </c>
      <c r="K205" s="64">
        <v>3819.365706</v>
      </c>
      <c r="L205" s="64">
        <v>6.8760000000000003</v>
      </c>
      <c r="M205" s="64">
        <v>4099.9855930000003</v>
      </c>
      <c r="N205" s="176" t="s">
        <v>3</v>
      </c>
      <c r="O205" s="176" t="s">
        <v>3</v>
      </c>
      <c r="P205" s="176" t="s">
        <v>3</v>
      </c>
      <c r="Q205" s="176" t="s">
        <v>3</v>
      </c>
      <c r="R205" s="176" t="s">
        <v>3</v>
      </c>
      <c r="S205" s="64">
        <v>-620.29833099999996</v>
      </c>
      <c r="T205" s="64">
        <v>-824</v>
      </c>
      <c r="U205" s="64">
        <v>1.4790000000000001</v>
      </c>
    </row>
    <row r="206" spans="1:21" x14ac:dyDescent="0.3">
      <c r="A206" s="63">
        <v>36526</v>
      </c>
      <c r="B206" s="64">
        <v>-5016.0368209999997</v>
      </c>
      <c r="C206" s="64">
        <v>44325.834730000002</v>
      </c>
      <c r="D206" s="64">
        <v>38090.707719999999</v>
      </c>
      <c r="E206" s="64">
        <v>3406.6902799999998</v>
      </c>
      <c r="F206" s="64">
        <v>1328.5210010000001</v>
      </c>
      <c r="G206" s="64">
        <v>1499.9157290000001</v>
      </c>
      <c r="H206" s="64">
        <v>49341.871550999997</v>
      </c>
      <c r="I206" s="64">
        <v>39285.568658999997</v>
      </c>
      <c r="J206" s="64">
        <v>3751.5863410000002</v>
      </c>
      <c r="K206" s="64">
        <v>6299.7185509999999</v>
      </c>
      <c r="L206" s="64">
        <v>4.9980000000000002</v>
      </c>
      <c r="M206" s="64">
        <v>10170.894265999999</v>
      </c>
      <c r="N206" s="176" t="s">
        <v>3</v>
      </c>
      <c r="O206" s="176" t="s">
        <v>3</v>
      </c>
      <c r="P206" s="176" t="s">
        <v>3</v>
      </c>
      <c r="Q206" s="176" t="s">
        <v>3</v>
      </c>
      <c r="R206" s="176" t="s">
        <v>3</v>
      </c>
      <c r="S206" s="64">
        <v>-548.59944499999995</v>
      </c>
      <c r="T206" s="64">
        <v>4603.6000000000004</v>
      </c>
      <c r="U206" s="64">
        <v>2.6579999999999999</v>
      </c>
    </row>
    <row r="207" spans="1:21" x14ac:dyDescent="0.3">
      <c r="A207" s="65">
        <v>36617</v>
      </c>
      <c r="B207" s="64">
        <v>-3456.97199</v>
      </c>
      <c r="C207" s="64">
        <v>47462.694888999999</v>
      </c>
      <c r="D207" s="64">
        <v>41089.999459999999</v>
      </c>
      <c r="E207" s="64">
        <v>3163.9935399999999</v>
      </c>
      <c r="F207" s="64">
        <v>1476.243001</v>
      </c>
      <c r="G207" s="64">
        <v>1732.4588879999999</v>
      </c>
      <c r="H207" s="64">
        <v>50919.666878999997</v>
      </c>
      <c r="I207" s="64">
        <v>42543.526614000002</v>
      </c>
      <c r="J207" s="64">
        <v>4112.4373859999996</v>
      </c>
      <c r="K207" s="64">
        <v>4259.9308789999995</v>
      </c>
      <c r="L207" s="64">
        <v>3.7719999999999998</v>
      </c>
      <c r="M207" s="64">
        <v>1338.35366</v>
      </c>
      <c r="N207" s="176" t="s">
        <v>3</v>
      </c>
      <c r="O207" s="176" t="s">
        <v>3</v>
      </c>
      <c r="P207" s="176" t="s">
        <v>3</v>
      </c>
      <c r="Q207" s="176" t="s">
        <v>3</v>
      </c>
      <c r="R207" s="176" t="s">
        <v>3</v>
      </c>
      <c r="S207" s="64">
        <v>-1258.32367</v>
      </c>
      <c r="T207" s="64">
        <v>-3372.7</v>
      </c>
      <c r="U207" s="64">
        <v>-4.242</v>
      </c>
    </row>
    <row r="208" spans="1:21" x14ac:dyDescent="0.3">
      <c r="A208" s="66">
        <v>36708</v>
      </c>
      <c r="B208" s="64">
        <v>-4022.6385850000001</v>
      </c>
      <c r="C208" s="64">
        <v>49489.091595999998</v>
      </c>
      <c r="D208" s="64">
        <v>42850.187599999997</v>
      </c>
      <c r="E208" s="64">
        <v>3267.4443999999999</v>
      </c>
      <c r="F208" s="64">
        <v>1534.0930000000001</v>
      </c>
      <c r="G208" s="64">
        <v>1837.3665960000001</v>
      </c>
      <c r="H208" s="64">
        <v>53511.730180999999</v>
      </c>
      <c r="I208" s="64">
        <v>44960.970874999999</v>
      </c>
      <c r="J208" s="64">
        <v>4484.5981250000004</v>
      </c>
      <c r="K208" s="64">
        <v>4055.7831809999998</v>
      </c>
      <c r="L208" s="64">
        <v>10.378</v>
      </c>
      <c r="M208" s="64">
        <v>3786.7928139999999</v>
      </c>
      <c r="N208" s="176" t="s">
        <v>3</v>
      </c>
      <c r="O208" s="176" t="s">
        <v>3</v>
      </c>
      <c r="P208" s="176" t="s">
        <v>3</v>
      </c>
      <c r="Q208" s="176" t="s">
        <v>3</v>
      </c>
      <c r="R208" s="176" t="s">
        <v>3</v>
      </c>
      <c r="S208" s="64">
        <v>1362.7907709999999</v>
      </c>
      <c r="T208" s="64">
        <v>1122.8</v>
      </c>
      <c r="U208" s="64">
        <v>4.1449999999999996</v>
      </c>
    </row>
    <row r="209" spans="1:21" x14ac:dyDescent="0.3">
      <c r="A209" s="67">
        <v>36800</v>
      </c>
      <c r="B209" s="64">
        <v>-6254.5109810000004</v>
      </c>
      <c r="C209" s="64">
        <v>51598.349768</v>
      </c>
      <c r="D209" s="64">
        <v>44365.048900000002</v>
      </c>
      <c r="E209" s="64">
        <v>3669.4901</v>
      </c>
      <c r="F209" s="64">
        <v>1651.027</v>
      </c>
      <c r="G209" s="64">
        <v>1912.783768</v>
      </c>
      <c r="H209" s="64">
        <v>57852.860748999999</v>
      </c>
      <c r="I209" s="64">
        <v>47971.159862</v>
      </c>
      <c r="J209" s="64">
        <v>4708.034138</v>
      </c>
      <c r="K209" s="64">
        <v>5163.394749</v>
      </c>
      <c r="L209" s="64">
        <v>10.272</v>
      </c>
      <c r="M209" s="64">
        <v>5262.9827839999998</v>
      </c>
      <c r="N209" s="176" t="s">
        <v>3</v>
      </c>
      <c r="O209" s="176" t="s">
        <v>3</v>
      </c>
      <c r="P209" s="176" t="s">
        <v>3</v>
      </c>
      <c r="Q209" s="176" t="s">
        <v>3</v>
      </c>
      <c r="R209" s="176" t="s">
        <v>3</v>
      </c>
      <c r="S209" s="64">
        <v>2391.8701970000002</v>
      </c>
      <c r="T209" s="64">
        <v>1400.2</v>
      </c>
      <c r="U209" s="64">
        <v>0.14199999999999999</v>
      </c>
    </row>
    <row r="210" spans="1:21" x14ac:dyDescent="0.3">
      <c r="A210" s="63">
        <v>36892</v>
      </c>
      <c r="B210" s="64">
        <v>-4784.8473990000002</v>
      </c>
      <c r="C210" s="64">
        <v>46956.248184999997</v>
      </c>
      <c r="D210" s="64">
        <v>39806.590380000001</v>
      </c>
      <c r="E210" s="64">
        <v>3462.4885060000001</v>
      </c>
      <c r="F210" s="64">
        <v>1572.34</v>
      </c>
      <c r="G210" s="64">
        <v>2114.829299</v>
      </c>
      <c r="H210" s="64">
        <v>51741.095584000002</v>
      </c>
      <c r="I210" s="64">
        <v>41940.275999999998</v>
      </c>
      <c r="J210" s="64">
        <v>4136.1063709999999</v>
      </c>
      <c r="K210" s="64">
        <v>5663.6319320000002</v>
      </c>
      <c r="L210" s="64">
        <v>1.0812809999999999</v>
      </c>
      <c r="M210" s="64">
        <v>9346.6911099999998</v>
      </c>
      <c r="N210" s="176" t="s">
        <v>3</v>
      </c>
      <c r="O210" s="176" t="s">
        <v>3</v>
      </c>
      <c r="P210" s="176" t="s">
        <v>3</v>
      </c>
      <c r="Q210" s="176" t="s">
        <v>3</v>
      </c>
      <c r="R210" s="176" t="s">
        <v>3</v>
      </c>
      <c r="S210" s="64">
        <v>170.153988</v>
      </c>
      <c r="T210" s="64">
        <v>4716.3999999999996</v>
      </c>
      <c r="U210" s="64">
        <v>15.597699</v>
      </c>
    </row>
    <row r="211" spans="1:21" x14ac:dyDescent="0.3">
      <c r="A211" s="65">
        <v>36982</v>
      </c>
      <c r="B211" s="64">
        <v>-3587.061111</v>
      </c>
      <c r="C211" s="64">
        <v>47791.704761000001</v>
      </c>
      <c r="D211" s="64">
        <v>40815.22251</v>
      </c>
      <c r="E211" s="64">
        <v>3192.5904059999998</v>
      </c>
      <c r="F211" s="64">
        <v>1399.182</v>
      </c>
      <c r="G211" s="64">
        <v>2384.7098449999999</v>
      </c>
      <c r="H211" s="64">
        <v>51378.765872000004</v>
      </c>
      <c r="I211" s="64">
        <v>42598.205999999998</v>
      </c>
      <c r="J211" s="64">
        <v>4476.3360110000003</v>
      </c>
      <c r="K211" s="64">
        <v>4302.8084779999999</v>
      </c>
      <c r="L211" s="64">
        <v>1.4153830000000001</v>
      </c>
      <c r="M211" s="64">
        <v>3151.48144</v>
      </c>
      <c r="N211" s="176" t="s">
        <v>3</v>
      </c>
      <c r="O211" s="176" t="s">
        <v>3</v>
      </c>
      <c r="P211" s="176" t="s">
        <v>3</v>
      </c>
      <c r="Q211" s="176" t="s">
        <v>3</v>
      </c>
      <c r="R211" s="176" t="s">
        <v>3</v>
      </c>
      <c r="S211" s="64">
        <v>954.82283500000005</v>
      </c>
      <c r="T211" s="64">
        <v>517.5</v>
      </c>
      <c r="U211" s="64">
        <v>1.7431639999999999</v>
      </c>
    </row>
    <row r="212" spans="1:21" x14ac:dyDescent="0.3">
      <c r="A212" s="66">
        <v>37073</v>
      </c>
      <c r="B212" s="64">
        <v>-3341.769264</v>
      </c>
      <c r="C212" s="64">
        <v>45773.026603999999</v>
      </c>
      <c r="D212" s="64">
        <v>39188.389347999997</v>
      </c>
      <c r="E212" s="64">
        <v>2759.5097620000001</v>
      </c>
      <c r="F212" s="64">
        <v>1360.771</v>
      </c>
      <c r="G212" s="64">
        <v>2464.3564940000001</v>
      </c>
      <c r="H212" s="64">
        <v>49114.795868000001</v>
      </c>
      <c r="I212" s="64">
        <v>40863.652999999998</v>
      </c>
      <c r="J212" s="64">
        <v>4124.3711119999998</v>
      </c>
      <c r="K212" s="64">
        <v>4115.9485420000001</v>
      </c>
      <c r="L212" s="64">
        <v>10.823214</v>
      </c>
      <c r="M212" s="64">
        <v>7902.4865890000001</v>
      </c>
      <c r="N212" s="176" t="s">
        <v>3</v>
      </c>
      <c r="O212" s="176" t="s">
        <v>3</v>
      </c>
      <c r="P212" s="176" t="s">
        <v>3</v>
      </c>
      <c r="Q212" s="176" t="s">
        <v>3</v>
      </c>
      <c r="R212" s="176" t="s">
        <v>3</v>
      </c>
      <c r="S212" s="64">
        <v>-2533.6375779999998</v>
      </c>
      <c r="T212" s="64">
        <v>2043.7</v>
      </c>
      <c r="U212" s="64">
        <v>-16.620253000000002</v>
      </c>
    </row>
    <row r="213" spans="1:21" x14ac:dyDescent="0.3">
      <c r="A213" s="122">
        <v>37165</v>
      </c>
      <c r="B213" s="177">
        <v>-5768.8391769999998</v>
      </c>
      <c r="C213" s="177">
        <v>45906.701559000001</v>
      </c>
      <c r="D213" s="177">
        <v>39224.887582000003</v>
      </c>
      <c r="E213" s="177">
        <v>3062.2634670000002</v>
      </c>
      <c r="F213" s="177">
        <v>1270.684</v>
      </c>
      <c r="G213" s="177">
        <v>2348.8665099999998</v>
      </c>
      <c r="H213" s="177">
        <v>51675.540736000003</v>
      </c>
      <c r="I213" s="177">
        <v>43258.879000000001</v>
      </c>
      <c r="J213" s="177">
        <v>4192.3617629999999</v>
      </c>
      <c r="K213" s="177">
        <v>4215.6962219999996</v>
      </c>
      <c r="L213" s="177">
        <v>8.6037510000000008</v>
      </c>
      <c r="M213" s="177">
        <v>9919.7609919999995</v>
      </c>
      <c r="N213" s="178" t="s">
        <v>3</v>
      </c>
      <c r="O213" s="178" t="s">
        <v>3</v>
      </c>
      <c r="P213" s="178" t="s">
        <v>3</v>
      </c>
      <c r="Q213" s="178" t="s">
        <v>3</v>
      </c>
      <c r="R213" s="178" t="s">
        <v>3</v>
      </c>
      <c r="S213" s="177">
        <v>-2187.6940359999999</v>
      </c>
      <c r="T213" s="177">
        <v>1950.8</v>
      </c>
      <c r="U213" s="177">
        <v>12.427778999999999</v>
      </c>
    </row>
    <row r="214" spans="1:21" x14ac:dyDescent="0.3">
      <c r="A214" s="66"/>
    </row>
    <row r="215" spans="1:21" x14ac:dyDescent="0.3">
      <c r="A215" s="67"/>
    </row>
    <row r="216" spans="1:21" x14ac:dyDescent="0.3">
      <c r="A216" s="63"/>
    </row>
    <row r="217" spans="1:21" x14ac:dyDescent="0.3">
      <c r="A217" s="65"/>
    </row>
    <row r="218" spans="1:21" x14ac:dyDescent="0.3">
      <c r="A218" s="66"/>
    </row>
    <row r="219" spans="1:21" x14ac:dyDescent="0.3">
      <c r="A219" s="67"/>
    </row>
    <row r="220" spans="1:21" x14ac:dyDescent="0.3">
      <c r="A220" s="63"/>
    </row>
    <row r="221" spans="1:21" x14ac:dyDescent="0.3">
      <c r="A221" s="65"/>
    </row>
    <row r="222" spans="1:21" x14ac:dyDescent="0.3">
      <c r="A222" s="66"/>
    </row>
    <row r="223" spans="1:21" x14ac:dyDescent="0.3">
      <c r="A223" s="67"/>
    </row>
    <row r="224" spans="1:21" x14ac:dyDescent="0.3">
      <c r="A224" s="63"/>
    </row>
    <row r="225" spans="1:1" x14ac:dyDescent="0.3">
      <c r="A225" s="65"/>
    </row>
    <row r="226" spans="1:1" x14ac:dyDescent="0.3">
      <c r="A226" s="66"/>
    </row>
    <row r="227" spans="1:1" x14ac:dyDescent="0.3">
      <c r="A227" s="67"/>
    </row>
    <row r="228" spans="1:1" x14ac:dyDescent="0.3">
      <c r="A228" s="63"/>
    </row>
    <row r="229" spans="1:1" x14ac:dyDescent="0.3">
      <c r="A229" s="65"/>
    </row>
    <row r="230" spans="1:1" x14ac:dyDescent="0.3">
      <c r="A230" s="66"/>
    </row>
    <row r="231" spans="1:1" x14ac:dyDescent="0.3">
      <c r="A231" s="67"/>
    </row>
    <row r="232" spans="1:1" x14ac:dyDescent="0.3">
      <c r="A232" s="63"/>
    </row>
    <row r="233" spans="1:1" x14ac:dyDescent="0.3">
      <c r="A233" s="65"/>
    </row>
    <row r="234" spans="1:1" x14ac:dyDescent="0.3">
      <c r="A234" s="63"/>
    </row>
    <row r="235" spans="1:1" x14ac:dyDescent="0.3">
      <c r="A235" s="65"/>
    </row>
    <row r="236" spans="1:1" x14ac:dyDescent="0.3">
      <c r="A236" s="66"/>
    </row>
    <row r="237" spans="1:1" x14ac:dyDescent="0.3">
      <c r="A237" s="67"/>
    </row>
    <row r="238" spans="1:1" x14ac:dyDescent="0.3">
      <c r="A238" s="63"/>
    </row>
    <row r="239" spans="1:1" x14ac:dyDescent="0.3">
      <c r="A239" s="65"/>
    </row>
    <row r="240" spans="1:1" x14ac:dyDescent="0.3">
      <c r="A240" s="66"/>
    </row>
    <row r="241" spans="1:1" x14ac:dyDescent="0.3">
      <c r="A241" s="67"/>
    </row>
    <row r="242" spans="1:1" x14ac:dyDescent="0.3">
      <c r="A242" s="63"/>
    </row>
    <row r="243" spans="1:1" x14ac:dyDescent="0.3">
      <c r="A243" s="65"/>
    </row>
    <row r="244" spans="1:1" x14ac:dyDescent="0.3">
      <c r="A244" s="66"/>
    </row>
    <row r="245" spans="1:1" x14ac:dyDescent="0.3">
      <c r="A245" s="67"/>
    </row>
    <row r="246" spans="1:1" x14ac:dyDescent="0.3">
      <c r="A246" s="63"/>
    </row>
    <row r="247" spans="1:1" x14ac:dyDescent="0.3">
      <c r="A247" s="65"/>
    </row>
    <row r="248" spans="1:1" x14ac:dyDescent="0.3">
      <c r="A248" s="66"/>
    </row>
    <row r="249" spans="1:1" x14ac:dyDescent="0.3">
      <c r="A249" s="67"/>
    </row>
    <row r="250" spans="1:1" x14ac:dyDescent="0.3">
      <c r="A250" s="63"/>
    </row>
    <row r="251" spans="1:1" x14ac:dyDescent="0.3">
      <c r="A251" s="65"/>
    </row>
    <row r="252" spans="1:1" x14ac:dyDescent="0.3">
      <c r="A252" s="66"/>
    </row>
    <row r="253" spans="1:1" x14ac:dyDescent="0.3">
      <c r="A253" s="67"/>
    </row>
    <row r="254" spans="1:1" x14ac:dyDescent="0.3">
      <c r="A254" s="63"/>
    </row>
    <row r="255" spans="1:1" x14ac:dyDescent="0.3">
      <c r="A255" s="65"/>
    </row>
    <row r="256" spans="1:1" x14ac:dyDescent="0.3">
      <c r="A256" s="66"/>
    </row>
    <row r="257" spans="1:1" x14ac:dyDescent="0.3">
      <c r="A257" s="67"/>
    </row>
    <row r="258" spans="1:1" x14ac:dyDescent="0.3">
      <c r="A258" s="63"/>
    </row>
    <row r="259" spans="1:1" x14ac:dyDescent="0.3">
      <c r="A259" s="65"/>
    </row>
  </sheetData>
  <mergeCells count="21">
    <mergeCell ref="C4:C5"/>
    <mergeCell ref="D4:D5"/>
    <mergeCell ref="E4:E5"/>
    <mergeCell ref="F4:F5"/>
    <mergeCell ref="G4:G5"/>
    <mergeCell ref="T4:T5"/>
    <mergeCell ref="A4:A5"/>
    <mergeCell ref="U4:U5"/>
    <mergeCell ref="N4:N5"/>
    <mergeCell ref="O4:O5"/>
    <mergeCell ref="P4:P5"/>
    <mergeCell ref="Q4:Q5"/>
    <mergeCell ref="R4:R5"/>
    <mergeCell ref="S4:S5"/>
    <mergeCell ref="H4:H5"/>
    <mergeCell ref="I4:I5"/>
    <mergeCell ref="J4:J5"/>
    <mergeCell ref="K4:K5"/>
    <mergeCell ref="L4:L5"/>
    <mergeCell ref="M4:M5"/>
    <mergeCell ref="B4:B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5" sqref="P5"/>
    </sheetView>
  </sheetViews>
  <sheetFormatPr baseColWidth="10" defaultColWidth="11" defaultRowHeight="15.6" x14ac:dyDescent="0.3"/>
  <cols>
    <col min="1" max="3" width="11" style="37"/>
    <col min="4" max="4" width="9.09765625" style="37" customWidth="1"/>
    <col min="5" max="8" width="11" style="37"/>
    <col min="9" max="9" width="11.09765625" style="37" customWidth="1"/>
    <col min="10" max="10" width="15.8984375" style="37" customWidth="1"/>
    <col min="11" max="11" width="3.8984375" style="37" customWidth="1"/>
    <col min="12" max="12" width="12.59765625" style="37" bestFit="1" customWidth="1"/>
    <col min="13" max="13" width="11" style="37"/>
    <col min="14" max="14" width="3.59765625" style="37" customWidth="1"/>
    <col min="15" max="15" width="14.796875" style="37" customWidth="1"/>
    <col min="16" max="16" width="10.8984375" style="37" customWidth="1"/>
    <col min="17" max="17" width="11.69921875" style="37" customWidth="1"/>
    <col min="18" max="18" width="3.3984375" style="37" customWidth="1"/>
    <col min="19" max="16384" width="11" style="37"/>
  </cols>
  <sheetData>
    <row r="1" spans="1:20" x14ac:dyDescent="0.3">
      <c r="A1" s="242" t="s">
        <v>146</v>
      </c>
      <c r="B1" s="242"/>
      <c r="C1" s="242"/>
      <c r="D1" s="242"/>
      <c r="E1" s="242"/>
      <c r="F1" s="242"/>
      <c r="G1" s="242"/>
      <c r="H1" s="242"/>
      <c r="I1" s="242"/>
      <c r="J1" s="242"/>
      <c r="K1" s="1"/>
      <c r="L1" s="240" t="s">
        <v>48</v>
      </c>
      <c r="M1" s="240"/>
      <c r="O1" s="243" t="s">
        <v>104</v>
      </c>
      <c r="P1" s="243"/>
      <c r="Q1" s="243"/>
    </row>
    <row r="2" spans="1:20" ht="15.75" customHeight="1" x14ac:dyDescent="0.3">
      <c r="A2" s="236" t="s">
        <v>36</v>
      </c>
      <c r="B2" s="236" t="s">
        <v>4</v>
      </c>
      <c r="C2" s="236" t="s">
        <v>41</v>
      </c>
      <c r="D2" s="236" t="s">
        <v>42</v>
      </c>
      <c r="E2" s="236" t="s">
        <v>5</v>
      </c>
      <c r="F2" s="236" t="s">
        <v>44</v>
      </c>
      <c r="G2" s="236" t="s">
        <v>43</v>
      </c>
      <c r="H2" s="236" t="s">
        <v>35</v>
      </c>
      <c r="I2" s="236" t="s">
        <v>40</v>
      </c>
      <c r="J2" s="236" t="s">
        <v>47</v>
      </c>
      <c r="K2" s="34"/>
      <c r="L2" s="236" t="s">
        <v>39</v>
      </c>
      <c r="M2" s="236" t="s">
        <v>37</v>
      </c>
      <c r="O2" s="236" t="s">
        <v>147</v>
      </c>
      <c r="P2" s="236" t="s">
        <v>148</v>
      </c>
      <c r="Q2" s="236" t="s">
        <v>35</v>
      </c>
    </row>
    <row r="3" spans="1:20" ht="15.75" customHeight="1" x14ac:dyDescent="0.3">
      <c r="A3" s="236"/>
      <c r="B3" s="236"/>
      <c r="C3" s="236"/>
      <c r="D3" s="236"/>
      <c r="E3" s="236"/>
      <c r="F3" s="236"/>
      <c r="G3" s="236"/>
      <c r="H3" s="236"/>
      <c r="I3" s="236"/>
      <c r="J3" s="236"/>
      <c r="K3" s="34"/>
      <c r="L3" s="236"/>
      <c r="M3" s="236"/>
      <c r="O3" s="236"/>
      <c r="P3" s="236"/>
      <c r="Q3" s="236"/>
    </row>
    <row r="4" spans="1:20" ht="16.2" thickBot="1" x14ac:dyDescent="0.35">
      <c r="A4" s="237"/>
      <c r="B4" s="237"/>
      <c r="C4" s="237"/>
      <c r="D4" s="237"/>
      <c r="E4" s="237"/>
      <c r="F4" s="237"/>
      <c r="G4" s="237"/>
      <c r="H4" s="237"/>
      <c r="I4" s="237"/>
      <c r="J4" s="237" t="s">
        <v>45</v>
      </c>
      <c r="K4" s="34"/>
      <c r="L4" s="237"/>
      <c r="M4" s="237"/>
      <c r="O4" s="237"/>
      <c r="P4" s="237"/>
      <c r="Q4" s="237"/>
    </row>
    <row r="5" spans="1:20" ht="16.2" thickTop="1" x14ac:dyDescent="0.3">
      <c r="A5" s="29">
        <v>1876</v>
      </c>
      <c r="B5" s="80">
        <f t="shared" ref="B5:B13" si="0">O5</f>
        <v>30.513773</v>
      </c>
      <c r="C5" s="82" t="s">
        <v>3</v>
      </c>
      <c r="D5" s="82" t="s">
        <v>3</v>
      </c>
      <c r="E5" s="80">
        <f t="shared" ref="E5:E13" si="1">P5</f>
        <v>16.414999999999999</v>
      </c>
      <c r="F5" s="82" t="s">
        <v>3</v>
      </c>
      <c r="G5" s="82" t="s">
        <v>3</v>
      </c>
      <c r="H5" s="80">
        <f t="shared" ref="H5:H13" si="2">Q5</f>
        <v>14.098773000000001</v>
      </c>
      <c r="I5" s="32">
        <f t="shared" ref="I5:I23" si="3">(H5/L5)*100</f>
        <v>4.6873697614472754</v>
      </c>
      <c r="J5" s="157" t="s">
        <v>88</v>
      </c>
      <c r="K5" s="34"/>
      <c r="L5" s="83">
        <v>300.78218099966693</v>
      </c>
      <c r="M5" s="74">
        <v>1.1362508713413331</v>
      </c>
      <c r="N5" s="171"/>
      <c r="O5" s="186">
        <v>30.513773</v>
      </c>
      <c r="P5" s="186">
        <f>BPA!N5</f>
        <v>16.414999999999999</v>
      </c>
      <c r="Q5" s="172">
        <f t="shared" ref="Q5:Q13" si="4">O5-P5</f>
        <v>14.098773000000001</v>
      </c>
      <c r="R5" s="171"/>
      <c r="S5" s="171"/>
      <c r="T5" s="171"/>
    </row>
    <row r="6" spans="1:20" x14ac:dyDescent="0.3">
      <c r="A6" s="29">
        <v>1877</v>
      </c>
      <c r="B6" s="80">
        <f t="shared" si="0"/>
        <v>30.448150999999999</v>
      </c>
      <c r="C6" s="82" t="s">
        <v>3</v>
      </c>
      <c r="D6" s="22">
        <f t="shared" ref="D6:D14" si="5">((B6/B5)-1)*100</f>
        <v>-0.21505698426740327</v>
      </c>
      <c r="E6" s="80">
        <f t="shared" si="1"/>
        <v>21.306999999999999</v>
      </c>
      <c r="F6" s="82" t="s">
        <v>3</v>
      </c>
      <c r="G6" s="22">
        <f t="shared" ref="G6:G21" si="6">((E6/E5)-1)*100</f>
        <v>29.802010356381349</v>
      </c>
      <c r="H6" s="80">
        <f t="shared" si="2"/>
        <v>9.1411510000000007</v>
      </c>
      <c r="I6" s="32">
        <f t="shared" si="3"/>
        <v>2.8789564509799961</v>
      </c>
      <c r="J6" s="157"/>
      <c r="K6" s="34"/>
      <c r="L6" s="83">
        <v>317.51612626472189</v>
      </c>
      <c r="M6" s="74">
        <v>1.0991567707305334</v>
      </c>
      <c r="N6" s="171"/>
      <c r="O6" s="186">
        <v>30.448150999999999</v>
      </c>
      <c r="P6" s="186">
        <f>BPA!N6</f>
        <v>21.306999999999999</v>
      </c>
      <c r="Q6" s="172">
        <f t="shared" si="4"/>
        <v>9.1411510000000007</v>
      </c>
      <c r="R6" s="171"/>
      <c r="S6" s="171"/>
      <c r="T6" s="171"/>
    </row>
    <row r="7" spans="1:20" x14ac:dyDescent="0.3">
      <c r="A7" s="29">
        <v>1878</v>
      </c>
      <c r="B7" s="80">
        <f t="shared" si="0"/>
        <v>29.357589000000001</v>
      </c>
      <c r="C7" s="82" t="s">
        <v>3</v>
      </c>
      <c r="D7" s="22">
        <f t="shared" si="5"/>
        <v>-3.5817018905351494</v>
      </c>
      <c r="E7" s="80">
        <f t="shared" si="1"/>
        <v>19.678000000000001</v>
      </c>
      <c r="F7" s="82" t="s">
        <v>3</v>
      </c>
      <c r="G7" s="22">
        <f t="shared" si="6"/>
        <v>-7.6453747594687034</v>
      </c>
      <c r="H7" s="80">
        <f t="shared" si="2"/>
        <v>9.679589</v>
      </c>
      <c r="I7" s="32">
        <f t="shared" si="3"/>
        <v>3.0193077108826656</v>
      </c>
      <c r="J7" s="157"/>
      <c r="K7" s="34"/>
      <c r="L7" s="83">
        <v>320.58968236696438</v>
      </c>
      <c r="M7" s="74">
        <v>1.1430498863670273</v>
      </c>
      <c r="N7" s="171"/>
      <c r="O7" s="186">
        <v>29.357589000000001</v>
      </c>
      <c r="P7" s="186">
        <f>BPA!N7</f>
        <v>19.678000000000001</v>
      </c>
      <c r="Q7" s="172">
        <f t="shared" si="4"/>
        <v>9.679589</v>
      </c>
      <c r="R7" s="171"/>
      <c r="S7" s="171"/>
      <c r="T7" s="171"/>
    </row>
    <row r="8" spans="1:20" x14ac:dyDescent="0.3">
      <c r="A8" s="29">
        <v>1879</v>
      </c>
      <c r="B8" s="80">
        <f t="shared" si="0"/>
        <v>32.805033999999999</v>
      </c>
      <c r="C8" s="82" t="s">
        <v>3</v>
      </c>
      <c r="D8" s="22">
        <f t="shared" si="5"/>
        <v>11.742943196050604</v>
      </c>
      <c r="E8" s="80">
        <f t="shared" si="1"/>
        <v>21.55</v>
      </c>
      <c r="F8" s="82" t="s">
        <v>3</v>
      </c>
      <c r="G8" s="22">
        <f t="shared" si="6"/>
        <v>9.5131619066978423</v>
      </c>
      <c r="H8" s="80">
        <f t="shared" si="2"/>
        <v>11.255033999999998</v>
      </c>
      <c r="I8" s="32">
        <f t="shared" si="3"/>
        <v>3.4304718867677066</v>
      </c>
      <c r="J8" s="157"/>
      <c r="K8" s="34"/>
      <c r="L8" s="83">
        <v>328.08996463179966</v>
      </c>
      <c r="M8" s="74">
        <v>1.172765221367903</v>
      </c>
      <c r="N8" s="171"/>
      <c r="O8" s="186">
        <v>32.805033999999999</v>
      </c>
      <c r="P8" s="186">
        <f>BPA!N8</f>
        <v>21.55</v>
      </c>
      <c r="Q8" s="172">
        <f t="shared" si="4"/>
        <v>11.255033999999998</v>
      </c>
      <c r="R8" s="171"/>
      <c r="S8" s="171"/>
      <c r="T8" s="171"/>
    </row>
    <row r="9" spans="1:20" x14ac:dyDescent="0.3">
      <c r="A9" s="29">
        <v>1880</v>
      </c>
      <c r="B9" s="80">
        <f t="shared" si="0"/>
        <v>31.333773999999998</v>
      </c>
      <c r="C9" s="82" t="s">
        <v>3</v>
      </c>
      <c r="D9" s="22">
        <f t="shared" si="5"/>
        <v>-4.4848604637934608</v>
      </c>
      <c r="E9" s="80">
        <f t="shared" si="1"/>
        <v>26.3</v>
      </c>
      <c r="F9" s="82" t="s">
        <v>3</v>
      </c>
      <c r="G9" s="22">
        <f t="shared" si="6"/>
        <v>22.041763341067288</v>
      </c>
      <c r="H9" s="80">
        <f t="shared" si="2"/>
        <v>5.0337739999999975</v>
      </c>
      <c r="I9" s="32">
        <f t="shared" si="3"/>
        <v>1.4339059559733196</v>
      </c>
      <c r="J9" s="157"/>
      <c r="K9" s="34"/>
      <c r="L9" s="83">
        <v>351.05328763232086</v>
      </c>
      <c r="M9" s="74">
        <v>1.1508541273743746</v>
      </c>
      <c r="N9" s="171"/>
      <c r="O9" s="186">
        <v>31.333773999999998</v>
      </c>
      <c r="P9" s="186">
        <f>BPA!N9</f>
        <v>26.3</v>
      </c>
      <c r="Q9" s="172">
        <f t="shared" si="4"/>
        <v>5.0337739999999975</v>
      </c>
      <c r="R9" s="171"/>
      <c r="S9" s="171"/>
      <c r="T9" s="171"/>
    </row>
    <row r="10" spans="1:20" x14ac:dyDescent="0.3">
      <c r="A10" s="29">
        <v>1881</v>
      </c>
      <c r="B10" s="80">
        <f t="shared" si="0"/>
        <v>29.340509999999998</v>
      </c>
      <c r="C10" s="82" t="s">
        <v>3</v>
      </c>
      <c r="D10" s="22">
        <f t="shared" si="5"/>
        <v>-6.3613913855381732</v>
      </c>
      <c r="E10" s="80">
        <f t="shared" si="1"/>
        <v>35.051000000000002</v>
      </c>
      <c r="F10" s="82" t="s">
        <v>3</v>
      </c>
      <c r="G10" s="22">
        <f t="shared" si="6"/>
        <v>33.273764258555126</v>
      </c>
      <c r="H10" s="80">
        <f t="shared" si="2"/>
        <v>-5.7104900000000036</v>
      </c>
      <c r="I10" s="32">
        <f t="shared" si="3"/>
        <v>-1.5668019537089732</v>
      </c>
      <c r="J10" s="157"/>
      <c r="K10" s="34"/>
      <c r="L10" s="83">
        <v>364.46788864935911</v>
      </c>
      <c r="M10" s="74">
        <v>1.1639205934493675</v>
      </c>
      <c r="N10" s="171"/>
      <c r="O10" s="186">
        <v>29.340509999999998</v>
      </c>
      <c r="P10" s="186">
        <f>BPA!N10</f>
        <v>35.051000000000002</v>
      </c>
      <c r="Q10" s="172">
        <f t="shared" si="4"/>
        <v>-5.7104900000000036</v>
      </c>
      <c r="R10" s="171"/>
      <c r="S10" s="171"/>
      <c r="T10" s="171"/>
    </row>
    <row r="11" spans="1:20" x14ac:dyDescent="0.3">
      <c r="A11" s="29">
        <v>1882</v>
      </c>
      <c r="B11" s="80">
        <f t="shared" si="0"/>
        <v>40.117677</v>
      </c>
      <c r="C11" s="82" t="s">
        <v>3</v>
      </c>
      <c r="D11" s="22">
        <f t="shared" si="5"/>
        <v>36.7313553854381</v>
      </c>
      <c r="E11" s="80">
        <f t="shared" si="1"/>
        <v>36.610999999999997</v>
      </c>
      <c r="F11" s="82" t="s">
        <v>3</v>
      </c>
      <c r="G11" s="22">
        <f t="shared" si="6"/>
        <v>4.4506576131921882</v>
      </c>
      <c r="H11" s="80">
        <f t="shared" si="2"/>
        <v>3.5066770000000034</v>
      </c>
      <c r="I11" s="32">
        <f t="shared" si="3"/>
        <v>0.91308218129630114</v>
      </c>
      <c r="J11" s="157"/>
      <c r="K11" s="34"/>
      <c r="L11" s="83">
        <v>384.0483443693513</v>
      </c>
      <c r="M11" s="74">
        <v>1.1598077998329386</v>
      </c>
      <c r="N11" s="171"/>
      <c r="O11" s="186">
        <v>40.117677</v>
      </c>
      <c r="P11" s="186">
        <f>BPA!N11</f>
        <v>36.610999999999997</v>
      </c>
      <c r="Q11" s="172">
        <f t="shared" si="4"/>
        <v>3.5066770000000034</v>
      </c>
      <c r="R11" s="171"/>
      <c r="S11" s="171"/>
      <c r="T11" s="171"/>
    </row>
    <row r="12" spans="1:20" x14ac:dyDescent="0.3">
      <c r="A12" s="29">
        <v>1883</v>
      </c>
      <c r="B12" s="80">
        <f t="shared" si="0"/>
        <v>43.231382000000004</v>
      </c>
      <c r="C12" s="82" t="s">
        <v>3</v>
      </c>
      <c r="D12" s="22">
        <f t="shared" si="5"/>
        <v>7.7614289581124041</v>
      </c>
      <c r="E12" s="80">
        <f t="shared" si="1"/>
        <v>29.181000000000001</v>
      </c>
      <c r="F12" s="82" t="s">
        <v>3</v>
      </c>
      <c r="G12" s="22">
        <f t="shared" si="6"/>
        <v>-20.294447024118423</v>
      </c>
      <c r="H12" s="80">
        <f t="shared" si="2"/>
        <v>14.050382000000003</v>
      </c>
      <c r="I12" s="32">
        <f t="shared" si="3"/>
        <v>3.5670920698925213</v>
      </c>
      <c r="J12" s="157"/>
      <c r="K12" s="34"/>
      <c r="L12" s="83">
        <v>393.88896402731064</v>
      </c>
      <c r="M12" s="74">
        <v>1.1873736542303763</v>
      </c>
      <c r="N12" s="171"/>
      <c r="O12" s="186">
        <v>43.231382000000004</v>
      </c>
      <c r="P12" s="186">
        <f>BPA!N12</f>
        <v>29.181000000000001</v>
      </c>
      <c r="Q12" s="172">
        <f t="shared" si="4"/>
        <v>14.050382000000003</v>
      </c>
      <c r="R12" s="171"/>
      <c r="S12" s="171"/>
      <c r="T12" s="171"/>
    </row>
    <row r="13" spans="1:20" x14ac:dyDescent="0.3">
      <c r="A13" s="29">
        <v>1884</v>
      </c>
      <c r="B13" s="80">
        <f t="shared" si="0"/>
        <v>42.993487999999999</v>
      </c>
      <c r="C13" s="82" t="s">
        <v>3</v>
      </c>
      <c r="D13" s="22">
        <f t="shared" si="5"/>
        <v>-0.55028081221184522</v>
      </c>
      <c r="E13" s="80">
        <f t="shared" si="1"/>
        <v>25.315000000000001</v>
      </c>
      <c r="F13" s="82" t="s">
        <v>3</v>
      </c>
      <c r="G13" s="22">
        <f t="shared" si="6"/>
        <v>-13.248346526849664</v>
      </c>
      <c r="H13" s="80">
        <f t="shared" si="2"/>
        <v>17.678487999999998</v>
      </c>
      <c r="I13" s="32">
        <f t="shared" si="3"/>
        <v>4.2667586813952019</v>
      </c>
      <c r="J13" s="157"/>
      <c r="K13" s="34"/>
      <c r="L13" s="83">
        <v>414.33062706558434</v>
      </c>
      <c r="M13" s="74">
        <v>1.1852323131046227</v>
      </c>
      <c r="N13" s="171"/>
      <c r="O13" s="186">
        <v>42.993487999999999</v>
      </c>
      <c r="P13" s="186">
        <f>BPA!N13</f>
        <v>25.315000000000001</v>
      </c>
      <c r="Q13" s="172">
        <f t="shared" si="4"/>
        <v>17.678487999999998</v>
      </c>
      <c r="R13" s="171"/>
      <c r="S13" s="171"/>
      <c r="T13" s="171"/>
    </row>
    <row r="14" spans="1:20" x14ac:dyDescent="0.3">
      <c r="A14" s="29">
        <v>1885</v>
      </c>
      <c r="B14" s="80">
        <f>O14</f>
        <v>39.299999999999997</v>
      </c>
      <c r="C14" s="82" t="s">
        <v>3</v>
      </c>
      <c r="D14" s="22">
        <f t="shared" si="5"/>
        <v>-8.5908079846882863</v>
      </c>
      <c r="E14" s="80">
        <f>P14</f>
        <v>24.138000000000002</v>
      </c>
      <c r="F14" s="82" t="s">
        <v>3</v>
      </c>
      <c r="G14" s="22">
        <f t="shared" si="6"/>
        <v>-4.6494173414971307</v>
      </c>
      <c r="H14" s="80">
        <f>Q14</f>
        <v>15.161999999999995</v>
      </c>
      <c r="I14" s="32">
        <f t="shared" si="3"/>
        <v>3.6294386186417267</v>
      </c>
      <c r="J14" s="157"/>
      <c r="K14" s="92"/>
      <c r="L14" s="83">
        <v>417.75055575052511</v>
      </c>
      <c r="M14" s="74">
        <v>1.2343058382196654</v>
      </c>
      <c r="O14" s="186">
        <v>39.299999999999997</v>
      </c>
      <c r="P14" s="186">
        <f>BPA!N14</f>
        <v>24.138000000000002</v>
      </c>
      <c r="Q14" s="172">
        <f>O14-P14</f>
        <v>15.161999999999995</v>
      </c>
    </row>
    <row r="15" spans="1:20" x14ac:dyDescent="0.3">
      <c r="A15" s="29">
        <v>1886</v>
      </c>
      <c r="B15" s="80">
        <f t="shared" ref="B15:B58" si="7">O15</f>
        <v>43.3</v>
      </c>
      <c r="C15" s="82" t="s">
        <v>3</v>
      </c>
      <c r="D15" s="22">
        <f t="shared" ref="D15:D46" si="8">((B15/B14)-1)*100</f>
        <v>10.178117048346058</v>
      </c>
      <c r="E15" s="80">
        <f t="shared" ref="E15:E58" si="9">P15</f>
        <v>26.206</v>
      </c>
      <c r="F15" s="82" t="s">
        <v>3</v>
      </c>
      <c r="G15" s="22">
        <f t="shared" si="6"/>
        <v>8.5674040931311488</v>
      </c>
      <c r="H15" s="80">
        <f t="shared" ref="H15:H58" si="10">Q15</f>
        <v>17.093999999999998</v>
      </c>
      <c r="I15" s="32">
        <f t="shared" si="3"/>
        <v>4.1139498832139276</v>
      </c>
      <c r="J15" s="157"/>
      <c r="K15" s="92"/>
      <c r="L15" s="83">
        <v>415.51308317459876</v>
      </c>
      <c r="M15" s="74">
        <v>1.3029999999999999</v>
      </c>
      <c r="O15" s="186">
        <v>43.3</v>
      </c>
      <c r="P15" s="186">
        <f>BPA!N15</f>
        <v>26.206</v>
      </c>
      <c r="Q15" s="172">
        <f t="shared" ref="Q15:Q45" si="11">O15-P15</f>
        <v>17.093999999999998</v>
      </c>
    </row>
    <row r="16" spans="1:20" x14ac:dyDescent="0.3">
      <c r="A16" s="29">
        <v>1887</v>
      </c>
      <c r="B16" s="80">
        <f t="shared" si="7"/>
        <v>41.7</v>
      </c>
      <c r="C16" s="82" t="s">
        <v>3</v>
      </c>
      <c r="D16" s="22">
        <f t="shared" si="8"/>
        <v>-3.6951501154734334</v>
      </c>
      <c r="E16" s="80">
        <f t="shared" si="9"/>
        <v>33.936999999999998</v>
      </c>
      <c r="F16" s="82" t="s">
        <v>3</v>
      </c>
      <c r="G16" s="22">
        <f t="shared" si="6"/>
        <v>29.500877661604207</v>
      </c>
      <c r="H16" s="80">
        <f t="shared" si="10"/>
        <v>7.7630000000000052</v>
      </c>
      <c r="I16" s="32">
        <f t="shared" si="3"/>
        <v>1.7934370423795076</v>
      </c>
      <c r="J16" s="158"/>
      <c r="K16" s="28"/>
      <c r="L16" s="83">
        <v>432.85600868933557</v>
      </c>
      <c r="M16" s="74">
        <v>1.3133333333333332</v>
      </c>
      <c r="O16" s="186">
        <v>41.7</v>
      </c>
      <c r="P16" s="186">
        <f>BPA!N16</f>
        <v>33.936999999999998</v>
      </c>
      <c r="Q16" s="172">
        <f t="shared" si="11"/>
        <v>7.7630000000000052</v>
      </c>
    </row>
    <row r="17" spans="1:17" x14ac:dyDescent="0.3">
      <c r="A17" s="29">
        <v>1888</v>
      </c>
      <c r="B17" s="80">
        <f t="shared" si="7"/>
        <v>49.3</v>
      </c>
      <c r="C17" s="82" t="s">
        <v>3</v>
      </c>
      <c r="D17" s="22">
        <f t="shared" si="8"/>
        <v>18.225419664268561</v>
      </c>
      <c r="E17" s="80">
        <f t="shared" si="9"/>
        <v>38.598999999999997</v>
      </c>
      <c r="F17" s="82" t="s">
        <v>3</v>
      </c>
      <c r="G17" s="22">
        <f t="shared" si="6"/>
        <v>13.737218964551957</v>
      </c>
      <c r="H17" s="80">
        <f t="shared" si="10"/>
        <v>10.701000000000001</v>
      </c>
      <c r="I17" s="32">
        <f t="shared" si="3"/>
        <v>2.4037618896072042</v>
      </c>
      <c r="J17" s="158"/>
      <c r="K17" s="28"/>
      <c r="L17" s="83">
        <v>445.17720520765221</v>
      </c>
      <c r="M17" s="74">
        <v>1.3408333333333333</v>
      </c>
      <c r="O17" s="186">
        <v>49.3</v>
      </c>
      <c r="P17" s="186">
        <f>BPA!N17</f>
        <v>38.598999999999997</v>
      </c>
      <c r="Q17" s="172">
        <f t="shared" si="11"/>
        <v>10.701000000000001</v>
      </c>
    </row>
    <row r="18" spans="1:17" x14ac:dyDescent="0.3">
      <c r="A18" s="29">
        <v>1889</v>
      </c>
      <c r="B18" s="80">
        <f t="shared" si="7"/>
        <v>52.3</v>
      </c>
      <c r="C18" s="82" t="s">
        <v>3</v>
      </c>
      <c r="D18" s="22">
        <f t="shared" si="8"/>
        <v>6.0851926977687709</v>
      </c>
      <c r="E18" s="80">
        <f t="shared" si="9"/>
        <v>46.500999999999998</v>
      </c>
      <c r="F18" s="82" t="s">
        <v>3</v>
      </c>
      <c r="G18" s="22">
        <f t="shared" si="6"/>
        <v>20.472032954221618</v>
      </c>
      <c r="H18" s="80">
        <f t="shared" si="10"/>
        <v>5.7989999999999995</v>
      </c>
      <c r="I18" s="32">
        <f t="shared" si="3"/>
        <v>1.2583313053569816</v>
      </c>
      <c r="J18" s="158"/>
      <c r="K18" s="28"/>
      <c r="L18" s="83">
        <v>460.84842483950246</v>
      </c>
      <c r="M18" s="74">
        <v>1.36</v>
      </c>
      <c r="O18" s="186">
        <v>52.3</v>
      </c>
      <c r="P18" s="186">
        <f>BPA!N18</f>
        <v>46.500999999999998</v>
      </c>
      <c r="Q18" s="172">
        <f t="shared" si="11"/>
        <v>5.7989999999999995</v>
      </c>
    </row>
    <row r="19" spans="1:17" x14ac:dyDescent="0.3">
      <c r="A19" s="29">
        <v>1890</v>
      </c>
      <c r="B19" s="80">
        <f t="shared" si="7"/>
        <v>57.1</v>
      </c>
      <c r="C19" s="82" t="s">
        <v>3</v>
      </c>
      <c r="D19" s="22">
        <f t="shared" si="8"/>
        <v>9.1778202676864318</v>
      </c>
      <c r="E19" s="80">
        <f t="shared" si="9"/>
        <v>48.331000000000003</v>
      </c>
      <c r="F19" s="82" t="s">
        <v>3</v>
      </c>
      <c r="G19" s="22">
        <f t="shared" si="6"/>
        <v>3.9353992387260561</v>
      </c>
      <c r="H19" s="80">
        <f t="shared" si="10"/>
        <v>8.7689999999999984</v>
      </c>
      <c r="I19" s="32">
        <f t="shared" si="3"/>
        <v>1.6478451955424893</v>
      </c>
      <c r="J19" s="158"/>
      <c r="K19" s="28"/>
      <c r="L19" s="83">
        <v>532.14950189014235</v>
      </c>
      <c r="M19" s="74">
        <v>1.2366666666666668</v>
      </c>
      <c r="O19" s="186">
        <v>57.1</v>
      </c>
      <c r="P19" s="186">
        <f>BPA!N19</f>
        <v>48.331000000000003</v>
      </c>
      <c r="Q19" s="172">
        <f t="shared" si="11"/>
        <v>8.7689999999999984</v>
      </c>
    </row>
    <row r="20" spans="1:17" x14ac:dyDescent="0.3">
      <c r="A20" s="29">
        <v>1891</v>
      </c>
      <c r="B20" s="80">
        <f t="shared" si="7"/>
        <v>65.900000000000006</v>
      </c>
      <c r="C20" s="82" t="s">
        <v>3</v>
      </c>
      <c r="D20" s="22">
        <f t="shared" si="8"/>
        <v>15.411558669001767</v>
      </c>
      <c r="E20" s="80">
        <f t="shared" si="9"/>
        <v>43.511000000000003</v>
      </c>
      <c r="F20" s="82" t="s">
        <v>3</v>
      </c>
      <c r="G20" s="22">
        <f t="shared" si="6"/>
        <v>-9.9728952432186375</v>
      </c>
      <c r="H20" s="80">
        <f t="shared" si="10"/>
        <v>22.389000000000003</v>
      </c>
      <c r="I20" s="32">
        <f t="shared" si="3"/>
        <v>4.2337371811363269</v>
      </c>
      <c r="J20" s="158"/>
      <c r="K20" s="28"/>
      <c r="L20" s="83">
        <v>528.82356750332906</v>
      </c>
      <c r="M20" s="74">
        <v>1.3066666666666669</v>
      </c>
      <c r="O20" s="186">
        <v>65.900000000000006</v>
      </c>
      <c r="P20" s="186">
        <f>BPA!N20</f>
        <v>43.511000000000003</v>
      </c>
      <c r="Q20" s="172">
        <f t="shared" si="11"/>
        <v>22.389000000000003</v>
      </c>
    </row>
    <row r="21" spans="1:17" x14ac:dyDescent="0.3">
      <c r="A21" s="29">
        <v>1892</v>
      </c>
      <c r="B21" s="80">
        <f t="shared" si="7"/>
        <v>68.5</v>
      </c>
      <c r="C21" s="82" t="s">
        <v>3</v>
      </c>
      <c r="D21" s="22">
        <f t="shared" si="8"/>
        <v>3.9453717754172946</v>
      </c>
      <c r="E21" s="80">
        <f t="shared" si="9"/>
        <v>44.293999999999997</v>
      </c>
      <c r="F21" s="82" t="s">
        <v>3</v>
      </c>
      <c r="G21" s="22">
        <f t="shared" si="6"/>
        <v>1.7995449426581711</v>
      </c>
      <c r="H21" s="80">
        <f t="shared" si="10"/>
        <v>24.206000000000003</v>
      </c>
      <c r="I21" s="32">
        <f t="shared" si="3"/>
        <v>4.9209634148066703</v>
      </c>
      <c r="J21" s="158"/>
      <c r="K21" s="28"/>
      <c r="L21" s="83">
        <v>491.89554889123241</v>
      </c>
      <c r="M21" s="74">
        <v>1.4749999999999996</v>
      </c>
      <c r="O21" s="186">
        <v>68.5</v>
      </c>
      <c r="P21" s="186">
        <f>BPA!N21</f>
        <v>44.293999999999997</v>
      </c>
      <c r="Q21" s="172">
        <f t="shared" si="11"/>
        <v>24.206000000000003</v>
      </c>
    </row>
    <row r="22" spans="1:17" x14ac:dyDescent="0.3">
      <c r="A22" s="29">
        <v>1893</v>
      </c>
      <c r="B22" s="80">
        <f t="shared" si="7"/>
        <v>54.4</v>
      </c>
      <c r="C22" s="82" t="s">
        <v>3</v>
      </c>
      <c r="D22" s="22">
        <f t="shared" si="8"/>
        <v>-20.583941605839417</v>
      </c>
      <c r="E22" s="80">
        <f t="shared" si="9"/>
        <v>30.940999999999999</v>
      </c>
      <c r="F22" s="82" t="s">
        <v>3</v>
      </c>
      <c r="G22" s="22">
        <f t="shared" ref="G22:G51" si="12">((E22/E21)-1)*100</f>
        <v>-30.146295209283423</v>
      </c>
      <c r="H22" s="80">
        <f t="shared" si="10"/>
        <v>23.459</v>
      </c>
      <c r="I22" s="32">
        <f t="shared" si="3"/>
        <v>5.0911477979183788</v>
      </c>
      <c r="J22" s="158"/>
      <c r="K22" s="28"/>
      <c r="L22" s="83">
        <v>460.78018024917088</v>
      </c>
      <c r="M22" s="74">
        <v>1.6533333333333335</v>
      </c>
      <c r="O22" s="186">
        <v>54.4</v>
      </c>
      <c r="P22" s="186">
        <f>BPA!N22</f>
        <v>30.940999999999999</v>
      </c>
      <c r="Q22" s="172">
        <f t="shared" si="11"/>
        <v>23.459</v>
      </c>
    </row>
    <row r="23" spans="1:17" x14ac:dyDescent="0.3">
      <c r="A23" s="29">
        <v>1894</v>
      </c>
      <c r="B23" s="80">
        <f t="shared" si="7"/>
        <v>53.8</v>
      </c>
      <c r="C23" s="82" t="s">
        <v>3</v>
      </c>
      <c r="D23" s="22">
        <f t="shared" si="8"/>
        <v>-1.1029411764705954</v>
      </c>
      <c r="E23" s="80">
        <f t="shared" si="9"/>
        <v>34.680999999999997</v>
      </c>
      <c r="F23" s="82" t="s">
        <v>3</v>
      </c>
      <c r="G23" s="22">
        <f t="shared" si="12"/>
        <v>12.08752141171907</v>
      </c>
      <c r="H23" s="80">
        <f t="shared" si="10"/>
        <v>19.119</v>
      </c>
      <c r="I23" s="32">
        <f t="shared" si="3"/>
        <v>4.6766891971762847</v>
      </c>
      <c r="J23" s="158"/>
      <c r="K23" s="28"/>
      <c r="L23" s="83">
        <v>408.81485157371088</v>
      </c>
      <c r="M23" s="74">
        <v>1.9566666666666663</v>
      </c>
      <c r="O23" s="186">
        <v>53.8</v>
      </c>
      <c r="P23" s="186">
        <f>BPA!N23</f>
        <v>34.680999999999997</v>
      </c>
      <c r="Q23" s="172">
        <f t="shared" si="11"/>
        <v>19.119</v>
      </c>
    </row>
    <row r="24" spans="1:17" x14ac:dyDescent="0.3">
      <c r="A24" s="29">
        <v>1895</v>
      </c>
      <c r="B24" s="80">
        <f t="shared" si="7"/>
        <v>65.400000000000006</v>
      </c>
      <c r="C24" s="32">
        <f>(B24/L24)*100</f>
        <v>14.629284037558687</v>
      </c>
      <c r="D24" s="22">
        <f t="shared" si="8"/>
        <v>21.561338289962851</v>
      </c>
      <c r="E24" s="80">
        <f t="shared" si="9"/>
        <v>42.811</v>
      </c>
      <c r="F24" s="32">
        <f>(E24/L24)*100</f>
        <v>9.5763651212832563</v>
      </c>
      <c r="G24" s="22">
        <f t="shared" si="12"/>
        <v>23.442230616187555</v>
      </c>
      <c r="H24" s="80">
        <f t="shared" si="10"/>
        <v>22.589000000000006</v>
      </c>
      <c r="I24" s="32">
        <f>(H24/L24)*100</f>
        <v>5.0529189162754315</v>
      </c>
      <c r="J24" s="158"/>
      <c r="K24" s="28"/>
      <c r="L24" s="83">
        <v>447.04853519895056</v>
      </c>
      <c r="M24" s="74">
        <v>1.9058333333333335</v>
      </c>
      <c r="O24" s="186">
        <v>65.400000000000006</v>
      </c>
      <c r="P24" s="186">
        <f>BPA!N24</f>
        <v>42.811</v>
      </c>
      <c r="Q24" s="172">
        <f t="shared" si="11"/>
        <v>22.589000000000006</v>
      </c>
    </row>
    <row r="25" spans="1:17" x14ac:dyDescent="0.3">
      <c r="A25" s="29">
        <v>1896</v>
      </c>
      <c r="B25" s="80">
        <f t="shared" si="7"/>
        <v>68.3</v>
      </c>
      <c r="C25" s="32">
        <f t="shared" ref="C25:C88" si="13">(B25/L25)*100</f>
        <v>14.802218430034127</v>
      </c>
      <c r="D25" s="22">
        <f t="shared" si="8"/>
        <v>4.434250764525971</v>
      </c>
      <c r="E25" s="80">
        <f t="shared" si="9"/>
        <v>42.631999999999998</v>
      </c>
      <c r="F25" s="32">
        <f t="shared" ref="F25:F88" si="14">(E25/L25)*100</f>
        <v>9.2393583617747446</v>
      </c>
      <c r="G25" s="22">
        <f t="shared" si="12"/>
        <v>-0.41811683913013376</v>
      </c>
      <c r="H25" s="80">
        <f t="shared" si="10"/>
        <v>25.667999999999999</v>
      </c>
      <c r="I25" s="32">
        <f t="shared" ref="I25:I88" si="15">(H25/L25)*100</f>
        <v>5.5628600682593854</v>
      </c>
      <c r="J25" s="158"/>
      <c r="K25" s="28"/>
      <c r="L25" s="83">
        <v>461.41732283464569</v>
      </c>
      <c r="M25" s="74">
        <v>1.905</v>
      </c>
      <c r="O25" s="186">
        <v>68.3</v>
      </c>
      <c r="P25" s="186">
        <f>BPA!N25</f>
        <v>42.631999999999998</v>
      </c>
      <c r="Q25" s="172">
        <f t="shared" si="11"/>
        <v>25.667999999999999</v>
      </c>
    </row>
    <row r="26" spans="1:17" x14ac:dyDescent="0.3">
      <c r="A26" s="29">
        <v>1897</v>
      </c>
      <c r="B26" s="80">
        <f t="shared" si="7"/>
        <v>68.400000000000006</v>
      </c>
      <c r="C26" s="32">
        <f t="shared" si="13"/>
        <v>12.358064516129035</v>
      </c>
      <c r="D26" s="22">
        <f t="shared" si="8"/>
        <v>0.14641288433383526</v>
      </c>
      <c r="E26" s="80">
        <f t="shared" si="9"/>
        <v>44.161000000000001</v>
      </c>
      <c r="F26" s="32">
        <f t="shared" si="14"/>
        <v>7.9787205715902667</v>
      </c>
      <c r="G26" s="22">
        <f t="shared" si="12"/>
        <v>3.5865077875774087</v>
      </c>
      <c r="H26" s="80">
        <f t="shared" si="10"/>
        <v>24.239000000000004</v>
      </c>
      <c r="I26" s="32">
        <f t="shared" si="15"/>
        <v>4.3793439445387676</v>
      </c>
      <c r="J26" s="158"/>
      <c r="K26" s="28"/>
      <c r="L26" s="83">
        <v>553.484729835552</v>
      </c>
      <c r="M26" s="74">
        <v>2.1283333333333334</v>
      </c>
      <c r="O26" s="186">
        <v>68.400000000000006</v>
      </c>
      <c r="P26" s="186">
        <f>BPA!N26</f>
        <v>44.161000000000001</v>
      </c>
      <c r="Q26" s="172">
        <f t="shared" si="11"/>
        <v>24.239000000000004</v>
      </c>
    </row>
    <row r="27" spans="1:17" x14ac:dyDescent="0.3">
      <c r="A27" s="29">
        <v>1898</v>
      </c>
      <c r="B27" s="80">
        <f t="shared" si="7"/>
        <v>74.400000000000006</v>
      </c>
      <c r="C27" s="32">
        <f t="shared" si="13"/>
        <v>13.86381522668948</v>
      </c>
      <c r="D27" s="22">
        <f t="shared" si="8"/>
        <v>8.7719298245614077</v>
      </c>
      <c r="E27" s="80">
        <f t="shared" si="9"/>
        <v>50.670999999999999</v>
      </c>
      <c r="F27" s="32">
        <f t="shared" si="14"/>
        <v>9.4421153407470779</v>
      </c>
      <c r="G27" s="22">
        <f t="shared" si="12"/>
        <v>14.741514005570512</v>
      </c>
      <c r="H27" s="80">
        <f t="shared" si="10"/>
        <v>23.729000000000006</v>
      </c>
      <c r="I27" s="32">
        <f t="shared" si="15"/>
        <v>4.4216998859424024</v>
      </c>
      <c r="J27" s="158"/>
      <c r="K27" s="28"/>
      <c r="L27" s="83">
        <v>536.64881407804126</v>
      </c>
      <c r="M27" s="74">
        <v>2.1783333333333337</v>
      </c>
      <c r="O27" s="186">
        <v>74.400000000000006</v>
      </c>
      <c r="P27" s="186">
        <f>BPA!N27</f>
        <v>50.670999999999999</v>
      </c>
      <c r="Q27" s="172">
        <f t="shared" si="11"/>
        <v>23.729000000000006</v>
      </c>
    </row>
    <row r="28" spans="1:17" x14ac:dyDescent="0.3">
      <c r="A28" s="29">
        <v>1899</v>
      </c>
      <c r="B28" s="80">
        <f t="shared" si="7"/>
        <v>80.400000000000006</v>
      </c>
      <c r="C28" s="32">
        <f t="shared" si="13"/>
        <v>14.242447257383967</v>
      </c>
      <c r="D28" s="22">
        <f t="shared" si="8"/>
        <v>8.0645161290322509</v>
      </c>
      <c r="E28" s="80">
        <f t="shared" si="9"/>
        <v>61.746000000000002</v>
      </c>
      <c r="F28" s="32">
        <f t="shared" si="14"/>
        <v>10.937986919831225</v>
      </c>
      <c r="G28" s="22">
        <f t="shared" si="12"/>
        <v>21.856683309980074</v>
      </c>
      <c r="H28" s="80">
        <f t="shared" si="10"/>
        <v>18.654000000000003</v>
      </c>
      <c r="I28" s="32">
        <f t="shared" si="15"/>
        <v>3.3044603375527433</v>
      </c>
      <c r="J28" s="158"/>
      <c r="K28" s="28"/>
      <c r="L28" s="83">
        <v>564.50972608177847</v>
      </c>
      <c r="M28" s="74">
        <v>2.0991666666666666</v>
      </c>
      <c r="O28" s="186">
        <v>80.400000000000006</v>
      </c>
      <c r="P28" s="186">
        <f>BPA!N28</f>
        <v>61.746000000000002</v>
      </c>
      <c r="Q28" s="172">
        <f t="shared" si="11"/>
        <v>18.654000000000003</v>
      </c>
    </row>
    <row r="29" spans="1:17" x14ac:dyDescent="0.3">
      <c r="A29" s="29">
        <v>1900</v>
      </c>
      <c r="B29" s="80">
        <f t="shared" si="7"/>
        <v>81.2</v>
      </c>
      <c r="C29" s="32">
        <f t="shared" si="13"/>
        <v>12.706125031637558</v>
      </c>
      <c r="D29" s="22">
        <f t="shared" si="8"/>
        <v>0.99502487562188602</v>
      </c>
      <c r="E29" s="80">
        <f t="shared" si="9"/>
        <v>66.286000000000001</v>
      </c>
      <c r="F29" s="32">
        <f t="shared" si="14"/>
        <v>10.372391672994178</v>
      </c>
      <c r="G29" s="22">
        <f t="shared" si="12"/>
        <v>7.352703009101802</v>
      </c>
      <c r="H29" s="80">
        <f t="shared" si="10"/>
        <v>14.914000000000001</v>
      </c>
      <c r="I29" s="32">
        <f t="shared" si="15"/>
        <v>2.3337333586433813</v>
      </c>
      <c r="J29" s="158"/>
      <c r="K29" s="28"/>
      <c r="L29" s="83">
        <v>639.06186817630419</v>
      </c>
      <c r="M29" s="74">
        <v>2.0608333333333331</v>
      </c>
      <c r="O29" s="186">
        <v>81.2</v>
      </c>
      <c r="P29" s="186">
        <f>BPA!N29</f>
        <v>66.286000000000001</v>
      </c>
      <c r="Q29" s="172">
        <f t="shared" si="11"/>
        <v>14.914000000000001</v>
      </c>
    </row>
    <row r="30" spans="1:17" x14ac:dyDescent="0.3">
      <c r="A30" s="29">
        <v>1901</v>
      </c>
      <c r="B30" s="80">
        <f t="shared" si="7"/>
        <v>87.3</v>
      </c>
      <c r="C30" s="32">
        <f t="shared" si="13"/>
        <v>10.518813416009017</v>
      </c>
      <c r="D30" s="22">
        <f t="shared" si="8"/>
        <v>7.5123152709359431</v>
      </c>
      <c r="E30" s="80">
        <f t="shared" si="9"/>
        <v>68.239000000000004</v>
      </c>
      <c r="F30" s="32">
        <f t="shared" si="14"/>
        <v>8.2221455749718153</v>
      </c>
      <c r="G30" s="22">
        <f t="shared" si="12"/>
        <v>2.9463235072262561</v>
      </c>
      <c r="H30" s="80">
        <f t="shared" si="10"/>
        <v>19.060999999999993</v>
      </c>
      <c r="I30" s="32">
        <f t="shared" si="15"/>
        <v>2.2966678410372028</v>
      </c>
      <c r="J30" s="158"/>
      <c r="K30" s="28"/>
      <c r="L30" s="83">
        <v>829.94152046783631</v>
      </c>
      <c r="M30" s="74">
        <v>2.1374999999999997</v>
      </c>
      <c r="O30" s="186">
        <v>87.3</v>
      </c>
      <c r="P30" s="186">
        <f>BPA!N30</f>
        <v>68.239000000000004</v>
      </c>
      <c r="Q30" s="172">
        <f t="shared" si="11"/>
        <v>19.060999999999993</v>
      </c>
    </row>
    <row r="31" spans="1:17" x14ac:dyDescent="0.3">
      <c r="A31" s="29">
        <v>1902</v>
      </c>
      <c r="B31" s="80">
        <f t="shared" si="7"/>
        <v>92.8</v>
      </c>
      <c r="C31" s="32">
        <f t="shared" si="13"/>
        <v>13.40845295055821</v>
      </c>
      <c r="D31" s="22">
        <f t="shared" si="8"/>
        <v>6.3001145475372278</v>
      </c>
      <c r="E31" s="80">
        <f t="shared" si="9"/>
        <v>77.64</v>
      </c>
      <c r="F31" s="32">
        <f t="shared" si="14"/>
        <v>11.218020334928228</v>
      </c>
      <c r="G31" s="22">
        <f t="shared" si="12"/>
        <v>13.776579375430465</v>
      </c>
      <c r="H31" s="80">
        <f t="shared" si="10"/>
        <v>15.159999999999997</v>
      </c>
      <c r="I31" s="32">
        <f t="shared" si="15"/>
        <v>2.1904326156299834</v>
      </c>
      <c r="J31" s="158"/>
      <c r="K31" s="28"/>
      <c r="L31" s="83">
        <v>692.10072438771999</v>
      </c>
      <c r="M31" s="74">
        <v>2.4158333333333331</v>
      </c>
      <c r="O31" s="186">
        <v>92.8</v>
      </c>
      <c r="P31" s="186">
        <f>BPA!N31</f>
        <v>77.64</v>
      </c>
      <c r="Q31" s="172">
        <f t="shared" si="11"/>
        <v>15.159999999999997</v>
      </c>
    </row>
    <row r="32" spans="1:17" x14ac:dyDescent="0.3">
      <c r="A32" s="29">
        <v>1903</v>
      </c>
      <c r="B32" s="80">
        <f t="shared" si="7"/>
        <v>102.3</v>
      </c>
      <c r="C32" s="32">
        <f t="shared" si="13"/>
        <v>13.060355029585798</v>
      </c>
      <c r="D32" s="22">
        <f t="shared" si="8"/>
        <v>10.237068965517238</v>
      </c>
      <c r="E32" s="80">
        <f t="shared" si="9"/>
        <v>80.244</v>
      </c>
      <c r="F32" s="32">
        <f t="shared" si="14"/>
        <v>10.24452716514255</v>
      </c>
      <c r="G32" s="22">
        <f t="shared" si="12"/>
        <v>3.3539412673879498</v>
      </c>
      <c r="H32" s="80">
        <f t="shared" si="10"/>
        <v>22.055999999999997</v>
      </c>
      <c r="I32" s="32">
        <f t="shared" si="15"/>
        <v>2.8158278644432491</v>
      </c>
      <c r="J32" s="158"/>
      <c r="K32" s="28"/>
      <c r="L32" s="83">
        <v>783.28651685393254</v>
      </c>
      <c r="M32" s="74">
        <v>2.3733333333333335</v>
      </c>
      <c r="O32" s="186">
        <v>102.3</v>
      </c>
      <c r="P32" s="186">
        <f>BPA!N32</f>
        <v>80.244</v>
      </c>
      <c r="Q32" s="172">
        <f t="shared" si="11"/>
        <v>22.055999999999997</v>
      </c>
    </row>
    <row r="33" spans="1:17" x14ac:dyDescent="0.3">
      <c r="A33" s="29">
        <v>1904</v>
      </c>
      <c r="B33" s="80">
        <f t="shared" si="7"/>
        <v>99.7</v>
      </c>
      <c r="C33" s="32">
        <f t="shared" si="13"/>
        <v>11.733937000726216</v>
      </c>
      <c r="D33" s="22">
        <f t="shared" si="8"/>
        <v>-2.5415444770283457</v>
      </c>
      <c r="E33" s="80">
        <f t="shared" si="9"/>
        <v>88.594999999999999</v>
      </c>
      <c r="F33" s="32">
        <f t="shared" si="14"/>
        <v>10.426962372912127</v>
      </c>
      <c r="G33" s="22">
        <f t="shared" si="12"/>
        <v>10.407008623697722</v>
      </c>
      <c r="H33" s="80">
        <f t="shared" si="10"/>
        <v>11.105000000000004</v>
      </c>
      <c r="I33" s="32">
        <f t="shared" si="15"/>
        <v>1.3069746278140888</v>
      </c>
      <c r="J33" s="158"/>
      <c r="K33" s="28"/>
      <c r="L33" s="83">
        <v>849.67219436945629</v>
      </c>
      <c r="M33" s="74">
        <v>2.1608333333333332</v>
      </c>
      <c r="O33" s="186">
        <v>99.7</v>
      </c>
      <c r="P33" s="186">
        <f>BPA!N33</f>
        <v>88.594999999999999</v>
      </c>
      <c r="Q33" s="172">
        <f t="shared" si="11"/>
        <v>11.105000000000004</v>
      </c>
    </row>
    <row r="34" spans="1:17" x14ac:dyDescent="0.3">
      <c r="A34" s="29">
        <v>1905</v>
      </c>
      <c r="B34" s="80">
        <f t="shared" si="7"/>
        <v>148.69999999999999</v>
      </c>
      <c r="C34" s="32">
        <f t="shared" si="13"/>
        <v>13.209418536442291</v>
      </c>
      <c r="D34" s="22">
        <f t="shared" si="8"/>
        <v>49.147442326980915</v>
      </c>
      <c r="E34" s="80">
        <f t="shared" si="9"/>
        <v>111.28400000000001</v>
      </c>
      <c r="F34" s="32">
        <f t="shared" si="14"/>
        <v>9.8856552280392993</v>
      </c>
      <c r="G34" s="22">
        <f t="shared" si="12"/>
        <v>25.609797392629385</v>
      </c>
      <c r="H34" s="80">
        <f t="shared" si="10"/>
        <v>37.415999999999983</v>
      </c>
      <c r="I34" s="32">
        <f t="shared" si="15"/>
        <v>3.3237633084029898</v>
      </c>
      <c r="J34" s="158"/>
      <c r="K34" s="28"/>
      <c r="L34" s="83">
        <v>1125.7119273627736</v>
      </c>
      <c r="M34" s="74">
        <v>2.0191666666666661</v>
      </c>
      <c r="O34" s="186">
        <v>148.69999999999999</v>
      </c>
      <c r="P34" s="186">
        <f>BPA!N34</f>
        <v>111.28400000000001</v>
      </c>
      <c r="Q34" s="172">
        <f t="shared" si="11"/>
        <v>37.415999999999983</v>
      </c>
    </row>
    <row r="35" spans="1:17" x14ac:dyDescent="0.3">
      <c r="A35" s="29">
        <v>1906</v>
      </c>
      <c r="B35" s="80">
        <f t="shared" si="7"/>
        <v>145</v>
      </c>
      <c r="C35" s="32">
        <f t="shared" si="13"/>
        <v>13.004435423244622</v>
      </c>
      <c r="D35" s="22">
        <f t="shared" si="8"/>
        <v>-2.4882313382649568</v>
      </c>
      <c r="E35" s="80">
        <f t="shared" si="9"/>
        <v>122.048</v>
      </c>
      <c r="F35" s="32">
        <f t="shared" si="14"/>
        <v>10.94596782438731</v>
      </c>
      <c r="G35" s="22">
        <f t="shared" si="12"/>
        <v>9.6725495129578398</v>
      </c>
      <c r="H35" s="80">
        <f t="shared" si="10"/>
        <v>22.951999999999998</v>
      </c>
      <c r="I35" s="32">
        <f t="shared" si="15"/>
        <v>2.0584675988573142</v>
      </c>
      <c r="J35" s="158"/>
      <c r="K35" s="28"/>
      <c r="L35" s="83">
        <v>1115.0041911148367</v>
      </c>
      <c r="M35" s="74">
        <v>1.9883333333333333</v>
      </c>
      <c r="O35" s="186">
        <v>145</v>
      </c>
      <c r="P35" s="186">
        <f>BPA!N35</f>
        <v>122.048</v>
      </c>
      <c r="Q35" s="172">
        <f t="shared" si="11"/>
        <v>22.951999999999998</v>
      </c>
    </row>
    <row r="36" spans="1:17" x14ac:dyDescent="0.3">
      <c r="A36" s="29">
        <v>1907</v>
      </c>
      <c r="B36" s="80">
        <f t="shared" si="7"/>
        <v>131.6</v>
      </c>
      <c r="C36" s="32">
        <f t="shared" si="13"/>
        <v>11.28454106280193</v>
      </c>
      <c r="D36" s="22">
        <f t="shared" si="8"/>
        <v>-9.2413793103448327</v>
      </c>
      <c r="E36" s="80">
        <f t="shared" si="9"/>
        <v>110.048</v>
      </c>
      <c r="F36" s="32">
        <f t="shared" si="14"/>
        <v>9.4364830917874389</v>
      </c>
      <c r="G36" s="22">
        <f t="shared" si="12"/>
        <v>-9.832197168327216</v>
      </c>
      <c r="H36" s="80">
        <f t="shared" si="10"/>
        <v>21.551999999999992</v>
      </c>
      <c r="I36" s="32">
        <f t="shared" si="15"/>
        <v>1.848057971014492</v>
      </c>
      <c r="J36" s="158"/>
      <c r="K36" s="28"/>
      <c r="L36" s="83">
        <v>1166.1971830985917</v>
      </c>
      <c r="M36" s="74">
        <v>2.0116666666666663</v>
      </c>
      <c r="O36" s="186">
        <v>131.6</v>
      </c>
      <c r="P36" s="186">
        <f>BPA!N36</f>
        <v>110.048</v>
      </c>
      <c r="Q36" s="172">
        <f t="shared" si="11"/>
        <v>21.551999999999992</v>
      </c>
    </row>
    <row r="37" spans="1:17" x14ac:dyDescent="0.3">
      <c r="A37" s="29">
        <v>1908</v>
      </c>
      <c r="B37" s="80">
        <f t="shared" si="7"/>
        <v>130.9</v>
      </c>
      <c r="C37" s="32">
        <f t="shared" si="13"/>
        <v>11.914001937984493</v>
      </c>
      <c r="D37" s="22">
        <f t="shared" si="8"/>
        <v>-0.53191489361701372</v>
      </c>
      <c r="E37" s="80">
        <f t="shared" si="9"/>
        <v>78.156999999999996</v>
      </c>
      <c r="F37" s="32">
        <f t="shared" si="14"/>
        <v>7.1135420127353246</v>
      </c>
      <c r="G37" s="22">
        <f t="shared" si="12"/>
        <v>-28.979172724629255</v>
      </c>
      <c r="H37" s="80">
        <f t="shared" si="10"/>
        <v>52.743000000000009</v>
      </c>
      <c r="I37" s="32">
        <f t="shared" si="15"/>
        <v>4.8004599252491689</v>
      </c>
      <c r="J37" s="158"/>
      <c r="K37" s="28"/>
      <c r="L37" s="83">
        <v>1098.7072243346011</v>
      </c>
      <c r="M37" s="74">
        <v>2.191666666666666</v>
      </c>
      <c r="O37" s="186">
        <v>130.9</v>
      </c>
      <c r="P37" s="186">
        <f>BPA!N37</f>
        <v>78.156999999999996</v>
      </c>
      <c r="Q37" s="172">
        <f t="shared" si="11"/>
        <v>52.743000000000009</v>
      </c>
    </row>
    <row r="38" spans="1:17" x14ac:dyDescent="0.3">
      <c r="A38" s="29">
        <v>1909</v>
      </c>
      <c r="B38" s="80">
        <f t="shared" si="7"/>
        <v>146.5</v>
      </c>
      <c r="C38" s="32">
        <f t="shared" si="13"/>
        <v>12.628673224870726</v>
      </c>
      <c r="D38" s="22">
        <f t="shared" si="8"/>
        <v>11.917494270435448</v>
      </c>
      <c r="E38" s="80">
        <f t="shared" si="9"/>
        <v>95.686000000000007</v>
      </c>
      <c r="F38" s="32">
        <f t="shared" si="14"/>
        <v>8.2483769706142027</v>
      </c>
      <c r="G38" s="22">
        <f t="shared" si="12"/>
        <v>22.427933518430866</v>
      </c>
      <c r="H38" s="80">
        <f t="shared" si="10"/>
        <v>50.813999999999993</v>
      </c>
      <c r="I38" s="32">
        <f t="shared" si="15"/>
        <v>4.3802962542565256</v>
      </c>
      <c r="J38" s="158"/>
      <c r="K38" s="28"/>
      <c r="L38" s="83">
        <v>1160.0585223116314</v>
      </c>
      <c r="M38" s="74">
        <v>2.2783333333333333</v>
      </c>
      <c r="O38" s="186">
        <v>146.5</v>
      </c>
      <c r="P38" s="186">
        <f>BPA!N38</f>
        <v>95.686000000000007</v>
      </c>
      <c r="Q38" s="172">
        <f t="shared" si="11"/>
        <v>50.813999999999993</v>
      </c>
    </row>
    <row r="39" spans="1:17" x14ac:dyDescent="0.3">
      <c r="A39" s="29">
        <v>1910</v>
      </c>
      <c r="B39" s="80">
        <f t="shared" si="7"/>
        <v>156.30000000000001</v>
      </c>
      <c r="C39" s="32">
        <f t="shared" si="13"/>
        <v>11.356959677419354</v>
      </c>
      <c r="D39" s="22">
        <f t="shared" si="8"/>
        <v>6.6894197952218404</v>
      </c>
      <c r="E39" s="80">
        <f t="shared" si="9"/>
        <v>105.259</v>
      </c>
      <c r="F39" s="32">
        <f t="shared" si="14"/>
        <v>7.6482547580645139</v>
      </c>
      <c r="G39" s="22">
        <f t="shared" si="12"/>
        <v>10.004598373847795</v>
      </c>
      <c r="H39" s="80">
        <f t="shared" si="10"/>
        <v>51.041000000000011</v>
      </c>
      <c r="I39" s="32">
        <f t="shared" si="15"/>
        <v>3.7087049193548389</v>
      </c>
      <c r="J39" s="158"/>
      <c r="K39" s="28"/>
      <c r="L39" s="83">
        <v>1376.2486126526085</v>
      </c>
      <c r="M39" s="74">
        <v>2.2524999999999995</v>
      </c>
      <c r="O39" s="186">
        <v>156.30000000000001</v>
      </c>
      <c r="P39" s="186">
        <f>BPA!N39</f>
        <v>105.259</v>
      </c>
      <c r="Q39" s="172">
        <f t="shared" si="11"/>
        <v>51.041000000000011</v>
      </c>
    </row>
    <row r="40" spans="1:17" x14ac:dyDescent="0.3">
      <c r="A40" s="29">
        <v>1911</v>
      </c>
      <c r="B40" s="80">
        <f t="shared" si="7"/>
        <v>163</v>
      </c>
      <c r="C40" s="32">
        <f t="shared" si="13"/>
        <v>11.419423978881808</v>
      </c>
      <c r="D40" s="22">
        <f t="shared" si="8"/>
        <v>4.2866282789507215</v>
      </c>
      <c r="E40" s="80">
        <f t="shared" si="9"/>
        <v>93.658000000000001</v>
      </c>
      <c r="F40" s="32">
        <f t="shared" si="14"/>
        <v>6.5614749141970092</v>
      </c>
      <c r="G40" s="22">
        <f t="shared" si="12"/>
        <v>-11.021385344721113</v>
      </c>
      <c r="H40" s="80">
        <f t="shared" si="10"/>
        <v>69.341999999999999</v>
      </c>
      <c r="I40" s="32">
        <f t="shared" si="15"/>
        <v>4.8579490646847994</v>
      </c>
      <c r="J40" s="158"/>
      <c r="K40" s="28"/>
      <c r="L40" s="83">
        <v>1427.3924875846583</v>
      </c>
      <c r="M40" s="74">
        <v>2.2091666666666665</v>
      </c>
      <c r="O40" s="186">
        <v>163</v>
      </c>
      <c r="P40" s="186">
        <f>BPA!N40</f>
        <v>93.658000000000001</v>
      </c>
      <c r="Q40" s="172">
        <f t="shared" si="11"/>
        <v>69.341999999999999</v>
      </c>
    </row>
    <row r="41" spans="1:17" x14ac:dyDescent="0.3">
      <c r="A41" s="29">
        <v>1912</v>
      </c>
      <c r="B41" s="80">
        <f t="shared" si="7"/>
        <v>169.5</v>
      </c>
      <c r="C41" s="32">
        <f t="shared" si="13"/>
        <v>10.762074360622542</v>
      </c>
      <c r="D41" s="22">
        <f t="shared" si="8"/>
        <v>3.9877300613496924</v>
      </c>
      <c r="E41" s="80">
        <f t="shared" si="9"/>
        <v>96.950999999999993</v>
      </c>
      <c r="F41" s="32">
        <f t="shared" si="14"/>
        <v>6.1557160550838708</v>
      </c>
      <c r="G41" s="22">
        <f t="shared" si="12"/>
        <v>3.5159836853231985</v>
      </c>
      <c r="H41" s="80">
        <f t="shared" si="10"/>
        <v>72.549000000000007</v>
      </c>
      <c r="I41" s="32">
        <f t="shared" si="15"/>
        <v>4.6063583055386719</v>
      </c>
      <c r="J41" s="158"/>
      <c r="K41" s="28"/>
      <c r="L41" s="83">
        <v>1574.975179693844</v>
      </c>
      <c r="M41" s="74">
        <v>2.0841666666666661</v>
      </c>
      <c r="O41" s="186">
        <v>169.5</v>
      </c>
      <c r="P41" s="186">
        <f>BPA!N41</f>
        <v>96.950999999999993</v>
      </c>
      <c r="Q41" s="172">
        <f t="shared" si="11"/>
        <v>72.549000000000007</v>
      </c>
    </row>
    <row r="42" spans="1:17" x14ac:dyDescent="0.3">
      <c r="A42" s="29">
        <v>1913</v>
      </c>
      <c r="B42" s="80">
        <f t="shared" si="7"/>
        <v>144.9</v>
      </c>
      <c r="C42" s="32">
        <f t="shared" si="13"/>
        <v>9.2213082996941722</v>
      </c>
      <c r="D42" s="22">
        <f t="shared" si="8"/>
        <v>-14.513274336283178</v>
      </c>
      <c r="E42" s="80">
        <f t="shared" si="9"/>
        <v>76.849999999999994</v>
      </c>
      <c r="F42" s="32">
        <f t="shared" si="14"/>
        <v>4.8906662721290344</v>
      </c>
      <c r="G42" s="22">
        <f t="shared" si="12"/>
        <v>-20.733153861228871</v>
      </c>
      <c r="H42" s="80">
        <f t="shared" si="10"/>
        <v>68.050000000000011</v>
      </c>
      <c r="I42" s="32">
        <f t="shared" si="15"/>
        <v>4.3306420275651378</v>
      </c>
      <c r="J42" s="158"/>
      <c r="K42" s="28"/>
      <c r="L42" s="83">
        <v>1571.3605411588469</v>
      </c>
      <c r="M42" s="74">
        <v>2.1349999999999993</v>
      </c>
      <c r="O42" s="186">
        <v>144.9</v>
      </c>
      <c r="P42" s="186">
        <f>BPA!N42</f>
        <v>76.849999999999994</v>
      </c>
      <c r="Q42" s="172">
        <f t="shared" si="11"/>
        <v>68.050000000000011</v>
      </c>
    </row>
    <row r="43" spans="1:17" x14ac:dyDescent="0.3">
      <c r="A43" s="29">
        <v>1914</v>
      </c>
      <c r="B43" s="80">
        <f t="shared" si="7"/>
        <v>118.8</v>
      </c>
      <c r="C43" s="32">
        <f t="shared" si="13"/>
        <v>7.8651318110265986</v>
      </c>
      <c r="D43" s="22">
        <f t="shared" si="8"/>
        <v>-18.012422360248447</v>
      </c>
      <c r="E43" s="80">
        <f t="shared" si="9"/>
        <v>40.335999999999999</v>
      </c>
      <c r="F43" s="32">
        <f t="shared" si="14"/>
        <v>2.6704373462084927</v>
      </c>
      <c r="G43" s="22">
        <f t="shared" si="12"/>
        <v>-47.513337670787251</v>
      </c>
      <c r="H43" s="80">
        <f t="shared" si="10"/>
        <v>78.463999999999999</v>
      </c>
      <c r="I43" s="32">
        <f t="shared" si="15"/>
        <v>5.1946944648181068</v>
      </c>
      <c r="J43" s="158"/>
      <c r="K43" s="28"/>
      <c r="L43" s="83">
        <v>1510.4641963335841</v>
      </c>
      <c r="M43" s="74">
        <v>3.7566666666666664</v>
      </c>
      <c r="O43" s="186">
        <v>118.8</v>
      </c>
      <c r="P43" s="186">
        <f>BPA!N43</f>
        <v>40.335999999999999</v>
      </c>
      <c r="Q43" s="172">
        <f t="shared" si="11"/>
        <v>78.463999999999999</v>
      </c>
    </row>
    <row r="44" spans="1:17" x14ac:dyDescent="0.3">
      <c r="A44" s="29">
        <v>1915</v>
      </c>
      <c r="B44" s="80">
        <f t="shared" si="7"/>
        <v>155.80000000000001</v>
      </c>
      <c r="C44" s="32">
        <f t="shared" si="13"/>
        <v>10.68881854955378</v>
      </c>
      <c r="D44" s="22">
        <f t="shared" si="8"/>
        <v>31.144781144781163</v>
      </c>
      <c r="E44" s="80">
        <f t="shared" si="9"/>
        <v>53.546999999999997</v>
      </c>
      <c r="F44" s="32">
        <f t="shared" si="14"/>
        <v>3.673646770686497</v>
      </c>
      <c r="G44" s="22">
        <f t="shared" si="12"/>
        <v>32.752380007933368</v>
      </c>
      <c r="H44" s="80">
        <f t="shared" si="10"/>
        <v>102.25300000000001</v>
      </c>
      <c r="I44" s="32">
        <f t="shared" si="15"/>
        <v>7.015171778867284</v>
      </c>
      <c r="J44" s="158"/>
      <c r="K44" s="28"/>
      <c r="L44" s="83">
        <v>1457.5979494619085</v>
      </c>
      <c r="M44" s="74">
        <v>12.053333333333333</v>
      </c>
      <c r="O44" s="186">
        <v>155.80000000000001</v>
      </c>
      <c r="P44" s="186">
        <f>BPA!N44</f>
        <v>53.546999999999997</v>
      </c>
      <c r="Q44" s="172">
        <f t="shared" si="11"/>
        <v>102.25300000000001</v>
      </c>
    </row>
    <row r="45" spans="1:17" x14ac:dyDescent="0.3">
      <c r="A45" s="29">
        <v>1916</v>
      </c>
      <c r="B45" s="80">
        <f t="shared" si="7"/>
        <v>163.4</v>
      </c>
      <c r="C45" s="32">
        <f t="shared" si="13"/>
        <v>11.738454798386226</v>
      </c>
      <c r="D45" s="22">
        <f t="shared" si="8"/>
        <v>4.8780487804878092</v>
      </c>
      <c r="E45" s="80">
        <f t="shared" si="9"/>
        <v>92.308000000000007</v>
      </c>
      <c r="F45" s="32">
        <f t="shared" si="14"/>
        <v>6.6312930570956903</v>
      </c>
      <c r="G45" s="22">
        <f t="shared" si="12"/>
        <v>72.386875081703934</v>
      </c>
      <c r="H45" s="80">
        <f t="shared" si="10"/>
        <v>71.091999999999999</v>
      </c>
      <c r="I45" s="32">
        <f t="shared" si="15"/>
        <v>5.1071617412905352</v>
      </c>
      <c r="J45" s="158"/>
      <c r="K45" s="28"/>
      <c r="L45" s="83">
        <v>1392.0060417361221</v>
      </c>
      <c r="M45" s="74">
        <v>288.30583333333334</v>
      </c>
      <c r="O45" s="186">
        <v>163.4</v>
      </c>
      <c r="P45" s="186">
        <f>BPA!N45</f>
        <v>92.308000000000007</v>
      </c>
      <c r="Q45" s="172">
        <f t="shared" si="11"/>
        <v>71.091999999999999</v>
      </c>
    </row>
    <row r="46" spans="1:17" x14ac:dyDescent="0.3">
      <c r="A46" s="29">
        <v>1917</v>
      </c>
      <c r="B46" s="80">
        <f t="shared" si="7"/>
        <v>219.2</v>
      </c>
      <c r="C46" s="32">
        <f t="shared" si="13"/>
        <v>8.4361871443190122</v>
      </c>
      <c r="D46" s="22">
        <f t="shared" si="8"/>
        <v>34.149326805385542</v>
      </c>
      <c r="E46" s="80">
        <f t="shared" si="9"/>
        <v>143.12899999999999</v>
      </c>
      <c r="F46" s="32">
        <f t="shared" si="14"/>
        <v>5.5084992234454182</v>
      </c>
      <c r="G46" s="22">
        <f t="shared" si="12"/>
        <v>55.055899813667274</v>
      </c>
      <c r="H46" s="80">
        <f t="shared" si="10"/>
        <v>76.070999999999998</v>
      </c>
      <c r="I46" s="32">
        <f t="shared" si="15"/>
        <v>2.9276879208735926</v>
      </c>
      <c r="J46" s="158"/>
      <c r="K46" s="28"/>
      <c r="L46" s="83">
        <v>2598.3302201588881</v>
      </c>
      <c r="M46" s="74">
        <v>1.906666666666667</v>
      </c>
      <c r="O46" s="186">
        <v>219.2</v>
      </c>
      <c r="P46" s="186">
        <f>BPA!N46</f>
        <v>143.12899999999999</v>
      </c>
      <c r="Q46" s="172">
        <f t="shared" ref="Q46:Q52" si="16">O46-P46</f>
        <v>76.070999999999998</v>
      </c>
    </row>
    <row r="47" spans="1:17" x14ac:dyDescent="0.3">
      <c r="A47" s="29">
        <v>1918</v>
      </c>
      <c r="B47" s="80">
        <f t="shared" si="7"/>
        <v>252.2</v>
      </c>
      <c r="C47" s="32">
        <f t="shared" si="13"/>
        <v>7.5504776393489372</v>
      </c>
      <c r="D47" s="22">
        <f t="shared" ref="D47:D78" si="17">((B47/B46)-1)*100</f>
        <v>15.054744525547449</v>
      </c>
      <c r="E47" s="80">
        <f t="shared" si="9"/>
        <v>137.65</v>
      </c>
      <c r="F47" s="32">
        <f t="shared" si="14"/>
        <v>4.1210279423329954</v>
      </c>
      <c r="G47" s="22">
        <f t="shared" si="12"/>
        <v>-3.8280152869090034</v>
      </c>
      <c r="H47" s="80">
        <f t="shared" si="10"/>
        <v>114.54999999999998</v>
      </c>
      <c r="I47" s="32">
        <f t="shared" si="15"/>
        <v>3.4294496970159427</v>
      </c>
      <c r="J47" s="158"/>
      <c r="K47" s="28"/>
      <c r="L47" s="83">
        <v>3340.1860391675391</v>
      </c>
      <c r="M47" s="74">
        <v>1.8108333333333331</v>
      </c>
      <c r="O47" s="186">
        <v>252.2</v>
      </c>
      <c r="P47" s="186">
        <f>BPA!N47</f>
        <v>137.65</v>
      </c>
      <c r="Q47" s="172">
        <f t="shared" si="16"/>
        <v>114.54999999999998</v>
      </c>
    </row>
    <row r="48" spans="1:17" x14ac:dyDescent="0.3">
      <c r="A48" s="29">
        <v>1919</v>
      </c>
      <c r="B48" s="80">
        <f t="shared" si="7"/>
        <v>271.89999999999998</v>
      </c>
      <c r="C48" s="32">
        <f t="shared" si="13"/>
        <v>8.9626258550594429</v>
      </c>
      <c r="D48" s="22">
        <f t="shared" si="17"/>
        <v>7.8112609040444037</v>
      </c>
      <c r="E48" s="80">
        <f t="shared" si="9"/>
        <v>161.87700000000001</v>
      </c>
      <c r="F48" s="32">
        <f t="shared" si="14"/>
        <v>5.3359433083466623</v>
      </c>
      <c r="G48" s="22">
        <f t="shared" si="12"/>
        <v>17.600435888122057</v>
      </c>
      <c r="H48" s="80">
        <f t="shared" si="10"/>
        <v>110.02299999999997</v>
      </c>
      <c r="I48" s="32">
        <f t="shared" si="15"/>
        <v>3.6266825467127797</v>
      </c>
      <c r="J48" s="158"/>
      <c r="K48" s="28"/>
      <c r="L48" s="83">
        <v>3033.7091428011713</v>
      </c>
      <c r="M48" s="74">
        <v>1.9849999999999997</v>
      </c>
      <c r="O48" s="186">
        <v>271.89999999999998</v>
      </c>
      <c r="P48" s="186">
        <f>BPA!N48</f>
        <v>161.87700000000001</v>
      </c>
      <c r="Q48" s="172">
        <f t="shared" si="16"/>
        <v>110.02299999999997</v>
      </c>
    </row>
    <row r="49" spans="1:21" x14ac:dyDescent="0.3">
      <c r="A49" s="29">
        <v>1920</v>
      </c>
      <c r="B49" s="80">
        <f t="shared" si="7"/>
        <v>343.9</v>
      </c>
      <c r="C49" s="32">
        <f t="shared" si="13"/>
        <v>10.080727323952914</v>
      </c>
      <c r="D49" s="22">
        <f t="shared" si="17"/>
        <v>26.480323648400137</v>
      </c>
      <c r="E49" s="80">
        <f t="shared" si="9"/>
        <v>282.27199999999999</v>
      </c>
      <c r="F49" s="32">
        <f t="shared" si="14"/>
        <v>8.2742281569841154</v>
      </c>
      <c r="G49" s="22">
        <f t="shared" si="12"/>
        <v>74.374370664146227</v>
      </c>
      <c r="H49" s="80">
        <f t="shared" si="10"/>
        <v>61.627999999999986</v>
      </c>
      <c r="I49" s="32">
        <f t="shared" si="15"/>
        <v>1.8064991669687991</v>
      </c>
      <c r="J49" s="38"/>
      <c r="K49" s="91"/>
      <c r="L49" s="84">
        <v>3411.4601947704296</v>
      </c>
      <c r="M49" s="74">
        <v>2.0099999999999998</v>
      </c>
      <c r="O49" s="186">
        <v>343.9</v>
      </c>
      <c r="P49" s="186">
        <f>BPA!N49</f>
        <v>282.27199999999999</v>
      </c>
      <c r="Q49" s="172">
        <f t="shared" si="16"/>
        <v>61.627999999999986</v>
      </c>
      <c r="S49" s="75"/>
      <c r="T49" s="75"/>
      <c r="U49" s="75"/>
    </row>
    <row r="50" spans="1:21" x14ac:dyDescent="0.3">
      <c r="A50" s="29">
        <v>1921</v>
      </c>
      <c r="B50" s="80">
        <f t="shared" si="7"/>
        <v>254.2</v>
      </c>
      <c r="C50" s="32">
        <f t="shared" si="13"/>
        <v>9.502404521845401</v>
      </c>
      <c r="D50" s="22">
        <f t="shared" si="17"/>
        <v>-26.083163710380919</v>
      </c>
      <c r="E50" s="80">
        <f t="shared" si="9"/>
        <v>289.71800000000002</v>
      </c>
      <c r="F50" s="32">
        <f t="shared" si="14"/>
        <v>10.830124442407579</v>
      </c>
      <c r="G50" s="22">
        <f t="shared" si="12"/>
        <v>2.6378811926085488</v>
      </c>
      <c r="H50" s="80">
        <f t="shared" si="10"/>
        <v>-35.518000000000029</v>
      </c>
      <c r="I50" s="32">
        <f t="shared" si="15"/>
        <v>-1.3277199205621764</v>
      </c>
      <c r="J50" s="38"/>
      <c r="K50" s="91"/>
      <c r="L50" s="84">
        <v>2675.112382509195</v>
      </c>
      <c r="M50" s="74">
        <v>2.0391666666666666</v>
      </c>
      <c r="O50" s="186">
        <v>254.2</v>
      </c>
      <c r="P50" s="186">
        <f>BPA!N50</f>
        <v>289.71800000000002</v>
      </c>
      <c r="Q50" s="172">
        <f t="shared" si="16"/>
        <v>-35.518000000000029</v>
      </c>
      <c r="S50" s="75"/>
      <c r="T50" s="75"/>
      <c r="U50" s="75"/>
    </row>
    <row r="51" spans="1:21" x14ac:dyDescent="0.3">
      <c r="A51" s="29">
        <v>1922</v>
      </c>
      <c r="B51" s="80">
        <f t="shared" si="7"/>
        <v>277</v>
      </c>
      <c r="C51" s="32">
        <f t="shared" si="13"/>
        <v>12.386546840958603</v>
      </c>
      <c r="D51" s="22">
        <f t="shared" si="17"/>
        <v>8.9693154996066227</v>
      </c>
      <c r="E51" s="80">
        <f t="shared" si="9"/>
        <v>160.953</v>
      </c>
      <c r="F51" s="32">
        <f t="shared" si="14"/>
        <v>7.1972991830065354</v>
      </c>
      <c r="G51" s="22">
        <f t="shared" si="12"/>
        <v>-44.444943013551111</v>
      </c>
      <c r="H51" s="80">
        <f t="shared" si="10"/>
        <v>116.047</v>
      </c>
      <c r="I51" s="32">
        <f t="shared" si="15"/>
        <v>5.1892476579520688</v>
      </c>
      <c r="J51" s="159"/>
      <c r="K51" s="22"/>
      <c r="L51" s="84">
        <v>2236.2971985383683</v>
      </c>
      <c r="M51" s="74">
        <v>2.0524999999999998</v>
      </c>
      <c r="O51" s="186">
        <v>277</v>
      </c>
      <c r="P51" s="186">
        <f>BPA!N51</f>
        <v>160.953</v>
      </c>
      <c r="Q51" s="172">
        <f t="shared" si="16"/>
        <v>116.047</v>
      </c>
      <c r="S51" s="75"/>
      <c r="T51" s="75"/>
      <c r="U51" s="75"/>
    </row>
    <row r="52" spans="1:21" x14ac:dyDescent="0.3">
      <c r="A52" s="29">
        <v>1923</v>
      </c>
      <c r="B52" s="80">
        <f t="shared" si="7"/>
        <v>263.60000000000002</v>
      </c>
      <c r="C52" s="32">
        <f t="shared" si="13"/>
        <v>10.803709613083369</v>
      </c>
      <c r="D52" s="22">
        <f t="shared" si="17"/>
        <v>-4.8375451263537812</v>
      </c>
      <c r="E52" s="80">
        <f t="shared" si="9"/>
        <v>164.31200000000001</v>
      </c>
      <c r="F52" s="32">
        <f t="shared" si="14"/>
        <v>6.7343669724770656</v>
      </c>
      <c r="G52" s="22">
        <f t="shared" ref="G52:G115" si="18">((E52/E51)-1)*100</f>
        <v>2.0869446360117561</v>
      </c>
      <c r="H52" s="80">
        <f t="shared" si="10"/>
        <v>99.288000000000011</v>
      </c>
      <c r="I52" s="32">
        <f t="shared" si="15"/>
        <v>4.0693426406063038</v>
      </c>
      <c r="J52" s="159"/>
      <c r="K52" s="22"/>
      <c r="L52" s="84">
        <v>2439.9026763990264</v>
      </c>
      <c r="M52" s="74">
        <v>2.0550000000000002</v>
      </c>
      <c r="O52" s="186">
        <v>263.60000000000002</v>
      </c>
      <c r="P52" s="186">
        <f>BPA!N52</f>
        <v>164.31200000000001</v>
      </c>
      <c r="Q52" s="172">
        <f t="shared" si="16"/>
        <v>99.288000000000011</v>
      </c>
      <c r="S52" s="75"/>
      <c r="T52" s="75"/>
      <c r="U52" s="75"/>
    </row>
    <row r="53" spans="1:21" x14ac:dyDescent="0.3">
      <c r="A53" s="29">
        <v>1924</v>
      </c>
      <c r="B53" s="80">
        <f t="shared" si="7"/>
        <v>296.60000000000002</v>
      </c>
      <c r="C53" s="32">
        <f t="shared" si="13"/>
        <v>13.230592128930141</v>
      </c>
      <c r="D53" s="22">
        <f t="shared" si="17"/>
        <v>12.518968133535658</v>
      </c>
      <c r="E53" s="80">
        <f t="shared" si="9"/>
        <v>179.45599999999999</v>
      </c>
      <c r="F53" s="32">
        <f t="shared" si="14"/>
        <v>8.0050881358371111</v>
      </c>
      <c r="G53" s="22">
        <f t="shared" si="18"/>
        <v>9.2166122985539509</v>
      </c>
      <c r="H53" s="80">
        <f t="shared" si="10"/>
        <v>117.14400000000003</v>
      </c>
      <c r="I53" s="32">
        <f t="shared" si="15"/>
        <v>5.2255039930930298</v>
      </c>
      <c r="J53" s="160"/>
      <c r="K53" s="1"/>
      <c r="L53" s="84">
        <v>2241.7741935483868</v>
      </c>
      <c r="M53" s="74">
        <v>2.0666666666666669</v>
      </c>
      <c r="O53" s="186">
        <v>296.60000000000002</v>
      </c>
      <c r="P53" s="186">
        <f>BPA!N53</f>
        <v>179.45599999999999</v>
      </c>
      <c r="Q53" s="172">
        <f t="shared" ref="Q53:Q84" si="19">O53-P53</f>
        <v>117.14400000000003</v>
      </c>
      <c r="S53" s="75"/>
      <c r="T53" s="75"/>
      <c r="U53" s="75"/>
    </row>
    <row r="54" spans="1:21" x14ac:dyDescent="0.3">
      <c r="A54" s="29">
        <v>1925</v>
      </c>
      <c r="B54" s="80">
        <f t="shared" si="7"/>
        <v>314.10000000000002</v>
      </c>
      <c r="C54" s="32">
        <f t="shared" si="13"/>
        <v>12.115742508112238</v>
      </c>
      <c r="D54" s="22">
        <f t="shared" si="17"/>
        <v>5.9002022926500253</v>
      </c>
      <c r="E54" s="80">
        <f t="shared" si="9"/>
        <v>207.697</v>
      </c>
      <c r="F54" s="32">
        <f t="shared" si="14"/>
        <v>8.0114720525545593</v>
      </c>
      <c r="G54" s="22">
        <f t="shared" si="18"/>
        <v>15.737005171184038</v>
      </c>
      <c r="H54" s="80">
        <f t="shared" si="10"/>
        <v>106.40300000000002</v>
      </c>
      <c r="I54" s="32">
        <f t="shared" si="15"/>
        <v>4.1042704555576774</v>
      </c>
      <c r="J54" s="161"/>
      <c r="K54" s="30"/>
      <c r="L54" s="84">
        <v>2592.4948453608245</v>
      </c>
      <c r="M54" s="74">
        <v>2.0208333333333335</v>
      </c>
      <c r="O54" s="186">
        <v>314.10000000000002</v>
      </c>
      <c r="P54" s="186">
        <f>BPA!N54</f>
        <v>207.697</v>
      </c>
      <c r="Q54" s="172">
        <f t="shared" si="19"/>
        <v>106.40300000000002</v>
      </c>
      <c r="S54" s="75"/>
      <c r="T54" s="75"/>
      <c r="U54" s="75"/>
    </row>
    <row r="55" spans="1:21" x14ac:dyDescent="0.3">
      <c r="A55" s="29">
        <v>1926</v>
      </c>
      <c r="B55" s="80">
        <f t="shared" si="7"/>
        <v>326.7</v>
      </c>
      <c r="C55" s="32">
        <f t="shared" si="13"/>
        <v>12.330650027427312</v>
      </c>
      <c r="D55" s="22">
        <f t="shared" si="17"/>
        <v>4.0114613180515679</v>
      </c>
      <c r="E55" s="80">
        <f t="shared" si="9"/>
        <v>190.495</v>
      </c>
      <c r="F55" s="32">
        <f t="shared" si="14"/>
        <v>7.1898597397452289</v>
      </c>
      <c r="G55" s="22">
        <f t="shared" si="18"/>
        <v>-8.2822573267789075</v>
      </c>
      <c r="H55" s="80">
        <f t="shared" si="10"/>
        <v>136.20499999999998</v>
      </c>
      <c r="I55" s="32">
        <f t="shared" si="15"/>
        <v>5.1407902876820843</v>
      </c>
      <c r="J55" s="161"/>
      <c r="K55" s="30"/>
      <c r="L55" s="84">
        <v>2649.4953572870418</v>
      </c>
      <c r="M55" s="74">
        <v>2.064166666666666</v>
      </c>
      <c r="O55" s="186">
        <v>326.7</v>
      </c>
      <c r="P55" s="186">
        <f>BPA!N55</f>
        <v>190.495</v>
      </c>
      <c r="Q55" s="172">
        <f t="shared" si="19"/>
        <v>136.20499999999998</v>
      </c>
      <c r="S55" s="75"/>
      <c r="T55" s="75"/>
      <c r="U55" s="75"/>
    </row>
    <row r="56" spans="1:21" x14ac:dyDescent="0.3">
      <c r="A56" s="29">
        <v>1927</v>
      </c>
      <c r="B56" s="80">
        <f t="shared" si="7"/>
        <v>272.10000000000002</v>
      </c>
      <c r="C56" s="32">
        <f t="shared" si="13"/>
        <v>11.530739923801889</v>
      </c>
      <c r="D56" s="22">
        <f t="shared" si="17"/>
        <v>-16.712580348943973</v>
      </c>
      <c r="E56" s="80">
        <f t="shared" si="9"/>
        <v>162.47200000000001</v>
      </c>
      <c r="F56" s="32">
        <f t="shared" si="14"/>
        <v>6.8850509992647568</v>
      </c>
      <c r="G56" s="22">
        <f t="shared" si="18"/>
        <v>-14.710622326045296</v>
      </c>
      <c r="H56" s="80">
        <f t="shared" si="10"/>
        <v>109.62800000000001</v>
      </c>
      <c r="I56" s="32">
        <f t="shared" si="15"/>
        <v>4.6456889245371311</v>
      </c>
      <c r="J56" s="161"/>
      <c r="K56" s="30"/>
      <c r="L56" s="84">
        <v>2359.7791798107251</v>
      </c>
      <c r="M56" s="74">
        <v>2.1133333333333337</v>
      </c>
      <c r="O56" s="186">
        <v>272.10000000000002</v>
      </c>
      <c r="P56" s="186">
        <f>BPA!N56</f>
        <v>162.47200000000001</v>
      </c>
      <c r="Q56" s="172">
        <f t="shared" si="19"/>
        <v>109.62800000000001</v>
      </c>
      <c r="S56" s="75"/>
      <c r="T56" s="75"/>
      <c r="U56" s="75"/>
    </row>
    <row r="57" spans="1:21" x14ac:dyDescent="0.3">
      <c r="A57" s="29">
        <v>1928</v>
      </c>
      <c r="B57" s="80">
        <f t="shared" si="7"/>
        <v>249.2</v>
      </c>
      <c r="C57" s="32">
        <f t="shared" si="13"/>
        <v>10.312979938886675</v>
      </c>
      <c r="D57" s="22">
        <f t="shared" si="17"/>
        <v>-8.4160235207644369</v>
      </c>
      <c r="E57" s="80">
        <f t="shared" si="9"/>
        <v>173.30199999999999</v>
      </c>
      <c r="F57" s="32">
        <f t="shared" si="14"/>
        <v>7.1719905672910853</v>
      </c>
      <c r="G57" s="22">
        <f t="shared" si="18"/>
        <v>6.6657639470185437</v>
      </c>
      <c r="H57" s="80">
        <f t="shared" si="10"/>
        <v>75.897999999999996</v>
      </c>
      <c r="I57" s="32">
        <f t="shared" si="15"/>
        <v>3.1409893715955892</v>
      </c>
      <c r="J57" s="161"/>
      <c r="K57" s="30"/>
      <c r="L57" s="84">
        <v>2416.3723916532904</v>
      </c>
      <c r="M57" s="74">
        <v>2.0766666666666667</v>
      </c>
      <c r="O57" s="186">
        <v>249.2</v>
      </c>
      <c r="P57" s="186">
        <f>BPA!N57</f>
        <v>173.30199999999999</v>
      </c>
      <c r="Q57" s="172">
        <f t="shared" si="19"/>
        <v>75.897999999999996</v>
      </c>
      <c r="S57" s="75"/>
      <c r="T57" s="75"/>
      <c r="U57" s="75"/>
    </row>
    <row r="58" spans="1:21" x14ac:dyDescent="0.3">
      <c r="A58" s="29">
        <v>1929</v>
      </c>
      <c r="B58" s="80">
        <f t="shared" si="7"/>
        <v>256.3</v>
      </c>
      <c r="C58" s="32">
        <f t="shared" si="13"/>
        <v>10.909747069710054</v>
      </c>
      <c r="D58" s="22">
        <f t="shared" si="17"/>
        <v>2.8491171749598809</v>
      </c>
      <c r="E58" s="80">
        <f t="shared" si="9"/>
        <v>194.083</v>
      </c>
      <c r="F58" s="32">
        <f t="shared" si="14"/>
        <v>8.2613985194324471</v>
      </c>
      <c r="G58" s="22">
        <f t="shared" si="18"/>
        <v>11.991206102641637</v>
      </c>
      <c r="H58" s="80">
        <f t="shared" si="10"/>
        <v>62.217000000000013</v>
      </c>
      <c r="I58" s="32">
        <f t="shared" si="15"/>
        <v>2.6483485502776065</v>
      </c>
      <c r="J58" s="161"/>
      <c r="K58" s="30"/>
      <c r="L58" s="84">
        <v>2349.275362318841</v>
      </c>
      <c r="M58" s="74">
        <v>2.0699999999999998</v>
      </c>
      <c r="O58" s="186">
        <v>256.3</v>
      </c>
      <c r="P58" s="186">
        <f>BPA!N58</f>
        <v>194.083</v>
      </c>
      <c r="Q58" s="172">
        <f t="shared" si="19"/>
        <v>62.217000000000013</v>
      </c>
      <c r="S58" s="75"/>
      <c r="T58" s="75"/>
      <c r="U58" s="75"/>
    </row>
    <row r="59" spans="1:21" x14ac:dyDescent="0.3">
      <c r="A59" s="29">
        <v>1930</v>
      </c>
      <c r="B59" s="77">
        <v>203.1</v>
      </c>
      <c r="C59" s="32">
        <f t="shared" si="13"/>
        <v>9.8149046700942577</v>
      </c>
      <c r="D59" s="22">
        <f t="shared" si="17"/>
        <v>-20.756925477955523</v>
      </c>
      <c r="E59" s="77">
        <v>154.9</v>
      </c>
      <c r="F59" s="32">
        <f t="shared" si="14"/>
        <v>7.4856166095401315</v>
      </c>
      <c r="G59" s="22">
        <f t="shared" si="18"/>
        <v>-20.188785210451201</v>
      </c>
      <c r="H59" s="77">
        <f t="shared" ref="H59:H66" si="20">B59-E59</f>
        <v>48.199999999999989</v>
      </c>
      <c r="I59" s="32">
        <f t="shared" si="15"/>
        <v>2.3292880605541266</v>
      </c>
      <c r="J59" s="244" t="s">
        <v>6</v>
      </c>
      <c r="K59" s="30"/>
      <c r="L59" s="84">
        <v>2069.3018101219063</v>
      </c>
      <c r="M59" s="74">
        <v>2.2558333333333334</v>
      </c>
      <c r="O59" s="186">
        <v>203.32818130772071</v>
      </c>
      <c r="P59" s="186">
        <v>155.23239719246399</v>
      </c>
      <c r="Q59" s="172">
        <f t="shared" si="19"/>
        <v>48.09578411525672</v>
      </c>
      <c r="S59" s="75"/>
      <c r="T59" s="75"/>
      <c r="U59" s="75"/>
    </row>
    <row r="60" spans="1:21" x14ac:dyDescent="0.3">
      <c r="A60" s="29">
        <v>1931</v>
      </c>
      <c r="B60" s="77">
        <v>150.9</v>
      </c>
      <c r="C60" s="32">
        <f t="shared" si="13"/>
        <v>9.5937292555713629</v>
      </c>
      <c r="D60" s="22">
        <f t="shared" si="17"/>
        <v>-25.701624815361889</v>
      </c>
      <c r="E60" s="77">
        <v>81.900000000000006</v>
      </c>
      <c r="F60" s="32">
        <f t="shared" si="14"/>
        <v>5.206934566145093</v>
      </c>
      <c r="G60" s="22">
        <f t="shared" si="18"/>
        <v>-47.127178825048418</v>
      </c>
      <c r="H60" s="77">
        <f t="shared" si="20"/>
        <v>69</v>
      </c>
      <c r="I60" s="32">
        <f t="shared" si="15"/>
        <v>4.3867946894262682</v>
      </c>
      <c r="J60" s="244"/>
      <c r="K60" s="30"/>
      <c r="L60" s="84">
        <v>1572.9024238657551</v>
      </c>
      <c r="M60" s="74">
        <v>2.6816666666666666</v>
      </c>
      <c r="O60" s="186">
        <v>149.05331783716593</v>
      </c>
      <c r="P60" s="186">
        <v>80.765226600372912</v>
      </c>
      <c r="Q60" s="172">
        <f t="shared" si="19"/>
        <v>68.288091236793022</v>
      </c>
      <c r="S60" s="75"/>
      <c r="T60" s="75"/>
      <c r="U60" s="75"/>
    </row>
    <row r="61" spans="1:21" x14ac:dyDescent="0.3">
      <c r="A61" s="29">
        <v>1932</v>
      </c>
      <c r="B61" s="77">
        <v>96.5</v>
      </c>
      <c r="C61" s="32">
        <f t="shared" si="13"/>
        <v>9.5190658140985658</v>
      </c>
      <c r="D61" s="22">
        <f t="shared" si="17"/>
        <v>-36.050364479787945</v>
      </c>
      <c r="E61" s="77">
        <v>57.3</v>
      </c>
      <c r="F61" s="32">
        <f t="shared" si="14"/>
        <v>5.6522535870243296</v>
      </c>
      <c r="G61" s="22">
        <f t="shared" si="18"/>
        <v>-30.03663003663004</v>
      </c>
      <c r="H61" s="77">
        <f t="shared" si="20"/>
        <v>39.200000000000003</v>
      </c>
      <c r="I61" s="32">
        <f t="shared" si="15"/>
        <v>3.8668122270742367</v>
      </c>
      <c r="J61" s="27"/>
      <c r="K61" s="27"/>
      <c r="L61" s="84">
        <v>1013.7549407114624</v>
      </c>
      <c r="M61" s="74">
        <v>3.1625000000000001</v>
      </c>
      <c r="O61" s="186">
        <v>96.346933438735178</v>
      </c>
      <c r="P61" s="186">
        <v>57.205442213438737</v>
      </c>
      <c r="Q61" s="172">
        <f t="shared" si="19"/>
        <v>39.141491225296441</v>
      </c>
      <c r="S61" s="75"/>
      <c r="T61" s="75"/>
      <c r="U61" s="75"/>
    </row>
    <row r="62" spans="1:21" x14ac:dyDescent="0.3">
      <c r="A62" s="29">
        <v>1933</v>
      </c>
      <c r="B62" s="77">
        <v>104.3</v>
      </c>
      <c r="C62" s="32">
        <f t="shared" si="13"/>
        <v>9.72354353957342</v>
      </c>
      <c r="D62" s="22">
        <f t="shared" si="17"/>
        <v>8.0829015544041418</v>
      </c>
      <c r="E62" s="77">
        <v>69.7</v>
      </c>
      <c r="F62" s="32">
        <f t="shared" si="14"/>
        <v>6.4979001410188628</v>
      </c>
      <c r="G62" s="22">
        <f t="shared" si="18"/>
        <v>21.64048865619548</v>
      </c>
      <c r="H62" s="77">
        <f t="shared" si="20"/>
        <v>34.599999999999994</v>
      </c>
      <c r="I62" s="32">
        <f t="shared" si="15"/>
        <v>3.2256433985545572</v>
      </c>
      <c r="J62" s="1"/>
      <c r="K62" s="1"/>
      <c r="L62" s="84">
        <v>1072.6542188607891</v>
      </c>
      <c r="M62" s="74">
        <v>3.5258333333333343</v>
      </c>
      <c r="O62" s="186">
        <v>103.51227766485462</v>
      </c>
      <c r="P62" s="186">
        <v>69.338233798156438</v>
      </c>
      <c r="Q62" s="172">
        <f t="shared" si="19"/>
        <v>34.174043866698185</v>
      </c>
      <c r="S62" s="75"/>
      <c r="T62" s="75"/>
      <c r="U62" s="75"/>
    </row>
    <row r="63" spans="1:21" x14ac:dyDescent="0.3">
      <c r="A63" s="29">
        <v>1934</v>
      </c>
      <c r="B63" s="77">
        <v>178.9</v>
      </c>
      <c r="C63" s="32">
        <f t="shared" si="13"/>
        <v>15.515297518670204</v>
      </c>
      <c r="D63" s="22">
        <f t="shared" si="17"/>
        <v>71.524448705656766</v>
      </c>
      <c r="E63" s="77">
        <v>92.8</v>
      </c>
      <c r="F63" s="32">
        <f t="shared" si="14"/>
        <v>8.0481811611659868</v>
      </c>
      <c r="G63" s="22">
        <f t="shared" si="18"/>
        <v>33.14203730272596</v>
      </c>
      <c r="H63" s="77">
        <f t="shared" si="20"/>
        <v>86.100000000000009</v>
      </c>
      <c r="I63" s="32">
        <f t="shared" si="15"/>
        <v>7.467116357504219</v>
      </c>
      <c r="J63" s="31"/>
      <c r="K63" s="31"/>
      <c r="L63" s="84">
        <v>1153.0555555555552</v>
      </c>
      <c r="M63" s="74">
        <v>3.600000000000001</v>
      </c>
      <c r="O63" s="186">
        <v>178.80841583333327</v>
      </c>
      <c r="P63" s="186">
        <v>92.77052999999998</v>
      </c>
      <c r="Q63" s="172">
        <f t="shared" si="19"/>
        <v>86.037885833333291</v>
      </c>
      <c r="S63" s="75"/>
      <c r="T63" s="75"/>
      <c r="U63" s="75"/>
    </row>
    <row r="64" spans="1:21" x14ac:dyDescent="0.3">
      <c r="A64" s="29">
        <v>1935</v>
      </c>
      <c r="B64" s="77">
        <v>208.3</v>
      </c>
      <c r="C64" s="32">
        <f t="shared" si="13"/>
        <v>16.517180616740092</v>
      </c>
      <c r="D64" s="22">
        <f t="shared" si="17"/>
        <v>16.433761878144225</v>
      </c>
      <c r="E64" s="77">
        <v>112.8</v>
      </c>
      <c r="F64" s="32">
        <f t="shared" si="14"/>
        <v>8.9444933920704859</v>
      </c>
      <c r="G64" s="22">
        <f t="shared" si="18"/>
        <v>21.551724137931028</v>
      </c>
      <c r="H64" s="77">
        <f t="shared" si="20"/>
        <v>95.500000000000014</v>
      </c>
      <c r="I64" s="32">
        <f t="shared" si="15"/>
        <v>7.5726872246696066</v>
      </c>
      <c r="J64" s="1"/>
      <c r="K64" s="1"/>
      <c r="L64" s="84">
        <v>1261.1111111111109</v>
      </c>
      <c r="M64" s="74">
        <v>3.600000000000001</v>
      </c>
      <c r="O64" s="186">
        <v>208.41458055555552</v>
      </c>
      <c r="P64" s="186">
        <v>112.81562055555553</v>
      </c>
      <c r="Q64" s="172">
        <f t="shared" si="19"/>
        <v>95.598959999999991</v>
      </c>
      <c r="S64" s="75"/>
      <c r="T64" s="75"/>
      <c r="U64" s="75"/>
    </row>
    <row r="65" spans="1:21" x14ac:dyDescent="0.3">
      <c r="A65" s="29">
        <v>1936</v>
      </c>
      <c r="B65" s="77">
        <v>215.2</v>
      </c>
      <c r="C65" s="32">
        <f t="shared" si="13"/>
        <v>14.491582491582495</v>
      </c>
      <c r="D65" s="22">
        <f t="shared" si="17"/>
        <v>3.3125300048007622</v>
      </c>
      <c r="E65" s="77">
        <v>128.9</v>
      </c>
      <c r="F65" s="32">
        <f t="shared" si="14"/>
        <v>8.6801346801346835</v>
      </c>
      <c r="G65" s="22">
        <f t="shared" si="18"/>
        <v>14.273049645390067</v>
      </c>
      <c r="H65" s="77">
        <f t="shared" si="20"/>
        <v>86.299999999999983</v>
      </c>
      <c r="I65" s="32">
        <f t="shared" si="15"/>
        <v>5.8114478114478114</v>
      </c>
      <c r="J65" s="1"/>
      <c r="K65" s="1"/>
      <c r="L65" s="84">
        <v>1484.9999999999995</v>
      </c>
      <c r="M65" s="74">
        <v>3.600000000000001</v>
      </c>
      <c r="O65" s="186">
        <v>215.36481388888882</v>
      </c>
      <c r="P65" s="186">
        <v>128.92852916666664</v>
      </c>
      <c r="Q65" s="172">
        <f t="shared" si="19"/>
        <v>86.436284722222183</v>
      </c>
      <c r="S65" s="75"/>
      <c r="T65" s="75"/>
      <c r="U65" s="75"/>
    </row>
    <row r="66" spans="1:21" x14ac:dyDescent="0.3">
      <c r="A66" s="29">
        <v>1937</v>
      </c>
      <c r="B66" s="77">
        <v>247.9</v>
      </c>
      <c r="C66" s="32">
        <f t="shared" si="13"/>
        <v>13.124117647058828</v>
      </c>
      <c r="D66" s="22">
        <f t="shared" si="17"/>
        <v>15.19516728624537</v>
      </c>
      <c r="E66" s="77">
        <v>170.6</v>
      </c>
      <c r="F66" s="32">
        <f t="shared" si="14"/>
        <v>9.0317647058823542</v>
      </c>
      <c r="G66" s="22">
        <f t="shared" si="18"/>
        <v>32.350659425911552</v>
      </c>
      <c r="H66" s="77">
        <f t="shared" si="20"/>
        <v>77.300000000000011</v>
      </c>
      <c r="I66" s="32">
        <f t="shared" si="15"/>
        <v>4.0923529411764719</v>
      </c>
      <c r="J66" s="1"/>
      <c r="K66" s="1"/>
      <c r="L66" s="84">
        <v>1888.8888888888885</v>
      </c>
      <c r="M66" s="74">
        <v>3.600000000000001</v>
      </c>
      <c r="O66" s="186">
        <v>247.88571194444438</v>
      </c>
      <c r="P66" s="186">
        <v>170.48762444444441</v>
      </c>
      <c r="Q66" s="172">
        <f t="shared" si="19"/>
        <v>77.398087499999974</v>
      </c>
      <c r="S66" s="75"/>
      <c r="T66" s="75"/>
      <c r="U66" s="75"/>
    </row>
    <row r="67" spans="1:21" x14ac:dyDescent="0.3">
      <c r="A67" s="29">
        <v>1938</v>
      </c>
      <c r="B67" s="77">
        <v>185.4</v>
      </c>
      <c r="C67" s="32">
        <f t="shared" si="13"/>
        <v>11.503152039555003</v>
      </c>
      <c r="D67" s="22">
        <f t="shared" si="17"/>
        <v>-25.211778943122233</v>
      </c>
      <c r="E67" s="77">
        <v>109.3</v>
      </c>
      <c r="F67" s="32">
        <f t="shared" si="14"/>
        <v>6.7815238291443469</v>
      </c>
      <c r="G67" s="22">
        <f t="shared" si="18"/>
        <v>-35.932004689331762</v>
      </c>
      <c r="H67" s="77">
        <f>B67-E67</f>
        <v>76.100000000000009</v>
      </c>
      <c r="I67" s="32">
        <f t="shared" si="15"/>
        <v>4.7216282104106568</v>
      </c>
      <c r="J67" s="32"/>
      <c r="K67" s="32"/>
      <c r="L67" s="84">
        <v>1611.7321527393474</v>
      </c>
      <c r="M67" s="74">
        <v>4.5174999999999992</v>
      </c>
      <c r="O67" s="186">
        <v>185.52915484228006</v>
      </c>
      <c r="P67" s="186">
        <v>109.37866629773107</v>
      </c>
      <c r="Q67" s="172">
        <f t="shared" si="19"/>
        <v>76.150488544548992</v>
      </c>
      <c r="S67" s="75"/>
      <c r="T67" s="75"/>
      <c r="U67" s="75"/>
    </row>
    <row r="68" spans="1:21" x14ac:dyDescent="0.3">
      <c r="A68" s="29">
        <v>1939</v>
      </c>
      <c r="B68" s="78">
        <v>163.39999999999998</v>
      </c>
      <c r="C68" s="32">
        <f t="shared" si="13"/>
        <v>11.34284949689574</v>
      </c>
      <c r="D68" s="22">
        <f t="shared" si="17"/>
        <v>-11.866235167206051</v>
      </c>
      <c r="E68" s="78">
        <v>128.19999999999999</v>
      </c>
      <c r="F68" s="32">
        <f t="shared" si="14"/>
        <v>8.8993470348961683</v>
      </c>
      <c r="G68" s="22">
        <f t="shared" si="18"/>
        <v>17.291857273558996</v>
      </c>
      <c r="H68" s="78">
        <f t="shared" ref="H68:H131" si="21">B68-E68</f>
        <v>35.199999999999989</v>
      </c>
      <c r="I68" s="32">
        <f t="shared" si="15"/>
        <v>2.4435024619995716</v>
      </c>
      <c r="J68" s="244" t="s">
        <v>7</v>
      </c>
      <c r="K68" s="91"/>
      <c r="L68" s="84">
        <v>1440.5551272166535</v>
      </c>
      <c r="M68" s="74">
        <v>5.4041666666666677</v>
      </c>
      <c r="O68" s="186">
        <v>169.20090337702385</v>
      </c>
      <c r="P68" s="186">
        <v>116.52272474942171</v>
      </c>
      <c r="Q68" s="172">
        <f t="shared" si="19"/>
        <v>52.678178627602136</v>
      </c>
      <c r="S68" s="75"/>
      <c r="T68" s="75"/>
      <c r="U68" s="75"/>
    </row>
    <row r="69" spans="1:21" x14ac:dyDescent="0.3">
      <c r="A69" s="29">
        <v>1940</v>
      </c>
      <c r="B69" s="78">
        <v>159.80000000000001</v>
      </c>
      <c r="C69" s="32">
        <f t="shared" si="13"/>
        <v>9.409970905564311</v>
      </c>
      <c r="D69" s="22">
        <f t="shared" si="17"/>
        <v>-2.2031823745409795</v>
      </c>
      <c r="E69" s="78">
        <v>132.4</v>
      </c>
      <c r="F69" s="32">
        <f t="shared" si="14"/>
        <v>7.7964965450357608</v>
      </c>
      <c r="G69" s="22">
        <f t="shared" si="18"/>
        <v>3.2761310452418257</v>
      </c>
      <c r="H69" s="78">
        <f t="shared" si="21"/>
        <v>27.400000000000006</v>
      </c>
      <c r="I69" s="32">
        <f t="shared" si="15"/>
        <v>1.6134743605285489</v>
      </c>
      <c r="J69" s="244"/>
      <c r="K69" s="91"/>
      <c r="L69" s="84">
        <v>1698.1986618630986</v>
      </c>
      <c r="M69" s="74">
        <v>4.857499999999999</v>
      </c>
      <c r="O69" s="186">
        <v>197.64096757591358</v>
      </c>
      <c r="P69" s="186">
        <v>143.90447761194031</v>
      </c>
      <c r="Q69" s="172">
        <f t="shared" si="19"/>
        <v>53.73648996397327</v>
      </c>
      <c r="S69" s="75"/>
      <c r="T69" s="75"/>
      <c r="U69" s="75"/>
    </row>
    <row r="70" spans="1:21" x14ac:dyDescent="0.3">
      <c r="A70" s="29">
        <v>1941</v>
      </c>
      <c r="B70" s="78">
        <v>176.5</v>
      </c>
      <c r="C70" s="32">
        <f t="shared" si="13"/>
        <v>9.2755542316580026</v>
      </c>
      <c r="D70" s="22">
        <f t="shared" si="17"/>
        <v>10.450563204004993</v>
      </c>
      <c r="E70" s="78">
        <v>199.5</v>
      </c>
      <c r="F70" s="32">
        <f t="shared" si="14"/>
        <v>10.484266681109187</v>
      </c>
      <c r="G70" s="22">
        <f t="shared" si="18"/>
        <v>50.679758308157098</v>
      </c>
      <c r="H70" s="78">
        <f t="shared" si="21"/>
        <v>-23</v>
      </c>
      <c r="I70" s="32">
        <f t="shared" si="15"/>
        <v>-1.2087124494511845</v>
      </c>
      <c r="J70" s="22"/>
      <c r="K70" s="22"/>
      <c r="L70" s="84">
        <v>1902.851253864651</v>
      </c>
      <c r="M70" s="74">
        <v>4.8516666666666675</v>
      </c>
      <c r="O70" s="186">
        <v>150.36399862590173</v>
      </c>
      <c r="P70" s="186">
        <v>188.61765716248709</v>
      </c>
      <c r="Q70" s="172">
        <f t="shared" si="19"/>
        <v>-38.253658536585363</v>
      </c>
      <c r="S70" s="75"/>
      <c r="T70" s="75"/>
      <c r="U70" s="75"/>
    </row>
    <row r="71" spans="1:21" x14ac:dyDescent="0.3">
      <c r="A71" s="29">
        <v>1942</v>
      </c>
      <c r="B71" s="78">
        <v>207.5</v>
      </c>
      <c r="C71" s="32">
        <f t="shared" si="13"/>
        <v>9.4221046718472063</v>
      </c>
      <c r="D71" s="22">
        <f t="shared" si="17"/>
        <v>17.563739376770538</v>
      </c>
      <c r="E71" s="78">
        <v>172.2</v>
      </c>
      <c r="F71" s="32">
        <f t="shared" si="14"/>
        <v>7.8192116842992228</v>
      </c>
      <c r="G71" s="22">
        <f t="shared" si="18"/>
        <v>-13.684210526315798</v>
      </c>
      <c r="H71" s="78">
        <f t="shared" si="21"/>
        <v>35.300000000000011</v>
      </c>
      <c r="I71" s="32">
        <f t="shared" si="15"/>
        <v>1.6028929875479832</v>
      </c>
      <c r="J71" s="22"/>
      <c r="K71" s="22"/>
      <c r="L71" s="84">
        <v>2202.2680412371133</v>
      </c>
      <c r="M71" s="74">
        <v>4.8500000000000005</v>
      </c>
      <c r="O71" s="186">
        <v>204.06701030927834</v>
      </c>
      <c r="P71" s="186">
        <v>155.26577319587628</v>
      </c>
      <c r="Q71" s="172">
        <f t="shared" si="19"/>
        <v>48.801237113402067</v>
      </c>
      <c r="S71" s="75"/>
      <c r="T71" s="75"/>
      <c r="U71" s="75"/>
    </row>
    <row r="72" spans="1:21" x14ac:dyDescent="0.3">
      <c r="A72" s="29">
        <v>1943</v>
      </c>
      <c r="B72" s="78">
        <v>291.59999999999997</v>
      </c>
      <c r="C72" s="32">
        <f t="shared" si="13"/>
        <v>10.860897583429226</v>
      </c>
      <c r="D72" s="22">
        <f t="shared" si="17"/>
        <v>40.530120481927703</v>
      </c>
      <c r="E72" s="78">
        <v>212.2</v>
      </c>
      <c r="F72" s="32">
        <f t="shared" si="14"/>
        <v>7.9035749904104318</v>
      </c>
      <c r="G72" s="22">
        <f t="shared" si="18"/>
        <v>23.228803716608603</v>
      </c>
      <c r="H72" s="78">
        <f t="shared" si="21"/>
        <v>79.399999999999977</v>
      </c>
      <c r="I72" s="32">
        <f t="shared" si="15"/>
        <v>2.9573225930187945</v>
      </c>
      <c r="J72" s="22"/>
      <c r="K72" s="22"/>
      <c r="L72" s="84">
        <v>2684.8609680741506</v>
      </c>
      <c r="M72" s="74">
        <v>4.8549999999999995</v>
      </c>
      <c r="O72" s="186">
        <v>232.79691040164781</v>
      </c>
      <c r="P72" s="186">
        <v>187.34974253347065</v>
      </c>
      <c r="Q72" s="172">
        <f t="shared" si="19"/>
        <v>45.447167868177161</v>
      </c>
      <c r="S72" s="75"/>
      <c r="T72" s="75"/>
      <c r="U72" s="75"/>
    </row>
    <row r="73" spans="1:21" x14ac:dyDescent="0.3">
      <c r="A73" s="29">
        <v>1944</v>
      </c>
      <c r="B73" s="78">
        <v>283.7</v>
      </c>
      <c r="C73" s="32">
        <f t="shared" si="13"/>
        <v>7.323496977111148</v>
      </c>
      <c r="D73" s="22">
        <f t="shared" si="17"/>
        <v>-2.7091906721536274</v>
      </c>
      <c r="E73" s="78">
        <v>311</v>
      </c>
      <c r="F73" s="32">
        <f t="shared" si="14"/>
        <v>8.0282254490009404</v>
      </c>
      <c r="G73" s="22">
        <f t="shared" si="18"/>
        <v>46.559849198868996</v>
      </c>
      <c r="H73" s="78">
        <f t="shared" si="21"/>
        <v>-27.300000000000011</v>
      </c>
      <c r="I73" s="32">
        <f t="shared" si="15"/>
        <v>-0.70472847188979348</v>
      </c>
      <c r="J73" s="22"/>
      <c r="K73" s="22"/>
      <c r="L73" s="84">
        <v>3873.8324175824168</v>
      </c>
      <c r="M73" s="74">
        <v>4.8533333333333344</v>
      </c>
      <c r="O73" s="186">
        <v>215.72493131868126</v>
      </c>
      <c r="P73" s="186">
        <v>390.49409340659332</v>
      </c>
      <c r="Q73" s="172">
        <f t="shared" si="19"/>
        <v>-174.76916208791206</v>
      </c>
      <c r="S73" s="75"/>
      <c r="T73" s="75"/>
      <c r="U73" s="75"/>
    </row>
    <row r="74" spans="1:21" x14ac:dyDescent="0.3">
      <c r="A74" s="29">
        <v>1945</v>
      </c>
      <c r="B74" s="78">
        <v>320.8</v>
      </c>
      <c r="C74" s="32">
        <f t="shared" si="13"/>
        <v>7.5718013549871968</v>
      </c>
      <c r="D74" s="22">
        <f t="shared" si="17"/>
        <v>13.07719421924569</v>
      </c>
      <c r="E74" s="78">
        <v>372.5</v>
      </c>
      <c r="F74" s="32">
        <f t="shared" si="14"/>
        <v>8.7920698401893098</v>
      </c>
      <c r="G74" s="22">
        <f t="shared" si="18"/>
        <v>19.774919614147901</v>
      </c>
      <c r="H74" s="78">
        <f t="shared" si="21"/>
        <v>-51.699999999999989</v>
      </c>
      <c r="I74" s="32">
        <f t="shared" si="15"/>
        <v>-1.2202684852021133</v>
      </c>
      <c r="J74" s="22"/>
      <c r="K74" s="22"/>
      <c r="L74" s="84">
        <v>4236.7725321888411</v>
      </c>
      <c r="M74" s="74">
        <v>4.854166666666667</v>
      </c>
      <c r="O74" s="186">
        <v>262.01778540772528</v>
      </c>
      <c r="P74" s="186">
        <v>330.52099570815449</v>
      </c>
      <c r="Q74" s="172">
        <f t="shared" si="19"/>
        <v>-68.503210300429203</v>
      </c>
      <c r="S74" s="75"/>
      <c r="T74" s="75"/>
      <c r="U74" s="75"/>
    </row>
    <row r="75" spans="1:21" x14ac:dyDescent="0.3">
      <c r="A75" s="29">
        <v>1946</v>
      </c>
      <c r="B75" s="78">
        <v>368.5</v>
      </c>
      <c r="C75" s="32">
        <f t="shared" si="13"/>
        <v>6.4099385368182364</v>
      </c>
      <c r="D75" s="22">
        <f t="shared" si="17"/>
        <v>14.869077306733169</v>
      </c>
      <c r="E75" s="78">
        <v>600.6</v>
      </c>
      <c r="F75" s="32">
        <f t="shared" si="14"/>
        <v>10.447243107769424</v>
      </c>
      <c r="G75" s="22">
        <f t="shared" si="18"/>
        <v>61.234899328859058</v>
      </c>
      <c r="H75" s="78">
        <f t="shared" si="21"/>
        <v>-232.10000000000002</v>
      </c>
      <c r="I75" s="32">
        <f t="shared" si="15"/>
        <v>-4.0373045709511883</v>
      </c>
      <c r="J75" s="22"/>
      <c r="K75" s="22"/>
      <c r="L75" s="84">
        <v>5748.8850771869638</v>
      </c>
      <c r="M75" s="74">
        <v>4.8583333333333334</v>
      </c>
      <c r="O75" s="186">
        <v>394.22181818181815</v>
      </c>
      <c r="P75" s="186">
        <v>542.73488850771867</v>
      </c>
      <c r="Q75" s="172">
        <f t="shared" si="19"/>
        <v>-148.51307032590051</v>
      </c>
      <c r="S75" s="75"/>
      <c r="T75" s="75"/>
      <c r="U75" s="75"/>
    </row>
    <row r="76" spans="1:21" x14ac:dyDescent="0.3">
      <c r="A76" s="29">
        <v>1947</v>
      </c>
      <c r="B76" s="78">
        <v>483</v>
      </c>
      <c r="C76" s="32">
        <f t="shared" si="13"/>
        <v>7.5665796344647527</v>
      </c>
      <c r="D76" s="22">
        <f t="shared" si="17"/>
        <v>31.071913161465403</v>
      </c>
      <c r="E76" s="78">
        <v>720.3</v>
      </c>
      <c r="F76" s="32">
        <f t="shared" si="14"/>
        <v>11.284073107049608</v>
      </c>
      <c r="G76" s="22">
        <f t="shared" si="18"/>
        <v>19.930069930069916</v>
      </c>
      <c r="H76" s="78">
        <f t="shared" si="21"/>
        <v>-237.29999999999995</v>
      </c>
      <c r="I76" s="32">
        <f t="shared" si="15"/>
        <v>-3.7174934725848563</v>
      </c>
      <c r="J76" s="22"/>
      <c r="K76" s="22"/>
      <c r="L76" s="84">
        <v>6383.333333333333</v>
      </c>
      <c r="M76" s="74">
        <v>4.8600000000000003</v>
      </c>
      <c r="O76" s="186">
        <v>444.82469135802467</v>
      </c>
      <c r="P76" s="186">
        <v>664.66954732510283</v>
      </c>
      <c r="Q76" s="172">
        <f t="shared" si="19"/>
        <v>-219.84485596707816</v>
      </c>
      <c r="S76" s="75"/>
      <c r="T76" s="75"/>
      <c r="U76" s="75"/>
    </row>
    <row r="77" spans="1:21" x14ac:dyDescent="0.3">
      <c r="A77" s="29">
        <v>1948</v>
      </c>
      <c r="B77" s="78">
        <v>473.1</v>
      </c>
      <c r="C77" s="32">
        <f t="shared" si="13"/>
        <v>8.095577928159269</v>
      </c>
      <c r="D77" s="22">
        <f t="shared" si="17"/>
        <v>-2.0496894409937849</v>
      </c>
      <c r="E77" s="78">
        <v>591.4</v>
      </c>
      <c r="F77" s="32">
        <f t="shared" si="14"/>
        <v>10.119900204424841</v>
      </c>
      <c r="G77" s="22">
        <f t="shared" si="18"/>
        <v>-17.895321393863661</v>
      </c>
      <c r="H77" s="78">
        <f t="shared" si="21"/>
        <v>-118.29999999999995</v>
      </c>
      <c r="I77" s="32">
        <f t="shared" si="15"/>
        <v>-2.0243222762655702</v>
      </c>
      <c r="J77" s="22"/>
      <c r="K77" s="22"/>
      <c r="L77" s="84">
        <v>5843.9311460938652</v>
      </c>
      <c r="M77" s="74">
        <v>5.6641666666666666</v>
      </c>
      <c r="O77" s="186">
        <v>469.99323230837132</v>
      </c>
      <c r="P77" s="186">
        <v>521.08194791819915</v>
      </c>
      <c r="Q77" s="172">
        <f t="shared" si="19"/>
        <v>-51.08871560982783</v>
      </c>
      <c r="S77" s="75"/>
      <c r="T77" s="75"/>
      <c r="U77" s="75"/>
    </row>
    <row r="78" spans="1:21" x14ac:dyDescent="0.3">
      <c r="A78" s="29">
        <v>1949</v>
      </c>
      <c r="B78" s="78">
        <v>455.9</v>
      </c>
      <c r="C78" s="32">
        <f t="shared" si="13"/>
        <v>10.006252929437181</v>
      </c>
      <c r="D78" s="22">
        <f t="shared" si="17"/>
        <v>-3.6355950116254587</v>
      </c>
      <c r="E78" s="78">
        <v>514.4</v>
      </c>
      <c r="F78" s="32">
        <f t="shared" si="14"/>
        <v>11.290231425537367</v>
      </c>
      <c r="G78" s="22">
        <f t="shared" si="18"/>
        <v>-13.019952654717615</v>
      </c>
      <c r="H78" s="78">
        <f t="shared" si="21"/>
        <v>-58.5</v>
      </c>
      <c r="I78" s="32">
        <f t="shared" si="15"/>
        <v>-1.2839784961001866</v>
      </c>
      <c r="J78" s="22"/>
      <c r="K78" s="22"/>
      <c r="L78" s="84">
        <v>4556.1510708848618</v>
      </c>
      <c r="M78" s="74">
        <v>7.9918333333333331</v>
      </c>
      <c r="O78" s="186">
        <v>452.3</v>
      </c>
      <c r="P78" s="186">
        <v>440.3</v>
      </c>
      <c r="Q78" s="172">
        <f t="shared" si="19"/>
        <v>12</v>
      </c>
      <c r="S78" s="75"/>
      <c r="T78" s="75"/>
      <c r="U78" s="75"/>
    </row>
    <row r="79" spans="1:21" ht="15.75" customHeight="1" x14ac:dyDescent="0.3">
      <c r="A79" s="29">
        <v>1950</v>
      </c>
      <c r="B79" s="79">
        <v>699.4</v>
      </c>
      <c r="C79" s="32">
        <f t="shared" si="13"/>
        <v>14.334799864019795</v>
      </c>
      <c r="D79" s="22">
        <f t="shared" ref="D79:D110" si="22">((B79/B78)-1)*100</f>
        <v>53.410835709585449</v>
      </c>
      <c r="E79" s="79">
        <v>556.40000000000009</v>
      </c>
      <c r="F79" s="32">
        <f t="shared" si="14"/>
        <v>11.403892828625416</v>
      </c>
      <c r="G79" s="22">
        <f t="shared" si="18"/>
        <v>8.1648522550544556</v>
      </c>
      <c r="H79" s="79">
        <f t="shared" si="21"/>
        <v>142.99999999999989</v>
      </c>
      <c r="I79" s="32">
        <f t="shared" si="15"/>
        <v>2.9309070353943798</v>
      </c>
      <c r="J79" s="244" t="s">
        <v>38</v>
      </c>
      <c r="K79" s="91"/>
      <c r="L79" s="84">
        <v>4879.0356798457087</v>
      </c>
      <c r="M79" s="74">
        <v>8.6416666666666675</v>
      </c>
      <c r="O79" s="186">
        <v>493.4</v>
      </c>
      <c r="P79" s="186">
        <v>596.70000000000005</v>
      </c>
      <c r="Q79" s="172">
        <f t="shared" si="19"/>
        <v>-103.30000000000007</v>
      </c>
      <c r="S79" s="75"/>
      <c r="T79" s="75"/>
      <c r="U79" s="75"/>
    </row>
    <row r="80" spans="1:21" x14ac:dyDescent="0.3">
      <c r="A80" s="29">
        <v>1951</v>
      </c>
      <c r="B80" s="79">
        <v>720.1</v>
      </c>
      <c r="C80" s="32">
        <f t="shared" si="13"/>
        <v>11.423803925729443</v>
      </c>
      <c r="D80" s="22">
        <f t="shared" si="22"/>
        <v>2.9596797254789919</v>
      </c>
      <c r="E80" s="79">
        <v>936</v>
      </c>
      <c r="F80" s="32">
        <f t="shared" si="14"/>
        <v>14.848882758620688</v>
      </c>
      <c r="G80" s="22">
        <f t="shared" si="18"/>
        <v>68.224299065420539</v>
      </c>
      <c r="H80" s="79">
        <f t="shared" si="21"/>
        <v>-215.89999999999998</v>
      </c>
      <c r="I80" s="32">
        <f t="shared" si="15"/>
        <v>-3.4250788328912458</v>
      </c>
      <c r="J80" s="244"/>
      <c r="K80" s="91"/>
      <c r="L80" s="84">
        <v>6303.5045478865713</v>
      </c>
      <c r="M80" s="74">
        <v>8.6261538461538443</v>
      </c>
      <c r="O80" s="186">
        <v>591.5</v>
      </c>
      <c r="P80" s="186">
        <v>888.7</v>
      </c>
      <c r="Q80" s="172">
        <f t="shared" si="19"/>
        <v>-297.20000000000005</v>
      </c>
      <c r="S80" s="75"/>
      <c r="T80" s="75"/>
      <c r="U80" s="75"/>
    </row>
    <row r="81" spans="1:21" x14ac:dyDescent="0.3">
      <c r="A81" s="29">
        <v>1952</v>
      </c>
      <c r="B81" s="79">
        <v>729.4</v>
      </c>
      <c r="C81" s="32">
        <f t="shared" si="13"/>
        <v>10.294490078096389</v>
      </c>
      <c r="D81" s="22">
        <f t="shared" si="22"/>
        <v>1.2914872934314703</v>
      </c>
      <c r="E81" s="79">
        <v>945.7</v>
      </c>
      <c r="F81" s="32">
        <f t="shared" si="14"/>
        <v>13.347270725055877</v>
      </c>
      <c r="G81" s="22">
        <f t="shared" si="18"/>
        <v>1.0363247863247826</v>
      </c>
      <c r="H81" s="79">
        <f t="shared" si="21"/>
        <v>-216.30000000000007</v>
      </c>
      <c r="I81" s="32">
        <f t="shared" si="15"/>
        <v>-3.0527806469594871</v>
      </c>
      <c r="J81" s="244"/>
      <c r="K81" s="91"/>
      <c r="L81" s="84">
        <v>7085.3436592449198</v>
      </c>
      <c r="M81" s="74">
        <v>8.6083333333333307</v>
      </c>
      <c r="O81" s="186">
        <v>625.29999999999995</v>
      </c>
      <c r="P81" s="186">
        <v>828.8</v>
      </c>
      <c r="Q81" s="172">
        <f t="shared" si="19"/>
        <v>-203.5</v>
      </c>
      <c r="S81" s="75"/>
      <c r="T81" s="75"/>
      <c r="U81" s="75"/>
    </row>
    <row r="82" spans="1:21" x14ac:dyDescent="0.3">
      <c r="A82" s="29">
        <v>1953</v>
      </c>
      <c r="B82" s="79">
        <v>638.1</v>
      </c>
      <c r="C82" s="32">
        <f t="shared" si="13"/>
        <v>9.0547565277594604</v>
      </c>
      <c r="D82" s="22">
        <f t="shared" si="22"/>
        <v>-12.517137373183429</v>
      </c>
      <c r="E82" s="79">
        <v>835.8</v>
      </c>
      <c r="F82" s="32">
        <f t="shared" si="14"/>
        <v>11.860155940920478</v>
      </c>
      <c r="G82" s="22">
        <f t="shared" si="18"/>
        <v>-11.621021465581061</v>
      </c>
      <c r="H82" s="79">
        <f t="shared" si="21"/>
        <v>-197.69999999999993</v>
      </c>
      <c r="I82" s="32">
        <f t="shared" si="15"/>
        <v>-2.8053994131610169</v>
      </c>
      <c r="J82" s="22"/>
      <c r="K82" s="22"/>
      <c r="L82" s="84">
        <v>7047.1248789932242</v>
      </c>
      <c r="M82" s="74">
        <v>8.6083333333333325</v>
      </c>
      <c r="O82" s="186">
        <v>559.1</v>
      </c>
      <c r="P82" s="186">
        <v>807.5</v>
      </c>
      <c r="Q82" s="172">
        <f t="shared" si="19"/>
        <v>-248.39999999999998</v>
      </c>
      <c r="S82" s="75"/>
      <c r="T82" s="75"/>
      <c r="U82" s="75"/>
    </row>
    <row r="83" spans="1:21" x14ac:dyDescent="0.3">
      <c r="A83" s="29">
        <v>1954</v>
      </c>
      <c r="B83" s="79">
        <v>674.09999999999991</v>
      </c>
      <c r="C83" s="32">
        <f t="shared" si="13"/>
        <v>10.35958295011902</v>
      </c>
      <c r="D83" s="22">
        <f t="shared" si="22"/>
        <v>5.6417489421720646</v>
      </c>
      <c r="E83" s="79">
        <v>894.30000000000007</v>
      </c>
      <c r="F83" s="32">
        <f t="shared" si="14"/>
        <v>13.743621172365289</v>
      </c>
      <c r="G83" s="22">
        <f t="shared" si="18"/>
        <v>6.9992821249102777</v>
      </c>
      <c r="H83" s="79">
        <f t="shared" si="21"/>
        <v>-220.20000000000016</v>
      </c>
      <c r="I83" s="32">
        <f t="shared" si="15"/>
        <v>-3.3840382222462697</v>
      </c>
      <c r="J83" s="22"/>
      <c r="K83" s="22"/>
      <c r="L83" s="84">
        <v>6507.0187018701872</v>
      </c>
      <c r="M83" s="74">
        <v>11.362499999999999</v>
      </c>
      <c r="O83" s="186">
        <v>615.79999999999995</v>
      </c>
      <c r="P83" s="186">
        <v>788.7</v>
      </c>
      <c r="Q83" s="172">
        <f t="shared" si="19"/>
        <v>-172.90000000000009</v>
      </c>
      <c r="S83" s="75"/>
      <c r="T83" s="75"/>
      <c r="U83" s="75"/>
    </row>
    <row r="84" spans="1:21" x14ac:dyDescent="0.3">
      <c r="A84" s="29">
        <v>1955</v>
      </c>
      <c r="B84" s="79">
        <v>859.5</v>
      </c>
      <c r="C84" s="32">
        <f t="shared" si="13"/>
        <v>11.92092989683853</v>
      </c>
      <c r="D84" s="22">
        <f t="shared" si="22"/>
        <v>27.503337783711636</v>
      </c>
      <c r="E84" s="79">
        <v>883.90000000000009</v>
      </c>
      <c r="F84" s="32">
        <f t="shared" si="14"/>
        <v>12.259348383729582</v>
      </c>
      <c r="G84" s="22">
        <f t="shared" si="18"/>
        <v>-1.1629207201162894</v>
      </c>
      <c r="H84" s="79">
        <f t="shared" si="21"/>
        <v>-24.400000000000091</v>
      </c>
      <c r="I84" s="32">
        <f t="shared" si="15"/>
        <v>-0.33841848689105436</v>
      </c>
      <c r="J84" s="22"/>
      <c r="K84" s="22"/>
      <c r="L84" s="84">
        <v>7210.0080064051235</v>
      </c>
      <c r="M84" s="74">
        <v>12.49</v>
      </c>
      <c r="O84" s="186">
        <v>738.6</v>
      </c>
      <c r="P84" s="186">
        <v>883.7</v>
      </c>
      <c r="Q84" s="172">
        <f t="shared" si="19"/>
        <v>-145.10000000000002</v>
      </c>
      <c r="S84" s="75"/>
      <c r="T84" s="75"/>
      <c r="U84" s="75"/>
    </row>
    <row r="85" spans="1:21" x14ac:dyDescent="0.3">
      <c r="A85" s="29">
        <v>1956</v>
      </c>
      <c r="B85" s="79">
        <v>874.6</v>
      </c>
      <c r="C85" s="32">
        <f t="shared" si="13"/>
        <v>10.613830159347065</v>
      </c>
      <c r="D85" s="22">
        <f t="shared" si="22"/>
        <v>1.756835369400811</v>
      </c>
      <c r="E85" s="79">
        <v>1071.5999999999999</v>
      </c>
      <c r="F85" s="32">
        <f t="shared" si="14"/>
        <v>13.004551107656429</v>
      </c>
      <c r="G85" s="22">
        <f t="shared" si="18"/>
        <v>21.235433872609999</v>
      </c>
      <c r="H85" s="79">
        <f t="shared" si="21"/>
        <v>-196.99999999999989</v>
      </c>
      <c r="I85" s="32">
        <f t="shared" si="15"/>
        <v>-2.3907209483093652</v>
      </c>
      <c r="J85" s="22"/>
      <c r="K85" s="22"/>
      <c r="L85" s="84">
        <v>8240.1921537229791</v>
      </c>
      <c r="M85" s="74">
        <v>12.49</v>
      </c>
      <c r="O85" s="186">
        <v>807.2</v>
      </c>
      <c r="P85" s="186">
        <v>1071.5999999999999</v>
      </c>
      <c r="Q85" s="172">
        <f t="shared" ref="Q85:Q108" si="23">O85-P85</f>
        <v>-264.39999999999986</v>
      </c>
      <c r="S85" s="75"/>
      <c r="T85" s="75"/>
      <c r="U85" s="75"/>
    </row>
    <row r="86" spans="1:21" x14ac:dyDescent="0.3">
      <c r="A86" s="29">
        <v>1957</v>
      </c>
      <c r="B86" s="79">
        <v>777.4</v>
      </c>
      <c r="C86" s="32">
        <f t="shared" si="13"/>
        <v>8.2142412398693807</v>
      </c>
      <c r="D86" s="22">
        <f t="shared" si="22"/>
        <v>-11.113651955179515</v>
      </c>
      <c r="E86" s="79">
        <v>1161.5</v>
      </c>
      <c r="F86" s="32">
        <f t="shared" si="14"/>
        <v>12.272756882053365</v>
      </c>
      <c r="G86" s="22">
        <f t="shared" si="18"/>
        <v>8.3893243747667157</v>
      </c>
      <c r="H86" s="79">
        <f t="shared" si="21"/>
        <v>-384.1</v>
      </c>
      <c r="I86" s="32">
        <f t="shared" si="15"/>
        <v>-4.0585156421839841</v>
      </c>
      <c r="J86" s="22"/>
      <c r="K86" s="22"/>
      <c r="L86" s="84">
        <v>9464.0512409927942</v>
      </c>
      <c r="M86" s="74">
        <v>12.49</v>
      </c>
      <c r="O86" s="186">
        <v>706.1</v>
      </c>
      <c r="P86" s="186">
        <v>1155.2</v>
      </c>
      <c r="Q86" s="172">
        <f t="shared" si="23"/>
        <v>-449.1</v>
      </c>
      <c r="S86" s="75"/>
      <c r="T86" s="75"/>
      <c r="U86" s="75"/>
    </row>
    <row r="87" spans="1:21" x14ac:dyDescent="0.3">
      <c r="A87" s="29">
        <v>1958</v>
      </c>
      <c r="B87" s="79">
        <v>758.2</v>
      </c>
      <c r="C87" s="32">
        <f t="shared" si="13"/>
        <v>7.2082008266287092</v>
      </c>
      <c r="D87" s="22">
        <f t="shared" si="22"/>
        <v>-2.4697710316439303</v>
      </c>
      <c r="E87" s="79">
        <v>1164.8999999999999</v>
      </c>
      <c r="F87" s="32">
        <f t="shared" si="14"/>
        <v>11.07469420065917</v>
      </c>
      <c r="G87" s="22">
        <f t="shared" si="18"/>
        <v>0.29272492466636546</v>
      </c>
      <c r="H87" s="79">
        <f t="shared" si="21"/>
        <v>-406.69999999999982</v>
      </c>
      <c r="I87" s="32">
        <f t="shared" si="15"/>
        <v>-3.8664933740304601</v>
      </c>
      <c r="J87" s="22"/>
      <c r="K87" s="22"/>
      <c r="L87" s="84">
        <v>10518.574859887911</v>
      </c>
      <c r="M87" s="74">
        <v>12.49</v>
      </c>
      <c r="O87" s="186">
        <v>709.1</v>
      </c>
      <c r="P87" s="186">
        <v>1128.5999999999999</v>
      </c>
      <c r="Q87" s="172">
        <f t="shared" si="23"/>
        <v>-419.49999999999989</v>
      </c>
      <c r="S87" s="75"/>
      <c r="T87" s="75"/>
      <c r="U87" s="75"/>
    </row>
    <row r="88" spans="1:21" x14ac:dyDescent="0.3">
      <c r="A88" s="29">
        <v>1959</v>
      </c>
      <c r="B88" s="79">
        <v>780.7</v>
      </c>
      <c r="C88" s="32">
        <f t="shared" si="13"/>
        <v>6.9267631347142897</v>
      </c>
      <c r="D88" s="22">
        <f t="shared" si="22"/>
        <v>2.9675547348984477</v>
      </c>
      <c r="E88" s="79">
        <v>1035.3</v>
      </c>
      <c r="F88" s="32">
        <f t="shared" si="14"/>
        <v>9.1857024124115583</v>
      </c>
      <c r="G88" s="22">
        <f t="shared" si="18"/>
        <v>-11.125418490857575</v>
      </c>
      <c r="H88" s="79">
        <f t="shared" si="21"/>
        <v>-254.59999999999991</v>
      </c>
      <c r="I88" s="32">
        <f t="shared" si="15"/>
        <v>-2.2589392776972685</v>
      </c>
      <c r="J88" s="22"/>
      <c r="K88" s="22"/>
      <c r="L88" s="84">
        <v>11270.776621297038</v>
      </c>
      <c r="M88" s="74">
        <v>12.49</v>
      </c>
      <c r="O88" s="186">
        <v>723</v>
      </c>
      <c r="P88" s="186">
        <v>1006.6</v>
      </c>
      <c r="Q88" s="172">
        <f t="shared" si="23"/>
        <v>-283.60000000000002</v>
      </c>
      <c r="S88" s="75"/>
      <c r="T88" s="75"/>
      <c r="U88" s="75"/>
    </row>
    <row r="89" spans="1:21" x14ac:dyDescent="0.3">
      <c r="A89" s="29">
        <v>1960</v>
      </c>
      <c r="B89" s="79">
        <v>805.7</v>
      </c>
      <c r="C89" s="32">
        <f t="shared" ref="C89:C139" si="24">(B89/L89)*100</f>
        <v>6.3011922130454661</v>
      </c>
      <c r="D89" s="22">
        <f t="shared" si="22"/>
        <v>3.2022543870885212</v>
      </c>
      <c r="E89" s="79">
        <v>1211.3000000000002</v>
      </c>
      <c r="F89" s="32">
        <f t="shared" ref="F89:F139" si="25">(E89/L89)*100</f>
        <v>9.4732954296412739</v>
      </c>
      <c r="G89" s="22">
        <f t="shared" si="18"/>
        <v>16.999903409639749</v>
      </c>
      <c r="H89" s="79">
        <f t="shared" si="21"/>
        <v>-405.60000000000014</v>
      </c>
      <c r="I89" s="32">
        <f t="shared" ref="I89:I139" si="26">(H89/L89)*100</f>
        <v>-3.172103216595807</v>
      </c>
      <c r="J89" s="22"/>
      <c r="K89" s="22"/>
      <c r="L89" s="84">
        <v>12786.469175340271</v>
      </c>
      <c r="M89" s="74">
        <v>12.49</v>
      </c>
      <c r="O89" s="186">
        <v>738.7</v>
      </c>
      <c r="P89" s="186">
        <v>1186.4000000000001</v>
      </c>
      <c r="Q89" s="172">
        <f t="shared" si="23"/>
        <v>-447.70000000000005</v>
      </c>
      <c r="S89" s="75"/>
      <c r="T89" s="75"/>
      <c r="U89" s="75"/>
    </row>
    <row r="90" spans="1:21" x14ac:dyDescent="0.3">
      <c r="A90" s="29">
        <v>1961</v>
      </c>
      <c r="B90" s="79">
        <v>842.8</v>
      </c>
      <c r="C90" s="32">
        <f t="shared" si="24"/>
        <v>6.0764344593502502</v>
      </c>
      <c r="D90" s="22">
        <f t="shared" si="22"/>
        <v>4.6046915725455939</v>
      </c>
      <c r="E90" s="79">
        <v>1165.1999999999998</v>
      </c>
      <c r="F90" s="32">
        <f t="shared" si="25"/>
        <v>8.4008797247685223</v>
      </c>
      <c r="G90" s="22">
        <f t="shared" si="18"/>
        <v>-3.8058284487740734</v>
      </c>
      <c r="H90" s="79">
        <f t="shared" si="21"/>
        <v>-322.39999999999986</v>
      </c>
      <c r="I90" s="32">
        <f t="shared" si="26"/>
        <v>-2.3244452654182726</v>
      </c>
      <c r="J90" s="22"/>
      <c r="K90" s="22"/>
      <c r="L90" s="84">
        <v>13869.975980784628</v>
      </c>
      <c r="M90" s="74">
        <v>12.49</v>
      </c>
      <c r="O90" s="186">
        <v>803.5</v>
      </c>
      <c r="P90" s="186">
        <v>1138.5999999999999</v>
      </c>
      <c r="Q90" s="172">
        <f t="shared" si="23"/>
        <v>-335.09999999999991</v>
      </c>
      <c r="S90" s="75"/>
      <c r="T90" s="75"/>
      <c r="U90" s="75"/>
    </row>
    <row r="91" spans="1:21" x14ac:dyDescent="0.3">
      <c r="A91" s="29">
        <v>1962</v>
      </c>
      <c r="B91" s="79">
        <v>934.3</v>
      </c>
      <c r="C91" s="32">
        <f t="shared" si="24"/>
        <v>6.247641355384113</v>
      </c>
      <c r="D91" s="22">
        <f t="shared" si="22"/>
        <v>10.856668248694824</v>
      </c>
      <c r="E91" s="79">
        <v>1160.8</v>
      </c>
      <c r="F91" s="32">
        <f t="shared" si="25"/>
        <v>7.7622413414640681</v>
      </c>
      <c r="G91" s="22">
        <f t="shared" si="18"/>
        <v>-0.37761757638172799</v>
      </c>
      <c r="H91" s="79">
        <f t="shared" si="21"/>
        <v>-226.5</v>
      </c>
      <c r="I91" s="32">
        <f t="shared" si="26"/>
        <v>-1.5145999860799546</v>
      </c>
      <c r="J91" s="22"/>
      <c r="K91" s="22"/>
      <c r="L91" s="84">
        <v>14954.443554843874</v>
      </c>
      <c r="M91" s="74">
        <v>12.49</v>
      </c>
      <c r="O91" s="186">
        <v>899.5</v>
      </c>
      <c r="P91" s="186">
        <v>1143</v>
      </c>
      <c r="Q91" s="172">
        <f t="shared" si="23"/>
        <v>-243.5</v>
      </c>
      <c r="S91" s="75"/>
      <c r="T91" s="75"/>
      <c r="U91" s="75"/>
    </row>
    <row r="92" spans="1:21" x14ac:dyDescent="0.3">
      <c r="A92" s="29">
        <v>1963</v>
      </c>
      <c r="B92" s="79">
        <v>1028.8</v>
      </c>
      <c r="C92" s="32">
        <f t="shared" si="24"/>
        <v>6.1791721166423024</v>
      </c>
      <c r="D92" s="22">
        <f t="shared" si="22"/>
        <v>10.11452424274859</v>
      </c>
      <c r="E92" s="79">
        <v>1244.2</v>
      </c>
      <c r="F92" s="32">
        <f t="shared" si="25"/>
        <v>7.4729062475955992</v>
      </c>
      <c r="G92" s="22">
        <f t="shared" si="18"/>
        <v>7.1847002067539689</v>
      </c>
      <c r="H92" s="79">
        <f t="shared" si="21"/>
        <v>-215.40000000000009</v>
      </c>
      <c r="I92" s="32">
        <f t="shared" si="26"/>
        <v>-1.2937341309532975</v>
      </c>
      <c r="J92" s="22"/>
      <c r="K92" s="22"/>
      <c r="L92" s="84">
        <v>16649.479583666933</v>
      </c>
      <c r="M92" s="74">
        <v>12.49</v>
      </c>
      <c r="O92" s="186">
        <v>935.9</v>
      </c>
      <c r="P92" s="186">
        <v>1239.7</v>
      </c>
      <c r="Q92" s="172">
        <f t="shared" si="23"/>
        <v>-303.80000000000007</v>
      </c>
      <c r="S92" s="75"/>
      <c r="T92" s="75"/>
      <c r="U92" s="75"/>
    </row>
    <row r="93" spans="1:21" x14ac:dyDescent="0.3">
      <c r="A93" s="29">
        <v>1964</v>
      </c>
      <c r="B93" s="79">
        <v>1088.5999999999999</v>
      </c>
      <c r="C93" s="32">
        <f t="shared" si="24"/>
        <v>5.5383130822277709</v>
      </c>
      <c r="D93" s="22">
        <f t="shared" si="22"/>
        <v>5.8125972006220827</v>
      </c>
      <c r="E93" s="79">
        <v>1501.6000000000001</v>
      </c>
      <c r="F93" s="32">
        <f t="shared" si="25"/>
        <v>7.6394735662991193</v>
      </c>
      <c r="G93" s="22">
        <f t="shared" si="18"/>
        <v>20.687992284198685</v>
      </c>
      <c r="H93" s="79">
        <f t="shared" si="21"/>
        <v>-413.00000000000023</v>
      </c>
      <c r="I93" s="32">
        <f t="shared" si="26"/>
        <v>-2.1011604840713494</v>
      </c>
      <c r="J93" s="22"/>
      <c r="K93" s="22"/>
      <c r="L93" s="84">
        <v>19655.804643714971</v>
      </c>
      <c r="M93" s="74">
        <v>12.49</v>
      </c>
      <c r="O93" s="186">
        <v>1023.5</v>
      </c>
      <c r="P93" s="186">
        <v>1493</v>
      </c>
      <c r="Q93" s="172">
        <f t="shared" si="23"/>
        <v>-469.5</v>
      </c>
      <c r="S93" s="75"/>
      <c r="T93" s="75"/>
      <c r="U93" s="75"/>
    </row>
    <row r="94" spans="1:21" x14ac:dyDescent="0.3">
      <c r="A94" s="29">
        <v>1965</v>
      </c>
      <c r="B94" s="79">
        <v>1153.5999999999999</v>
      </c>
      <c r="C94" s="32">
        <f t="shared" si="24"/>
        <v>5.3879530326826703</v>
      </c>
      <c r="D94" s="22">
        <f t="shared" si="22"/>
        <v>5.970971890501553</v>
      </c>
      <c r="E94" s="79">
        <v>1578.8</v>
      </c>
      <c r="F94" s="32">
        <f t="shared" si="25"/>
        <v>7.3738733079051668</v>
      </c>
      <c r="G94" s="22">
        <f t="shared" si="18"/>
        <v>5.1411827384123532</v>
      </c>
      <c r="H94" s="79">
        <f t="shared" si="21"/>
        <v>-425.20000000000005</v>
      </c>
      <c r="I94" s="32">
        <f t="shared" si="26"/>
        <v>-1.9859202752224965</v>
      </c>
      <c r="J94" s="22"/>
      <c r="K94" s="22"/>
      <c r="L94" s="84">
        <v>21410.728582866293</v>
      </c>
      <c r="M94" s="74">
        <v>12.49</v>
      </c>
      <c r="O94" s="186">
        <v>1088.7791999999999</v>
      </c>
      <c r="P94" s="186">
        <v>1559.60808</v>
      </c>
      <c r="Q94" s="172">
        <f t="shared" si="23"/>
        <v>-470.82888000000003</v>
      </c>
      <c r="S94" s="75"/>
      <c r="T94" s="75"/>
      <c r="U94" s="75"/>
    </row>
    <row r="95" spans="1:21" x14ac:dyDescent="0.3">
      <c r="A95" s="29">
        <v>1966</v>
      </c>
      <c r="B95" s="79">
        <v>1235.4000000000001</v>
      </c>
      <c r="C95" s="32">
        <f t="shared" si="24"/>
        <v>5.1919090431903525</v>
      </c>
      <c r="D95" s="22">
        <f t="shared" si="22"/>
        <v>7.0908460471567514</v>
      </c>
      <c r="E95" s="79">
        <v>1668.8</v>
      </c>
      <c r="F95" s="32">
        <f t="shared" si="25"/>
        <v>7.0133218482079167</v>
      </c>
      <c r="G95" s="22">
        <f t="shared" si="18"/>
        <v>5.7005320496579692</v>
      </c>
      <c r="H95" s="79">
        <f t="shared" si="21"/>
        <v>-433.39999999999986</v>
      </c>
      <c r="I95" s="32">
        <f t="shared" si="26"/>
        <v>-1.8214128050175633</v>
      </c>
      <c r="J95" s="22"/>
      <c r="K95" s="22"/>
      <c r="L95" s="84">
        <v>23794.715772618096</v>
      </c>
      <c r="M95" s="74">
        <v>12.49</v>
      </c>
      <c r="O95" s="186">
        <v>1162.7638400000001</v>
      </c>
      <c r="P95" s="186">
        <v>1605.16048</v>
      </c>
      <c r="Q95" s="172">
        <f t="shared" si="23"/>
        <v>-442.39663999999993</v>
      </c>
      <c r="S95" s="75"/>
      <c r="T95" s="75"/>
      <c r="U95" s="75"/>
    </row>
    <row r="96" spans="1:21" x14ac:dyDescent="0.3">
      <c r="A96" s="29">
        <v>1967</v>
      </c>
      <c r="B96" s="79">
        <v>1228.6000000000001</v>
      </c>
      <c r="C96" s="32">
        <f t="shared" si="24"/>
        <v>4.7212411352972845</v>
      </c>
      <c r="D96" s="22">
        <f t="shared" si="22"/>
        <v>-0.55042901084668694</v>
      </c>
      <c r="E96" s="79">
        <v>1755.2</v>
      </c>
      <c r="F96" s="32">
        <f t="shared" si="25"/>
        <v>6.744849780786093</v>
      </c>
      <c r="G96" s="22">
        <f t="shared" si="18"/>
        <v>5.1773729626078735</v>
      </c>
      <c r="H96" s="79">
        <f t="shared" si="21"/>
        <v>-526.59999999999991</v>
      </c>
      <c r="I96" s="32">
        <f t="shared" si="26"/>
        <v>-2.023608645488808</v>
      </c>
      <c r="J96" s="22"/>
      <c r="K96" s="22"/>
      <c r="L96" s="84">
        <v>26022.818254603684</v>
      </c>
      <c r="M96" s="74">
        <v>12.49</v>
      </c>
      <c r="O96" s="186">
        <v>1103.81448</v>
      </c>
      <c r="P96" s="186">
        <v>1745.8524</v>
      </c>
      <c r="Q96" s="172">
        <f t="shared" si="23"/>
        <v>-642.03791999999999</v>
      </c>
      <c r="S96" s="75"/>
      <c r="T96" s="75"/>
      <c r="U96" s="75"/>
    </row>
    <row r="97" spans="1:21" x14ac:dyDescent="0.3">
      <c r="A97" s="29">
        <v>1968</v>
      </c>
      <c r="B97" s="79">
        <v>1276.0999999999999</v>
      </c>
      <c r="C97" s="32">
        <f t="shared" si="24"/>
        <v>4.4326512124226776</v>
      </c>
      <c r="D97" s="22">
        <f t="shared" si="22"/>
        <v>3.866189158391653</v>
      </c>
      <c r="E97" s="79">
        <v>1936.8</v>
      </c>
      <c r="F97" s="32">
        <f t="shared" si="25"/>
        <v>6.7276536856204396</v>
      </c>
      <c r="G97" s="22">
        <f t="shared" si="18"/>
        <v>10.34639927073837</v>
      </c>
      <c r="H97" s="79">
        <f t="shared" si="21"/>
        <v>-660.7</v>
      </c>
      <c r="I97" s="32">
        <f t="shared" si="26"/>
        <v>-2.2950024731977616</v>
      </c>
      <c r="J97" s="22"/>
      <c r="K97" s="22"/>
      <c r="L97" s="84">
        <v>28788.639999999999</v>
      </c>
      <c r="M97" s="74">
        <v>12.5</v>
      </c>
      <c r="O97" s="186">
        <v>1180.71424</v>
      </c>
      <c r="P97" s="186">
        <v>1960.1114399999999</v>
      </c>
      <c r="Q97" s="172">
        <f t="shared" si="23"/>
        <v>-779.39719999999988</v>
      </c>
      <c r="S97" s="75"/>
      <c r="T97" s="75"/>
      <c r="U97" s="75"/>
    </row>
    <row r="98" spans="1:21" x14ac:dyDescent="0.3">
      <c r="A98" s="29">
        <v>1969</v>
      </c>
      <c r="B98" s="79">
        <v>1470.3</v>
      </c>
      <c r="C98" s="32">
        <f t="shared" si="24"/>
        <v>4.6201444961739186</v>
      </c>
      <c r="D98" s="22">
        <f t="shared" si="22"/>
        <v>15.218243084397788</v>
      </c>
      <c r="E98" s="79">
        <v>2001.8999999999999</v>
      </c>
      <c r="F98" s="32">
        <f t="shared" si="25"/>
        <v>6.2905986988305562</v>
      </c>
      <c r="G98" s="22">
        <f t="shared" si="18"/>
        <v>3.3612143742255185</v>
      </c>
      <c r="H98" s="79">
        <f t="shared" si="21"/>
        <v>-531.59999999999991</v>
      </c>
      <c r="I98" s="32">
        <f t="shared" si="26"/>
        <v>-1.6704542026566376</v>
      </c>
      <c r="J98" s="22"/>
      <c r="K98" s="22"/>
      <c r="L98" s="84">
        <v>31823.68</v>
      </c>
      <c r="M98" s="74">
        <v>12.5</v>
      </c>
      <c r="O98" s="186">
        <v>1384.9500800000001</v>
      </c>
      <c r="P98" s="186">
        <v>2078.0283999999997</v>
      </c>
      <c r="Q98" s="172">
        <f t="shared" si="23"/>
        <v>-693.07831999999962</v>
      </c>
      <c r="S98" s="75"/>
      <c r="T98" s="75"/>
      <c r="U98" s="75"/>
    </row>
    <row r="99" spans="1:21" x14ac:dyDescent="0.3">
      <c r="A99" s="29">
        <v>1970</v>
      </c>
      <c r="B99" s="79">
        <v>1446.7</v>
      </c>
      <c r="C99" s="32">
        <f t="shared" si="24"/>
        <v>4.0701665541300924</v>
      </c>
      <c r="D99" s="22">
        <f t="shared" si="22"/>
        <v>-1.6051146024620766</v>
      </c>
      <c r="E99" s="79">
        <v>2353.7000000000003</v>
      </c>
      <c r="F99" s="32">
        <f t="shared" si="25"/>
        <v>6.621933378347963</v>
      </c>
      <c r="G99" s="22">
        <f t="shared" si="18"/>
        <v>17.573305359908108</v>
      </c>
      <c r="H99" s="79">
        <f t="shared" si="21"/>
        <v>-907.00000000000023</v>
      </c>
      <c r="I99" s="32">
        <f t="shared" si="26"/>
        <v>-2.5517668242178715</v>
      </c>
      <c r="J99" s="1"/>
      <c r="K99" s="1"/>
      <c r="L99" s="84">
        <v>35544</v>
      </c>
      <c r="M99" s="74">
        <v>12.5</v>
      </c>
      <c r="O99" s="186">
        <v>1282.0153600000001</v>
      </c>
      <c r="P99" s="186">
        <v>2319.5066400000001</v>
      </c>
      <c r="Q99" s="172">
        <f t="shared" si="23"/>
        <v>-1037.49128</v>
      </c>
      <c r="S99" s="75"/>
      <c r="T99" s="75"/>
      <c r="U99" s="75"/>
    </row>
    <row r="100" spans="1:21" x14ac:dyDescent="0.3">
      <c r="A100" s="29">
        <v>1971</v>
      </c>
      <c r="B100" s="79">
        <v>1521.8</v>
      </c>
      <c r="C100" s="32">
        <f t="shared" si="24"/>
        <v>3.8820557089534726</v>
      </c>
      <c r="D100" s="22">
        <f t="shared" si="22"/>
        <v>5.1911246284647827</v>
      </c>
      <c r="E100" s="79">
        <v>2272.6999999999998</v>
      </c>
      <c r="F100" s="32">
        <f t="shared" si="25"/>
        <v>5.7975739320137709</v>
      </c>
      <c r="G100" s="22">
        <f t="shared" si="18"/>
        <v>-3.4413901516761047</v>
      </c>
      <c r="H100" s="79">
        <f t="shared" si="21"/>
        <v>-750.89999999999986</v>
      </c>
      <c r="I100" s="32">
        <f t="shared" si="26"/>
        <v>-1.9155182230602985</v>
      </c>
      <c r="J100" s="1"/>
      <c r="K100" s="1"/>
      <c r="L100" s="84">
        <v>39200.879999999997</v>
      </c>
      <c r="M100" s="74">
        <v>12.5</v>
      </c>
      <c r="O100" s="186">
        <v>1474.7</v>
      </c>
      <c r="P100" s="186">
        <v>2577.1999999999998</v>
      </c>
      <c r="Q100" s="172">
        <f t="shared" si="23"/>
        <v>-1102.4999999999998</v>
      </c>
      <c r="S100" s="75"/>
      <c r="T100" s="75"/>
      <c r="U100" s="75"/>
    </row>
    <row r="101" spans="1:21" x14ac:dyDescent="0.3">
      <c r="A101" s="29">
        <v>1972</v>
      </c>
      <c r="B101" s="79">
        <v>1886.8000000000002</v>
      </c>
      <c r="C101" s="32">
        <f t="shared" si="24"/>
        <v>4.176361633783463</v>
      </c>
      <c r="D101" s="22">
        <f t="shared" si="22"/>
        <v>23.984754895518478</v>
      </c>
      <c r="E101" s="79">
        <v>2799.4</v>
      </c>
      <c r="F101" s="32">
        <f t="shared" si="25"/>
        <v>6.1963677960639316</v>
      </c>
      <c r="G101" s="22">
        <f t="shared" si="18"/>
        <v>23.17507810093722</v>
      </c>
      <c r="H101" s="79">
        <f t="shared" si="21"/>
        <v>-912.59999999999991</v>
      </c>
      <c r="I101" s="32">
        <f t="shared" si="26"/>
        <v>-2.0200061622804686</v>
      </c>
      <c r="J101" s="1"/>
      <c r="K101" s="1"/>
      <c r="L101" s="84">
        <v>45178.080000000002</v>
      </c>
      <c r="M101" s="74">
        <v>12.5</v>
      </c>
      <c r="O101" s="186">
        <v>1826.2</v>
      </c>
      <c r="P101" s="186">
        <v>3138.9</v>
      </c>
      <c r="Q101" s="172">
        <f t="shared" si="23"/>
        <v>-1312.7</v>
      </c>
      <c r="S101" s="75"/>
      <c r="T101" s="75"/>
      <c r="U101" s="75"/>
    </row>
    <row r="102" spans="1:21" x14ac:dyDescent="0.3">
      <c r="A102" s="29">
        <v>1973</v>
      </c>
      <c r="B102" s="79">
        <v>2399.2999999999997</v>
      </c>
      <c r="C102" s="32">
        <f t="shared" si="24"/>
        <v>4.3409524802030992</v>
      </c>
      <c r="D102" s="22">
        <f t="shared" si="22"/>
        <v>27.162391350434568</v>
      </c>
      <c r="E102" s="79">
        <v>3937.4</v>
      </c>
      <c r="F102" s="32">
        <f t="shared" si="25"/>
        <v>7.1237720566630633</v>
      </c>
      <c r="G102" s="22">
        <f t="shared" si="18"/>
        <v>40.651568193184254</v>
      </c>
      <c r="H102" s="79">
        <f t="shared" si="21"/>
        <v>-1538.1000000000004</v>
      </c>
      <c r="I102" s="32">
        <f t="shared" si="26"/>
        <v>-2.7828195764599633</v>
      </c>
      <c r="J102" s="1"/>
      <c r="K102" s="1"/>
      <c r="L102" s="84">
        <v>55271.28</v>
      </c>
      <c r="M102" s="74">
        <v>12.5</v>
      </c>
      <c r="O102" s="186">
        <v>2072</v>
      </c>
      <c r="P102" s="186">
        <v>4089.5</v>
      </c>
      <c r="Q102" s="172">
        <f t="shared" si="23"/>
        <v>-2017.5</v>
      </c>
      <c r="S102" s="75"/>
      <c r="T102" s="75"/>
      <c r="U102" s="75"/>
    </row>
    <row r="103" spans="1:21" x14ac:dyDescent="0.3">
      <c r="A103" s="29">
        <v>1974</v>
      </c>
      <c r="B103" s="79">
        <v>3377.2</v>
      </c>
      <c r="C103" s="32">
        <f t="shared" si="24"/>
        <v>4.6920830892723959</v>
      </c>
      <c r="D103" s="22">
        <f t="shared" si="22"/>
        <v>40.757721001958913</v>
      </c>
      <c r="E103" s="79">
        <v>6225.5</v>
      </c>
      <c r="F103" s="32">
        <f t="shared" si="25"/>
        <v>8.6493436196450624</v>
      </c>
      <c r="G103" s="22">
        <f t="shared" si="18"/>
        <v>58.111952049575862</v>
      </c>
      <c r="H103" s="79">
        <f t="shared" si="21"/>
        <v>-2848.3</v>
      </c>
      <c r="I103" s="32">
        <f t="shared" si="26"/>
        <v>-3.957260530372666</v>
      </c>
      <c r="J103" s="1"/>
      <c r="K103" s="1"/>
      <c r="L103" s="84">
        <v>71976.56</v>
      </c>
      <c r="M103" s="74">
        <v>12.5</v>
      </c>
      <c r="O103" s="186">
        <v>2852.1</v>
      </c>
      <c r="P103" s="186">
        <v>6457.8</v>
      </c>
      <c r="Q103" s="172">
        <f t="shared" si="23"/>
        <v>-3605.7000000000003</v>
      </c>
      <c r="S103" s="75"/>
      <c r="T103" s="75"/>
      <c r="U103" s="75"/>
    </row>
    <row r="104" spans="1:21" x14ac:dyDescent="0.3">
      <c r="A104" s="29">
        <v>1975</v>
      </c>
      <c r="B104" s="79">
        <v>3540.6000000000004</v>
      </c>
      <c r="C104" s="32">
        <f t="shared" si="24"/>
        <v>4.0232262169901372</v>
      </c>
      <c r="D104" s="22">
        <f t="shared" si="22"/>
        <v>4.8383276086699123</v>
      </c>
      <c r="E104" s="79">
        <v>6732.2999999999993</v>
      </c>
      <c r="F104" s="32">
        <f t="shared" si="25"/>
        <v>7.6499931821280844</v>
      </c>
      <c r="G104" s="22">
        <f t="shared" si="18"/>
        <v>8.1407115894305484</v>
      </c>
      <c r="H104" s="79">
        <f t="shared" si="21"/>
        <v>-3191.6999999999989</v>
      </c>
      <c r="I104" s="32">
        <f t="shared" si="26"/>
        <v>-3.6267669651379473</v>
      </c>
      <c r="J104" s="1"/>
      <c r="K104" s="1"/>
      <c r="L104" s="84">
        <v>88004</v>
      </c>
      <c r="M104" s="74">
        <v>12.5</v>
      </c>
      <c r="O104" s="186">
        <v>2863.2</v>
      </c>
      <c r="P104" s="186">
        <v>7004.8</v>
      </c>
      <c r="Q104" s="172">
        <f t="shared" si="23"/>
        <v>-4141.6000000000004</v>
      </c>
      <c r="S104" s="75"/>
      <c r="T104" s="75"/>
      <c r="U104" s="75"/>
    </row>
    <row r="105" spans="1:21" x14ac:dyDescent="0.3">
      <c r="A105" s="29">
        <v>1976</v>
      </c>
      <c r="B105" s="79">
        <v>4181.3999999999996</v>
      </c>
      <c r="C105" s="32">
        <f t="shared" si="24"/>
        <v>4.696941139399315</v>
      </c>
      <c r="D105" s="22">
        <f t="shared" si="22"/>
        <v>18.098627351296372</v>
      </c>
      <c r="E105" s="79">
        <v>6428.5999999999995</v>
      </c>
      <c r="F105" s="32">
        <f t="shared" si="25"/>
        <v>7.2212072054198204</v>
      </c>
      <c r="G105" s="22">
        <f t="shared" si="18"/>
        <v>-4.5110883353385862</v>
      </c>
      <c r="H105" s="79">
        <f t="shared" si="21"/>
        <v>-2247.1999999999998</v>
      </c>
      <c r="I105" s="32">
        <f t="shared" si="26"/>
        <v>-2.524266066020505</v>
      </c>
      <c r="J105" s="1"/>
      <c r="K105" s="1"/>
      <c r="L105" s="84">
        <v>89023.896103896099</v>
      </c>
      <c r="M105" s="74">
        <v>15.4</v>
      </c>
      <c r="O105" s="186">
        <v>3360.8</v>
      </c>
      <c r="P105" s="186">
        <v>6265.5</v>
      </c>
      <c r="Q105" s="172">
        <f t="shared" si="23"/>
        <v>-2904.7</v>
      </c>
      <c r="S105" s="75"/>
      <c r="T105" s="75"/>
      <c r="U105" s="75"/>
    </row>
    <row r="106" spans="1:21" x14ac:dyDescent="0.3">
      <c r="A106" s="29">
        <v>1977</v>
      </c>
      <c r="B106" s="79">
        <v>5193.0000000000009</v>
      </c>
      <c r="C106" s="32">
        <f t="shared" si="24"/>
        <v>6.3370488675758949</v>
      </c>
      <c r="D106" s="22">
        <f t="shared" si="22"/>
        <v>24.192854068015524</v>
      </c>
      <c r="E106" s="79">
        <v>5735.6</v>
      </c>
      <c r="F106" s="32">
        <f t="shared" si="25"/>
        <v>6.999186883279088</v>
      </c>
      <c r="G106" s="22">
        <f t="shared" si="18"/>
        <v>-10.779952089101808</v>
      </c>
      <c r="H106" s="79">
        <f t="shared" si="21"/>
        <v>-542.59999999999945</v>
      </c>
      <c r="I106" s="32">
        <f t="shared" si="26"/>
        <v>-0.66213801570319208</v>
      </c>
      <c r="J106" s="1"/>
      <c r="K106" s="1"/>
      <c r="L106" s="84">
        <v>81946.66174298375</v>
      </c>
      <c r="M106" s="74">
        <v>22.566666666666666</v>
      </c>
      <c r="O106" s="186">
        <v>4183.2</v>
      </c>
      <c r="P106" s="186">
        <v>5914</v>
      </c>
      <c r="Q106" s="172">
        <f t="shared" si="23"/>
        <v>-1730.8000000000002</v>
      </c>
      <c r="S106" s="75"/>
      <c r="T106" s="75"/>
      <c r="U106" s="75"/>
    </row>
    <row r="107" spans="1:21" x14ac:dyDescent="0.3">
      <c r="A107" s="29">
        <v>1978</v>
      </c>
      <c r="B107" s="79">
        <v>6764.3</v>
      </c>
      <c r="C107" s="32">
        <f t="shared" si="24"/>
        <v>6.5692539310806293</v>
      </c>
      <c r="D107" s="22">
        <f t="shared" si="22"/>
        <v>30.258039668784885</v>
      </c>
      <c r="E107" s="79">
        <v>7991.5</v>
      </c>
      <c r="F107" s="32">
        <f t="shared" si="25"/>
        <v>7.7610680765535012</v>
      </c>
      <c r="G107" s="22">
        <f t="shared" si="18"/>
        <v>39.331543343329379</v>
      </c>
      <c r="H107" s="79">
        <f t="shared" si="21"/>
        <v>-1227.1999999999998</v>
      </c>
      <c r="I107" s="32">
        <f t="shared" si="26"/>
        <v>-1.1918141454728719</v>
      </c>
      <c r="J107" s="1"/>
      <c r="K107" s="1"/>
      <c r="L107" s="84">
        <v>102969.07488986784</v>
      </c>
      <c r="M107" s="74">
        <v>22.7</v>
      </c>
      <c r="O107" s="186">
        <v>6172.7</v>
      </c>
      <c r="P107" s="186">
        <v>8473.6</v>
      </c>
      <c r="Q107" s="172">
        <f t="shared" si="23"/>
        <v>-2300.9000000000005</v>
      </c>
      <c r="S107" s="75"/>
      <c r="T107" s="75"/>
      <c r="U107" s="75"/>
    </row>
    <row r="108" spans="1:21" x14ac:dyDescent="0.3">
      <c r="A108" s="29">
        <v>1979</v>
      </c>
      <c r="B108" s="79">
        <v>9943.3000000000011</v>
      </c>
      <c r="C108" s="32">
        <f t="shared" si="24"/>
        <v>7.3797515218018281</v>
      </c>
      <c r="D108" s="22">
        <f t="shared" si="22"/>
        <v>46.996732847449117</v>
      </c>
      <c r="E108" s="79">
        <v>12131.5</v>
      </c>
      <c r="F108" s="32">
        <f t="shared" si="25"/>
        <v>9.0037970881637737</v>
      </c>
      <c r="G108" s="22">
        <f t="shared" si="18"/>
        <v>51.805042858036664</v>
      </c>
      <c r="H108" s="79">
        <f t="shared" si="21"/>
        <v>-2188.1999999999989</v>
      </c>
      <c r="I108" s="32">
        <f t="shared" si="26"/>
        <v>-1.6240455663619473</v>
      </c>
      <c r="J108" s="1"/>
      <c r="K108" s="1"/>
      <c r="L108" s="84">
        <v>134737.59882869691</v>
      </c>
      <c r="M108" s="74">
        <v>22.766666666666669</v>
      </c>
      <c r="O108" s="186">
        <v>8817.6</v>
      </c>
      <c r="P108" s="186">
        <v>12678.6</v>
      </c>
      <c r="Q108" s="172">
        <f t="shared" si="23"/>
        <v>-3861</v>
      </c>
      <c r="S108" s="75"/>
      <c r="T108" s="75"/>
      <c r="U108" s="75"/>
    </row>
    <row r="109" spans="1:21" x14ac:dyDescent="0.3">
      <c r="A109" s="29">
        <v>1980</v>
      </c>
      <c r="B109" s="79">
        <v>18031.039000000001</v>
      </c>
      <c r="C109" s="32">
        <f t="shared" si="24"/>
        <v>9.2813008486722808</v>
      </c>
      <c r="D109" s="22">
        <f t="shared" si="22"/>
        <v>81.338579747166435</v>
      </c>
      <c r="E109" s="79">
        <v>21089.360000000001</v>
      </c>
      <c r="F109" s="32">
        <f t="shared" si="25"/>
        <v>10.855541650481442</v>
      </c>
      <c r="G109" s="22">
        <f t="shared" si="18"/>
        <v>73.839673577051485</v>
      </c>
      <c r="H109" s="79">
        <f t="shared" si="21"/>
        <v>-3058.3209999999999</v>
      </c>
      <c r="I109" s="32">
        <f t="shared" si="26"/>
        <v>-1.5742408018091611</v>
      </c>
      <c r="J109" s="1"/>
      <c r="K109" s="1"/>
      <c r="L109" s="84">
        <v>194272.75652398876</v>
      </c>
      <c r="M109" s="74">
        <v>22.941666666666666</v>
      </c>
      <c r="O109" s="186">
        <v>18031</v>
      </c>
      <c r="P109" s="186">
        <v>21089.4</v>
      </c>
      <c r="Q109" s="172">
        <v>-3058.3</v>
      </c>
      <c r="S109" s="75"/>
      <c r="T109" s="75"/>
      <c r="U109" s="75"/>
    </row>
    <row r="110" spans="1:21" x14ac:dyDescent="0.3">
      <c r="A110" s="29">
        <v>1981</v>
      </c>
      <c r="B110" s="79">
        <v>23307.339</v>
      </c>
      <c r="C110" s="32">
        <f t="shared" si="24"/>
        <v>9.1989492648950986</v>
      </c>
      <c r="D110" s="22">
        <f t="shared" si="22"/>
        <v>29.262318161476998</v>
      </c>
      <c r="E110" s="79">
        <v>27184.229000000003</v>
      </c>
      <c r="F110" s="32">
        <f t="shared" si="25"/>
        <v>10.729081658626498</v>
      </c>
      <c r="G110" s="22">
        <f t="shared" si="18"/>
        <v>28.900208446344511</v>
      </c>
      <c r="H110" s="79">
        <f t="shared" si="21"/>
        <v>-3876.8900000000031</v>
      </c>
      <c r="I110" s="32">
        <f t="shared" si="26"/>
        <v>-1.5301323937313986</v>
      </c>
      <c r="J110" s="1"/>
      <c r="K110" s="1"/>
      <c r="L110" s="84">
        <v>253369.57872944404</v>
      </c>
      <c r="M110" s="74">
        <v>24.483333333333334</v>
      </c>
      <c r="O110" s="186">
        <v>23307.3</v>
      </c>
      <c r="P110" s="186">
        <v>27184.2</v>
      </c>
      <c r="Q110" s="172">
        <v>-3876.9</v>
      </c>
      <c r="S110" s="75"/>
      <c r="T110" s="75"/>
      <c r="U110" s="75"/>
    </row>
    <row r="111" spans="1:21" x14ac:dyDescent="0.3">
      <c r="A111" s="29">
        <v>1982</v>
      </c>
      <c r="B111" s="79">
        <v>24055.21</v>
      </c>
      <c r="C111" s="32">
        <f t="shared" si="24"/>
        <v>13.003803084875548</v>
      </c>
      <c r="D111" s="22">
        <f t="shared" ref="D111:D139" si="27">((B111/B110)-1)*100</f>
        <v>3.2087360981019719</v>
      </c>
      <c r="E111" s="79">
        <v>17010.631000000001</v>
      </c>
      <c r="F111" s="32">
        <f t="shared" si="25"/>
        <v>9.1956335394070408</v>
      </c>
      <c r="G111" s="22">
        <f t="shared" si="18"/>
        <v>-37.424633231275386</v>
      </c>
      <c r="H111" s="79">
        <f t="shared" si="21"/>
        <v>7044.5789999999979</v>
      </c>
      <c r="I111" s="32">
        <f t="shared" si="26"/>
        <v>3.8081695454685067</v>
      </c>
      <c r="J111" s="1"/>
      <c r="K111" s="1"/>
      <c r="L111" s="84">
        <v>184985.96020711903</v>
      </c>
      <c r="M111" s="74">
        <v>54.316666666666663</v>
      </c>
      <c r="O111" s="186">
        <v>24055.21</v>
      </c>
      <c r="P111" s="186">
        <v>17010.631000000001</v>
      </c>
      <c r="Q111" s="172">
        <v>7044.5789999999979</v>
      </c>
      <c r="S111" s="75"/>
      <c r="T111" s="75"/>
      <c r="U111" s="75"/>
    </row>
    <row r="112" spans="1:21" x14ac:dyDescent="0.3">
      <c r="A112" s="29">
        <v>1983</v>
      </c>
      <c r="B112" s="79">
        <v>25953.137999999999</v>
      </c>
      <c r="C112" s="32">
        <f t="shared" si="24"/>
        <v>16.634648492821423</v>
      </c>
      <c r="D112" s="22">
        <f t="shared" si="27"/>
        <v>7.8898833142591496</v>
      </c>
      <c r="E112" s="79">
        <v>11848.280999999999</v>
      </c>
      <c r="F112" s="32">
        <f t="shared" si="25"/>
        <v>7.5941487183235692</v>
      </c>
      <c r="G112" s="22">
        <f t="shared" si="18"/>
        <v>-30.347786628256191</v>
      </c>
      <c r="H112" s="79">
        <f t="shared" si="21"/>
        <v>14104.857</v>
      </c>
      <c r="I112" s="32">
        <f t="shared" si="26"/>
        <v>9.0404997744978548</v>
      </c>
      <c r="J112" s="1"/>
      <c r="K112" s="1"/>
      <c r="L112" s="84">
        <v>156018.55375062424</v>
      </c>
      <c r="M112" s="74">
        <v>120.00833333333333</v>
      </c>
      <c r="O112" s="186">
        <v>25953.137999999999</v>
      </c>
      <c r="P112" s="186">
        <v>11848.281000000001</v>
      </c>
      <c r="Q112" s="172">
        <v>14104.856999999998</v>
      </c>
      <c r="S112" s="75"/>
      <c r="T112" s="75"/>
      <c r="U112" s="75"/>
    </row>
    <row r="113" spans="1:21" x14ac:dyDescent="0.3">
      <c r="A113" s="29">
        <v>1984</v>
      </c>
      <c r="B113" s="79">
        <v>29100.350999999999</v>
      </c>
      <c r="C113" s="32">
        <f t="shared" si="24"/>
        <v>15.616545831770468</v>
      </c>
      <c r="D113" s="22">
        <f t="shared" si="27"/>
        <v>12.126522041380895</v>
      </c>
      <c r="E113" s="79">
        <v>15916.197999999999</v>
      </c>
      <c r="F113" s="32">
        <f t="shared" si="25"/>
        <v>8.5413414956587115</v>
      </c>
      <c r="G113" s="22">
        <f t="shared" si="18"/>
        <v>34.333394017241822</v>
      </c>
      <c r="H113" s="79">
        <f t="shared" si="21"/>
        <v>13184.153</v>
      </c>
      <c r="I113" s="32">
        <f t="shared" si="26"/>
        <v>7.0752043361117583</v>
      </c>
      <c r="J113" s="1"/>
      <c r="K113" s="1"/>
      <c r="L113" s="84">
        <v>186343.07044261947</v>
      </c>
      <c r="M113" s="74">
        <v>167.76666666666665</v>
      </c>
      <c r="O113" s="186">
        <v>29100.350999999999</v>
      </c>
      <c r="P113" s="186">
        <v>15916.198</v>
      </c>
      <c r="Q113" s="172">
        <v>13184.152999999998</v>
      </c>
      <c r="S113" s="75"/>
      <c r="T113" s="75"/>
      <c r="U113" s="75"/>
    </row>
    <row r="114" spans="1:21" x14ac:dyDescent="0.3">
      <c r="A114" s="29">
        <v>1985</v>
      </c>
      <c r="B114" s="79">
        <v>26757.3</v>
      </c>
      <c r="C114" s="32">
        <f t="shared" si="24"/>
        <v>13.444329205803026</v>
      </c>
      <c r="D114" s="22">
        <f t="shared" si="27"/>
        <v>-8.0516245319515178</v>
      </c>
      <c r="E114" s="79">
        <v>18359.097000000002</v>
      </c>
      <c r="F114" s="32">
        <f t="shared" si="25"/>
        <v>9.2246132453300884</v>
      </c>
      <c r="G114" s="22">
        <f t="shared" si="18"/>
        <v>15.348508481736678</v>
      </c>
      <c r="H114" s="79">
        <f t="shared" si="21"/>
        <v>8398.2029999999977</v>
      </c>
      <c r="I114" s="32">
        <f t="shared" si="26"/>
        <v>4.2197159604729393</v>
      </c>
      <c r="J114" s="1"/>
      <c r="K114" s="1"/>
      <c r="L114" s="84">
        <v>199022.94558846895</v>
      </c>
      <c r="M114" s="74">
        <v>256.44166666666666</v>
      </c>
      <c r="O114" s="186">
        <v>26757.293000000001</v>
      </c>
      <c r="P114" s="186">
        <v>18359.097000000002</v>
      </c>
      <c r="Q114" s="172">
        <v>8398.1959999999999</v>
      </c>
      <c r="S114" s="75"/>
      <c r="T114" s="75"/>
      <c r="U114" s="75"/>
    </row>
    <row r="115" spans="1:21" x14ac:dyDescent="0.3">
      <c r="A115" s="29">
        <v>1986</v>
      </c>
      <c r="B115" s="79">
        <v>21803.596000000001</v>
      </c>
      <c r="C115" s="32">
        <f t="shared" si="24"/>
        <v>15.336365918408395</v>
      </c>
      <c r="D115" s="22">
        <f t="shared" si="27"/>
        <v>-18.513467352834546</v>
      </c>
      <c r="E115" s="79">
        <v>16783.892</v>
      </c>
      <c r="F115" s="32">
        <f t="shared" si="25"/>
        <v>11.805571395060124</v>
      </c>
      <c r="G115" s="22">
        <f t="shared" si="18"/>
        <v>-8.5799699189998417</v>
      </c>
      <c r="H115" s="79">
        <f t="shared" si="21"/>
        <v>5019.7040000000015</v>
      </c>
      <c r="I115" s="32">
        <f t="shared" si="26"/>
        <v>3.5307945233482734</v>
      </c>
      <c r="J115" s="1"/>
      <c r="K115" s="1"/>
      <c r="L115" s="84">
        <v>142169.24736928011</v>
      </c>
      <c r="M115" s="74">
        <v>607.93333333333339</v>
      </c>
      <c r="O115" s="186">
        <v>21803.596000000001</v>
      </c>
      <c r="P115" s="186">
        <v>16783.893</v>
      </c>
      <c r="Q115" s="172">
        <v>5019.7030000000013</v>
      </c>
      <c r="S115" s="75"/>
      <c r="T115" s="75"/>
      <c r="U115" s="75"/>
    </row>
    <row r="116" spans="1:21" x14ac:dyDescent="0.3">
      <c r="A116" s="29">
        <v>1987</v>
      </c>
      <c r="B116" s="79">
        <v>27599.514999999999</v>
      </c>
      <c r="C116" s="32">
        <f t="shared" si="24"/>
        <v>17.478615153304162</v>
      </c>
      <c r="D116" s="22">
        <f t="shared" si="27"/>
        <v>26.582399527123869</v>
      </c>
      <c r="E116" s="79">
        <v>18812.425999999999</v>
      </c>
      <c r="F116" s="32">
        <f t="shared" si="25"/>
        <v>11.913801896664241</v>
      </c>
      <c r="G116" s="22">
        <f t="shared" ref="G116:G139" si="28">((E116/E115)-1)*100</f>
        <v>12.086195502211282</v>
      </c>
      <c r="H116" s="79">
        <f t="shared" si="21"/>
        <v>8787.0889999999999</v>
      </c>
      <c r="I116" s="32">
        <f t="shared" si="26"/>
        <v>5.5648132566399191</v>
      </c>
      <c r="J116" s="1"/>
      <c r="K116" s="1"/>
      <c r="L116" s="84">
        <v>157904.47216742215</v>
      </c>
      <c r="M116" s="74">
        <v>1369.3833333333334</v>
      </c>
      <c r="O116" s="186">
        <v>27599.514999999999</v>
      </c>
      <c r="P116" s="186">
        <v>18812.425999999999</v>
      </c>
      <c r="Q116" s="172">
        <v>8787.0889999999999</v>
      </c>
      <c r="S116" s="75"/>
      <c r="T116" s="75"/>
      <c r="U116" s="75"/>
    </row>
    <row r="117" spans="1:21" x14ac:dyDescent="0.3">
      <c r="A117" s="29">
        <v>1988</v>
      </c>
      <c r="B117" s="79">
        <v>30691.498</v>
      </c>
      <c r="C117" s="32">
        <f t="shared" si="24"/>
        <v>15.40571068376282</v>
      </c>
      <c r="D117" s="22">
        <f t="shared" si="27"/>
        <v>11.203033821427667</v>
      </c>
      <c r="E117" s="79">
        <v>28081.969000000001</v>
      </c>
      <c r="F117" s="32">
        <f t="shared" si="25"/>
        <v>14.095847972112546</v>
      </c>
      <c r="G117" s="22">
        <f t="shared" si="28"/>
        <v>49.273512092486115</v>
      </c>
      <c r="H117" s="79">
        <f t="shared" si="21"/>
        <v>2609.5289999999986</v>
      </c>
      <c r="I117" s="32">
        <f t="shared" si="26"/>
        <v>1.3098627116502715</v>
      </c>
      <c r="J117" s="1"/>
      <c r="K117" s="1"/>
      <c r="L117" s="84">
        <v>199221.56549615052</v>
      </c>
      <c r="M117" s="74">
        <v>2272.5166666666669</v>
      </c>
      <c r="O117" s="186">
        <v>30691.498</v>
      </c>
      <c r="P117" s="186">
        <v>28081.969000000001</v>
      </c>
      <c r="Q117" s="172">
        <v>2609.5289999999986</v>
      </c>
      <c r="S117" s="75"/>
      <c r="T117" s="75"/>
      <c r="U117" s="75"/>
    </row>
    <row r="118" spans="1:21" x14ac:dyDescent="0.3">
      <c r="A118" s="29">
        <v>1989</v>
      </c>
      <c r="B118" s="79">
        <v>35171.046000000002</v>
      </c>
      <c r="C118" s="32">
        <f t="shared" si="24"/>
        <v>14.341855179478657</v>
      </c>
      <c r="D118" s="22">
        <f t="shared" si="27"/>
        <v>14.595403587012923</v>
      </c>
      <c r="E118" s="79">
        <v>34765.995999999999</v>
      </c>
      <c r="F118" s="32">
        <f t="shared" si="25"/>
        <v>14.176686124215193</v>
      </c>
      <c r="G118" s="22">
        <f t="shared" si="28"/>
        <v>23.80184594605883</v>
      </c>
      <c r="H118" s="79">
        <f t="shared" si="21"/>
        <v>405.05000000000291</v>
      </c>
      <c r="I118" s="32">
        <f t="shared" si="26"/>
        <v>0.16516905526346506</v>
      </c>
      <c r="J118" s="1"/>
      <c r="K118" s="1"/>
      <c r="L118" s="84">
        <v>245233.58770436633</v>
      </c>
      <c r="M118" s="74">
        <v>2461.7333333333331</v>
      </c>
      <c r="O118" s="186">
        <v>35171.046000000002</v>
      </c>
      <c r="P118" s="186">
        <v>34765.991999999998</v>
      </c>
      <c r="Q118" s="172">
        <v>405.05400000000373</v>
      </c>
      <c r="S118" s="75"/>
      <c r="T118" s="75"/>
      <c r="U118" s="75"/>
    </row>
    <row r="119" spans="1:21" x14ac:dyDescent="0.3">
      <c r="A119" s="29">
        <v>1990</v>
      </c>
      <c r="B119" s="79">
        <v>40710.936000000002</v>
      </c>
      <c r="C119" s="32">
        <f t="shared" si="24"/>
        <v>13.920864434993296</v>
      </c>
      <c r="D119" s="22">
        <f t="shared" si="27"/>
        <v>15.7512801865489</v>
      </c>
      <c r="E119" s="79">
        <v>41593.252</v>
      </c>
      <c r="F119" s="32">
        <f t="shared" si="25"/>
        <v>14.222567186922792</v>
      </c>
      <c r="G119" s="22">
        <f t="shared" si="28"/>
        <v>19.637740279323523</v>
      </c>
      <c r="H119" s="79">
        <f t="shared" si="21"/>
        <v>-882.31599999999889</v>
      </c>
      <c r="I119" s="32">
        <f t="shared" si="26"/>
        <v>-0.30170275192949453</v>
      </c>
      <c r="J119" s="1"/>
      <c r="K119" s="1"/>
      <c r="L119" s="84">
        <v>292445.45976371766</v>
      </c>
      <c r="M119" s="74">
        <v>2812.6</v>
      </c>
      <c r="O119" s="186">
        <v>40710.936000000002</v>
      </c>
      <c r="P119" s="186">
        <v>41593.26</v>
      </c>
      <c r="Q119" s="172">
        <v>-882.32400000000052</v>
      </c>
      <c r="S119" s="75"/>
      <c r="T119" s="75"/>
      <c r="U119" s="75"/>
    </row>
    <row r="120" spans="1:21" ht="15.75" customHeight="1" x14ac:dyDescent="0.3">
      <c r="A120" s="29">
        <v>1991</v>
      </c>
      <c r="B120" s="81">
        <v>42687.5</v>
      </c>
      <c r="C120" s="32">
        <f t="shared" si="24"/>
        <v>12.045860709945327</v>
      </c>
      <c r="D120" s="22">
        <f t="shared" si="27"/>
        <v>4.8551180449400544</v>
      </c>
      <c r="E120" s="81">
        <v>49966.559999999998</v>
      </c>
      <c r="F120" s="32">
        <f t="shared" si="25"/>
        <v>14.099917350866781</v>
      </c>
      <c r="G120" s="22">
        <f t="shared" si="28"/>
        <v>20.131409777720677</v>
      </c>
      <c r="H120" s="86">
        <f t="shared" si="21"/>
        <v>-7279.0599999999977</v>
      </c>
      <c r="I120" s="32">
        <f t="shared" si="26"/>
        <v>-2.0540566409214547</v>
      </c>
      <c r="J120" s="241" t="s">
        <v>46</v>
      </c>
      <c r="K120" s="93"/>
      <c r="L120" s="84">
        <v>354374.84317543422</v>
      </c>
      <c r="M120" s="74">
        <v>3017.8916666666664</v>
      </c>
      <c r="O120" s="186">
        <v>42687.5</v>
      </c>
      <c r="P120" s="186">
        <v>49966.559999999998</v>
      </c>
      <c r="Q120" s="172">
        <v>-7279</v>
      </c>
      <c r="S120" s="75"/>
      <c r="T120" s="75"/>
      <c r="U120" s="75"/>
    </row>
    <row r="121" spans="1:21" x14ac:dyDescent="0.3">
      <c r="A121" s="29">
        <v>1992</v>
      </c>
      <c r="B121" s="81">
        <v>46195.6</v>
      </c>
      <c r="C121" s="32">
        <f t="shared" si="24"/>
        <v>11.154760690180076</v>
      </c>
      <c r="D121" s="22">
        <f t="shared" si="27"/>
        <v>8.2180966325036575</v>
      </c>
      <c r="E121" s="81">
        <v>62129.4</v>
      </c>
      <c r="F121" s="32">
        <f t="shared" si="25"/>
        <v>15.00226404299271</v>
      </c>
      <c r="G121" s="22">
        <f t="shared" si="28"/>
        <v>24.341959902782982</v>
      </c>
      <c r="H121" s="86">
        <f t="shared" si="21"/>
        <v>-15933.800000000003</v>
      </c>
      <c r="I121" s="32">
        <f t="shared" si="26"/>
        <v>-3.8475033528126348</v>
      </c>
      <c r="J121" s="241"/>
      <c r="K121" s="93"/>
      <c r="L121" s="84">
        <v>414133.49226458609</v>
      </c>
      <c r="M121" s="74">
        <v>3094.4583333333335</v>
      </c>
      <c r="O121" s="186">
        <v>46195.6</v>
      </c>
      <c r="P121" s="186">
        <v>62129.4</v>
      </c>
      <c r="Q121" s="172">
        <v>-15933.7</v>
      </c>
      <c r="S121" s="75"/>
      <c r="T121" s="75"/>
      <c r="U121" s="75"/>
    </row>
    <row r="122" spans="1:21" x14ac:dyDescent="0.3">
      <c r="A122" s="29">
        <v>1993</v>
      </c>
      <c r="B122" s="81">
        <v>51885.966</v>
      </c>
      <c r="C122" s="32">
        <f t="shared" si="24"/>
        <v>11.160461681341314</v>
      </c>
      <c r="D122" s="22">
        <f t="shared" si="27"/>
        <v>12.317982665015714</v>
      </c>
      <c r="E122" s="81">
        <v>65366.542000000001</v>
      </c>
      <c r="F122" s="32">
        <f t="shared" si="25"/>
        <v>14.060079121063056</v>
      </c>
      <c r="G122" s="22">
        <f t="shared" si="28"/>
        <v>5.210322327271788</v>
      </c>
      <c r="H122" s="86">
        <f t="shared" si="21"/>
        <v>-13480.576000000001</v>
      </c>
      <c r="I122" s="32">
        <f t="shared" si="26"/>
        <v>-2.8996174397217427</v>
      </c>
      <c r="J122" s="241"/>
      <c r="K122" s="93"/>
      <c r="L122" s="84">
        <v>464908.77780393144</v>
      </c>
      <c r="M122" s="74">
        <v>3115.2333333333331</v>
      </c>
      <c r="O122" s="186">
        <v>51885.966</v>
      </c>
      <c r="P122" s="186">
        <v>65366.542000000001</v>
      </c>
      <c r="Q122" s="172">
        <v>-13480.6</v>
      </c>
      <c r="S122" s="75"/>
      <c r="T122" s="75"/>
      <c r="U122" s="75"/>
    </row>
    <row r="123" spans="1:21" x14ac:dyDescent="0.3">
      <c r="A123" s="29">
        <v>1994</v>
      </c>
      <c r="B123" s="81">
        <v>60882.218000000001</v>
      </c>
      <c r="C123" s="32">
        <f t="shared" si="24"/>
        <v>12.443375449848567</v>
      </c>
      <c r="D123" s="22">
        <f t="shared" si="27"/>
        <v>17.338507295016914</v>
      </c>
      <c r="E123" s="81">
        <v>79345.900999999998</v>
      </c>
      <c r="F123" s="32">
        <f t="shared" si="25"/>
        <v>16.217064177088865</v>
      </c>
      <c r="G123" s="22">
        <f t="shared" si="28"/>
        <v>21.386107590026704</v>
      </c>
      <c r="H123" s="86">
        <f t="shared" si="21"/>
        <v>-18463.682999999997</v>
      </c>
      <c r="I123" s="32">
        <f t="shared" si="26"/>
        <v>-3.7736887272402972</v>
      </c>
      <c r="L123" s="84">
        <v>489274.13823827781</v>
      </c>
      <c r="M123" s="74">
        <v>3375.1166666666668</v>
      </c>
      <c r="O123" s="186">
        <v>60882.218000000001</v>
      </c>
      <c r="P123" s="186">
        <v>79345.900999999998</v>
      </c>
      <c r="Q123" s="172">
        <v>-18463.7</v>
      </c>
      <c r="S123" s="75"/>
      <c r="T123" s="75"/>
      <c r="U123" s="75"/>
    </row>
    <row r="124" spans="1:21" x14ac:dyDescent="0.3">
      <c r="A124" s="29">
        <v>1995</v>
      </c>
      <c r="B124" s="81">
        <v>79541.551999999996</v>
      </c>
      <c r="C124" s="32">
        <f t="shared" si="24"/>
        <v>37.547270103145621</v>
      </c>
      <c r="D124" s="22">
        <f t="shared" si="27"/>
        <v>30.648249378825177</v>
      </c>
      <c r="E124" s="81">
        <v>72453</v>
      </c>
      <c r="F124" s="32">
        <f t="shared" si="25"/>
        <v>34.201147606262573</v>
      </c>
      <c r="G124" s="22">
        <f t="shared" si="28"/>
        <v>-8.6871544882954908</v>
      </c>
      <c r="H124" s="86">
        <f t="shared" si="21"/>
        <v>7088.551999999996</v>
      </c>
      <c r="I124" s="32">
        <f t="shared" si="26"/>
        <v>3.3461224968830501</v>
      </c>
      <c r="L124" s="85">
        <v>211843.76861884346</v>
      </c>
      <c r="M124" s="74">
        <v>6419.0083333333341</v>
      </c>
      <c r="O124" s="186">
        <v>79541.551999999996</v>
      </c>
      <c r="P124" s="186">
        <v>72453</v>
      </c>
      <c r="Q124" s="172">
        <v>7088.4850000000006</v>
      </c>
      <c r="S124" s="75"/>
      <c r="T124" s="75"/>
      <c r="U124" s="75"/>
    </row>
    <row r="125" spans="1:21" x14ac:dyDescent="0.3">
      <c r="A125" s="29">
        <v>1996</v>
      </c>
      <c r="B125" s="81">
        <v>95999.7</v>
      </c>
      <c r="C125" s="32">
        <f t="shared" si="24"/>
        <v>24.7541126854045</v>
      </c>
      <c r="D125" s="22">
        <f t="shared" si="27"/>
        <v>20.691258324956998</v>
      </c>
      <c r="E125" s="81">
        <v>89468.800000000003</v>
      </c>
      <c r="F125" s="32">
        <f t="shared" si="25"/>
        <v>23.070079979707415</v>
      </c>
      <c r="G125" s="22">
        <f t="shared" si="28"/>
        <v>23.485293914675729</v>
      </c>
      <c r="H125" s="86">
        <f t="shared" si="21"/>
        <v>6530.8999999999942</v>
      </c>
      <c r="I125" s="32">
        <f t="shared" si="26"/>
        <v>1.6840327056970812</v>
      </c>
      <c r="L125" s="85">
        <v>387813.13319545187</v>
      </c>
      <c r="M125" s="74">
        <v>7599.4416666666657</v>
      </c>
      <c r="O125" s="186">
        <v>95999.7</v>
      </c>
      <c r="P125" s="186">
        <v>89468.800000000003</v>
      </c>
      <c r="Q125" s="172">
        <v>6531</v>
      </c>
      <c r="S125" s="75"/>
      <c r="T125" s="75"/>
      <c r="U125" s="75"/>
    </row>
    <row r="126" spans="1:21" x14ac:dyDescent="0.3">
      <c r="A126" s="29">
        <v>1997</v>
      </c>
      <c r="B126" s="81">
        <v>110431.49800000001</v>
      </c>
      <c r="C126" s="32">
        <f t="shared" si="24"/>
        <v>23.490032364240392</v>
      </c>
      <c r="D126" s="22">
        <f t="shared" si="27"/>
        <v>15.033169895322596</v>
      </c>
      <c r="E126" s="81">
        <v>109808.2</v>
      </c>
      <c r="F126" s="32">
        <f t="shared" si="25"/>
        <v>23.357449808921199</v>
      </c>
      <c r="G126" s="22">
        <f t="shared" si="28"/>
        <v>22.733511570513954</v>
      </c>
      <c r="H126" s="86">
        <f t="shared" si="21"/>
        <v>623.29800000000978</v>
      </c>
      <c r="I126" s="32">
        <f t="shared" si="26"/>
        <v>0.13258255531919469</v>
      </c>
      <c r="L126" s="85">
        <v>470120.67198388925</v>
      </c>
      <c r="M126" s="74">
        <v>7918.4583333333321</v>
      </c>
      <c r="O126" s="186">
        <v>110431.49800000001</v>
      </c>
      <c r="P126" s="186">
        <v>109808.2</v>
      </c>
      <c r="Q126" s="172">
        <v>623.29999999999995</v>
      </c>
      <c r="S126" s="75"/>
      <c r="T126" s="75"/>
      <c r="U126" s="75"/>
    </row>
    <row r="127" spans="1:21" x14ac:dyDescent="0.3">
      <c r="A127" s="29">
        <v>1998</v>
      </c>
      <c r="B127" s="81">
        <v>117539.3</v>
      </c>
      <c r="C127" s="32">
        <f t="shared" si="24"/>
        <v>23.378262388156436</v>
      </c>
      <c r="D127" s="22">
        <f t="shared" si="27"/>
        <v>6.4363900958764431</v>
      </c>
      <c r="E127" s="81">
        <v>125373.1</v>
      </c>
      <c r="F127" s="32">
        <f t="shared" si="25"/>
        <v>24.936384921609843</v>
      </c>
      <c r="G127" s="22">
        <f t="shared" si="28"/>
        <v>14.174624481596098</v>
      </c>
      <c r="H127" s="86">
        <f t="shared" si="21"/>
        <v>-7833.8000000000029</v>
      </c>
      <c r="I127" s="32">
        <f t="shared" si="26"/>
        <v>-1.5581225334534063</v>
      </c>
      <c r="L127" s="85">
        <v>502771.75458320673</v>
      </c>
      <c r="M127" s="74">
        <v>9135.6583333333328</v>
      </c>
      <c r="O127" s="186">
        <v>117539.3</v>
      </c>
      <c r="P127" s="186">
        <v>125373.1</v>
      </c>
      <c r="Q127" s="172">
        <v>-7833.8</v>
      </c>
      <c r="S127" s="75"/>
      <c r="T127" s="75"/>
      <c r="U127" s="75"/>
    </row>
    <row r="128" spans="1:21" x14ac:dyDescent="0.3">
      <c r="A128" s="29">
        <v>1999</v>
      </c>
      <c r="B128" s="81">
        <v>136361.79999999999</v>
      </c>
      <c r="C128" s="32">
        <f t="shared" si="24"/>
        <v>23.524994346575586</v>
      </c>
      <c r="D128" s="22">
        <f t="shared" si="27"/>
        <v>16.013792833545871</v>
      </c>
      <c r="E128" s="81">
        <v>141974.764</v>
      </c>
      <c r="F128" s="32">
        <f t="shared" si="25"/>
        <v>24.49333699361847</v>
      </c>
      <c r="G128" s="22">
        <f t="shared" si="28"/>
        <v>13.24180705430431</v>
      </c>
      <c r="H128" s="86">
        <f t="shared" si="21"/>
        <v>-5612.9640000000072</v>
      </c>
      <c r="I128" s="32">
        <f t="shared" si="26"/>
        <v>-0.96834264704288486</v>
      </c>
      <c r="L128" s="85">
        <v>579646.47298565449</v>
      </c>
      <c r="M128" s="74">
        <v>9560.5333333333347</v>
      </c>
      <c r="O128" s="186">
        <v>136361.79999999999</v>
      </c>
      <c r="P128" s="186">
        <v>141974.764</v>
      </c>
      <c r="Q128" s="172">
        <v>-5612.9480000000003</v>
      </c>
      <c r="S128" s="75"/>
      <c r="T128" s="75"/>
      <c r="U128" s="75"/>
    </row>
    <row r="129" spans="1:21" x14ac:dyDescent="0.3">
      <c r="A129" s="29">
        <v>2000</v>
      </c>
      <c r="B129" s="81">
        <v>166120.70000000001</v>
      </c>
      <c r="C129" s="32">
        <f t="shared" si="24"/>
        <v>23.748550007961136</v>
      </c>
      <c r="D129" s="22">
        <f t="shared" si="27"/>
        <v>21.82348722296128</v>
      </c>
      <c r="E129" s="81">
        <v>174457.8</v>
      </c>
      <c r="F129" s="32">
        <f t="shared" si="25"/>
        <v>24.940418548554646</v>
      </c>
      <c r="G129" s="22">
        <f t="shared" si="28"/>
        <v>22.879443560828872</v>
      </c>
      <c r="H129" s="86">
        <f t="shared" si="21"/>
        <v>-8337.0999999999767</v>
      </c>
      <c r="I129" s="32">
        <f t="shared" si="26"/>
        <v>-1.1918685405935094</v>
      </c>
      <c r="L129" s="85">
        <v>699498.28492397221</v>
      </c>
      <c r="M129" s="74">
        <v>9455.5666666666639</v>
      </c>
      <c r="O129" s="186">
        <v>166120.70000000001</v>
      </c>
      <c r="P129" s="186">
        <v>174457.8</v>
      </c>
      <c r="Q129" s="172">
        <v>-8337.1</v>
      </c>
      <c r="S129" s="75"/>
      <c r="T129" s="75"/>
      <c r="U129" s="75"/>
    </row>
    <row r="130" spans="1:21" x14ac:dyDescent="0.3">
      <c r="A130" s="29">
        <v>2001</v>
      </c>
      <c r="B130" s="81">
        <v>158779.70000000001</v>
      </c>
      <c r="C130" s="32">
        <f t="shared" si="24"/>
        <v>21.171354541118344</v>
      </c>
      <c r="D130" s="22">
        <f t="shared" si="27"/>
        <v>-4.4190760091909027</v>
      </c>
      <c r="E130" s="81">
        <v>168396.4</v>
      </c>
      <c r="F130" s="32">
        <f t="shared" si="25"/>
        <v>22.453625292452251</v>
      </c>
      <c r="G130" s="22">
        <f t="shared" si="28"/>
        <v>-3.4744218945785166</v>
      </c>
      <c r="H130" s="86">
        <f t="shared" si="21"/>
        <v>-9616.6999999999825</v>
      </c>
      <c r="I130" s="32">
        <f t="shared" si="26"/>
        <v>-1.2822707513339071</v>
      </c>
      <c r="L130" s="85">
        <v>749974.21488371491</v>
      </c>
      <c r="M130" s="74">
        <v>9342.4583333333339</v>
      </c>
      <c r="O130" s="186">
        <v>158779.70000000001</v>
      </c>
      <c r="P130" s="186">
        <v>168396.4</v>
      </c>
      <c r="Q130" s="172">
        <v>-9616.7000000000007</v>
      </c>
      <c r="S130" s="75"/>
      <c r="T130" s="75"/>
      <c r="U130" s="75"/>
    </row>
    <row r="131" spans="1:21" x14ac:dyDescent="0.3">
      <c r="A131" s="29">
        <v>2002</v>
      </c>
      <c r="B131" s="81">
        <v>161046</v>
      </c>
      <c r="C131" s="32">
        <f t="shared" si="24"/>
        <v>20.30599187531892</v>
      </c>
      <c r="D131" s="22">
        <f t="shared" si="27"/>
        <v>1.4273235180567667</v>
      </c>
      <c r="E131" s="81">
        <v>168678.9</v>
      </c>
      <c r="F131" s="32">
        <f t="shared" si="25"/>
        <v>21.268410099833169</v>
      </c>
      <c r="G131" s="22">
        <f t="shared" si="28"/>
        <v>0.16775893071347969</v>
      </c>
      <c r="H131" s="86">
        <f t="shared" si="21"/>
        <v>-7632.8999999999942</v>
      </c>
      <c r="I131" s="32">
        <f t="shared" si="26"/>
        <v>-0.96241822451424852</v>
      </c>
      <c r="L131" s="85">
        <v>793095.95408508286</v>
      </c>
      <c r="M131" s="74">
        <v>9655.9583333333339</v>
      </c>
      <c r="O131" s="186">
        <v>161046</v>
      </c>
      <c r="P131" s="186">
        <v>168678.9</v>
      </c>
      <c r="Q131" s="172">
        <v>-7632.9</v>
      </c>
      <c r="S131" s="75"/>
      <c r="T131" s="75"/>
      <c r="U131" s="75"/>
    </row>
    <row r="132" spans="1:21" x14ac:dyDescent="0.3">
      <c r="A132" s="29">
        <v>2003</v>
      </c>
      <c r="B132" s="81">
        <v>164766.39999999999</v>
      </c>
      <c r="C132" s="32">
        <f t="shared" si="24"/>
        <v>21.233578240328622</v>
      </c>
      <c r="D132" s="22">
        <f t="shared" si="27"/>
        <v>2.3101474112986242</v>
      </c>
      <c r="E132" s="81">
        <v>170545.8</v>
      </c>
      <c r="F132" s="32">
        <f t="shared" si="25"/>
        <v>21.978374157955972</v>
      </c>
      <c r="G132" s="22">
        <f t="shared" si="28"/>
        <v>1.1067774333363589</v>
      </c>
      <c r="H132" s="86">
        <f t="shared" ref="H132:H139" si="29">B132-E132</f>
        <v>-5779.3999999999942</v>
      </c>
      <c r="I132" s="32">
        <f t="shared" si="26"/>
        <v>-0.74479591762735076</v>
      </c>
      <c r="L132" s="85">
        <v>775970.95569630177</v>
      </c>
      <c r="M132" s="74">
        <v>10789.016666666665</v>
      </c>
      <c r="O132" s="186">
        <v>164766.39999999999</v>
      </c>
      <c r="P132" s="186">
        <v>170545.8</v>
      </c>
      <c r="Q132" s="172">
        <v>-5779.4</v>
      </c>
      <c r="S132" s="75"/>
      <c r="T132" s="75"/>
      <c r="U132" s="75"/>
    </row>
    <row r="133" spans="1:21" x14ac:dyDescent="0.3">
      <c r="A133" s="29">
        <v>2004</v>
      </c>
      <c r="B133" s="81">
        <v>187998.6</v>
      </c>
      <c r="C133" s="32">
        <f t="shared" si="24"/>
        <v>22.610888456859087</v>
      </c>
      <c r="D133" s="22">
        <f t="shared" si="27"/>
        <v>14.1000835121724</v>
      </c>
      <c r="E133" s="81">
        <v>196809.7</v>
      </c>
      <c r="F133" s="32">
        <f t="shared" si="25"/>
        <v>23.670613365886233</v>
      </c>
      <c r="G133" s="22">
        <f t="shared" si="28"/>
        <v>15.399910170757657</v>
      </c>
      <c r="H133" s="86">
        <f t="shared" si="29"/>
        <v>-8811.1000000000058</v>
      </c>
      <c r="I133" s="32">
        <f t="shared" si="26"/>
        <v>-1.0597249090271481</v>
      </c>
      <c r="L133" s="85">
        <v>831451.62720472412</v>
      </c>
      <c r="M133" s="74">
        <v>11285.966666666665</v>
      </c>
      <c r="O133" s="186">
        <v>187998.6</v>
      </c>
      <c r="P133" s="186">
        <v>196809.7</v>
      </c>
      <c r="Q133" s="172">
        <v>-8811.1</v>
      </c>
      <c r="S133" s="75"/>
      <c r="T133" s="75"/>
      <c r="U133" s="75"/>
    </row>
    <row r="134" spans="1:21" x14ac:dyDescent="0.3">
      <c r="A134" s="29">
        <v>2005</v>
      </c>
      <c r="B134" s="81">
        <v>214233</v>
      </c>
      <c r="C134" s="32">
        <f t="shared" si="24"/>
        <v>23.048032716818977</v>
      </c>
      <c r="D134" s="22">
        <f t="shared" si="27"/>
        <v>13.954572002131926</v>
      </c>
      <c r="E134" s="81">
        <v>221819.5</v>
      </c>
      <c r="F134" s="32">
        <f t="shared" si="25"/>
        <v>23.864218366117392</v>
      </c>
      <c r="G134" s="22">
        <f t="shared" si="28"/>
        <v>12.707605367011876</v>
      </c>
      <c r="H134" s="86">
        <f t="shared" si="29"/>
        <v>-7586.5</v>
      </c>
      <c r="I134" s="32">
        <f t="shared" si="26"/>
        <v>-0.8161856492984142</v>
      </c>
      <c r="L134" s="85">
        <v>929506.66389702971</v>
      </c>
      <c r="M134" s="74">
        <v>10897.891666666668</v>
      </c>
      <c r="O134" s="186">
        <v>214233</v>
      </c>
      <c r="P134" s="186">
        <v>221819.5</v>
      </c>
      <c r="Q134" s="172">
        <v>-7586.6</v>
      </c>
      <c r="S134" s="75"/>
      <c r="T134" s="75"/>
      <c r="U134" s="75"/>
    </row>
    <row r="135" spans="1:21" x14ac:dyDescent="0.3">
      <c r="A135" s="29">
        <v>2006</v>
      </c>
      <c r="B135" s="81">
        <v>249925.1</v>
      </c>
      <c r="C135" s="32">
        <f t="shared" si="24"/>
        <v>24.417900912257785</v>
      </c>
      <c r="D135" s="22">
        <f t="shared" si="27"/>
        <v>16.660411794634822</v>
      </c>
      <c r="E135" s="81">
        <v>256058.4</v>
      </c>
      <c r="F135" s="32">
        <f t="shared" si="25"/>
        <v>25.017129687859558</v>
      </c>
      <c r="G135" s="22">
        <f t="shared" si="28"/>
        <v>15.435477944905651</v>
      </c>
      <c r="H135" s="86">
        <f t="shared" si="29"/>
        <v>-6133.2999999999884</v>
      </c>
      <c r="I135" s="32">
        <f t="shared" si="26"/>
        <v>-0.59922877560177179</v>
      </c>
      <c r="L135" s="85">
        <v>1023532.2884553833</v>
      </c>
      <c r="M135" s="74">
        <v>10899.241666666667</v>
      </c>
      <c r="O135" s="186">
        <v>249925.1</v>
      </c>
      <c r="P135" s="186">
        <v>256058.4</v>
      </c>
      <c r="Q135" s="172">
        <v>-6133.2</v>
      </c>
      <c r="S135" s="75"/>
      <c r="T135" s="75"/>
      <c r="U135" s="75"/>
    </row>
    <row r="136" spans="1:21" x14ac:dyDescent="0.3">
      <c r="A136" s="29">
        <v>2007</v>
      </c>
      <c r="B136" s="81">
        <v>271875.3</v>
      </c>
      <c r="C136" s="32">
        <f t="shared" si="24"/>
        <v>24.663121669421315</v>
      </c>
      <c r="D136" s="22">
        <f t="shared" si="27"/>
        <v>8.7827113003055679</v>
      </c>
      <c r="E136" s="81">
        <v>281949</v>
      </c>
      <c r="F136" s="32">
        <f t="shared" si="25"/>
        <v>25.576955654197608</v>
      </c>
      <c r="G136" s="22">
        <f t="shared" si="28"/>
        <v>10.111209005445643</v>
      </c>
      <c r="H136" s="86">
        <f t="shared" si="29"/>
        <v>-10073.700000000012</v>
      </c>
      <c r="I136" s="32">
        <f t="shared" si="26"/>
        <v>-0.91383398477629196</v>
      </c>
      <c r="L136" s="85">
        <v>1102355.5884131482</v>
      </c>
      <c r="M136" s="74">
        <v>10928.191666666668</v>
      </c>
      <c r="O136" s="186">
        <v>271875.3</v>
      </c>
      <c r="P136" s="186">
        <v>281949</v>
      </c>
      <c r="Q136" s="172">
        <v>-10073.700000000001</v>
      </c>
      <c r="S136" s="75"/>
      <c r="T136" s="75"/>
      <c r="U136" s="75"/>
    </row>
    <row r="137" spans="1:21" x14ac:dyDescent="0.3">
      <c r="A137" s="29">
        <v>2008</v>
      </c>
      <c r="B137" s="81">
        <v>291342.59999999998</v>
      </c>
      <c r="C137" s="32">
        <f t="shared" si="24"/>
        <v>25.082150875789871</v>
      </c>
      <c r="D137" s="22">
        <f t="shared" si="27"/>
        <v>7.160378305789461</v>
      </c>
      <c r="E137" s="81">
        <v>308603.3</v>
      </c>
      <c r="F137" s="32">
        <f t="shared" si="25"/>
        <v>26.568152173306082</v>
      </c>
      <c r="G137" s="22">
        <f t="shared" si="28"/>
        <v>9.4535891242742522</v>
      </c>
      <c r="H137" s="86">
        <f t="shared" si="29"/>
        <v>-17260.700000000012</v>
      </c>
      <c r="I137" s="32">
        <f t="shared" si="26"/>
        <v>-1.4860012975162114</v>
      </c>
      <c r="L137" s="85">
        <v>1161553.4945259164</v>
      </c>
      <c r="M137" s="74">
        <v>11129.716666666667</v>
      </c>
      <c r="O137" s="186">
        <v>291342.59999999998</v>
      </c>
      <c r="P137" s="186">
        <v>308603.3</v>
      </c>
      <c r="Q137" s="172">
        <v>-17260.7</v>
      </c>
      <c r="S137" s="75"/>
      <c r="T137" s="75"/>
      <c r="U137" s="75"/>
    </row>
    <row r="138" spans="1:21" x14ac:dyDescent="0.3">
      <c r="A138" s="29">
        <v>2009</v>
      </c>
      <c r="B138" s="81">
        <v>229703.55000000002</v>
      </c>
      <c r="C138" s="32">
        <f t="shared" si="24"/>
        <v>24.347513290323676</v>
      </c>
      <c r="D138" s="22">
        <f t="shared" si="27"/>
        <v>-21.156895695995015</v>
      </c>
      <c r="E138" s="81">
        <v>234384.97200000001</v>
      </c>
      <c r="F138" s="32">
        <f t="shared" si="25"/>
        <v>24.84372235789191</v>
      </c>
      <c r="G138" s="22">
        <f t="shared" si="28"/>
        <v>-24.049751898310866</v>
      </c>
      <c r="H138" s="86">
        <f t="shared" si="29"/>
        <v>-4681.4219999999914</v>
      </c>
      <c r="I138" s="32">
        <f t="shared" si="26"/>
        <v>-0.49620906756823491</v>
      </c>
      <c r="L138" s="85">
        <v>943437.41498763277</v>
      </c>
      <c r="M138" s="74">
        <v>13513.474999999999</v>
      </c>
      <c r="O138" s="186">
        <v>229703.55000000002</v>
      </c>
      <c r="P138" s="186">
        <v>234384.97200000001</v>
      </c>
      <c r="Q138" s="172">
        <v>-4681.4219999999996</v>
      </c>
      <c r="S138" s="75"/>
      <c r="T138" s="75"/>
      <c r="U138" s="75"/>
    </row>
    <row r="139" spans="1:21" x14ac:dyDescent="0.3">
      <c r="A139" s="87">
        <v>2010</v>
      </c>
      <c r="B139" s="88">
        <v>298473.14600000001</v>
      </c>
      <c r="C139" s="89">
        <f t="shared" si="24"/>
        <v>27.000778835607665</v>
      </c>
      <c r="D139" s="33">
        <f t="shared" si="27"/>
        <v>29.938412358015356</v>
      </c>
      <c r="E139" s="88">
        <v>301481.81900000002</v>
      </c>
      <c r="F139" s="89">
        <f t="shared" si="25"/>
        <v>27.272952447707645</v>
      </c>
      <c r="G139" s="33">
        <f t="shared" si="28"/>
        <v>28.626770064422047</v>
      </c>
      <c r="H139" s="90">
        <f t="shared" si="29"/>
        <v>-3008.6730000000098</v>
      </c>
      <c r="I139" s="89">
        <f t="shared" si="26"/>
        <v>-0.27217361209997931</v>
      </c>
      <c r="L139" s="94">
        <v>1105424.209491262</v>
      </c>
      <c r="M139" s="95">
        <v>12636.008333333333</v>
      </c>
      <c r="N139" s="58"/>
      <c r="O139" s="187">
        <v>298473.14600000001</v>
      </c>
      <c r="P139" s="187">
        <v>301481.81900000002</v>
      </c>
      <c r="Q139" s="173">
        <v>-3008.6729999999998</v>
      </c>
      <c r="R139" s="58"/>
      <c r="S139" s="75"/>
      <c r="T139" s="75"/>
      <c r="U139" s="75"/>
    </row>
    <row r="140" spans="1:21" x14ac:dyDescent="0.3">
      <c r="A140" s="238" t="s">
        <v>105</v>
      </c>
      <c r="B140" s="239"/>
      <c r="C140" s="239"/>
      <c r="D140" s="239"/>
      <c r="E140" s="239"/>
      <c r="F140" s="239"/>
      <c r="G140" s="239"/>
      <c r="H140" s="239"/>
      <c r="I140" s="239"/>
      <c r="J140" s="71"/>
      <c r="K140" s="71"/>
      <c r="L140" s="76"/>
      <c r="M140" s="76"/>
    </row>
    <row r="141" spans="1:21" x14ac:dyDescent="0.3">
      <c r="A141" s="238"/>
      <c r="B141" s="239"/>
      <c r="C141" s="239"/>
      <c r="D141" s="239"/>
      <c r="E141" s="239"/>
      <c r="F141" s="239"/>
      <c r="G141" s="239"/>
      <c r="H141" s="239"/>
      <c r="I141" s="239"/>
      <c r="J141" s="71"/>
      <c r="K141" s="71"/>
      <c r="L141" s="76"/>
      <c r="M141" s="76"/>
      <c r="P141" s="72"/>
    </row>
    <row r="142" spans="1:21" x14ac:dyDescent="0.3">
      <c r="A142" s="238"/>
      <c r="B142" s="239"/>
      <c r="C142" s="239"/>
      <c r="D142" s="239"/>
      <c r="E142" s="239"/>
      <c r="F142" s="239"/>
      <c r="G142" s="239"/>
      <c r="H142" s="239"/>
      <c r="I142" s="239"/>
      <c r="J142" s="71"/>
      <c r="K142" s="71"/>
      <c r="L142" s="76"/>
      <c r="M142" s="76"/>
      <c r="P142" s="37" t="s">
        <v>45</v>
      </c>
    </row>
    <row r="143" spans="1:21" x14ac:dyDescent="0.3">
      <c r="A143" s="238"/>
      <c r="B143" s="239"/>
      <c r="C143" s="239"/>
      <c r="D143" s="239"/>
      <c r="E143" s="239"/>
      <c r="F143" s="239"/>
      <c r="G143" s="239"/>
      <c r="H143" s="239"/>
      <c r="I143" s="239"/>
      <c r="J143" s="71"/>
      <c r="K143" s="71"/>
      <c r="L143" s="76"/>
      <c r="M143" s="76"/>
      <c r="P143" s="72" t="s">
        <v>106</v>
      </c>
    </row>
    <row r="144" spans="1:21" x14ac:dyDescent="0.3">
      <c r="L144" s="76"/>
      <c r="M144" s="76"/>
      <c r="P144" s="72" t="s">
        <v>124</v>
      </c>
    </row>
    <row r="145" spans="16:16" x14ac:dyDescent="0.3">
      <c r="P145" s="72" t="s">
        <v>89</v>
      </c>
    </row>
    <row r="146" spans="16:16" x14ac:dyDescent="0.3">
      <c r="P146" s="72" t="s">
        <v>90</v>
      </c>
    </row>
    <row r="147" spans="16:16" x14ac:dyDescent="0.3">
      <c r="P147" s="72" t="s">
        <v>91</v>
      </c>
    </row>
    <row r="148" spans="16:16" x14ac:dyDescent="0.3">
      <c r="P148" s="72" t="s">
        <v>92</v>
      </c>
    </row>
    <row r="149" spans="16:16" x14ac:dyDescent="0.3">
      <c r="P149" s="72" t="s">
        <v>93</v>
      </c>
    </row>
    <row r="150" spans="16:16" x14ac:dyDescent="0.3">
      <c r="P150" s="72" t="s">
        <v>94</v>
      </c>
    </row>
    <row r="151" spans="16:16" x14ac:dyDescent="0.3">
      <c r="P151" s="73" t="s">
        <v>95</v>
      </c>
    </row>
  </sheetData>
  <mergeCells count="23">
    <mergeCell ref="L1:M1"/>
    <mergeCell ref="J120:J122"/>
    <mergeCell ref="J2:J4"/>
    <mergeCell ref="A1:J1"/>
    <mergeCell ref="O1:Q1"/>
    <mergeCell ref="J59:J60"/>
    <mergeCell ref="J68:J69"/>
    <mergeCell ref="J79:J81"/>
    <mergeCell ref="L2:L4"/>
    <mergeCell ref="I2:I4"/>
    <mergeCell ref="C2:C4"/>
    <mergeCell ref="D2:D4"/>
    <mergeCell ref="G2:G4"/>
    <mergeCell ref="F2:F4"/>
    <mergeCell ref="M2:M4"/>
    <mergeCell ref="P2:P4"/>
    <mergeCell ref="O2:O4"/>
    <mergeCell ref="Q2:Q4"/>
    <mergeCell ref="A140:I143"/>
    <mergeCell ref="B2:B4"/>
    <mergeCell ref="E2:E4"/>
    <mergeCell ref="H2:H4"/>
    <mergeCell ref="A2:A4"/>
  </mergeCells>
  <hyperlinks>
    <hyperlink ref="P151" r:id="rId1" display="http://www.inegi.org.mx/sistemas/bie/?idserPadre=11000090"/>
  </hyperlinks>
  <pageMargins left="0.7" right="0.7" top="0.75" bottom="0.75" header="0.3" footer="0.3"/>
  <pageSetup orientation="portrait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9"/>
  <sheetViews>
    <sheetView workbookViewId="0">
      <selection activeCell="D21" sqref="D21"/>
    </sheetView>
  </sheetViews>
  <sheetFormatPr baseColWidth="10" defaultRowHeight="15.6" x14ac:dyDescent="0.3"/>
  <cols>
    <col min="2" max="2" width="12.09765625" customWidth="1"/>
    <col min="3" max="3" width="11.5" customWidth="1"/>
    <col min="4" max="6" width="12.09765625" customWidth="1"/>
    <col min="7" max="7" width="12.69921875" customWidth="1"/>
    <col min="8" max="8" width="3.19921875" customWidth="1"/>
    <col min="9" max="9" width="12.59765625" customWidth="1"/>
    <col min="11" max="11" width="12" customWidth="1"/>
    <col min="12" max="12" width="12.19921875" customWidth="1"/>
    <col min="14" max="14" width="12.69921875" customWidth="1"/>
    <col min="15" max="15" width="15" customWidth="1"/>
    <col min="17" max="17" width="12.796875" customWidth="1"/>
    <col min="18" max="18" width="12.09765625" customWidth="1"/>
    <col min="19" max="19" width="12.59765625" customWidth="1"/>
    <col min="20" max="20" width="13.09765625" customWidth="1"/>
    <col min="21" max="21" width="4.296875" customWidth="1"/>
    <col min="22" max="22" width="12" customWidth="1"/>
    <col min="23" max="23" width="12.69921875" customWidth="1"/>
    <col min="24" max="24" width="13.09765625" customWidth="1"/>
    <col min="25" max="25" width="13.59765625" customWidth="1"/>
  </cols>
  <sheetData>
    <row r="1" spans="1:28" x14ac:dyDescent="0.3">
      <c r="A1" s="248" t="s">
        <v>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35"/>
      <c r="P1" s="249" t="s">
        <v>9</v>
      </c>
      <c r="Q1" s="249"/>
      <c r="R1" s="249"/>
      <c r="S1" s="249"/>
      <c r="T1" s="249"/>
      <c r="U1" s="249"/>
      <c r="V1" s="249"/>
      <c r="W1" s="249"/>
      <c r="X1" s="249"/>
      <c r="Y1" s="249"/>
      <c r="Z1" s="36" t="s">
        <v>10</v>
      </c>
      <c r="AA1" s="36"/>
      <c r="AB1" s="37"/>
    </row>
    <row r="2" spans="1:28" ht="15.75" customHeight="1" x14ac:dyDescent="0.3">
      <c r="A2" s="38"/>
      <c r="B2" s="245" t="s">
        <v>11</v>
      </c>
      <c r="C2" s="245" t="s">
        <v>12</v>
      </c>
      <c r="D2" s="245" t="s">
        <v>13</v>
      </c>
      <c r="E2" s="245" t="s">
        <v>14</v>
      </c>
      <c r="F2" s="245" t="s">
        <v>15</v>
      </c>
      <c r="G2" s="245" t="s">
        <v>16</v>
      </c>
      <c r="H2" s="98"/>
      <c r="I2" s="245" t="s">
        <v>17</v>
      </c>
      <c r="J2" s="245" t="s">
        <v>12</v>
      </c>
      <c r="K2" s="245" t="s">
        <v>18</v>
      </c>
      <c r="L2" s="245" t="s">
        <v>19</v>
      </c>
      <c r="M2" s="245" t="s">
        <v>15</v>
      </c>
      <c r="N2" s="245" t="s">
        <v>20</v>
      </c>
      <c r="O2" s="245" t="s">
        <v>21</v>
      </c>
      <c r="P2" s="38"/>
      <c r="Q2" s="245" t="s">
        <v>22</v>
      </c>
      <c r="R2" s="245" t="s">
        <v>23</v>
      </c>
      <c r="S2" s="245" t="s">
        <v>24</v>
      </c>
      <c r="T2" s="245" t="s">
        <v>25</v>
      </c>
      <c r="U2" s="39"/>
      <c r="V2" s="245" t="s">
        <v>26</v>
      </c>
      <c r="W2" s="245" t="s">
        <v>26</v>
      </c>
      <c r="X2" s="245" t="s">
        <v>27</v>
      </c>
      <c r="Y2" s="245" t="s">
        <v>28</v>
      </c>
      <c r="Z2" s="245" t="s">
        <v>29</v>
      </c>
      <c r="AA2" s="245" t="s">
        <v>30</v>
      </c>
      <c r="AB2" s="37"/>
    </row>
    <row r="3" spans="1:28" x14ac:dyDescent="0.3">
      <c r="A3" s="40"/>
      <c r="B3" s="246"/>
      <c r="C3" s="246"/>
      <c r="D3" s="246"/>
      <c r="E3" s="246"/>
      <c r="F3" s="246"/>
      <c r="G3" s="246"/>
      <c r="H3" s="41"/>
      <c r="I3" s="246"/>
      <c r="J3" s="246"/>
      <c r="K3" s="246"/>
      <c r="L3" s="246"/>
      <c r="M3" s="246"/>
      <c r="N3" s="246"/>
      <c r="O3" s="246"/>
      <c r="P3" s="38"/>
      <c r="Q3" s="246"/>
      <c r="R3" s="246"/>
      <c r="S3" s="246"/>
      <c r="T3" s="246"/>
      <c r="U3" s="39"/>
      <c r="V3" s="246"/>
      <c r="W3" s="246"/>
      <c r="X3" s="246"/>
      <c r="Y3" s="246"/>
      <c r="Z3" s="246"/>
      <c r="AA3" s="246"/>
      <c r="AB3" s="37"/>
    </row>
    <row r="4" spans="1:28" x14ac:dyDescent="0.3">
      <c r="A4" s="42"/>
      <c r="B4" s="247"/>
      <c r="C4" s="247"/>
      <c r="D4" s="247"/>
      <c r="E4" s="247"/>
      <c r="F4" s="247"/>
      <c r="G4" s="247"/>
      <c r="H4" s="99"/>
      <c r="I4" s="247"/>
      <c r="J4" s="247"/>
      <c r="K4" s="247"/>
      <c r="L4" s="247"/>
      <c r="M4" s="247"/>
      <c r="N4" s="247"/>
      <c r="O4" s="247"/>
      <c r="P4" s="43"/>
      <c r="Q4" s="247"/>
      <c r="R4" s="247"/>
      <c r="S4" s="247"/>
      <c r="T4" s="247"/>
      <c r="U4" s="39"/>
      <c r="V4" s="247"/>
      <c r="W4" s="247"/>
      <c r="X4" s="247"/>
      <c r="Y4" s="247"/>
      <c r="Z4" s="247"/>
      <c r="AA4" s="247"/>
      <c r="AB4" s="37"/>
    </row>
    <row r="5" spans="1:28" x14ac:dyDescent="0.3">
      <c r="A5" s="44"/>
      <c r="B5" s="37"/>
      <c r="C5" s="45"/>
      <c r="D5" s="45"/>
      <c r="E5" s="46"/>
      <c r="F5" s="46"/>
      <c r="G5" s="45"/>
      <c r="H5" s="45"/>
      <c r="I5" s="45"/>
      <c r="J5" s="45"/>
      <c r="K5" s="45"/>
      <c r="L5" s="45"/>
      <c r="M5" s="45"/>
      <c r="N5" s="45"/>
      <c r="O5" s="45"/>
      <c r="P5" s="37"/>
      <c r="Q5" s="37"/>
      <c r="R5" s="37"/>
      <c r="S5" s="39"/>
      <c r="T5" s="39"/>
      <c r="U5" s="39"/>
      <c r="V5" s="37"/>
      <c r="W5" s="37"/>
      <c r="X5" s="39"/>
      <c r="Y5" s="39"/>
      <c r="Z5" s="37"/>
      <c r="AA5" s="37"/>
      <c r="AB5" s="37"/>
    </row>
    <row r="6" spans="1:28" x14ac:dyDescent="0.3">
      <c r="A6" s="44">
        <v>11689</v>
      </c>
      <c r="B6" s="47">
        <v>23.337</v>
      </c>
      <c r="C6" s="48">
        <v>2.5499999999999998</v>
      </c>
      <c r="D6" s="49">
        <f t="shared" ref="D6:D18" si="0">B6/C6</f>
        <v>9.1517647058823535</v>
      </c>
      <c r="E6" s="50">
        <f t="shared" ref="E6:E17" si="1">D6/Q$6</f>
        <v>9.3371795194485019E-2</v>
      </c>
      <c r="F6" s="50">
        <f t="shared" ref="F6:F17" si="2">E6*T$6</f>
        <v>-0.14138646961454857</v>
      </c>
      <c r="G6" s="49">
        <f>D6+F6</f>
        <v>9.0103782362678047</v>
      </c>
      <c r="H6" s="49"/>
      <c r="I6" s="47">
        <v>11.792</v>
      </c>
      <c r="J6" s="48">
        <v>2.5499999999999998</v>
      </c>
      <c r="K6" s="49">
        <f t="shared" ref="K6:K41" si="3">I6/J6</f>
        <v>4.6243137254901967</v>
      </c>
      <c r="L6" s="50">
        <f t="shared" ref="L6:L17" si="4">K6/V$6</f>
        <v>8.0554655025951688E-2</v>
      </c>
      <c r="M6" s="50">
        <f t="shared" ref="M6:M17" si="5">L6*Y$6</f>
        <v>-8.5319925031648747E-3</v>
      </c>
      <c r="N6" s="49">
        <f>K6+M6</f>
        <v>4.6157817329870321</v>
      </c>
      <c r="O6" s="49">
        <f>G6-N6</f>
        <v>4.3945965032807726</v>
      </c>
      <c r="P6" s="51">
        <v>1932</v>
      </c>
      <c r="Q6" s="49">
        <f>SUM(D6:D17)</f>
        <v>98.014231030045565</v>
      </c>
      <c r="R6" s="52">
        <f>SUM(G6:G17)</f>
        <v>96.5</v>
      </c>
      <c r="S6" s="53">
        <f>BCA!B61</f>
        <v>96.5</v>
      </c>
      <c r="T6" s="54">
        <f t="shared" ref="T6:T27" si="6">S6-Q6</f>
        <v>-1.5142310300455648</v>
      </c>
      <c r="U6" s="39"/>
      <c r="V6" s="49">
        <f>SUM(K6:K17)</f>
        <v>57.405915573723405</v>
      </c>
      <c r="W6" s="52">
        <f>SUM(N6:N17)</f>
        <v>57.300000000000004</v>
      </c>
      <c r="X6" s="53">
        <f>BCA!E61</f>
        <v>57.3</v>
      </c>
      <c r="Y6" s="54">
        <f t="shared" ref="Y6:Y27" si="7">X6-V6</f>
        <v>-0.10591557372340787</v>
      </c>
      <c r="Z6" s="52">
        <f>SUM(O6:O17)</f>
        <v>39.200000000000017</v>
      </c>
      <c r="AA6" s="52">
        <v>39.200000000000003</v>
      </c>
      <c r="AB6" s="37"/>
    </row>
    <row r="7" spans="1:28" x14ac:dyDescent="0.3">
      <c r="A7" s="44">
        <v>11720</v>
      </c>
      <c r="B7" s="47">
        <v>26.914999999999999</v>
      </c>
      <c r="C7" s="48">
        <v>2.67</v>
      </c>
      <c r="D7" s="49">
        <f t="shared" si="0"/>
        <v>10.080524344569289</v>
      </c>
      <c r="E7" s="50">
        <f t="shared" si="1"/>
        <v>0.10284755834567713</v>
      </c>
      <c r="F7" s="50">
        <f t="shared" si="2"/>
        <v>-0.155734964211446</v>
      </c>
      <c r="G7" s="49">
        <f t="shared" ref="G7:G70" si="8">D7+F7</f>
        <v>9.9247893803578435</v>
      </c>
      <c r="H7" s="49"/>
      <c r="I7" s="47">
        <v>12.71</v>
      </c>
      <c r="J7" s="48">
        <v>2.67</v>
      </c>
      <c r="K7" s="49">
        <f t="shared" si="3"/>
        <v>4.7602996254681651</v>
      </c>
      <c r="L7" s="50">
        <f t="shared" si="4"/>
        <v>8.2923503229467038E-2</v>
      </c>
      <c r="M7" s="50">
        <f t="shared" si="5"/>
        <v>-8.7828904197038669E-3</v>
      </c>
      <c r="N7" s="49">
        <f t="shared" ref="N7:N70" si="9">K7+M7</f>
        <v>4.7515167350484608</v>
      </c>
      <c r="O7" s="49">
        <f t="shared" ref="O7:O70" si="10">G7-N7</f>
        <v>5.1732726453093827</v>
      </c>
      <c r="P7" s="51">
        <v>1933</v>
      </c>
      <c r="Q7" s="49">
        <f>SUM(D18:D29)</f>
        <v>109.37586758488052</v>
      </c>
      <c r="R7" s="52">
        <f>SUM(G18:G29)</f>
        <v>104.30000000000001</v>
      </c>
      <c r="S7" s="53">
        <f>BCA!B62</f>
        <v>104.3</v>
      </c>
      <c r="T7" s="54">
        <f t="shared" si="6"/>
        <v>-5.0758675848805268</v>
      </c>
      <c r="U7" s="39"/>
      <c r="V7" s="49">
        <f>SUM(K18:K29)</f>
        <v>69.207373590263913</v>
      </c>
      <c r="W7" s="52">
        <f>SUM(N18:N29)</f>
        <v>69.7</v>
      </c>
      <c r="X7" s="53">
        <f>BCA!E62</f>
        <v>69.7</v>
      </c>
      <c r="Y7" s="54">
        <f t="shared" si="7"/>
        <v>0.49262640973608995</v>
      </c>
      <c r="Z7" s="52">
        <f>SUM(O18:O29)</f>
        <v>34.6</v>
      </c>
      <c r="AA7" s="52">
        <v>34.599999999999994</v>
      </c>
      <c r="AB7" s="37"/>
    </row>
    <row r="8" spans="1:28" x14ac:dyDescent="0.3">
      <c r="A8" s="44">
        <v>11749</v>
      </c>
      <c r="B8" s="49">
        <v>33.203000000000003</v>
      </c>
      <c r="C8" s="48">
        <v>2.96</v>
      </c>
      <c r="D8" s="49">
        <f t="shared" si="0"/>
        <v>11.217229729729731</v>
      </c>
      <c r="E8" s="50">
        <f t="shared" si="1"/>
        <v>0.11444490878361499</v>
      </c>
      <c r="F8" s="50">
        <f t="shared" si="2"/>
        <v>-0.17329603211088404</v>
      </c>
      <c r="G8" s="49">
        <f t="shared" si="8"/>
        <v>11.043933697618847</v>
      </c>
      <c r="H8" s="49"/>
      <c r="I8" s="49">
        <v>14.613</v>
      </c>
      <c r="J8" s="48">
        <v>2.96</v>
      </c>
      <c r="K8" s="49">
        <f t="shared" si="3"/>
        <v>4.9368243243243244</v>
      </c>
      <c r="L8" s="50">
        <f t="shared" si="4"/>
        <v>8.599852950667114E-2</v>
      </c>
      <c r="M8" s="50">
        <f t="shared" si="5"/>
        <v>-9.1085835920684949E-3</v>
      </c>
      <c r="N8" s="49">
        <f t="shared" si="9"/>
        <v>4.927715740732256</v>
      </c>
      <c r="O8" s="49">
        <f t="shared" si="10"/>
        <v>6.1162179568865911</v>
      </c>
      <c r="P8" s="51">
        <v>1934</v>
      </c>
      <c r="Q8" s="49">
        <f>SUM(D30:D41)</f>
        <v>178.16694444444445</v>
      </c>
      <c r="R8" s="52">
        <f>SUM(G30:G41)</f>
        <v>178.9</v>
      </c>
      <c r="S8" s="53">
        <f>BCA!B63</f>
        <v>178.9</v>
      </c>
      <c r="T8" s="54">
        <f t="shared" si="6"/>
        <v>0.73305555555555202</v>
      </c>
      <c r="U8" s="39"/>
      <c r="V8" s="49">
        <f>SUM(K30:K41)</f>
        <v>92.770555555555546</v>
      </c>
      <c r="W8" s="52">
        <f>SUM(N30:N41)</f>
        <v>92.8</v>
      </c>
      <c r="X8" s="53">
        <f>BCA!E63</f>
        <v>92.8</v>
      </c>
      <c r="Y8" s="54">
        <f t="shared" si="7"/>
        <v>2.9444444444450824E-2</v>
      </c>
      <c r="Z8" s="52">
        <f>SUM(O30:O41)</f>
        <v>86.09999999999998</v>
      </c>
      <c r="AA8" s="52">
        <v>86.100000000000009</v>
      </c>
      <c r="AB8" s="37"/>
    </row>
    <row r="9" spans="1:28" x14ac:dyDescent="0.3">
      <c r="A9" s="44">
        <v>11780</v>
      </c>
      <c r="B9" s="49">
        <v>35.921999999999997</v>
      </c>
      <c r="C9" s="48">
        <v>2.97</v>
      </c>
      <c r="D9" s="49">
        <f t="shared" si="0"/>
        <v>12.094949494949493</v>
      </c>
      <c r="E9" s="50">
        <f t="shared" si="1"/>
        <v>0.12339993251838982</v>
      </c>
      <c r="F9" s="50">
        <f t="shared" si="2"/>
        <v>-0.18685600692487461</v>
      </c>
      <c r="G9" s="49">
        <f t="shared" si="8"/>
        <v>11.908093488024617</v>
      </c>
      <c r="H9" s="49"/>
      <c r="I9" s="49">
        <v>17.108000000000001</v>
      </c>
      <c r="J9" s="48">
        <v>2.97</v>
      </c>
      <c r="K9" s="49">
        <f t="shared" si="3"/>
        <v>5.7602693602693602</v>
      </c>
      <c r="L9" s="50">
        <f t="shared" si="4"/>
        <v>0.10034278353894989</v>
      </c>
      <c r="M9" s="50">
        <f t="shared" si="5"/>
        <v>-1.0627863487531605E-2</v>
      </c>
      <c r="N9" s="49">
        <f t="shared" si="9"/>
        <v>5.7496414967818286</v>
      </c>
      <c r="O9" s="49">
        <f t="shared" si="10"/>
        <v>6.1584519912427886</v>
      </c>
      <c r="P9" s="51">
        <v>1935</v>
      </c>
      <c r="Q9" s="49">
        <f>SUM(D42:D53)</f>
        <v>196.01638888888891</v>
      </c>
      <c r="R9" s="52">
        <f>SUM(G42:G53)</f>
        <v>208.29999999999995</v>
      </c>
      <c r="S9" s="53">
        <f>BCA!B64</f>
        <v>208.3</v>
      </c>
      <c r="T9" s="54">
        <f t="shared" si="6"/>
        <v>12.283611111111099</v>
      </c>
      <c r="U9" s="39"/>
      <c r="V9" s="49">
        <f>SUM(K42:K53)</f>
        <v>104.45444444444443</v>
      </c>
      <c r="W9" s="52">
        <f>SUM(N42:N53)</f>
        <v>112.8</v>
      </c>
      <c r="X9" s="53">
        <f>BCA!E64</f>
        <v>112.8</v>
      </c>
      <c r="Y9" s="54">
        <f t="shared" si="7"/>
        <v>8.3455555555555634</v>
      </c>
      <c r="Z9" s="52">
        <f>SUM(O42:O53)</f>
        <v>95.499999999999972</v>
      </c>
      <c r="AA9" s="52">
        <v>95.500000000000014</v>
      </c>
      <c r="AB9" s="37"/>
    </row>
    <row r="10" spans="1:28" x14ac:dyDescent="0.3">
      <c r="A10" s="44">
        <v>11810</v>
      </c>
      <c r="B10" s="49">
        <v>27.143000000000001</v>
      </c>
      <c r="C10" s="48">
        <v>3.3</v>
      </c>
      <c r="D10" s="49">
        <f t="shared" si="0"/>
        <v>8.2251515151515164</v>
      </c>
      <c r="E10" s="50">
        <f t="shared" si="1"/>
        <v>8.3917931393352005E-2</v>
      </c>
      <c r="F10" s="50">
        <f t="shared" si="2"/>
        <v>-0.12707113569304845</v>
      </c>
      <c r="G10" s="49">
        <f t="shared" si="8"/>
        <v>8.0980803794584677</v>
      </c>
      <c r="H10" s="49"/>
      <c r="I10" s="49">
        <v>15.837999999999999</v>
      </c>
      <c r="J10" s="48">
        <v>3.3</v>
      </c>
      <c r="K10" s="49">
        <f t="shared" si="3"/>
        <v>4.7993939393939398</v>
      </c>
      <c r="L10" s="50">
        <f t="shared" si="4"/>
        <v>8.3604518653314225E-2</v>
      </c>
      <c r="M10" s="50">
        <f t="shared" si="5"/>
        <v>-8.8550205590351323E-3</v>
      </c>
      <c r="N10" s="49">
        <f t="shared" si="9"/>
        <v>4.7905389188349048</v>
      </c>
      <c r="O10" s="49">
        <f t="shared" si="10"/>
        <v>3.3075414606235629</v>
      </c>
      <c r="P10" s="51">
        <v>1936</v>
      </c>
      <c r="Q10" s="49">
        <f>SUM(D54:D65)</f>
        <v>197.12277777777777</v>
      </c>
      <c r="R10" s="52">
        <f>SUM(G54:G65)</f>
        <v>215.2</v>
      </c>
      <c r="S10" s="53">
        <f>BCA!B65</f>
        <v>215.2</v>
      </c>
      <c r="T10" s="54">
        <f t="shared" si="6"/>
        <v>18.077222222222218</v>
      </c>
      <c r="U10" s="37"/>
      <c r="V10" s="49">
        <f>SUM(K54:K65)</f>
        <v>128.93300000000002</v>
      </c>
      <c r="W10" s="52">
        <f>SUM(N54:N65)</f>
        <v>128.89999999999998</v>
      </c>
      <c r="X10" s="53">
        <f>BCA!E65</f>
        <v>128.9</v>
      </c>
      <c r="Y10" s="54">
        <f t="shared" si="7"/>
        <v>-3.3000000000015461E-2</v>
      </c>
      <c r="Z10" s="52">
        <f>SUM(O54:O65)</f>
        <v>86.300000000000011</v>
      </c>
      <c r="AA10" s="52">
        <v>86.299999999999983</v>
      </c>
      <c r="AB10" s="37"/>
    </row>
    <row r="11" spans="1:28" x14ac:dyDescent="0.3">
      <c r="A11" s="44">
        <v>11841</v>
      </c>
      <c r="B11" s="49">
        <v>23.009</v>
      </c>
      <c r="C11" s="48">
        <v>3.71</v>
      </c>
      <c r="D11" s="49">
        <f t="shared" si="0"/>
        <v>6.2018867924528305</v>
      </c>
      <c r="E11" s="50">
        <f t="shared" si="1"/>
        <v>6.3275370599517183E-2</v>
      </c>
      <c r="F11" s="50">
        <f t="shared" si="2"/>
        <v>-9.5813529599421757E-2</v>
      </c>
      <c r="G11" s="49">
        <f t="shared" si="8"/>
        <v>6.1060732628534087</v>
      </c>
      <c r="H11" s="49"/>
      <c r="I11" s="49">
        <v>16.483000000000001</v>
      </c>
      <c r="J11" s="48">
        <v>3.71</v>
      </c>
      <c r="K11" s="49">
        <f t="shared" si="3"/>
        <v>4.4428571428571431</v>
      </c>
      <c r="L11" s="50">
        <f t="shared" si="4"/>
        <v>7.7393716282626215E-2</v>
      </c>
      <c r="M11" s="50">
        <f t="shared" si="5"/>
        <v>-8.1971998626610091E-3</v>
      </c>
      <c r="N11" s="49">
        <f t="shared" si="9"/>
        <v>4.4346599429944824</v>
      </c>
      <c r="O11" s="49">
        <f t="shared" si="10"/>
        <v>1.6714133198589263</v>
      </c>
      <c r="P11" s="51">
        <v>1937</v>
      </c>
      <c r="Q11" s="49">
        <f>SUM(D66:D77)</f>
        <v>234.05811111111115</v>
      </c>
      <c r="R11" s="52">
        <f>SUM(G66:G77)</f>
        <v>247.90000000000003</v>
      </c>
      <c r="S11" s="53">
        <f>BCA!B66</f>
        <v>247.9</v>
      </c>
      <c r="T11" s="54">
        <f t="shared" si="6"/>
        <v>13.84188888888886</v>
      </c>
      <c r="U11" s="37"/>
      <c r="V11" s="49">
        <f>SUM(K66:K77)</f>
        <v>169.376</v>
      </c>
      <c r="W11" s="52">
        <f>SUM(N66:N77)</f>
        <v>170.6</v>
      </c>
      <c r="X11" s="53">
        <f>BCA!E66</f>
        <v>170.6</v>
      </c>
      <c r="Y11" s="54">
        <f t="shared" si="7"/>
        <v>1.2239999999999895</v>
      </c>
      <c r="Z11" s="52">
        <f>SUM(O66:O77)</f>
        <v>77.300000000000026</v>
      </c>
      <c r="AA11" s="52">
        <v>77.300000000000011</v>
      </c>
      <c r="AB11" s="37"/>
    </row>
    <row r="12" spans="1:28" x14ac:dyDescent="0.3">
      <c r="A12" s="44">
        <v>11871</v>
      </c>
      <c r="B12" s="49">
        <v>20.975999999999999</v>
      </c>
      <c r="C12" s="48">
        <v>3.59</v>
      </c>
      <c r="D12" s="49">
        <f t="shared" si="0"/>
        <v>5.8428969359331475</v>
      </c>
      <c r="E12" s="50">
        <f t="shared" si="1"/>
        <v>5.9612740665608538E-2</v>
      </c>
      <c r="F12" s="50">
        <f t="shared" si="2"/>
        <v>-9.026746170192354E-2</v>
      </c>
      <c r="G12" s="49">
        <f t="shared" si="8"/>
        <v>5.7526294742312238</v>
      </c>
      <c r="H12" s="49"/>
      <c r="I12" s="49">
        <v>15.945</v>
      </c>
      <c r="J12" s="48">
        <v>3.59</v>
      </c>
      <c r="K12" s="49">
        <f t="shared" si="3"/>
        <v>4.4415041782729805</v>
      </c>
      <c r="L12" s="50">
        <f t="shared" si="4"/>
        <v>7.7370147899984101E-2</v>
      </c>
      <c r="M12" s="50">
        <f t="shared" si="5"/>
        <v>-8.1947036038917363E-3</v>
      </c>
      <c r="N12" s="49">
        <f t="shared" si="9"/>
        <v>4.4333094746690884</v>
      </c>
      <c r="O12" s="49">
        <f t="shared" si="10"/>
        <v>1.3193199995621354</v>
      </c>
      <c r="P12" s="51">
        <v>1938</v>
      </c>
      <c r="Q12" s="49">
        <f>SUM(D78:D89)</f>
        <v>188.89899999999997</v>
      </c>
      <c r="R12" s="52">
        <f>SUM(G78:G89)</f>
        <v>185.40000000000003</v>
      </c>
      <c r="S12" s="53">
        <f>BCA!B67</f>
        <v>185.4</v>
      </c>
      <c r="T12" s="54">
        <f t="shared" si="6"/>
        <v>-3.4989999999999668</v>
      </c>
      <c r="U12" s="37"/>
      <c r="V12" s="49">
        <f>SUM(K78:K89)</f>
        <v>111.02400000000002</v>
      </c>
      <c r="W12" s="52">
        <f>SUM(N78:N89)</f>
        <v>109.29999999999998</v>
      </c>
      <c r="X12" s="53">
        <f>BCA!E67</f>
        <v>109.3</v>
      </c>
      <c r="Y12" s="54">
        <f t="shared" si="7"/>
        <v>-1.724000000000018</v>
      </c>
      <c r="Z12" s="52">
        <f>SUM(O78:O89)</f>
        <v>76.100000000000051</v>
      </c>
      <c r="AA12" s="52">
        <v>76.100000000000009</v>
      </c>
      <c r="AB12" s="37"/>
    </row>
    <row r="13" spans="1:28" x14ac:dyDescent="0.3">
      <c r="A13" s="44">
        <v>11902</v>
      </c>
      <c r="B13" s="49">
        <v>24.48</v>
      </c>
      <c r="C13" s="48">
        <v>3.49</v>
      </c>
      <c r="D13" s="49">
        <f t="shared" si="0"/>
        <v>7.0143266475644692</v>
      </c>
      <c r="E13" s="50">
        <f t="shared" si="1"/>
        <v>7.1564369519098475E-2</v>
      </c>
      <c r="F13" s="50">
        <f t="shared" si="2"/>
        <v>-0.1083649889714659</v>
      </c>
      <c r="G13" s="49">
        <f t="shared" si="8"/>
        <v>6.9059616585930037</v>
      </c>
      <c r="H13" s="49"/>
      <c r="I13" s="49">
        <v>15.608000000000001</v>
      </c>
      <c r="J13" s="48">
        <v>3.49</v>
      </c>
      <c r="K13" s="49">
        <f t="shared" si="3"/>
        <v>4.4722063037249287</v>
      </c>
      <c r="L13" s="50">
        <f t="shared" si="4"/>
        <v>7.7904973015916951E-2</v>
      </c>
      <c r="M13" s="50">
        <f t="shared" si="5"/>
        <v>-8.251349912887453E-3</v>
      </c>
      <c r="N13" s="49">
        <f t="shared" si="9"/>
        <v>4.4639549538120411</v>
      </c>
      <c r="O13" s="49">
        <f t="shared" si="10"/>
        <v>2.4420067047809626</v>
      </c>
      <c r="P13" s="51">
        <v>1939</v>
      </c>
      <c r="Q13" s="49">
        <f>SUM(D90:D101)</f>
        <v>174.60547504044618</v>
      </c>
      <c r="R13" s="52">
        <f>SUM(G90:G101)</f>
        <v>163.39999999999998</v>
      </c>
      <c r="S13" s="53">
        <f>BCA!B68</f>
        <v>163.39999999999998</v>
      </c>
      <c r="T13" s="54">
        <f t="shared" si="6"/>
        <v>-11.205475040446203</v>
      </c>
      <c r="U13" s="37"/>
      <c r="V13" s="49">
        <f>SUM(K90:K101)</f>
        <v>121.02814299671421</v>
      </c>
      <c r="W13" s="52">
        <f>SUM(N90:N101)</f>
        <v>128.19999999999999</v>
      </c>
      <c r="X13" s="53">
        <f>BCA!E68</f>
        <v>128.19999999999999</v>
      </c>
      <c r="Y13" s="54">
        <f t="shared" si="7"/>
        <v>7.1718570032857798</v>
      </c>
      <c r="Z13" s="52">
        <f>SUM(O90:O101)</f>
        <v>35.199999999999982</v>
      </c>
      <c r="AA13" s="52">
        <v>35.199999999999989</v>
      </c>
      <c r="AB13" s="37"/>
    </row>
    <row r="14" spans="1:28" x14ac:dyDescent="0.3">
      <c r="A14" s="44">
        <v>11933</v>
      </c>
      <c r="B14" s="49">
        <v>24.398</v>
      </c>
      <c r="C14" s="48">
        <v>3.32</v>
      </c>
      <c r="D14" s="49">
        <f t="shared" si="0"/>
        <v>7.3487951807228917</v>
      </c>
      <c r="E14" s="50">
        <f t="shared" si="1"/>
        <v>7.4976818197657141E-2</v>
      </c>
      <c r="F14" s="50">
        <f t="shared" si="2"/>
        <v>-0.11353222464897741</v>
      </c>
      <c r="G14" s="49">
        <f t="shared" si="8"/>
        <v>7.2352629560739139</v>
      </c>
      <c r="H14" s="49"/>
      <c r="I14" s="49">
        <v>14.379</v>
      </c>
      <c r="J14" s="48">
        <v>3.32</v>
      </c>
      <c r="K14" s="49">
        <f t="shared" si="3"/>
        <v>4.3310240963855424</v>
      </c>
      <c r="L14" s="50">
        <f t="shared" si="4"/>
        <v>7.5445606138333177E-2</v>
      </c>
      <c r="M14" s="50">
        <f t="shared" si="5"/>
        <v>-7.9908646590518204E-3</v>
      </c>
      <c r="N14" s="49">
        <f t="shared" si="9"/>
        <v>4.323033231726491</v>
      </c>
      <c r="O14" s="49">
        <f t="shared" si="10"/>
        <v>2.9122297243474229</v>
      </c>
      <c r="P14" s="51">
        <v>1940</v>
      </c>
      <c r="Q14" s="49">
        <f>SUM(D102:D113)</f>
        <v>177.51690854888528</v>
      </c>
      <c r="R14" s="52">
        <f>SUM(G102:G113)</f>
        <v>159.80000000000004</v>
      </c>
      <c r="S14" s="53">
        <f>BCA!B69</f>
        <v>159.80000000000001</v>
      </c>
      <c r="T14" s="54">
        <f t="shared" si="6"/>
        <v>-17.716908548885272</v>
      </c>
      <c r="U14" s="37"/>
      <c r="V14" s="49">
        <f>SUM(K102:K113)</f>
        <v>124.05695761091255</v>
      </c>
      <c r="W14" s="52">
        <f>SUM(N102:N113)</f>
        <v>132.4</v>
      </c>
      <c r="X14" s="53">
        <f>BCA!E69</f>
        <v>132.4</v>
      </c>
      <c r="Y14" s="54">
        <f t="shared" si="7"/>
        <v>8.3430423890874579</v>
      </c>
      <c r="Z14" s="52">
        <f>SUM(O102:O113)</f>
        <v>27.400000000000048</v>
      </c>
      <c r="AA14" s="52">
        <v>27.400000000000006</v>
      </c>
      <c r="AB14" s="37"/>
    </row>
    <row r="15" spans="1:28" x14ac:dyDescent="0.3">
      <c r="A15" s="44">
        <v>11963</v>
      </c>
      <c r="B15" s="49">
        <v>24.786000000000001</v>
      </c>
      <c r="C15" s="48">
        <v>3.21</v>
      </c>
      <c r="D15" s="49">
        <f t="shared" si="0"/>
        <v>7.7214953271028044</v>
      </c>
      <c r="E15" s="50">
        <f t="shared" si="1"/>
        <v>7.8779328735801998E-2</v>
      </c>
      <c r="F15" s="50">
        <f t="shared" si="2"/>
        <v>-0.11929010409791162</v>
      </c>
      <c r="G15" s="49">
        <f t="shared" si="8"/>
        <v>7.6022052230048924</v>
      </c>
      <c r="H15" s="49"/>
      <c r="I15" s="49">
        <v>15.782</v>
      </c>
      <c r="J15" s="48">
        <v>3.21</v>
      </c>
      <c r="K15" s="49">
        <f t="shared" si="3"/>
        <v>4.9165109034267918</v>
      </c>
      <c r="L15" s="50">
        <f t="shared" si="4"/>
        <v>8.5644673624493892E-2</v>
      </c>
      <c r="M15" s="50">
        <f t="shared" si="5"/>
        <v>-9.0711047432922888E-3</v>
      </c>
      <c r="N15" s="49">
        <f t="shared" si="9"/>
        <v>4.9074397986834999</v>
      </c>
      <c r="O15" s="49">
        <f t="shared" si="10"/>
        <v>2.6947654243213925</v>
      </c>
      <c r="P15" s="51">
        <v>1941</v>
      </c>
      <c r="Q15" s="49">
        <f>SUM(D114:D125)</f>
        <v>150.298</v>
      </c>
      <c r="R15" s="52">
        <f>SUM(G114:G125)</f>
        <v>176.5</v>
      </c>
      <c r="S15" s="53">
        <f>BCA!B70</f>
        <v>176.5</v>
      </c>
      <c r="T15" s="54">
        <f t="shared" si="6"/>
        <v>26.201999999999998</v>
      </c>
      <c r="U15" s="37"/>
      <c r="V15" s="49">
        <f>SUM(K114:K125)</f>
        <v>188.2396</v>
      </c>
      <c r="W15" s="52">
        <f>SUM(N114:N125)</f>
        <v>199.50000000000003</v>
      </c>
      <c r="X15" s="53">
        <f>BCA!E70</f>
        <v>199.5</v>
      </c>
      <c r="Y15" s="54">
        <f t="shared" si="7"/>
        <v>11.260400000000004</v>
      </c>
      <c r="Z15" s="52">
        <f>SUM(O114:O125)</f>
        <v>-23.000000000000011</v>
      </c>
      <c r="AA15" s="52">
        <v>-23</v>
      </c>
      <c r="AB15" s="37"/>
    </row>
    <row r="16" spans="1:28" x14ac:dyDescent="0.3">
      <c r="A16" s="44">
        <v>11994</v>
      </c>
      <c r="B16" s="49">
        <v>21.343</v>
      </c>
      <c r="C16" s="48">
        <v>3.09</v>
      </c>
      <c r="D16" s="49">
        <f t="shared" si="0"/>
        <v>6.907119741100324</v>
      </c>
      <c r="E16" s="50">
        <f t="shared" si="1"/>
        <v>7.0470580328105575E-2</v>
      </c>
      <c r="F16" s="50">
        <f t="shared" si="2"/>
        <v>-0.10670873943813602</v>
      </c>
      <c r="G16" s="49">
        <f t="shared" si="8"/>
        <v>6.8004110016621881</v>
      </c>
      <c r="H16" s="49"/>
      <c r="I16" s="49">
        <v>15.384</v>
      </c>
      <c r="J16" s="48">
        <v>3.09</v>
      </c>
      <c r="K16" s="49">
        <f t="shared" si="3"/>
        <v>4.978640776699029</v>
      </c>
      <c r="L16" s="50">
        <f t="shared" si="4"/>
        <v>8.6726964058350786E-2</v>
      </c>
      <c r="M16" s="50">
        <f t="shared" si="5"/>
        <v>-9.1857361555295978E-3</v>
      </c>
      <c r="N16" s="49">
        <f t="shared" si="9"/>
        <v>4.9694550405434992</v>
      </c>
      <c r="O16" s="49">
        <f t="shared" si="10"/>
        <v>1.830955961118689</v>
      </c>
      <c r="P16" s="51">
        <v>1942</v>
      </c>
      <c r="Q16" s="49">
        <f>SUM(D126:D137)</f>
        <v>193.78799999999998</v>
      </c>
      <c r="R16" s="52">
        <f>SUM(G126:G137)</f>
        <v>207.5</v>
      </c>
      <c r="S16" s="53">
        <f>BCA!B71</f>
        <v>207.5</v>
      </c>
      <c r="T16" s="54">
        <f t="shared" si="6"/>
        <v>13.712000000000018</v>
      </c>
      <c r="U16" s="37"/>
      <c r="V16" s="49">
        <f>SUM(K126:K137)</f>
        <v>154.96200000000005</v>
      </c>
      <c r="W16" s="52">
        <f>SUM(N126:N137)</f>
        <v>172.1999999999999</v>
      </c>
      <c r="X16" s="53">
        <f>BCA!E71</f>
        <v>172.2</v>
      </c>
      <c r="Y16" s="54">
        <f t="shared" si="7"/>
        <v>17.237999999999943</v>
      </c>
      <c r="Z16" s="52">
        <f>SUM(O126:O137)</f>
        <v>35.300000000000082</v>
      </c>
      <c r="AA16" s="52">
        <v>35.300000000000011</v>
      </c>
      <c r="AB16" s="37"/>
    </row>
    <row r="17" spans="1:28" x14ac:dyDescent="0.3">
      <c r="A17" s="44">
        <v>12024</v>
      </c>
      <c r="B17" s="49">
        <v>19.183</v>
      </c>
      <c r="C17" s="48">
        <v>3.09</v>
      </c>
      <c r="D17" s="49">
        <f t="shared" si="0"/>
        <v>6.2080906148867312</v>
      </c>
      <c r="E17" s="50">
        <f t="shared" si="1"/>
        <v>6.3338665718692275E-2</v>
      </c>
      <c r="F17" s="50">
        <f t="shared" si="2"/>
        <v>-9.5909373032927112E-2</v>
      </c>
      <c r="G17" s="49">
        <f t="shared" si="8"/>
        <v>6.1121812418538042</v>
      </c>
      <c r="H17" s="49"/>
      <c r="I17" s="49">
        <v>15.271000000000001</v>
      </c>
      <c r="J17" s="48">
        <v>3.09</v>
      </c>
      <c r="K17" s="49">
        <f t="shared" si="3"/>
        <v>4.9420711974110034</v>
      </c>
      <c r="L17" s="50">
        <f t="shared" si="4"/>
        <v>8.6089929025940898E-2</v>
      </c>
      <c r="M17" s="50">
        <f t="shared" si="5"/>
        <v>-9.1182642245899951E-3</v>
      </c>
      <c r="N17" s="49">
        <f t="shared" si="9"/>
        <v>4.9329529331864137</v>
      </c>
      <c r="O17" s="49">
        <f t="shared" si="10"/>
        <v>1.1792283086673905</v>
      </c>
      <c r="P17" s="51">
        <v>1943</v>
      </c>
      <c r="Q17" s="49">
        <f>SUM(D138:D149)</f>
        <v>222.52499999999998</v>
      </c>
      <c r="R17" s="52">
        <f>SUM(G138:G149)</f>
        <v>291.59999999999997</v>
      </c>
      <c r="S17" s="53">
        <f>BCA!B72</f>
        <v>291.59999999999997</v>
      </c>
      <c r="T17" s="54">
        <f t="shared" si="6"/>
        <v>69.074999999999989</v>
      </c>
      <c r="U17" s="37"/>
      <c r="V17" s="49">
        <f>SUM(K138:K149)</f>
        <v>177.41800000000001</v>
      </c>
      <c r="W17" s="52">
        <f>SUM(N138:N149)</f>
        <v>212.2</v>
      </c>
      <c r="X17" s="53">
        <f>BCA!E72</f>
        <v>212.2</v>
      </c>
      <c r="Y17" s="54">
        <f t="shared" si="7"/>
        <v>34.781999999999982</v>
      </c>
      <c r="Z17" s="52">
        <f>SUM(O138:O149)</f>
        <v>79.400000000000006</v>
      </c>
      <c r="AA17" s="52">
        <v>79.399999999999977</v>
      </c>
      <c r="AB17" s="37"/>
    </row>
    <row r="18" spans="1:28" x14ac:dyDescent="0.3">
      <c r="A18" s="44">
        <v>12055</v>
      </c>
      <c r="B18" s="49">
        <v>22.238</v>
      </c>
      <c r="C18" s="49">
        <v>3.3</v>
      </c>
      <c r="D18" s="49">
        <f t="shared" si="0"/>
        <v>6.7387878787878792</v>
      </c>
      <c r="E18" s="50">
        <f t="shared" ref="E18:E29" si="11">D18/Q$7</f>
        <v>6.1611286178445905E-2</v>
      </c>
      <c r="F18" s="50">
        <f t="shared" ref="F18:F29" si="12">E18*T$7</f>
        <v>-0.31273073037597121</v>
      </c>
      <c r="G18" s="49">
        <f t="shared" si="8"/>
        <v>6.4260571484119078</v>
      </c>
      <c r="H18" s="49"/>
      <c r="I18" s="49">
        <v>15.178000000000001</v>
      </c>
      <c r="J18" s="49">
        <f t="shared" ref="J18:J81" si="13">C18</f>
        <v>3.3</v>
      </c>
      <c r="K18" s="49">
        <f t="shared" si="3"/>
        <v>4.5993939393939396</v>
      </c>
      <c r="L18" s="50">
        <f t="shared" ref="L18:L29" si="14">K18/V$7</f>
        <v>6.6458148905118711E-2</v>
      </c>
      <c r="M18" s="50">
        <f t="shared" ref="M18:M29" si="15">L18*Y$7</f>
        <v>3.2739039292835087E-2</v>
      </c>
      <c r="N18" s="49">
        <f t="shared" si="9"/>
        <v>4.6321329786867746</v>
      </c>
      <c r="O18" s="49">
        <f t="shared" si="10"/>
        <v>1.7939241697251331</v>
      </c>
      <c r="P18" s="51">
        <v>1944</v>
      </c>
      <c r="Q18" s="49">
        <f>SUM(D150:D161)</f>
        <v>214.53299999999999</v>
      </c>
      <c r="R18" s="52">
        <f>SUM(G150:G161)</f>
        <v>283.70000000000005</v>
      </c>
      <c r="S18" s="53">
        <f>BCA!B73</f>
        <v>283.7</v>
      </c>
      <c r="T18" s="54">
        <f t="shared" si="6"/>
        <v>69.167000000000002</v>
      </c>
      <c r="U18" s="37"/>
      <c r="V18" s="49">
        <f>SUM(K150:K161)</f>
        <v>277.79300000000001</v>
      </c>
      <c r="W18" s="52">
        <f>SUM(N150:N161)</f>
        <v>311</v>
      </c>
      <c r="X18" s="53">
        <f>BCA!E73</f>
        <v>311</v>
      </c>
      <c r="Y18" s="54">
        <f t="shared" si="7"/>
        <v>33.206999999999994</v>
      </c>
      <c r="Z18" s="52">
        <f>SUM(O150:O161)</f>
        <v>-27.299999999999997</v>
      </c>
      <c r="AA18" s="52">
        <v>-27.300000000000011</v>
      </c>
      <c r="AB18" s="37"/>
    </row>
    <row r="19" spans="1:28" x14ac:dyDescent="0.3">
      <c r="A19" s="44">
        <v>12086</v>
      </c>
      <c r="B19" s="49">
        <v>22.646000000000001</v>
      </c>
      <c r="C19" s="49">
        <v>3.52</v>
      </c>
      <c r="D19" s="49">
        <v>6.4335227272727273</v>
      </c>
      <c r="E19" s="50">
        <f t="shared" si="11"/>
        <v>5.8820312646023387E-2</v>
      </c>
      <c r="F19" s="50">
        <f t="shared" si="12"/>
        <v>-0.29856411829248825</v>
      </c>
      <c r="G19" s="49">
        <f t="shared" si="8"/>
        <v>6.1349586089802388</v>
      </c>
      <c r="H19" s="49"/>
      <c r="I19" s="49">
        <v>13.55</v>
      </c>
      <c r="J19" s="49">
        <f t="shared" si="13"/>
        <v>3.52</v>
      </c>
      <c r="K19" s="49">
        <f t="shared" si="3"/>
        <v>3.8494318181818183</v>
      </c>
      <c r="L19" s="50">
        <f t="shared" si="14"/>
        <v>5.5621700672706297E-2</v>
      </c>
      <c r="M19" s="50">
        <f t="shared" si="15"/>
        <v>2.7400718705810762E-2</v>
      </c>
      <c r="N19" s="49">
        <f t="shared" si="9"/>
        <v>3.8768325368876293</v>
      </c>
      <c r="O19" s="49">
        <f t="shared" si="10"/>
        <v>2.2581260720926095</v>
      </c>
      <c r="P19" s="51">
        <v>1945</v>
      </c>
      <c r="Q19" s="49">
        <f>SUM(D162:D173)</f>
        <v>261.18399999999997</v>
      </c>
      <c r="R19" s="52">
        <f>SUM(G162:G173)</f>
        <v>320.80000000000007</v>
      </c>
      <c r="S19" s="53">
        <f>BCA!B74</f>
        <v>320.8</v>
      </c>
      <c r="T19" s="54">
        <f t="shared" si="6"/>
        <v>59.616000000000042</v>
      </c>
      <c r="U19" s="37"/>
      <c r="V19" s="49">
        <f>SUM(K162:K173)</f>
        <v>330.33599999999996</v>
      </c>
      <c r="W19" s="52">
        <f>SUM(N162:N173)</f>
        <v>372.50000000000006</v>
      </c>
      <c r="X19" s="53">
        <f>BCA!E74</f>
        <v>372.5</v>
      </c>
      <c r="Y19" s="54">
        <f t="shared" si="7"/>
        <v>42.164000000000044</v>
      </c>
      <c r="Z19" s="52">
        <f>SUM(O162:O173)</f>
        <v>-51.699999999999989</v>
      </c>
      <c r="AA19" s="52">
        <v>-51.699999999999989</v>
      </c>
      <c r="AB19" s="37"/>
    </row>
    <row r="20" spans="1:28" x14ac:dyDescent="0.3">
      <c r="A20" s="44">
        <v>12114</v>
      </c>
      <c r="B20" s="49">
        <v>25.530999999999999</v>
      </c>
      <c r="C20" s="49">
        <v>3.47</v>
      </c>
      <c r="D20" s="49">
        <v>7.3576368876080682</v>
      </c>
      <c r="E20" s="50">
        <f t="shared" si="11"/>
        <v>6.7269289378648497E-2</v>
      </c>
      <c r="F20" s="50">
        <f t="shared" si="12"/>
        <v>-0.34145000541502984</v>
      </c>
      <c r="G20" s="49">
        <f t="shared" si="8"/>
        <v>7.016186882193038</v>
      </c>
      <c r="H20" s="49"/>
      <c r="I20" s="49">
        <v>18.603000000000002</v>
      </c>
      <c r="J20" s="49">
        <f t="shared" si="13"/>
        <v>3.47</v>
      </c>
      <c r="K20" s="49">
        <f t="shared" si="3"/>
        <v>5.3610951008645538</v>
      </c>
      <c r="L20" s="50">
        <f t="shared" si="14"/>
        <v>7.7464218373672719E-2</v>
      </c>
      <c r="M20" s="50">
        <f t="shared" si="15"/>
        <v>3.8160919780434843E-2</v>
      </c>
      <c r="N20" s="49">
        <f t="shared" si="9"/>
        <v>5.3992560206449882</v>
      </c>
      <c r="O20" s="49">
        <f t="shared" si="10"/>
        <v>1.6169308615480498</v>
      </c>
      <c r="P20" s="51">
        <v>1946</v>
      </c>
      <c r="Q20" s="49">
        <f>SUM(D174:D185)</f>
        <v>344.71737786023493</v>
      </c>
      <c r="R20" s="52">
        <f>SUM(G174:G185)</f>
        <v>368.50000000000011</v>
      </c>
      <c r="S20" s="53">
        <f>BCA!B75</f>
        <v>368.5</v>
      </c>
      <c r="T20" s="54">
        <f t="shared" si="6"/>
        <v>23.782622139765067</v>
      </c>
      <c r="U20" s="37"/>
      <c r="V20" s="49">
        <f>SUM(K174:K185)</f>
        <v>543.00199999999995</v>
      </c>
      <c r="W20" s="52">
        <f>SUM(N174:N185)</f>
        <v>599.49329499770795</v>
      </c>
      <c r="X20" s="53">
        <f>BCA!E75</f>
        <v>600.6</v>
      </c>
      <c r="Y20" s="54">
        <f t="shared" si="7"/>
        <v>57.59800000000007</v>
      </c>
      <c r="Z20" s="52">
        <f>SUM(O174:O185)</f>
        <v>-230.99329499770784</v>
      </c>
      <c r="AA20" s="52">
        <v>-232.10000000000002</v>
      </c>
      <c r="AB20" s="37"/>
    </row>
    <row r="21" spans="1:28" x14ac:dyDescent="0.3">
      <c r="A21" s="44">
        <v>12145</v>
      </c>
      <c r="B21" s="49">
        <v>27.509</v>
      </c>
      <c r="C21" s="49">
        <v>3.57</v>
      </c>
      <c r="D21" s="49">
        <v>7.7056022408963587</v>
      </c>
      <c r="E21" s="50">
        <f t="shared" si="11"/>
        <v>7.0450661659131247E-2</v>
      </c>
      <c r="F21" s="50">
        <f t="shared" si="12"/>
        <v>-0.35759822984896966</v>
      </c>
      <c r="G21" s="49">
        <f t="shared" si="8"/>
        <v>7.3480040110473892</v>
      </c>
      <c r="H21" s="49"/>
      <c r="I21" s="49">
        <v>15</v>
      </c>
      <c r="J21" s="49">
        <f t="shared" si="13"/>
        <v>3.57</v>
      </c>
      <c r="K21" s="49">
        <f t="shared" si="3"/>
        <v>4.2016806722689077</v>
      </c>
      <c r="L21" s="50">
        <f t="shared" si="14"/>
        <v>6.0711459694231189E-2</v>
      </c>
      <c r="M21" s="50">
        <f t="shared" si="15"/>
        <v>2.9908068419006444E-2</v>
      </c>
      <c r="N21" s="49">
        <f t="shared" si="9"/>
        <v>4.231588740687914</v>
      </c>
      <c r="O21" s="49">
        <f t="shared" si="10"/>
        <v>3.1164152703594752</v>
      </c>
      <c r="P21" s="51">
        <v>1947</v>
      </c>
      <c r="Q21" s="49">
        <f>SUM(D186:D197)</f>
        <v>375.47289218717793</v>
      </c>
      <c r="R21" s="52">
        <f>SUM(G186:G197)</f>
        <v>482.99999999999989</v>
      </c>
      <c r="S21" s="53">
        <f>BCA!B76</f>
        <v>483</v>
      </c>
      <c r="T21" s="54">
        <f t="shared" si="6"/>
        <v>107.52710781282207</v>
      </c>
      <c r="U21" s="37"/>
      <c r="V21" s="49">
        <f>SUM(K186:K197)</f>
        <v>660.26660000000004</v>
      </c>
      <c r="W21" s="52">
        <f>SUM(N186:N197)</f>
        <v>720.30000000000007</v>
      </c>
      <c r="X21" s="53">
        <f>BCA!E76</f>
        <v>720.3</v>
      </c>
      <c r="Y21" s="54">
        <f t="shared" si="7"/>
        <v>60.033399999999915</v>
      </c>
      <c r="Z21" s="52">
        <f>SUM(O186:O197)</f>
        <v>-237.29999999999995</v>
      </c>
      <c r="AA21" s="52">
        <v>-237.29999999999995</v>
      </c>
      <c r="AB21" s="37"/>
    </row>
    <row r="22" spans="1:28" x14ac:dyDescent="0.3">
      <c r="A22" s="44">
        <v>12175</v>
      </c>
      <c r="B22" s="49">
        <v>24.108000000000001</v>
      </c>
      <c r="C22" s="49">
        <v>3.47</v>
      </c>
      <c r="D22" s="49">
        <v>6.9475504322766568</v>
      </c>
      <c r="E22" s="50">
        <f t="shared" si="11"/>
        <v>6.3519957241802441E-2</v>
      </c>
      <c r="F22" s="50">
        <f t="shared" si="12"/>
        <v>-0.32241889195666207</v>
      </c>
      <c r="G22" s="49">
        <f t="shared" si="8"/>
        <v>6.6251315403199946</v>
      </c>
      <c r="H22" s="49"/>
      <c r="I22" s="49">
        <v>22.318000000000001</v>
      </c>
      <c r="J22" s="49">
        <f t="shared" si="13"/>
        <v>3.47</v>
      </c>
      <c r="K22" s="49">
        <f t="shared" si="3"/>
        <v>6.4317002881844383</v>
      </c>
      <c r="L22" s="50">
        <f t="shared" si="14"/>
        <v>9.2933743249133352E-2</v>
      </c>
      <c r="M22" s="50">
        <f t="shared" si="15"/>
        <v>4.5781616280156152E-2</v>
      </c>
      <c r="N22" s="49">
        <f t="shared" si="9"/>
        <v>6.4774819044645948</v>
      </c>
      <c r="O22" s="49">
        <f t="shared" si="10"/>
        <v>0.14764963585539981</v>
      </c>
      <c r="P22" s="51">
        <v>1948</v>
      </c>
      <c r="Q22" s="49">
        <f>SUM(D198:D209)</f>
        <v>427.45300000000003</v>
      </c>
      <c r="R22" s="52">
        <f>SUM(G198:G209)</f>
        <v>473.1</v>
      </c>
      <c r="S22" s="53">
        <f>BCA!B77</f>
        <v>473.1</v>
      </c>
      <c r="T22" s="54">
        <f t="shared" si="6"/>
        <v>45.646999999999991</v>
      </c>
      <c r="U22" s="37"/>
      <c r="V22" s="49">
        <f>SUM(K198:K209)</f>
        <v>519.82590000000005</v>
      </c>
      <c r="W22" s="52">
        <f>SUM(N198:N209)</f>
        <v>591.39999999999986</v>
      </c>
      <c r="X22" s="53">
        <f>BCA!E77</f>
        <v>591.4</v>
      </c>
      <c r="Y22" s="54">
        <f t="shared" si="7"/>
        <v>71.57409999999993</v>
      </c>
      <c r="Z22" s="52">
        <f>SUM(O198:O209)</f>
        <v>-118.2999999999999</v>
      </c>
      <c r="AA22" s="52">
        <v>-118.29999999999995</v>
      </c>
      <c r="AB22" s="37"/>
    </row>
    <row r="23" spans="1:28" x14ac:dyDescent="0.3">
      <c r="A23" s="44">
        <v>12206</v>
      </c>
      <c r="B23" s="49">
        <v>25.062999999999999</v>
      </c>
      <c r="C23" s="49">
        <v>3.6</v>
      </c>
      <c r="D23" s="49">
        <v>6.9619444444444438</v>
      </c>
      <c r="E23" s="50">
        <f t="shared" si="11"/>
        <v>6.3651558594876201E-2</v>
      </c>
      <c r="F23" s="50">
        <f t="shared" si="12"/>
        <v>-0.32308688299885557</v>
      </c>
      <c r="G23" s="49">
        <f t="shared" si="8"/>
        <v>6.6388575614455885</v>
      </c>
      <c r="H23" s="49"/>
      <c r="I23" s="49">
        <v>21.692</v>
      </c>
      <c r="J23" s="49">
        <f t="shared" si="13"/>
        <v>3.6</v>
      </c>
      <c r="K23" s="49">
        <f t="shared" si="3"/>
        <v>6.0255555555555551</v>
      </c>
      <c r="L23" s="50">
        <f t="shared" si="14"/>
        <v>8.7065225032657928E-2</v>
      </c>
      <c r="M23" s="50">
        <f t="shared" si="15"/>
        <v>4.2890629220703018E-2</v>
      </c>
      <c r="N23" s="49">
        <f t="shared" si="9"/>
        <v>6.0684461847762581</v>
      </c>
      <c r="O23" s="49">
        <f t="shared" si="10"/>
        <v>0.57041137666933039</v>
      </c>
      <c r="P23" s="51">
        <v>1949</v>
      </c>
      <c r="Q23" s="49">
        <f>SUM(D210:D221)</f>
        <v>369.79899999999998</v>
      </c>
      <c r="R23" s="52">
        <f>SUM(G210:G221)</f>
        <v>455.9</v>
      </c>
      <c r="S23" s="53">
        <f>BCA!B78</f>
        <v>455.9</v>
      </c>
      <c r="T23" s="54">
        <f t="shared" si="6"/>
        <v>86.100999999999999</v>
      </c>
      <c r="U23" s="37"/>
      <c r="V23" s="49">
        <f>SUM(K210:K221)</f>
        <v>445.61900000000003</v>
      </c>
      <c r="W23" s="52">
        <f>SUM(N210:N221)</f>
        <v>514.39999999999986</v>
      </c>
      <c r="X23" s="53">
        <f>BCA!E78</f>
        <v>514.4</v>
      </c>
      <c r="Y23" s="54">
        <f t="shared" si="7"/>
        <v>68.780999999999949</v>
      </c>
      <c r="Z23" s="52">
        <f>SUM(O210:O221)</f>
        <v>-58.499999999999943</v>
      </c>
      <c r="AA23" s="52">
        <v>-58.5</v>
      </c>
      <c r="AB23" s="37"/>
    </row>
    <row r="24" spans="1:28" x14ac:dyDescent="0.3">
      <c r="A24" s="44">
        <v>12236</v>
      </c>
      <c r="B24" s="49">
        <v>30.343</v>
      </c>
      <c r="C24" s="49">
        <v>3.56</v>
      </c>
      <c r="D24" s="49">
        <v>8.5233146067415735</v>
      </c>
      <c r="E24" s="50">
        <f t="shared" si="11"/>
        <v>7.7926829701507078E-2</v>
      </c>
      <c r="F24" s="50">
        <f t="shared" si="12"/>
        <v>-0.39554626887438482</v>
      </c>
      <c r="G24" s="49">
        <f t="shared" si="8"/>
        <v>8.1277683378671881</v>
      </c>
      <c r="H24" s="49"/>
      <c r="I24" s="49">
        <v>21.274999999999999</v>
      </c>
      <c r="J24" s="49">
        <f t="shared" si="13"/>
        <v>3.56</v>
      </c>
      <c r="K24" s="49">
        <f t="shared" si="3"/>
        <v>5.9761235955056176</v>
      </c>
      <c r="L24" s="50">
        <f t="shared" si="14"/>
        <v>8.6350966457515416E-2</v>
      </c>
      <c r="M24" s="50">
        <f t="shared" si="15"/>
        <v>4.2538766583207349E-2</v>
      </c>
      <c r="N24" s="49">
        <f t="shared" si="9"/>
        <v>6.0186623620888247</v>
      </c>
      <c r="O24" s="49">
        <f t="shared" si="10"/>
        <v>2.1091059757783635</v>
      </c>
      <c r="P24" s="51">
        <v>1950</v>
      </c>
      <c r="Q24" s="49">
        <f>SUM(D222:D233)</f>
        <v>427.34491289338467</v>
      </c>
      <c r="R24" s="52">
        <f>SUM(G222:G233)</f>
        <v>699.39999999999986</v>
      </c>
      <c r="S24" s="53">
        <f>BCA!B79</f>
        <v>699.4</v>
      </c>
      <c r="T24" s="54">
        <f t="shared" si="6"/>
        <v>272.0550871066153</v>
      </c>
      <c r="U24" s="37"/>
      <c r="V24" s="49">
        <f>SUM(K222:K233)</f>
        <v>509.34571585313637</v>
      </c>
      <c r="W24" s="52">
        <f>SUM(N222:N233)</f>
        <v>556.40000000000009</v>
      </c>
      <c r="X24" s="53">
        <f>BCA!E79</f>
        <v>556.40000000000009</v>
      </c>
      <c r="Y24" s="54">
        <f t="shared" si="7"/>
        <v>47.054284146863722</v>
      </c>
      <c r="Z24" s="52">
        <f>SUM(O222:O233)</f>
        <v>142.99999999999994</v>
      </c>
      <c r="AA24" s="52">
        <v>142.99999999999989</v>
      </c>
      <c r="AB24" s="37"/>
    </row>
    <row r="25" spans="1:28" x14ac:dyDescent="0.3">
      <c r="A25" s="44">
        <v>12267</v>
      </c>
      <c r="B25" s="49">
        <v>38.021999999999998</v>
      </c>
      <c r="C25" s="49">
        <v>3.55</v>
      </c>
      <c r="D25" s="49">
        <v>10.710422535211269</v>
      </c>
      <c r="E25" s="50">
        <f t="shared" si="11"/>
        <v>9.7923086433115661E-2</v>
      </c>
      <c r="F25" s="50">
        <f t="shared" si="12"/>
        <v>-0.49704462023730589</v>
      </c>
      <c r="G25" s="49">
        <f t="shared" si="8"/>
        <v>10.213377914973963</v>
      </c>
      <c r="H25" s="49"/>
      <c r="I25" s="49">
        <v>21.393000000000001</v>
      </c>
      <c r="J25" s="49">
        <f t="shared" si="13"/>
        <v>3.55</v>
      </c>
      <c r="K25" s="49">
        <f t="shared" si="3"/>
        <v>6.0261971830985921</v>
      </c>
      <c r="L25" s="50">
        <f t="shared" si="14"/>
        <v>8.7074496119100772E-2</v>
      </c>
      <c r="M25" s="50">
        <f t="shared" si="15"/>
        <v>4.2895196402731713E-2</v>
      </c>
      <c r="N25" s="49">
        <f t="shared" si="9"/>
        <v>6.0690923795013241</v>
      </c>
      <c r="O25" s="49">
        <f t="shared" si="10"/>
        <v>4.1442855354726387</v>
      </c>
      <c r="P25" s="51">
        <v>1951</v>
      </c>
      <c r="Q25" s="49">
        <f>SUM(D234:D245)</f>
        <v>570.45799999999997</v>
      </c>
      <c r="R25" s="52">
        <f>SUM(G234:G245)</f>
        <v>720.10000000000014</v>
      </c>
      <c r="S25" s="53">
        <f>BCA!B80</f>
        <v>720.1</v>
      </c>
      <c r="T25" s="54">
        <f t="shared" si="6"/>
        <v>149.64200000000005</v>
      </c>
      <c r="U25" s="37"/>
      <c r="V25" s="49">
        <f>SUM(K234:K245)</f>
        <v>760.68099999999993</v>
      </c>
      <c r="W25" s="52">
        <f>SUM(N234:N245)</f>
        <v>936</v>
      </c>
      <c r="X25" s="53">
        <f>BCA!E80</f>
        <v>936</v>
      </c>
      <c r="Y25" s="54">
        <f t="shared" si="7"/>
        <v>175.31900000000007</v>
      </c>
      <c r="Z25" s="52">
        <f>SUM(O234:O245)</f>
        <v>-215.9</v>
      </c>
      <c r="AA25" s="52">
        <v>-215.89999999999998</v>
      </c>
      <c r="AB25" s="37"/>
    </row>
    <row r="26" spans="1:28" x14ac:dyDescent="0.3">
      <c r="A26" s="44">
        <v>12298</v>
      </c>
      <c r="B26" s="49">
        <v>21.184999999999999</v>
      </c>
      <c r="C26" s="49">
        <v>3.54</v>
      </c>
      <c r="D26" s="49">
        <v>5.9844632768361574</v>
      </c>
      <c r="E26" s="50">
        <f t="shared" si="11"/>
        <v>5.471465880891823E-2</v>
      </c>
      <c r="F26" s="50">
        <f t="shared" si="12"/>
        <v>-0.2777243630659858</v>
      </c>
      <c r="G26" s="49">
        <f t="shared" si="8"/>
        <v>5.7067389137701721</v>
      </c>
      <c r="H26" s="49"/>
      <c r="I26" s="49">
        <v>18.324999999999999</v>
      </c>
      <c r="J26" s="49">
        <f t="shared" si="13"/>
        <v>3.54</v>
      </c>
      <c r="K26" s="49">
        <f t="shared" si="3"/>
        <v>5.1765536723163841</v>
      </c>
      <c r="L26" s="50">
        <f t="shared" si="14"/>
        <v>7.4797718852382816E-2</v>
      </c>
      <c r="M26" s="50">
        <f t="shared" si="15"/>
        <v>3.6847331694698796E-2</v>
      </c>
      <c r="N26" s="49">
        <f t="shared" si="9"/>
        <v>5.2134010040110832</v>
      </c>
      <c r="O26" s="49">
        <f t="shared" si="10"/>
        <v>0.49333790975908887</v>
      </c>
      <c r="P26" s="51">
        <v>1952</v>
      </c>
      <c r="Q26" s="49">
        <f>SUM(D246:D257)</f>
        <v>650.01999999999987</v>
      </c>
      <c r="R26" s="52">
        <f>SUM(G246:G257)</f>
        <v>729.40000000000009</v>
      </c>
      <c r="S26" s="53">
        <f>BCA!B81</f>
        <v>729.4</v>
      </c>
      <c r="T26" s="54">
        <f t="shared" si="6"/>
        <v>79.380000000000109</v>
      </c>
      <c r="U26" s="37"/>
      <c r="V26" s="49">
        <f>SUM(K246:K257)</f>
        <v>740.69099999999992</v>
      </c>
      <c r="W26" s="52">
        <f>SUM(N246:N257)</f>
        <v>945.7</v>
      </c>
      <c r="X26" s="53">
        <f>BCA!E81</f>
        <v>945.7</v>
      </c>
      <c r="Y26" s="54">
        <f t="shared" si="7"/>
        <v>205.00900000000013</v>
      </c>
      <c r="Z26" s="52">
        <f>SUM(O246:O257)</f>
        <v>-216.30000000000004</v>
      </c>
      <c r="AA26" s="52">
        <v>-216.30000000000007</v>
      </c>
      <c r="AB26" s="37"/>
    </row>
    <row r="27" spans="1:28" x14ac:dyDescent="0.3">
      <c r="A27" s="44">
        <v>12328</v>
      </c>
      <c r="B27" s="49">
        <v>48.655999999999999</v>
      </c>
      <c r="C27" s="49">
        <v>3.54</v>
      </c>
      <c r="D27" s="49">
        <v>13.744632768361582</v>
      </c>
      <c r="E27" s="50">
        <f t="shared" si="11"/>
        <v>0.12566421708787945</v>
      </c>
      <c r="F27" s="50">
        <f t="shared" si="12"/>
        <v>-0.63785492609575689</v>
      </c>
      <c r="G27" s="49">
        <f t="shared" si="8"/>
        <v>13.106777842265824</v>
      </c>
      <c r="H27" s="49"/>
      <c r="I27" s="49">
        <v>23.434999999999999</v>
      </c>
      <c r="J27" s="49">
        <f t="shared" si="13"/>
        <v>3.54</v>
      </c>
      <c r="K27" s="49">
        <f t="shared" si="3"/>
        <v>6.620056497175141</v>
      </c>
      <c r="L27" s="50">
        <f t="shared" si="14"/>
        <v>9.5655363782024092E-2</v>
      </c>
      <c r="M27" s="50">
        <f t="shared" si="15"/>
        <v>4.7122358431938141E-2</v>
      </c>
      <c r="N27" s="49">
        <f t="shared" si="9"/>
        <v>6.6671788556070792</v>
      </c>
      <c r="O27" s="49">
        <f t="shared" si="10"/>
        <v>6.4395989866587451</v>
      </c>
      <c r="P27" s="55">
        <v>1953</v>
      </c>
      <c r="Q27" s="56">
        <f>SUM(D258:D269)</f>
        <v>538.38400000000001</v>
      </c>
      <c r="R27" s="57">
        <f>SUM(G258:G269)</f>
        <v>638.1</v>
      </c>
      <c r="S27" s="57">
        <f>BCA!B82</f>
        <v>638.1</v>
      </c>
      <c r="T27" s="56">
        <f t="shared" si="6"/>
        <v>99.716000000000008</v>
      </c>
      <c r="U27" s="58"/>
      <c r="V27" s="56">
        <f>SUM(K258:K269)</f>
        <v>737.30399999999997</v>
      </c>
      <c r="W27" s="57">
        <f>SUM(N258:N269)</f>
        <v>835.8</v>
      </c>
      <c r="X27" s="57">
        <f>BCA!E82</f>
        <v>835.8</v>
      </c>
      <c r="Y27" s="56">
        <f t="shared" si="7"/>
        <v>98.495999999999981</v>
      </c>
      <c r="Z27" s="57">
        <f>SUM(O258:O269)</f>
        <v>-197.70000000000002</v>
      </c>
      <c r="AA27" s="57">
        <v>-197.69999999999993</v>
      </c>
      <c r="AB27" s="37"/>
    </row>
    <row r="28" spans="1:28" x14ac:dyDescent="0.3">
      <c r="A28" s="44">
        <v>12359</v>
      </c>
      <c r="B28" s="49">
        <v>53.405999999999999</v>
      </c>
      <c r="C28" s="49">
        <v>3.59</v>
      </c>
      <c r="D28" s="49">
        <v>14.876323119777158</v>
      </c>
      <c r="E28" s="50">
        <f t="shared" si="11"/>
        <v>0.13601101822787803</v>
      </c>
      <c r="F28" s="50">
        <f t="shared" si="12"/>
        <v>-0.69037391860948061</v>
      </c>
      <c r="G28" s="49">
        <f t="shared" si="8"/>
        <v>14.185949201167677</v>
      </c>
      <c r="H28" s="49"/>
      <c r="I28" s="49">
        <v>27.466000000000001</v>
      </c>
      <c r="J28" s="49">
        <f t="shared" si="13"/>
        <v>3.59</v>
      </c>
      <c r="K28" s="49">
        <f t="shared" si="3"/>
        <v>7.6506963788300846</v>
      </c>
      <c r="L28" s="50">
        <f t="shared" si="14"/>
        <v>0.11054741687100209</v>
      </c>
      <c r="M28" s="50">
        <f t="shared" si="15"/>
        <v>5.4458577078760617E-2</v>
      </c>
      <c r="N28" s="49">
        <f t="shared" si="9"/>
        <v>7.7051549559088448</v>
      </c>
      <c r="O28" s="49">
        <f t="shared" si="10"/>
        <v>6.4807942452588323</v>
      </c>
      <c r="P28" s="49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</row>
    <row r="29" spans="1:28" x14ac:dyDescent="0.3">
      <c r="A29" s="44">
        <v>12389</v>
      </c>
      <c r="B29" s="49">
        <v>48.21</v>
      </c>
      <c r="C29" s="49">
        <v>3.6</v>
      </c>
      <c r="D29" s="49">
        <v>13.391666666666666</v>
      </c>
      <c r="E29" s="50">
        <f t="shared" si="11"/>
        <v>0.12243712404177401</v>
      </c>
      <c r="F29" s="50">
        <f t="shared" si="12"/>
        <v>-0.62147462910963691</v>
      </c>
      <c r="G29" s="49">
        <f t="shared" si="8"/>
        <v>12.770192037557029</v>
      </c>
      <c r="H29" s="49"/>
      <c r="I29" s="49">
        <v>26.24</v>
      </c>
      <c r="J29" s="49">
        <f t="shared" si="13"/>
        <v>3.6</v>
      </c>
      <c r="K29" s="49">
        <f t="shared" si="3"/>
        <v>7.2888888888888879</v>
      </c>
      <c r="L29" s="50">
        <f t="shared" si="14"/>
        <v>0.10531954199045473</v>
      </c>
      <c r="M29" s="50">
        <f t="shared" si="15"/>
        <v>5.1883187845807088E-2</v>
      </c>
      <c r="N29" s="49">
        <f t="shared" si="9"/>
        <v>7.3407720767346953</v>
      </c>
      <c r="O29" s="49">
        <f t="shared" si="10"/>
        <v>5.4294199608223339</v>
      </c>
      <c r="P29" s="49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</row>
    <row r="30" spans="1:28" x14ac:dyDescent="0.3">
      <c r="A30" s="44">
        <v>12420</v>
      </c>
      <c r="B30" s="49">
        <v>51.887</v>
      </c>
      <c r="C30" s="49">
        <v>3.6</v>
      </c>
      <c r="D30" s="49">
        <v>14.413055555555555</v>
      </c>
      <c r="E30" s="50">
        <f t="shared" ref="E30:E41" si="16">D30/Q$8</f>
        <v>8.0896350333098943E-2</v>
      </c>
      <c r="F30" s="50">
        <f t="shared" ref="F30:F41" si="17">E30*T$8</f>
        <v>5.9301519035846413E-2</v>
      </c>
      <c r="G30" s="49">
        <f t="shared" si="8"/>
        <v>14.472357074591402</v>
      </c>
      <c r="H30" s="49"/>
      <c r="I30" s="49">
        <v>24.637</v>
      </c>
      <c r="J30" s="49">
        <f t="shared" si="13"/>
        <v>3.6</v>
      </c>
      <c r="K30" s="49">
        <f t="shared" si="3"/>
        <v>6.8436111111111106</v>
      </c>
      <c r="L30" s="50">
        <f t="shared" ref="L30:L41" si="18">K30/V$8</f>
        <v>7.3769215567678917E-2</v>
      </c>
      <c r="M30" s="50">
        <f t="shared" ref="M30:M41" si="19">L30*Y$8</f>
        <v>2.1720935694932385E-3</v>
      </c>
      <c r="N30" s="49">
        <f t="shared" si="9"/>
        <v>6.845783204680604</v>
      </c>
      <c r="O30" s="49">
        <f t="shared" si="10"/>
        <v>7.6265738699107981</v>
      </c>
      <c r="P30" s="49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</row>
    <row r="31" spans="1:28" x14ac:dyDescent="0.3">
      <c r="A31" s="44">
        <v>12451</v>
      </c>
      <c r="B31" s="49">
        <v>41.55</v>
      </c>
      <c r="C31" s="49">
        <v>3.6</v>
      </c>
      <c r="D31" s="49">
        <v>11.541666666666666</v>
      </c>
      <c r="E31" s="50">
        <f t="shared" si="16"/>
        <v>6.478006738374277E-2</v>
      </c>
      <c r="F31" s="50">
        <f t="shared" si="17"/>
        <v>4.7487388284915652E-2</v>
      </c>
      <c r="G31" s="49">
        <f t="shared" si="8"/>
        <v>11.589154054951582</v>
      </c>
      <c r="H31" s="49"/>
      <c r="I31" s="49">
        <v>24.073</v>
      </c>
      <c r="J31" s="49">
        <f t="shared" si="13"/>
        <v>3.6</v>
      </c>
      <c r="K31" s="49">
        <f t="shared" si="3"/>
        <v>6.6869444444444444</v>
      </c>
      <c r="L31" s="50">
        <f t="shared" si="18"/>
        <v>7.2080461353279002E-2</v>
      </c>
      <c r="M31" s="50">
        <f t="shared" si="19"/>
        <v>2.1223691398470084E-3</v>
      </c>
      <c r="N31" s="49">
        <f t="shared" si="9"/>
        <v>6.689066813584291</v>
      </c>
      <c r="O31" s="49">
        <f t="shared" si="10"/>
        <v>4.9000872413672907</v>
      </c>
      <c r="P31" s="49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</row>
    <row r="32" spans="1:28" x14ac:dyDescent="0.3">
      <c r="A32" s="44">
        <v>12479</v>
      </c>
      <c r="B32" s="49">
        <v>59.307000000000002</v>
      </c>
      <c r="C32" s="49">
        <v>3.6</v>
      </c>
      <c r="D32" s="49">
        <v>16.474166666666665</v>
      </c>
      <c r="E32" s="50">
        <f t="shared" si="16"/>
        <v>9.2464776325574788E-2</v>
      </c>
      <c r="F32" s="50">
        <f t="shared" si="17"/>
        <v>6.7781817978664075E-2</v>
      </c>
      <c r="G32" s="49">
        <f t="shared" si="8"/>
        <v>16.541948484645328</v>
      </c>
      <c r="H32" s="49"/>
      <c r="I32" s="49">
        <v>24.763999999999999</v>
      </c>
      <c r="J32" s="49">
        <f t="shared" si="13"/>
        <v>3.6</v>
      </c>
      <c r="K32" s="49">
        <f t="shared" si="3"/>
        <v>6.8788888888888886</v>
      </c>
      <c r="L32" s="50">
        <f t="shared" si="18"/>
        <v>7.414948469042501E-2</v>
      </c>
      <c r="M32" s="50">
        <f t="shared" si="19"/>
        <v>2.1832903825518761E-3</v>
      </c>
      <c r="N32" s="49">
        <f t="shared" si="9"/>
        <v>6.8810721792714409</v>
      </c>
      <c r="O32" s="49">
        <f t="shared" si="10"/>
        <v>9.6608763053738862</v>
      </c>
      <c r="P32" s="49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</row>
    <row r="33" spans="1:28" x14ac:dyDescent="0.3">
      <c r="A33" s="44">
        <v>12510</v>
      </c>
      <c r="B33" s="49">
        <v>47.631</v>
      </c>
      <c r="C33" s="49">
        <v>3.6</v>
      </c>
      <c r="D33" s="49">
        <v>13.230833333333333</v>
      </c>
      <c r="E33" s="50">
        <f t="shared" si="16"/>
        <v>7.4260875801565623E-2</v>
      </c>
      <c r="F33" s="50">
        <f t="shared" si="17"/>
        <v>5.443734756675854E-2</v>
      </c>
      <c r="G33" s="49">
        <f t="shared" si="8"/>
        <v>13.285270680900091</v>
      </c>
      <c r="H33" s="49"/>
      <c r="I33" s="49">
        <v>30.805</v>
      </c>
      <c r="J33" s="49">
        <f t="shared" si="13"/>
        <v>3.6</v>
      </c>
      <c r="K33" s="49">
        <f t="shared" si="3"/>
        <v>8.5569444444444436</v>
      </c>
      <c r="L33" s="50">
        <f t="shared" si="18"/>
        <v>9.2237719103882343E-2</v>
      </c>
      <c r="M33" s="50">
        <f t="shared" si="19"/>
        <v>2.715888395837124E-3</v>
      </c>
      <c r="N33" s="49">
        <f t="shared" si="9"/>
        <v>8.5596603328402807</v>
      </c>
      <c r="O33" s="49">
        <f t="shared" si="10"/>
        <v>4.72561034805981</v>
      </c>
      <c r="P33" s="49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</row>
    <row r="34" spans="1:28" x14ac:dyDescent="0.3">
      <c r="A34" s="44">
        <v>12540</v>
      </c>
      <c r="B34" s="49">
        <v>61.680999999999997</v>
      </c>
      <c r="C34" s="49">
        <v>3.6</v>
      </c>
      <c r="D34" s="49">
        <v>17.133611111111112</v>
      </c>
      <c r="E34" s="50">
        <f t="shared" si="16"/>
        <v>9.6166049008342677E-2</v>
      </c>
      <c r="F34" s="50">
        <f t="shared" si="17"/>
        <v>7.0495056481393079E-2</v>
      </c>
      <c r="G34" s="49">
        <f t="shared" si="8"/>
        <v>17.204106167592503</v>
      </c>
      <c r="H34" s="49"/>
      <c r="I34" s="49">
        <v>30.135000000000002</v>
      </c>
      <c r="J34" s="49">
        <f t="shared" si="13"/>
        <v>3.6</v>
      </c>
      <c r="K34" s="49">
        <f t="shared" si="3"/>
        <v>8.3708333333333336</v>
      </c>
      <c r="L34" s="50">
        <f t="shared" si="18"/>
        <v>9.0231574913017198E-2</v>
      </c>
      <c r="M34" s="50">
        <f t="shared" si="19"/>
        <v>2.6568185946616377E-3</v>
      </c>
      <c r="N34" s="49">
        <f t="shared" si="9"/>
        <v>8.3734901519279958</v>
      </c>
      <c r="O34" s="49">
        <f t="shared" si="10"/>
        <v>8.830616015664507</v>
      </c>
      <c r="P34" s="49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</row>
    <row r="35" spans="1:28" x14ac:dyDescent="0.3">
      <c r="A35" s="44">
        <v>12571</v>
      </c>
      <c r="B35" s="49">
        <v>52.795000000000002</v>
      </c>
      <c r="C35" s="49">
        <v>3.6</v>
      </c>
      <c r="D35" s="49">
        <v>14.665277777777778</v>
      </c>
      <c r="E35" s="50">
        <f t="shared" si="16"/>
        <v>8.2312001384469313E-2</v>
      </c>
      <c r="F35" s="50">
        <f t="shared" si="17"/>
        <v>6.0339269903781523E-2</v>
      </c>
      <c r="G35" s="49">
        <f t="shared" si="8"/>
        <v>14.72561704768156</v>
      </c>
      <c r="H35" s="49"/>
      <c r="I35" s="49">
        <v>30.527000000000001</v>
      </c>
      <c r="J35" s="49">
        <f t="shared" si="13"/>
        <v>3.6</v>
      </c>
      <c r="K35" s="49">
        <f t="shared" si="3"/>
        <v>8.4797222222222217</v>
      </c>
      <c r="L35" s="50">
        <f t="shared" si="18"/>
        <v>9.1405318976926345E-2</v>
      </c>
      <c r="M35" s="50">
        <f t="shared" si="19"/>
        <v>2.6913788365434143E-3</v>
      </c>
      <c r="N35" s="49">
        <f t="shared" si="9"/>
        <v>8.4824136010587647</v>
      </c>
      <c r="O35" s="49">
        <f t="shared" si="10"/>
        <v>6.243203446622795</v>
      </c>
      <c r="P35" s="49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</row>
    <row r="36" spans="1:28" x14ac:dyDescent="0.3">
      <c r="A36" s="44">
        <v>12601</v>
      </c>
      <c r="B36" s="49">
        <v>51.637</v>
      </c>
      <c r="C36" s="49">
        <v>3.6</v>
      </c>
      <c r="D36" s="49">
        <v>14.343611111111111</v>
      </c>
      <c r="E36" s="50">
        <f t="shared" si="16"/>
        <v>8.0506578567853801E-2</v>
      </c>
      <c r="F36" s="50">
        <f t="shared" si="17"/>
        <v>5.9015794677934767E-2</v>
      </c>
      <c r="G36" s="49">
        <f t="shared" si="8"/>
        <v>14.402626905789045</v>
      </c>
      <c r="H36" s="49"/>
      <c r="I36" s="49">
        <v>28.122</v>
      </c>
      <c r="J36" s="49">
        <f t="shared" si="13"/>
        <v>3.6</v>
      </c>
      <c r="K36" s="49">
        <f t="shared" si="3"/>
        <v>7.8116666666666665</v>
      </c>
      <c r="L36" s="50">
        <f t="shared" si="18"/>
        <v>8.4204159605238735E-2</v>
      </c>
      <c r="M36" s="50">
        <f t="shared" si="19"/>
        <v>2.479344699488122E-3</v>
      </c>
      <c r="N36" s="49">
        <f t="shared" si="9"/>
        <v>7.8141460113661543</v>
      </c>
      <c r="O36" s="49">
        <f t="shared" si="10"/>
        <v>6.588480894422891</v>
      </c>
      <c r="P36" s="49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</row>
    <row r="37" spans="1:28" x14ac:dyDescent="0.3">
      <c r="A37" s="44">
        <v>12632</v>
      </c>
      <c r="B37" s="49">
        <v>58.646999999999998</v>
      </c>
      <c r="C37" s="49">
        <v>3.6</v>
      </c>
      <c r="D37" s="49">
        <v>16.290833333333332</v>
      </c>
      <c r="E37" s="50">
        <f t="shared" si="16"/>
        <v>9.143577886532761E-2</v>
      </c>
      <c r="F37" s="50">
        <f t="shared" si="17"/>
        <v>6.7027505673777327E-2</v>
      </c>
      <c r="G37" s="49">
        <f t="shared" si="8"/>
        <v>16.35786083900711</v>
      </c>
      <c r="H37" s="49"/>
      <c r="I37" s="49">
        <v>27.456</v>
      </c>
      <c r="J37" s="49">
        <f t="shared" si="13"/>
        <v>3.6</v>
      </c>
      <c r="K37" s="49">
        <f t="shared" si="3"/>
        <v>7.626666666666666</v>
      </c>
      <c r="L37" s="50">
        <f t="shared" si="18"/>
        <v>8.2209992394617543E-2</v>
      </c>
      <c r="M37" s="50">
        <f t="shared" si="19"/>
        <v>2.4206275538420411E-3</v>
      </c>
      <c r="N37" s="49">
        <f t="shared" si="9"/>
        <v>7.6290872942205077</v>
      </c>
      <c r="O37" s="49">
        <f t="shared" si="10"/>
        <v>8.7287735447866019</v>
      </c>
      <c r="P37" s="49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</row>
    <row r="38" spans="1:28" x14ac:dyDescent="0.3">
      <c r="A38" s="44">
        <v>12663</v>
      </c>
      <c r="B38" s="49">
        <v>47.058999999999997</v>
      </c>
      <c r="C38" s="49">
        <v>3.6</v>
      </c>
      <c r="D38" s="49">
        <v>13.071944444444444</v>
      </c>
      <c r="E38" s="50">
        <f t="shared" si="16"/>
        <v>7.3369078002684746E-2</v>
      </c>
      <c r="F38" s="50">
        <f t="shared" si="17"/>
        <v>5.3783610235856698E-2</v>
      </c>
      <c r="G38" s="49">
        <f t="shared" si="8"/>
        <v>13.125728054680302</v>
      </c>
      <c r="H38" s="49"/>
      <c r="I38" s="49">
        <v>19.989000000000001</v>
      </c>
      <c r="J38" s="49">
        <f t="shared" si="13"/>
        <v>3.6</v>
      </c>
      <c r="K38" s="49">
        <f t="shared" si="3"/>
        <v>5.5525000000000002</v>
      </c>
      <c r="L38" s="50">
        <f t="shared" si="18"/>
        <v>5.9851964524184523E-2</v>
      </c>
      <c r="M38" s="50">
        <f t="shared" si="19"/>
        <v>1.7623078443235927E-3</v>
      </c>
      <c r="N38" s="49">
        <f t="shared" si="9"/>
        <v>5.5542623078443238</v>
      </c>
      <c r="O38" s="49">
        <f t="shared" si="10"/>
        <v>7.5714657468359778</v>
      </c>
      <c r="P38" s="49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</row>
    <row r="39" spans="1:28" x14ac:dyDescent="0.3">
      <c r="A39" s="44">
        <v>12693</v>
      </c>
      <c r="B39" s="49">
        <v>64.564999999999998</v>
      </c>
      <c r="C39" s="49">
        <v>3.6</v>
      </c>
      <c r="D39" s="49">
        <v>17.93472222222222</v>
      </c>
      <c r="E39" s="50">
        <f t="shared" si="16"/>
        <v>0.10066245609221063</v>
      </c>
      <c r="F39" s="50">
        <f t="shared" si="17"/>
        <v>7.3791172674261815E-2</v>
      </c>
      <c r="G39" s="49">
        <f t="shared" si="8"/>
        <v>18.008513394896482</v>
      </c>
      <c r="H39" s="49"/>
      <c r="I39" s="49">
        <v>35.875999999999998</v>
      </c>
      <c r="J39" s="49">
        <f t="shared" si="13"/>
        <v>3.6</v>
      </c>
      <c r="K39" s="49">
        <f t="shared" si="3"/>
        <v>9.9655555555555555</v>
      </c>
      <c r="L39" s="50">
        <f t="shared" si="18"/>
        <v>0.10742153580817669</v>
      </c>
      <c r="M39" s="50">
        <f t="shared" si="19"/>
        <v>3.1629674432414436E-3</v>
      </c>
      <c r="N39" s="49">
        <f t="shared" si="9"/>
        <v>9.9687185229987971</v>
      </c>
      <c r="O39" s="49">
        <f t="shared" si="10"/>
        <v>8.0397948718976853</v>
      </c>
      <c r="P39" s="49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</row>
    <row r="40" spans="1:28" x14ac:dyDescent="0.3">
      <c r="A40" s="44">
        <v>12724</v>
      </c>
      <c r="B40" s="49">
        <v>43.965000000000003</v>
      </c>
      <c r="C40" s="49">
        <v>3.6</v>
      </c>
      <c r="D40" s="49">
        <v>12.2125</v>
      </c>
      <c r="E40" s="50">
        <f t="shared" si="16"/>
        <v>6.8545262636010851E-2</v>
      </c>
      <c r="F40" s="50">
        <f t="shared" si="17"/>
        <v>5.0247485582342155E-2</v>
      </c>
      <c r="G40" s="49">
        <f t="shared" si="8"/>
        <v>12.262747485582343</v>
      </c>
      <c r="H40" s="49"/>
      <c r="I40" s="49">
        <v>28.024000000000001</v>
      </c>
      <c r="J40" s="49">
        <f t="shared" si="13"/>
        <v>3.6</v>
      </c>
      <c r="K40" s="49">
        <f t="shared" si="3"/>
        <v>7.7844444444444445</v>
      </c>
      <c r="L40" s="50">
        <f t="shared" si="18"/>
        <v>8.3910723589261452E-2</v>
      </c>
      <c r="M40" s="50">
        <f t="shared" si="19"/>
        <v>2.470704639017678E-3</v>
      </c>
      <c r="N40" s="49">
        <f t="shared" si="9"/>
        <v>7.7869151490834625</v>
      </c>
      <c r="O40" s="49">
        <f t="shared" si="10"/>
        <v>4.4758323364988808</v>
      </c>
      <c r="P40" s="49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</row>
    <row r="41" spans="1:28" x14ac:dyDescent="0.3">
      <c r="A41" s="44">
        <v>12754</v>
      </c>
      <c r="B41" s="49">
        <v>60.677</v>
      </c>
      <c r="C41" s="49">
        <v>3.6</v>
      </c>
      <c r="D41" s="49">
        <v>16.854722222222222</v>
      </c>
      <c r="E41" s="50">
        <f t="shared" si="16"/>
        <v>9.4600725599118168E-2</v>
      </c>
      <c r="F41" s="50">
        <f t="shared" si="17"/>
        <v>6.9347587460019899E-2</v>
      </c>
      <c r="G41" s="49">
        <f t="shared" si="8"/>
        <v>16.924069809682241</v>
      </c>
      <c r="H41" s="49"/>
      <c r="I41" s="49">
        <v>29.565999999999999</v>
      </c>
      <c r="J41" s="49">
        <f t="shared" si="13"/>
        <v>3.6</v>
      </c>
      <c r="K41" s="49">
        <f t="shared" si="3"/>
        <v>8.2127777777777773</v>
      </c>
      <c r="L41" s="50">
        <f t="shared" si="18"/>
        <v>8.8527849473312298E-2</v>
      </c>
      <c r="M41" s="50">
        <f t="shared" si="19"/>
        <v>2.606653345603649E-3</v>
      </c>
      <c r="N41" s="49">
        <f t="shared" si="9"/>
        <v>8.2153844311233808</v>
      </c>
      <c r="O41" s="49">
        <f t="shared" si="10"/>
        <v>8.7086853785588598</v>
      </c>
      <c r="P41" s="49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</row>
    <row r="42" spans="1:28" x14ac:dyDescent="0.3">
      <c r="A42" s="44">
        <v>12785</v>
      </c>
      <c r="B42" s="49">
        <v>62.103000000000002</v>
      </c>
      <c r="C42" s="49">
        <v>3.6</v>
      </c>
      <c r="D42" s="49">
        <v>17.250833333333333</v>
      </c>
      <c r="E42" s="50">
        <f t="shared" ref="E42:E53" si="20">D42/Q$9</f>
        <v>8.8007096912247965E-2</v>
      </c>
      <c r="F42" s="50">
        <f t="shared" ref="F42:F53" si="21">E42*T$9</f>
        <v>1.0810449534879205</v>
      </c>
      <c r="G42" s="49">
        <f t="shared" si="8"/>
        <v>18.331878286821254</v>
      </c>
      <c r="H42" s="49"/>
      <c r="I42" s="49">
        <v>28.347999999999999</v>
      </c>
      <c r="J42" s="49">
        <f t="shared" si="13"/>
        <v>3.6</v>
      </c>
      <c r="K42" s="49">
        <f>I42/J42</f>
        <v>7.8744444444444444</v>
      </c>
      <c r="L42" s="50">
        <f t="shared" ref="L42:L53" si="22">K42/V$9</f>
        <v>7.538639917454712E-2</v>
      </c>
      <c r="M42" s="50">
        <f t="shared" ref="M42:M53" si="23">L42*Y$9</f>
        <v>0.62914138244447104</v>
      </c>
      <c r="N42" s="49">
        <f t="shared" si="9"/>
        <v>8.5035858268889157</v>
      </c>
      <c r="O42" s="49">
        <f t="shared" si="10"/>
        <v>9.8282924599323387</v>
      </c>
      <c r="P42" s="49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</row>
    <row r="43" spans="1:28" x14ac:dyDescent="0.3">
      <c r="A43" s="44">
        <v>12816</v>
      </c>
      <c r="B43" s="49">
        <v>45.113999999999997</v>
      </c>
      <c r="C43" s="49">
        <v>3.6</v>
      </c>
      <c r="D43" s="49">
        <v>12.531666666666666</v>
      </c>
      <c r="E43" s="50">
        <f t="shared" si="20"/>
        <v>6.3931729064604856E-2</v>
      </c>
      <c r="F43" s="50">
        <f t="shared" si="21"/>
        <v>0.78531249749052467</v>
      </c>
      <c r="G43" s="49">
        <f t="shared" si="8"/>
        <v>13.316979164157191</v>
      </c>
      <c r="H43" s="49"/>
      <c r="I43" s="49">
        <v>25.06</v>
      </c>
      <c r="J43" s="49">
        <f t="shared" si="13"/>
        <v>3.6</v>
      </c>
      <c r="K43" s="49">
        <f t="shared" ref="K43:K53" si="24">I43/J43</f>
        <v>6.9611111111111104</v>
      </c>
      <c r="L43" s="50">
        <f t="shared" si="22"/>
        <v>6.6642555500005321E-2</v>
      </c>
      <c r="M43" s="50">
        <f t="shared" si="23"/>
        <v>0.55616914928948935</v>
      </c>
      <c r="N43" s="49">
        <f t="shared" si="9"/>
        <v>7.5172802604006002</v>
      </c>
      <c r="O43" s="49">
        <f t="shared" si="10"/>
        <v>5.7996989037565907</v>
      </c>
      <c r="P43" s="49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</row>
    <row r="44" spans="1:28" x14ac:dyDescent="0.3">
      <c r="A44" s="44">
        <v>12844</v>
      </c>
      <c r="B44" s="49">
        <v>62.826000000000001</v>
      </c>
      <c r="C44" s="49">
        <v>3.6</v>
      </c>
      <c r="D44" s="49">
        <v>17.451666666666668</v>
      </c>
      <c r="E44" s="50">
        <f t="shared" si="20"/>
        <v>8.903167110459867E-2</v>
      </c>
      <c r="F44" s="50">
        <f t="shared" si="21"/>
        <v>1.0936304244212371</v>
      </c>
      <c r="G44" s="49">
        <f t="shared" si="8"/>
        <v>18.545297091087907</v>
      </c>
      <c r="H44" s="49"/>
      <c r="I44" s="49">
        <v>29.826000000000001</v>
      </c>
      <c r="J44" s="49">
        <f t="shared" si="13"/>
        <v>3.6</v>
      </c>
      <c r="K44" s="49">
        <f t="shared" si="24"/>
        <v>8.2850000000000001</v>
      </c>
      <c r="L44" s="50">
        <f t="shared" si="22"/>
        <v>7.9316873916327163E-2</v>
      </c>
      <c r="M44" s="50">
        <f t="shared" si="23"/>
        <v>0.66194337776170431</v>
      </c>
      <c r="N44" s="49">
        <f t="shared" si="9"/>
        <v>8.9469433777617038</v>
      </c>
      <c r="O44" s="49">
        <f t="shared" si="10"/>
        <v>9.5983537133262029</v>
      </c>
      <c r="P44" s="49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</row>
    <row r="45" spans="1:28" x14ac:dyDescent="0.3">
      <c r="A45" s="44">
        <v>12875</v>
      </c>
      <c r="B45" s="49">
        <v>42.374000000000002</v>
      </c>
      <c r="C45" s="49">
        <v>3.6</v>
      </c>
      <c r="D45" s="49">
        <v>11.770555555555555</v>
      </c>
      <c r="E45" s="50">
        <f t="shared" si="20"/>
        <v>6.0048833785156845E-2</v>
      </c>
      <c r="F45" s="50">
        <f t="shared" si="21"/>
        <v>0.73761652189261617</v>
      </c>
      <c r="G45" s="49">
        <f t="shared" si="8"/>
        <v>12.508172077448171</v>
      </c>
      <c r="H45" s="49"/>
      <c r="I45" s="49">
        <v>33.374000000000002</v>
      </c>
      <c r="J45" s="49">
        <f t="shared" si="13"/>
        <v>3.6</v>
      </c>
      <c r="K45" s="49">
        <f t="shared" si="24"/>
        <v>9.2705555555555552</v>
      </c>
      <c r="L45" s="50">
        <f t="shared" si="22"/>
        <v>8.8752140752481154E-2</v>
      </c>
      <c r="M45" s="50">
        <f t="shared" si="23"/>
        <v>0.74068592132431843</v>
      </c>
      <c r="N45" s="49">
        <f t="shared" si="9"/>
        <v>10.011241476879874</v>
      </c>
      <c r="O45" s="49">
        <f t="shared" si="10"/>
        <v>2.4969306005682963</v>
      </c>
      <c r="P45" s="49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</row>
    <row r="46" spans="1:28" x14ac:dyDescent="0.3">
      <c r="A46" s="44">
        <v>12905</v>
      </c>
      <c r="B46" s="49">
        <v>38.840000000000003</v>
      </c>
      <c r="C46" s="49">
        <v>3.6</v>
      </c>
      <c r="D46" s="49">
        <v>10.78888888888889</v>
      </c>
      <c r="E46" s="50">
        <f t="shared" si="20"/>
        <v>5.5040749143708219E-2</v>
      </c>
      <c r="F46" s="50">
        <f t="shared" si="21"/>
        <v>0.67609915774553297</v>
      </c>
      <c r="G46" s="49">
        <f t="shared" si="8"/>
        <v>11.464988046634423</v>
      </c>
      <c r="H46" s="49"/>
      <c r="I46" s="49">
        <v>26.477</v>
      </c>
      <c r="J46" s="49">
        <f t="shared" si="13"/>
        <v>3.6</v>
      </c>
      <c r="K46" s="49">
        <f t="shared" si="24"/>
        <v>7.3547222222222217</v>
      </c>
      <c r="L46" s="50">
        <f t="shared" si="22"/>
        <v>7.0410811730791736E-2</v>
      </c>
      <c r="M46" s="50">
        <f t="shared" si="23"/>
        <v>0.58761734101108576</v>
      </c>
      <c r="N46" s="49">
        <f t="shared" si="9"/>
        <v>7.9423395632333076</v>
      </c>
      <c r="O46" s="49">
        <f t="shared" si="10"/>
        <v>3.5226484834011149</v>
      </c>
      <c r="P46" s="49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</row>
    <row r="47" spans="1:28" x14ac:dyDescent="0.3">
      <c r="A47" s="44">
        <v>12936</v>
      </c>
      <c r="B47" s="49">
        <v>58.722999999999999</v>
      </c>
      <c r="C47" s="49">
        <v>3.6</v>
      </c>
      <c r="D47" s="49">
        <v>16.311944444444443</v>
      </c>
      <c r="E47" s="50">
        <f t="shared" si="20"/>
        <v>8.321724799088509E-2</v>
      </c>
      <c r="F47" s="50">
        <f t="shared" si="21"/>
        <v>1.0222083120569239</v>
      </c>
      <c r="G47" s="49">
        <f t="shared" si="8"/>
        <v>17.334152756501368</v>
      </c>
      <c r="H47" s="49"/>
      <c r="I47" s="49">
        <v>35.963000000000001</v>
      </c>
      <c r="J47" s="49">
        <f t="shared" si="13"/>
        <v>3.6</v>
      </c>
      <c r="K47" s="49">
        <f t="shared" si="24"/>
        <v>9.9897222222222215</v>
      </c>
      <c r="L47" s="50">
        <f t="shared" si="22"/>
        <v>9.5637119850227104E-2</v>
      </c>
      <c r="M47" s="50">
        <f t="shared" si="23"/>
        <v>0.79814489688339607</v>
      </c>
      <c r="N47" s="49">
        <f t="shared" si="9"/>
        <v>10.787867119105618</v>
      </c>
      <c r="O47" s="49">
        <f t="shared" si="10"/>
        <v>6.5462856373957496</v>
      </c>
      <c r="P47" s="49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</row>
    <row r="48" spans="1:28" x14ac:dyDescent="0.3">
      <c r="A48" s="44">
        <v>12966</v>
      </c>
      <c r="B48" s="49">
        <v>68.099999999999994</v>
      </c>
      <c r="C48" s="49">
        <v>3.6</v>
      </c>
      <c r="D48" s="49">
        <v>18.916666666666664</v>
      </c>
      <c r="E48" s="50">
        <f t="shared" si="20"/>
        <v>9.6505535960003316E-2</v>
      </c>
      <c r="F48" s="50">
        <f t="shared" si="21"/>
        <v>1.1854364738020284</v>
      </c>
      <c r="G48" s="49">
        <f t="shared" si="8"/>
        <v>20.102103140468692</v>
      </c>
      <c r="H48" s="49"/>
      <c r="I48" s="49">
        <v>36.67</v>
      </c>
      <c r="J48" s="49">
        <f t="shared" si="13"/>
        <v>3.6</v>
      </c>
      <c r="K48" s="49">
        <f t="shared" si="24"/>
        <v>10.186111111111112</v>
      </c>
      <c r="L48" s="50">
        <f t="shared" si="22"/>
        <v>9.7517258985841793E-2</v>
      </c>
      <c r="M48" s="50">
        <f t="shared" si="23"/>
        <v>0.81383570249184267</v>
      </c>
      <c r="N48" s="49">
        <f t="shared" si="9"/>
        <v>10.999946813602955</v>
      </c>
      <c r="O48" s="49">
        <f t="shared" si="10"/>
        <v>9.1021563268657371</v>
      </c>
      <c r="P48" s="49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</row>
    <row r="49" spans="1:28" x14ac:dyDescent="0.3">
      <c r="A49" s="44">
        <v>12997</v>
      </c>
      <c r="B49" s="49">
        <v>75.453000000000003</v>
      </c>
      <c r="C49" s="49">
        <v>3.6</v>
      </c>
      <c r="D49" s="49">
        <v>20.959166666666668</v>
      </c>
      <c r="E49" s="50">
        <f t="shared" si="20"/>
        <v>0.10692558303656581</v>
      </c>
      <c r="F49" s="50">
        <f t="shared" si="21"/>
        <v>1.3134322798499922</v>
      </c>
      <c r="G49" s="49">
        <f t="shared" si="8"/>
        <v>22.272598946516659</v>
      </c>
      <c r="H49" s="49"/>
      <c r="I49" s="49">
        <v>29.01</v>
      </c>
      <c r="J49" s="49">
        <f t="shared" si="13"/>
        <v>3.6</v>
      </c>
      <c r="K49" s="49">
        <f t="shared" si="24"/>
        <v>8.0583333333333336</v>
      </c>
      <c r="L49" s="50">
        <f t="shared" si="22"/>
        <v>7.7146868916805847E-2</v>
      </c>
      <c r="M49" s="50">
        <f t="shared" si="23"/>
        <v>0.64383348048236588</v>
      </c>
      <c r="N49" s="49">
        <f t="shared" si="9"/>
        <v>8.7021668138156993</v>
      </c>
      <c r="O49" s="49">
        <f t="shared" si="10"/>
        <v>13.57043213270096</v>
      </c>
      <c r="P49" s="49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</row>
    <row r="50" spans="1:28" x14ac:dyDescent="0.3">
      <c r="A50" s="44">
        <v>13028</v>
      </c>
      <c r="B50" s="49">
        <v>58.421999999999997</v>
      </c>
      <c r="C50" s="49">
        <v>3.6</v>
      </c>
      <c r="D50" s="49">
        <v>16.228333333333332</v>
      </c>
      <c r="E50" s="50">
        <f t="shared" si="20"/>
        <v>8.2790696356172019E-2</v>
      </c>
      <c r="F50" s="50">
        <f t="shared" si="21"/>
        <v>1.0169687176572999</v>
      </c>
      <c r="G50" s="49">
        <f t="shared" si="8"/>
        <v>17.245302050990631</v>
      </c>
      <c r="H50" s="49"/>
      <c r="I50" s="49">
        <v>28.707999999999998</v>
      </c>
      <c r="J50" s="49">
        <f t="shared" si="13"/>
        <v>3.6</v>
      </c>
      <c r="K50" s="49">
        <f t="shared" si="24"/>
        <v>7.974444444444444</v>
      </c>
      <c r="L50" s="50">
        <f t="shared" si="22"/>
        <v>7.6343754321394758E-2</v>
      </c>
      <c r="M50" s="50">
        <f t="shared" si="23"/>
        <v>0.63713104300888512</v>
      </c>
      <c r="N50" s="49">
        <f t="shared" si="9"/>
        <v>8.6115754874533295</v>
      </c>
      <c r="O50" s="49">
        <f t="shared" si="10"/>
        <v>8.6337265635373015</v>
      </c>
      <c r="P50" s="49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</row>
    <row r="51" spans="1:28" x14ac:dyDescent="0.3">
      <c r="A51" s="44">
        <v>13058</v>
      </c>
      <c r="B51" s="49">
        <v>58.776000000000003</v>
      </c>
      <c r="C51" s="49">
        <v>3.6</v>
      </c>
      <c r="D51" s="49">
        <v>16.326666666666668</v>
      </c>
      <c r="E51" s="50">
        <f t="shared" si="20"/>
        <v>8.3292355089356188E-2</v>
      </c>
      <c r="F51" s="50">
        <f t="shared" si="21"/>
        <v>1.0231308984462268</v>
      </c>
      <c r="G51" s="49">
        <f t="shared" si="8"/>
        <v>17.349797565112894</v>
      </c>
      <c r="H51" s="49"/>
      <c r="I51" s="49">
        <v>32.930999999999997</v>
      </c>
      <c r="J51" s="49">
        <f t="shared" si="13"/>
        <v>3.6</v>
      </c>
      <c r="K51" s="49">
        <f t="shared" si="24"/>
        <v>9.1474999999999991</v>
      </c>
      <c r="L51" s="50">
        <f t="shared" si="22"/>
        <v>8.7574062057888077E-2</v>
      </c>
      <c r="M51" s="50">
        <f t="shared" si="23"/>
        <v>0.73085420012977553</v>
      </c>
      <c r="N51" s="49">
        <f t="shared" si="9"/>
        <v>9.8783542001297739</v>
      </c>
      <c r="O51" s="49">
        <f t="shared" si="10"/>
        <v>7.47144336498312</v>
      </c>
      <c r="P51" s="49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</row>
    <row r="52" spans="1:28" x14ac:dyDescent="0.3">
      <c r="A52" s="44">
        <v>13089</v>
      </c>
      <c r="B52" s="49">
        <v>49.817999999999998</v>
      </c>
      <c r="C52" s="49">
        <v>3.6</v>
      </c>
      <c r="D52" s="49">
        <v>13.838333333333333</v>
      </c>
      <c r="E52" s="50">
        <f t="shared" si="20"/>
        <v>7.0597838332679089E-2</v>
      </c>
      <c r="F52" s="50">
        <f t="shared" si="21"/>
        <v>0.86719639136372195</v>
      </c>
      <c r="G52" s="49">
        <f t="shared" si="8"/>
        <v>14.705529724697055</v>
      </c>
      <c r="H52" s="49"/>
      <c r="I52" s="49">
        <v>25.736000000000001</v>
      </c>
      <c r="J52" s="49">
        <f t="shared" si="13"/>
        <v>3.6</v>
      </c>
      <c r="K52" s="49">
        <f t="shared" si="24"/>
        <v>7.1488888888888891</v>
      </c>
      <c r="L52" s="50">
        <f t="shared" si="22"/>
        <v>6.8440255720197005E-2</v>
      </c>
      <c r="M52" s="50">
        <f t="shared" si="23"/>
        <v>0.57117195634933349</v>
      </c>
      <c r="N52" s="49">
        <f t="shared" si="9"/>
        <v>7.7200608452382227</v>
      </c>
      <c r="O52" s="49">
        <f t="shared" si="10"/>
        <v>6.985468879458832</v>
      </c>
      <c r="P52" s="49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</row>
    <row r="53" spans="1:28" x14ac:dyDescent="0.3">
      <c r="A53" s="44">
        <v>13119</v>
      </c>
      <c r="B53" s="49">
        <v>85.11</v>
      </c>
      <c r="C53" s="49">
        <v>3.6</v>
      </c>
      <c r="D53" s="49">
        <v>23.641666666666666</v>
      </c>
      <c r="E53" s="50">
        <f t="shared" si="20"/>
        <v>0.12061066322402178</v>
      </c>
      <c r="F53" s="50">
        <f t="shared" si="21"/>
        <v>1.4815344828970729</v>
      </c>
      <c r="G53" s="49">
        <f t="shared" si="8"/>
        <v>25.123201149563737</v>
      </c>
      <c r="H53" s="49"/>
      <c r="I53" s="49">
        <v>43.933</v>
      </c>
      <c r="J53" s="49">
        <f t="shared" si="13"/>
        <v>3.6</v>
      </c>
      <c r="K53" s="49">
        <f t="shared" si="24"/>
        <v>12.20361111111111</v>
      </c>
      <c r="L53" s="50">
        <f t="shared" si="22"/>
        <v>0.11683189907349296</v>
      </c>
      <c r="M53" s="50">
        <f t="shared" si="23"/>
        <v>0.97502710437889606</v>
      </c>
      <c r="N53" s="49">
        <f t="shared" si="9"/>
        <v>13.178638215490006</v>
      </c>
      <c r="O53" s="49">
        <f t="shared" si="10"/>
        <v>11.944562934073732</v>
      </c>
      <c r="P53" s="49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</row>
    <row r="54" spans="1:28" x14ac:dyDescent="0.3">
      <c r="A54" s="44">
        <v>13150</v>
      </c>
      <c r="B54" s="49">
        <v>52.279000000000003</v>
      </c>
      <c r="C54" s="49">
        <v>3.6</v>
      </c>
      <c r="D54" s="49">
        <v>14.521944444444445</v>
      </c>
      <c r="E54" s="50">
        <f t="shared" ref="E54:E65" si="25">D54/Q$10</f>
        <v>7.3669540416153506E-2</v>
      </c>
      <c r="F54" s="50">
        <f t="shared" ref="F54:F65" si="26">E54*T$10</f>
        <v>1.3317406531117879</v>
      </c>
      <c r="G54" s="49">
        <f t="shared" si="8"/>
        <v>15.853685097556234</v>
      </c>
      <c r="H54" s="49"/>
      <c r="I54" s="49">
        <f>K54*J54</f>
        <v>37.5336</v>
      </c>
      <c r="J54" s="49">
        <f t="shared" si="13"/>
        <v>3.6</v>
      </c>
      <c r="K54" s="49">
        <v>10.426</v>
      </c>
      <c r="L54" s="50">
        <f t="shared" ref="L54:L65" si="27">K54/V$10</f>
        <v>8.086370440461324E-2</v>
      </c>
      <c r="M54" s="50">
        <f t="shared" ref="M54:M65" si="28">L54*Y$10</f>
        <v>-2.6685022453534872E-3</v>
      </c>
      <c r="N54" s="49">
        <f t="shared" si="9"/>
        <v>10.423331497754647</v>
      </c>
      <c r="O54" s="49">
        <f t="shared" si="10"/>
        <v>5.4303535998015864</v>
      </c>
      <c r="P54" s="49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</row>
    <row r="55" spans="1:28" x14ac:dyDescent="0.3">
      <c r="A55" s="44">
        <v>13181</v>
      </c>
      <c r="B55" s="49">
        <v>70.084000000000003</v>
      </c>
      <c r="C55" s="49">
        <v>3.6</v>
      </c>
      <c r="D55" s="49">
        <v>19.46777777777778</v>
      </c>
      <c r="E55" s="50">
        <f t="shared" si="25"/>
        <v>9.8759656277390584E-2</v>
      </c>
      <c r="F55" s="50">
        <f t="shared" si="26"/>
        <v>1.7853002531166731</v>
      </c>
      <c r="G55" s="49">
        <f t="shared" si="8"/>
        <v>21.253078030894454</v>
      </c>
      <c r="H55" s="49"/>
      <c r="I55" s="49">
        <f t="shared" ref="I55:I89" si="29">K55*J55</f>
        <v>32.6736</v>
      </c>
      <c r="J55" s="49">
        <f t="shared" si="13"/>
        <v>3.6</v>
      </c>
      <c r="K55" s="49">
        <v>9.0760000000000005</v>
      </c>
      <c r="L55" s="50">
        <f t="shared" si="27"/>
        <v>7.0393149930584098E-2</v>
      </c>
      <c r="M55" s="50">
        <f t="shared" si="28"/>
        <v>-2.3229739477103636E-3</v>
      </c>
      <c r="N55" s="49">
        <f t="shared" si="9"/>
        <v>9.073677026052291</v>
      </c>
      <c r="O55" s="49">
        <f t="shared" si="10"/>
        <v>12.179401004842163</v>
      </c>
      <c r="P55" s="49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</row>
    <row r="56" spans="1:28" x14ac:dyDescent="0.3">
      <c r="A56" s="44">
        <v>13210</v>
      </c>
      <c r="B56" s="49">
        <v>56.506999999999998</v>
      </c>
      <c r="C56" s="49">
        <v>3.6</v>
      </c>
      <c r="D56" s="49">
        <v>15.696388888888889</v>
      </c>
      <c r="E56" s="50">
        <f t="shared" si="25"/>
        <v>7.9627474134845458E-2</v>
      </c>
      <c r="F56" s="50">
        <f t="shared" si="26"/>
        <v>1.4394435449298533</v>
      </c>
      <c r="G56" s="49">
        <f t="shared" si="8"/>
        <v>17.135832433818742</v>
      </c>
      <c r="H56" s="49"/>
      <c r="I56" s="49">
        <f t="shared" si="29"/>
        <v>34.9848</v>
      </c>
      <c r="J56" s="49">
        <f t="shared" si="13"/>
        <v>3.6</v>
      </c>
      <c r="K56" s="49">
        <v>9.718</v>
      </c>
      <c r="L56" s="50">
        <f t="shared" si="27"/>
        <v>7.5372480280455734E-2</v>
      </c>
      <c r="M56" s="50">
        <f t="shared" si="28"/>
        <v>-2.4872918492562044E-3</v>
      </c>
      <c r="N56" s="49">
        <f t="shared" si="9"/>
        <v>9.7155127081507437</v>
      </c>
      <c r="O56" s="49">
        <f t="shared" si="10"/>
        <v>7.4203197256679978</v>
      </c>
      <c r="P56" s="49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</row>
    <row r="57" spans="1:28" x14ac:dyDescent="0.3">
      <c r="A57" s="44">
        <v>13241</v>
      </c>
      <c r="B57" s="49">
        <v>63.88</v>
      </c>
      <c r="C57" s="49">
        <v>3.6</v>
      </c>
      <c r="D57" s="49">
        <v>17.744444444444444</v>
      </c>
      <c r="E57" s="50">
        <f t="shared" si="25"/>
        <v>9.0017219950341162E-2</v>
      </c>
      <c r="F57" s="50">
        <f t="shared" si="26"/>
        <v>1.6272612888689724</v>
      </c>
      <c r="G57" s="49">
        <f t="shared" si="8"/>
        <v>19.371705733313416</v>
      </c>
      <c r="H57" s="49"/>
      <c r="I57" s="49">
        <f t="shared" si="29"/>
        <v>39.931200000000004</v>
      </c>
      <c r="J57" s="49">
        <f t="shared" si="13"/>
        <v>3.6</v>
      </c>
      <c r="K57" s="49">
        <v>11.092000000000001</v>
      </c>
      <c r="L57" s="50">
        <f t="shared" si="27"/>
        <v>8.6029177945134289E-2</v>
      </c>
      <c r="M57" s="50">
        <f t="shared" si="28"/>
        <v>-2.8389628721907615E-3</v>
      </c>
      <c r="N57" s="49">
        <f t="shared" si="9"/>
        <v>11.089161037127809</v>
      </c>
      <c r="O57" s="49">
        <f t="shared" si="10"/>
        <v>8.2825446961856066</v>
      </c>
      <c r="P57" s="49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</row>
    <row r="58" spans="1:28" x14ac:dyDescent="0.3">
      <c r="A58" s="44">
        <v>13271</v>
      </c>
      <c r="B58" s="49">
        <v>52.764000000000003</v>
      </c>
      <c r="C58" s="49">
        <v>3.6</v>
      </c>
      <c r="D58" s="49">
        <v>14.656666666666666</v>
      </c>
      <c r="E58" s="50">
        <f t="shared" si="25"/>
        <v>7.4352983617091431E-2</v>
      </c>
      <c r="F58" s="50">
        <f t="shared" si="26"/>
        <v>1.3440954077314098</v>
      </c>
      <c r="G58" s="49">
        <f t="shared" si="8"/>
        <v>16.000762074398075</v>
      </c>
      <c r="H58" s="49"/>
      <c r="I58" s="49">
        <f t="shared" si="29"/>
        <v>38.541600000000003</v>
      </c>
      <c r="J58" s="49">
        <f t="shared" si="13"/>
        <v>3.6</v>
      </c>
      <c r="K58" s="49">
        <v>10.706</v>
      </c>
      <c r="L58" s="50">
        <f t="shared" si="27"/>
        <v>8.3035374962189643E-2</v>
      </c>
      <c r="M58" s="50">
        <f t="shared" si="28"/>
        <v>-2.740167373753542E-3</v>
      </c>
      <c r="N58" s="49">
        <f t="shared" si="9"/>
        <v>10.703259832626246</v>
      </c>
      <c r="O58" s="49">
        <f t="shared" si="10"/>
        <v>5.2975022417718289</v>
      </c>
      <c r="P58" s="49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</row>
    <row r="59" spans="1:28" x14ac:dyDescent="0.3">
      <c r="A59" s="44">
        <v>13302</v>
      </c>
      <c r="B59" s="49">
        <v>65.043000000000006</v>
      </c>
      <c r="C59" s="49">
        <v>3.6</v>
      </c>
      <c r="D59" s="49">
        <v>18.067500000000003</v>
      </c>
      <c r="E59" s="50">
        <f t="shared" si="25"/>
        <v>9.1656074471353183E-2</v>
      </c>
      <c r="F59" s="50">
        <f t="shared" si="26"/>
        <v>1.6568872262352003</v>
      </c>
      <c r="G59" s="49">
        <f t="shared" si="8"/>
        <v>19.724387226235201</v>
      </c>
      <c r="H59" s="49"/>
      <c r="I59" s="49">
        <f t="shared" si="29"/>
        <v>39.664800000000007</v>
      </c>
      <c r="J59" s="49">
        <f t="shared" si="13"/>
        <v>3.6</v>
      </c>
      <c r="K59" s="49">
        <v>11.018000000000001</v>
      </c>
      <c r="L59" s="50">
        <f t="shared" si="27"/>
        <v>8.5455236440631951E-2</v>
      </c>
      <c r="M59" s="50">
        <f t="shared" si="28"/>
        <v>-2.8200228025421757E-3</v>
      </c>
      <c r="N59" s="49">
        <f t="shared" si="9"/>
        <v>11.015179977197459</v>
      </c>
      <c r="O59" s="49">
        <f t="shared" si="10"/>
        <v>8.7092072490377426</v>
      </c>
      <c r="P59" s="4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1:28" x14ac:dyDescent="0.3">
      <c r="A60" s="44">
        <v>13332</v>
      </c>
      <c r="B60" s="49">
        <v>66.087999999999994</v>
      </c>
      <c r="C60" s="49">
        <v>3.6</v>
      </c>
      <c r="D60" s="49">
        <v>18.357777777777777</v>
      </c>
      <c r="E60" s="50">
        <f t="shared" si="25"/>
        <v>9.3128647966157579E-2</v>
      </c>
      <c r="F60" s="50">
        <f t="shared" si="26"/>
        <v>1.6835072645393339</v>
      </c>
      <c r="G60" s="49">
        <f t="shared" si="8"/>
        <v>20.04128504231711</v>
      </c>
      <c r="H60" s="49"/>
      <c r="I60" s="49">
        <f t="shared" si="29"/>
        <v>37.781999999999996</v>
      </c>
      <c r="J60" s="49">
        <f t="shared" si="13"/>
        <v>3.6</v>
      </c>
      <c r="K60" s="49">
        <v>10.494999999999999</v>
      </c>
      <c r="L60" s="50">
        <f t="shared" si="27"/>
        <v>8.1398866077730281E-2</v>
      </c>
      <c r="M60" s="50">
        <f t="shared" si="28"/>
        <v>-2.6861625805663578E-3</v>
      </c>
      <c r="N60" s="49">
        <f t="shared" si="9"/>
        <v>10.492313837419433</v>
      </c>
      <c r="O60" s="49">
        <f t="shared" si="10"/>
        <v>9.5489712048976774</v>
      </c>
      <c r="P60" s="49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</row>
    <row r="61" spans="1:28" x14ac:dyDescent="0.3">
      <c r="A61" s="44">
        <v>13363</v>
      </c>
      <c r="B61" s="49">
        <v>67.984999999999999</v>
      </c>
      <c r="C61" s="49">
        <v>3.6</v>
      </c>
      <c r="D61" s="49">
        <v>18.884722222222223</v>
      </c>
      <c r="E61" s="50">
        <f t="shared" si="25"/>
        <v>9.5801826836630313E-2</v>
      </c>
      <c r="F61" s="50">
        <f t="shared" si="26"/>
        <v>1.7318309130206184</v>
      </c>
      <c r="G61" s="49">
        <f t="shared" si="8"/>
        <v>20.616553135242842</v>
      </c>
      <c r="H61" s="49"/>
      <c r="I61" s="49">
        <f t="shared" si="29"/>
        <v>35.049600000000005</v>
      </c>
      <c r="J61" s="49">
        <f t="shared" si="13"/>
        <v>3.6</v>
      </c>
      <c r="K61" s="49">
        <v>9.7360000000000007</v>
      </c>
      <c r="L61" s="50">
        <f t="shared" si="27"/>
        <v>7.5512087673442793E-2</v>
      </c>
      <c r="M61" s="50">
        <f t="shared" si="28"/>
        <v>-2.4918988932247795E-3</v>
      </c>
      <c r="N61" s="49">
        <f t="shared" si="9"/>
        <v>9.733508101106775</v>
      </c>
      <c r="O61" s="49">
        <f t="shared" si="10"/>
        <v>10.883045034136067</v>
      </c>
      <c r="P61" s="49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</row>
    <row r="62" spans="1:28" x14ac:dyDescent="0.3">
      <c r="A62" s="44">
        <v>13394</v>
      </c>
      <c r="B62" s="49">
        <v>51.552</v>
      </c>
      <c r="C62" s="49">
        <v>3.6</v>
      </c>
      <c r="D62" s="49">
        <v>14.32</v>
      </c>
      <c r="E62" s="50">
        <f t="shared" si="25"/>
        <v>7.2645080195366113E-2</v>
      </c>
      <c r="F62" s="50">
        <f t="shared" si="26"/>
        <v>1.3132212580427876</v>
      </c>
      <c r="G62" s="49">
        <f t="shared" si="8"/>
        <v>15.633221258042788</v>
      </c>
      <c r="H62" s="49"/>
      <c r="I62" s="49">
        <f t="shared" si="29"/>
        <v>39.700800000000001</v>
      </c>
      <c r="J62" s="49">
        <f t="shared" si="13"/>
        <v>3.6</v>
      </c>
      <c r="K62" s="49">
        <v>11.028</v>
      </c>
      <c r="L62" s="50">
        <f t="shared" si="27"/>
        <v>8.5532796103402531E-2</v>
      </c>
      <c r="M62" s="50">
        <f t="shared" si="28"/>
        <v>-2.8225822714136061E-3</v>
      </c>
      <c r="N62" s="49">
        <f t="shared" si="9"/>
        <v>11.025177417728587</v>
      </c>
      <c r="O62" s="49">
        <f t="shared" si="10"/>
        <v>4.6080438403142008</v>
      </c>
      <c r="P62" s="49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</row>
    <row r="63" spans="1:28" x14ac:dyDescent="0.3">
      <c r="A63" s="44">
        <v>13424</v>
      </c>
      <c r="B63" s="49">
        <v>51.893999999999998</v>
      </c>
      <c r="C63" s="49">
        <v>3.6</v>
      </c>
      <c r="D63" s="49">
        <v>14.414999999999999</v>
      </c>
      <c r="E63" s="50">
        <f t="shared" si="25"/>
        <v>7.3127013339120292E-2</v>
      </c>
      <c r="F63" s="50">
        <f t="shared" si="26"/>
        <v>1.3219332705786859</v>
      </c>
      <c r="G63" s="49">
        <f t="shared" si="8"/>
        <v>15.736933270578685</v>
      </c>
      <c r="H63" s="49"/>
      <c r="I63" s="49">
        <f t="shared" si="29"/>
        <v>40.532400000000003</v>
      </c>
      <c r="J63" s="49">
        <f t="shared" si="13"/>
        <v>3.6</v>
      </c>
      <c r="K63" s="49">
        <v>11.259</v>
      </c>
      <c r="L63" s="50">
        <f t="shared" si="27"/>
        <v>8.7324424313403079E-2</v>
      </c>
      <c r="M63" s="50">
        <f t="shared" si="28"/>
        <v>-2.8817060023436517E-3</v>
      </c>
      <c r="N63" s="49">
        <f t="shared" si="9"/>
        <v>11.256118293997657</v>
      </c>
      <c r="O63" s="49">
        <f t="shared" si="10"/>
        <v>4.4808149765810281</v>
      </c>
      <c r="P63" s="49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</row>
    <row r="64" spans="1:28" x14ac:dyDescent="0.3">
      <c r="A64" s="44">
        <v>13455</v>
      </c>
      <c r="B64" s="49">
        <v>56.127000000000002</v>
      </c>
      <c r="C64" s="49">
        <v>3.6</v>
      </c>
      <c r="D64" s="49">
        <v>15.590833333333334</v>
      </c>
      <c r="E64" s="50">
        <f t="shared" si="25"/>
        <v>7.909199286400749E-2</v>
      </c>
      <c r="F64" s="50">
        <f t="shared" si="26"/>
        <v>1.4297635310010772</v>
      </c>
      <c r="G64" s="49">
        <f t="shared" si="8"/>
        <v>17.020596864334411</v>
      </c>
      <c r="H64" s="49"/>
      <c r="I64" s="49">
        <f t="shared" si="29"/>
        <v>39.229199999999999</v>
      </c>
      <c r="J64" s="49">
        <f t="shared" si="13"/>
        <v>3.6</v>
      </c>
      <c r="K64" s="49">
        <v>10.897</v>
      </c>
      <c r="L64" s="50">
        <f t="shared" si="27"/>
        <v>8.4516764521107846E-2</v>
      </c>
      <c r="M64" s="50">
        <f t="shared" si="28"/>
        <v>-2.7890532291978657E-3</v>
      </c>
      <c r="N64" s="49">
        <f t="shared" si="9"/>
        <v>10.894210946770803</v>
      </c>
      <c r="O64" s="49">
        <f t="shared" si="10"/>
        <v>6.1263859175636082</v>
      </c>
      <c r="P64" s="49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</row>
    <row r="65" spans="1:28" x14ac:dyDescent="0.3">
      <c r="A65" s="44">
        <v>13485</v>
      </c>
      <c r="B65" s="59">
        <v>55.439</v>
      </c>
      <c r="C65" s="49">
        <v>3.6</v>
      </c>
      <c r="D65" s="49">
        <v>15.399722222222222</v>
      </c>
      <c r="E65" s="50">
        <f t="shared" si="25"/>
        <v>7.8122489931542943E-2</v>
      </c>
      <c r="F65" s="50">
        <f t="shared" si="26"/>
        <v>1.4122376110458197</v>
      </c>
      <c r="G65" s="49">
        <f t="shared" si="8"/>
        <v>16.811959833268041</v>
      </c>
      <c r="H65" s="49"/>
      <c r="I65" s="49">
        <f t="shared" si="29"/>
        <v>48.535199999999996</v>
      </c>
      <c r="J65" s="49">
        <f t="shared" si="13"/>
        <v>3.6</v>
      </c>
      <c r="K65" s="49">
        <v>13.481999999999999</v>
      </c>
      <c r="L65" s="50">
        <f t="shared" si="27"/>
        <v>0.10456593734730439</v>
      </c>
      <c r="M65" s="50">
        <f t="shared" si="28"/>
        <v>-3.4506759324626616E-3</v>
      </c>
      <c r="N65" s="49">
        <f t="shared" si="9"/>
        <v>13.478549324067536</v>
      </c>
      <c r="O65" s="49">
        <f t="shared" si="10"/>
        <v>3.3334105092005046</v>
      </c>
      <c r="P65" s="49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</row>
    <row r="66" spans="1:28" x14ac:dyDescent="0.3">
      <c r="A66" s="44">
        <v>13516</v>
      </c>
      <c r="B66" s="59">
        <v>75.096999999999994</v>
      </c>
      <c r="C66" s="49">
        <v>3.6</v>
      </c>
      <c r="D66" s="49">
        <v>20.860277777777775</v>
      </c>
      <c r="E66" s="50">
        <f t="shared" ref="E66:E77" si="30">D66/Q$11</f>
        <v>8.9124353258901015E-2</v>
      </c>
      <c r="F66" s="50">
        <f t="shared" ref="F66:F77" si="31">E66*T$11</f>
        <v>1.2336493951037877</v>
      </c>
      <c r="G66" s="49">
        <f t="shared" si="8"/>
        <v>22.093927172881564</v>
      </c>
      <c r="H66" s="49"/>
      <c r="I66" s="49">
        <f t="shared" si="29"/>
        <v>41.450400000000002</v>
      </c>
      <c r="J66" s="49">
        <f t="shared" si="13"/>
        <v>3.6</v>
      </c>
      <c r="K66" s="49">
        <v>11.513999999999999</v>
      </c>
      <c r="L66" s="50">
        <f t="shared" ref="L66:L77" si="32">K66/V$11</f>
        <v>6.7978934441715461E-2</v>
      </c>
      <c r="M66" s="50">
        <f t="shared" ref="M66:M77" si="33">L66*Y$11</f>
        <v>8.3206215756659013E-2</v>
      </c>
      <c r="N66" s="49">
        <f t="shared" si="9"/>
        <v>11.597206215756659</v>
      </c>
      <c r="O66" s="49">
        <f t="shared" si="10"/>
        <v>10.496720957124905</v>
      </c>
      <c r="P66" s="49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</row>
    <row r="67" spans="1:28" x14ac:dyDescent="0.3">
      <c r="A67" s="44">
        <v>13547</v>
      </c>
      <c r="B67" s="59">
        <v>55.409000000000042</v>
      </c>
      <c r="C67" s="49">
        <v>3.6</v>
      </c>
      <c r="D67" s="49">
        <v>15.391388888888899</v>
      </c>
      <c r="E67" s="50">
        <f t="shared" si="30"/>
        <v>6.5758835768705143E-2</v>
      </c>
      <c r="F67" s="50">
        <f t="shared" si="31"/>
        <v>0.91022649817310708</v>
      </c>
      <c r="G67" s="49">
        <f t="shared" si="8"/>
        <v>16.301615387062007</v>
      </c>
      <c r="H67" s="49"/>
      <c r="I67" s="49">
        <f t="shared" si="29"/>
        <v>42.562800000000003</v>
      </c>
      <c r="J67" s="49">
        <f t="shared" si="13"/>
        <v>3.6</v>
      </c>
      <c r="K67" s="49">
        <v>11.823</v>
      </c>
      <c r="L67" s="50">
        <f t="shared" si="32"/>
        <v>6.980327791422633E-2</v>
      </c>
      <c r="M67" s="50">
        <f t="shared" si="33"/>
        <v>8.5439212167012293E-2</v>
      </c>
      <c r="N67" s="49">
        <f t="shared" si="9"/>
        <v>11.908439212167012</v>
      </c>
      <c r="O67" s="49">
        <f t="shared" si="10"/>
        <v>4.3931761748949949</v>
      </c>
      <c r="P67" s="49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</row>
    <row r="68" spans="1:28" x14ac:dyDescent="0.3">
      <c r="A68" s="44">
        <v>13575</v>
      </c>
      <c r="B68" s="59">
        <v>76.460999999999999</v>
      </c>
      <c r="C68" s="49">
        <v>3.6</v>
      </c>
      <c r="D68" s="49">
        <v>21.239166666666666</v>
      </c>
      <c r="E68" s="50">
        <f t="shared" si="30"/>
        <v>9.0743134539713055E-2</v>
      </c>
      <c r="F68" s="50">
        <f t="shared" si="31"/>
        <v>1.256056385728201</v>
      </c>
      <c r="G68" s="49">
        <f t="shared" si="8"/>
        <v>22.495223052394866</v>
      </c>
      <c r="H68" s="49"/>
      <c r="I68" s="49">
        <f t="shared" si="29"/>
        <v>54.666000000000004</v>
      </c>
      <c r="J68" s="49">
        <f t="shared" si="13"/>
        <v>3.6</v>
      </c>
      <c r="K68" s="49">
        <v>15.185</v>
      </c>
      <c r="L68" s="50">
        <f t="shared" si="32"/>
        <v>8.9652607217079155E-2</v>
      </c>
      <c r="M68" s="50">
        <f t="shared" si="33"/>
        <v>0.10973479123370394</v>
      </c>
      <c r="N68" s="49">
        <f t="shared" si="9"/>
        <v>15.294734791233704</v>
      </c>
      <c r="O68" s="49">
        <f t="shared" si="10"/>
        <v>7.200488261161162</v>
      </c>
      <c r="P68" s="49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</row>
    <row r="69" spans="1:28" x14ac:dyDescent="0.3">
      <c r="A69" s="44">
        <v>13606</v>
      </c>
      <c r="B69" s="59">
        <v>81.687600000000003</v>
      </c>
      <c r="C69" s="49">
        <v>3.6</v>
      </c>
      <c r="D69" s="49">
        <v>22.690999999999999</v>
      </c>
      <c r="E69" s="50">
        <f t="shared" si="30"/>
        <v>9.6946010083915513E-2</v>
      </c>
      <c r="F69" s="50">
        <f t="shared" si="31"/>
        <v>1.3419158998026575</v>
      </c>
      <c r="G69" s="49">
        <f t="shared" si="8"/>
        <v>24.032915899802656</v>
      </c>
      <c r="H69" s="49"/>
      <c r="I69" s="49">
        <f t="shared" si="29"/>
        <v>55.148400000000002</v>
      </c>
      <c r="J69" s="49">
        <f t="shared" si="13"/>
        <v>3.6</v>
      </c>
      <c r="K69" s="49">
        <v>15.319000000000001</v>
      </c>
      <c r="L69" s="50">
        <f t="shared" si="32"/>
        <v>9.0443746457585489E-2</v>
      </c>
      <c r="M69" s="50">
        <f t="shared" si="33"/>
        <v>0.11070314566408369</v>
      </c>
      <c r="N69" s="49">
        <f t="shared" si="9"/>
        <v>15.429703145664085</v>
      </c>
      <c r="O69" s="49">
        <f t="shared" si="10"/>
        <v>8.6032127541385712</v>
      </c>
      <c r="P69" s="4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</row>
    <row r="70" spans="1:28" x14ac:dyDescent="0.3">
      <c r="A70" s="44">
        <v>13636</v>
      </c>
      <c r="B70" s="59">
        <v>68.436999999999998</v>
      </c>
      <c r="C70" s="49">
        <v>3.6</v>
      </c>
      <c r="D70" s="49">
        <v>19.010277777777777</v>
      </c>
      <c r="E70" s="50">
        <f t="shared" si="30"/>
        <v>8.1220333222091559E-2</v>
      </c>
      <c r="F70" s="50">
        <f t="shared" si="31"/>
        <v>1.12424282797872</v>
      </c>
      <c r="G70" s="49">
        <f t="shared" si="8"/>
        <v>20.134520605756496</v>
      </c>
      <c r="H70" s="49"/>
      <c r="I70" s="49">
        <f t="shared" si="29"/>
        <v>49.230000000000004</v>
      </c>
      <c r="J70" s="49">
        <f t="shared" si="13"/>
        <v>3.6</v>
      </c>
      <c r="K70" s="49">
        <v>13.675000000000001</v>
      </c>
      <c r="L70" s="50">
        <f t="shared" si="32"/>
        <v>8.073753070092575E-2</v>
      </c>
      <c r="M70" s="50">
        <f t="shared" si="33"/>
        <v>9.8822737577932279E-2</v>
      </c>
      <c r="N70" s="49">
        <f t="shared" si="9"/>
        <v>13.773822737577934</v>
      </c>
      <c r="O70" s="49">
        <f t="shared" si="10"/>
        <v>6.360697868178562</v>
      </c>
      <c r="P70" s="49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</row>
    <row r="71" spans="1:28" x14ac:dyDescent="0.3">
      <c r="A71" s="44">
        <v>13667</v>
      </c>
      <c r="B71" s="59">
        <v>75.713999999999999</v>
      </c>
      <c r="C71" s="49">
        <v>3.6</v>
      </c>
      <c r="D71" s="49">
        <v>21.031666666666666</v>
      </c>
      <c r="E71" s="50">
        <f t="shared" si="30"/>
        <v>8.9856602562611451E-2</v>
      </c>
      <c r="F71" s="50">
        <f t="shared" si="31"/>
        <v>1.2437851086047138</v>
      </c>
      <c r="G71" s="49">
        <f t="shared" ref="G71:G134" si="34">D71+F71</f>
        <v>22.275451775271382</v>
      </c>
      <c r="H71" s="49"/>
      <c r="I71" s="49">
        <f t="shared" si="29"/>
        <v>51.318000000000005</v>
      </c>
      <c r="J71" s="49">
        <f t="shared" si="13"/>
        <v>3.6</v>
      </c>
      <c r="K71" s="49">
        <v>14.255000000000001</v>
      </c>
      <c r="L71" s="50">
        <f t="shared" si="32"/>
        <v>8.4161864726997923E-2</v>
      </c>
      <c r="M71" s="50">
        <f t="shared" si="33"/>
        <v>0.10301412242584458</v>
      </c>
      <c r="N71" s="49">
        <f t="shared" ref="N71:N134" si="35">K71+M71</f>
        <v>14.358014122425846</v>
      </c>
      <c r="O71" s="49">
        <f t="shared" ref="O71:O134" si="36">G71-N71</f>
        <v>7.9174376528455355</v>
      </c>
      <c r="P71" s="49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</row>
    <row r="72" spans="1:28" x14ac:dyDescent="0.3">
      <c r="A72" s="44">
        <v>13697</v>
      </c>
      <c r="B72" s="59">
        <v>90.470000000000155</v>
      </c>
      <c r="C72" s="49">
        <v>3.6</v>
      </c>
      <c r="D72" s="49">
        <v>25.130555555555599</v>
      </c>
      <c r="E72" s="50">
        <f t="shared" si="30"/>
        <v>0.10736887278230542</v>
      </c>
      <c r="F72" s="50">
        <f t="shared" si="31"/>
        <v>1.486188007177915</v>
      </c>
      <c r="G72" s="49">
        <f t="shared" si="34"/>
        <v>26.616743562733514</v>
      </c>
      <c r="H72" s="49"/>
      <c r="I72" s="49">
        <f t="shared" si="29"/>
        <v>56.286000000000001</v>
      </c>
      <c r="J72" s="49">
        <f t="shared" si="13"/>
        <v>3.6</v>
      </c>
      <c r="K72" s="49">
        <v>15.635</v>
      </c>
      <c r="L72" s="50">
        <f t="shared" si="32"/>
        <v>9.2309418099376525E-2</v>
      </c>
      <c r="M72" s="50">
        <f t="shared" si="33"/>
        <v>0.1129867277536359</v>
      </c>
      <c r="N72" s="49">
        <f t="shared" si="35"/>
        <v>15.747986727753636</v>
      </c>
      <c r="O72" s="49">
        <f t="shared" si="36"/>
        <v>10.868756834979878</v>
      </c>
      <c r="P72" s="49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</row>
    <row r="73" spans="1:28" x14ac:dyDescent="0.3">
      <c r="A73" s="44">
        <v>13728</v>
      </c>
      <c r="B73" s="59">
        <v>67.055000000000007</v>
      </c>
      <c r="C73" s="49">
        <v>3.6</v>
      </c>
      <c r="D73" s="49">
        <v>18.62638888888889</v>
      </c>
      <c r="E73" s="50">
        <f t="shared" si="30"/>
        <v>7.9580189724963835E-2</v>
      </c>
      <c r="F73" s="50">
        <f t="shared" si="31"/>
        <v>1.1015401439296444</v>
      </c>
      <c r="G73" s="49">
        <f t="shared" si="34"/>
        <v>19.727929032818533</v>
      </c>
      <c r="H73" s="49"/>
      <c r="I73" s="49">
        <f t="shared" si="29"/>
        <v>52.092000000000006</v>
      </c>
      <c r="J73" s="49">
        <f t="shared" si="13"/>
        <v>3.6</v>
      </c>
      <c r="K73" s="49">
        <v>14.47</v>
      </c>
      <c r="L73" s="50">
        <f t="shared" si="32"/>
        <v>8.5431229926317784E-2</v>
      </c>
      <c r="M73" s="50">
        <f t="shared" si="33"/>
        <v>0.10456782542981208</v>
      </c>
      <c r="N73" s="49">
        <f t="shared" si="35"/>
        <v>14.574567825429813</v>
      </c>
      <c r="O73" s="49">
        <f t="shared" si="36"/>
        <v>5.1533612073887198</v>
      </c>
      <c r="P73" s="49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</row>
    <row r="74" spans="1:28" x14ac:dyDescent="0.3">
      <c r="A74" s="44">
        <v>13759</v>
      </c>
      <c r="B74" s="59">
        <v>64.712999999999994</v>
      </c>
      <c r="C74" s="49">
        <v>3.6</v>
      </c>
      <c r="D74" s="49">
        <v>17.97583333333333</v>
      </c>
      <c r="E74" s="50">
        <f t="shared" si="30"/>
        <v>7.6800728024332021E-2</v>
      </c>
      <c r="F74" s="50">
        <f t="shared" si="31"/>
        <v>1.0630671438985768</v>
      </c>
      <c r="G74" s="49">
        <f t="shared" si="34"/>
        <v>19.038900477231905</v>
      </c>
      <c r="H74" s="49"/>
      <c r="I74" s="49">
        <f t="shared" si="29"/>
        <v>48.913200000000003</v>
      </c>
      <c r="J74" s="49">
        <f t="shared" si="13"/>
        <v>3.6</v>
      </c>
      <c r="K74" s="49">
        <v>13.587</v>
      </c>
      <c r="L74" s="50">
        <f t="shared" si="32"/>
        <v>8.0217976572832042E-2</v>
      </c>
      <c r="M74" s="50">
        <f t="shared" si="33"/>
        <v>9.818680332514558E-2</v>
      </c>
      <c r="N74" s="49">
        <f t="shared" si="35"/>
        <v>13.685186803325145</v>
      </c>
      <c r="O74" s="49">
        <f t="shared" si="36"/>
        <v>5.3537136739067606</v>
      </c>
      <c r="P74" s="49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</row>
    <row r="75" spans="1:28" x14ac:dyDescent="0.3">
      <c r="A75" s="44">
        <v>13789</v>
      </c>
      <c r="B75" s="59">
        <v>63.363999999999997</v>
      </c>
      <c r="C75" s="49">
        <v>3.6</v>
      </c>
      <c r="D75" s="49">
        <v>17.601111111111109</v>
      </c>
      <c r="E75" s="50">
        <f t="shared" si="30"/>
        <v>7.5199748590449741E-2</v>
      </c>
      <c r="F75" s="50">
        <f t="shared" si="31"/>
        <v>1.040906564461382</v>
      </c>
      <c r="G75" s="49">
        <f t="shared" si="34"/>
        <v>18.64201767557249</v>
      </c>
      <c r="H75" s="49"/>
      <c r="I75" s="49">
        <f t="shared" si="29"/>
        <v>53.161200000000001</v>
      </c>
      <c r="J75" s="49">
        <f t="shared" si="13"/>
        <v>3.6</v>
      </c>
      <c r="K75" s="49">
        <v>14.766999999999999</v>
      </c>
      <c r="L75" s="50">
        <f t="shared" si="32"/>
        <v>8.7184725108634037E-2</v>
      </c>
      <c r="M75" s="50">
        <f t="shared" si="33"/>
        <v>0.10671410353296715</v>
      </c>
      <c r="N75" s="49">
        <f t="shared" si="35"/>
        <v>14.873714103532967</v>
      </c>
      <c r="O75" s="49">
        <f t="shared" si="36"/>
        <v>3.7683035720395228</v>
      </c>
      <c r="P75" s="49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</row>
    <row r="76" spans="1:28" x14ac:dyDescent="0.3">
      <c r="A76" s="44">
        <v>13820</v>
      </c>
      <c r="B76" s="59">
        <v>57.957999999999998</v>
      </c>
      <c r="C76" s="49">
        <v>3.6</v>
      </c>
      <c r="D76" s="49">
        <v>16.099444444444444</v>
      </c>
      <c r="E76" s="50">
        <f t="shared" si="30"/>
        <v>6.8783962956967468E-2</v>
      </c>
      <c r="F76" s="50">
        <f t="shared" si="31"/>
        <v>0.952099972587791</v>
      </c>
      <c r="G76" s="49">
        <f t="shared" si="34"/>
        <v>17.051544417032236</v>
      </c>
      <c r="H76" s="49"/>
      <c r="I76" s="49">
        <f t="shared" si="29"/>
        <v>49.132800000000003</v>
      </c>
      <c r="J76" s="49">
        <f t="shared" si="13"/>
        <v>3.6</v>
      </c>
      <c r="K76" s="49">
        <v>13.648</v>
      </c>
      <c r="L76" s="50">
        <f t="shared" si="32"/>
        <v>8.0578122047987907E-2</v>
      </c>
      <c r="M76" s="50">
        <f t="shared" si="33"/>
        <v>9.862762138673635E-2</v>
      </c>
      <c r="N76" s="49">
        <f t="shared" si="35"/>
        <v>13.746627621386736</v>
      </c>
      <c r="O76" s="49">
        <f t="shared" si="36"/>
        <v>3.3049167956455001</v>
      </c>
      <c r="P76" s="49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</row>
    <row r="77" spans="1:28" x14ac:dyDescent="0.3">
      <c r="A77" s="44">
        <v>13850</v>
      </c>
      <c r="B77" s="59">
        <v>66.243600000000001</v>
      </c>
      <c r="C77" s="49">
        <v>3.6</v>
      </c>
      <c r="D77" s="49">
        <v>18.401</v>
      </c>
      <c r="E77" s="50">
        <f t="shared" si="30"/>
        <v>7.8617228485043822E-2</v>
      </c>
      <c r="F77" s="50">
        <f t="shared" si="31"/>
        <v>1.0882109414423649</v>
      </c>
      <c r="G77" s="49">
        <f t="shared" si="34"/>
        <v>19.489210941442366</v>
      </c>
      <c r="H77" s="49"/>
      <c r="I77" s="49">
        <f t="shared" si="29"/>
        <v>55.7928</v>
      </c>
      <c r="J77" s="49">
        <f t="shared" si="13"/>
        <v>3.6</v>
      </c>
      <c r="K77" s="49">
        <v>15.497999999999999</v>
      </c>
      <c r="L77" s="50">
        <f t="shared" si="32"/>
        <v>9.1500566786321555E-2</v>
      </c>
      <c r="M77" s="50">
        <f t="shared" si="33"/>
        <v>0.11199669374645663</v>
      </c>
      <c r="N77" s="49">
        <f t="shared" si="35"/>
        <v>15.609996693746456</v>
      </c>
      <c r="O77" s="49">
        <f t="shared" si="36"/>
        <v>3.8792142476959093</v>
      </c>
      <c r="P77" s="49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</row>
    <row r="78" spans="1:28" x14ac:dyDescent="0.3">
      <c r="A78" s="44">
        <v>13881</v>
      </c>
      <c r="B78" s="59">
        <v>78.47999999999999</v>
      </c>
      <c r="C78" s="49">
        <v>3.6</v>
      </c>
      <c r="D78" s="49">
        <v>21.799999999999997</v>
      </c>
      <c r="E78" s="50">
        <f t="shared" ref="E78:E89" si="37">D78/Q$12</f>
        <v>0.11540558711268985</v>
      </c>
      <c r="F78" s="50">
        <f t="shared" ref="F78:F89" si="38">E78*T$12</f>
        <v>-0.40380414930729797</v>
      </c>
      <c r="G78" s="49">
        <f t="shared" si="34"/>
        <v>21.396195850692699</v>
      </c>
      <c r="H78" s="49"/>
      <c r="I78" s="49">
        <f t="shared" si="29"/>
        <v>49.4208</v>
      </c>
      <c r="J78" s="49">
        <f t="shared" si="13"/>
        <v>3.6</v>
      </c>
      <c r="K78" s="49">
        <v>13.728</v>
      </c>
      <c r="L78" s="50">
        <f t="shared" ref="L78:L89" si="39">K78/V$12</f>
        <v>0.12364894076956331</v>
      </c>
      <c r="M78" s="50">
        <f t="shared" ref="M78:M89" si="40">L78*Y$12</f>
        <v>-0.21317077388672936</v>
      </c>
      <c r="N78" s="49">
        <f t="shared" si="35"/>
        <v>13.514829226113271</v>
      </c>
      <c r="O78" s="49">
        <f t="shared" si="36"/>
        <v>7.881366624579428</v>
      </c>
      <c r="P78" s="49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</row>
    <row r="79" spans="1:28" x14ac:dyDescent="0.3">
      <c r="A79" s="44">
        <v>13912</v>
      </c>
      <c r="B79" s="59">
        <v>87.2928</v>
      </c>
      <c r="C79" s="49">
        <v>3.6</v>
      </c>
      <c r="D79" s="49">
        <v>24.247999999999998</v>
      </c>
      <c r="E79" s="50">
        <f t="shared" si="37"/>
        <v>0.12836489340864696</v>
      </c>
      <c r="F79" s="50">
        <f t="shared" si="38"/>
        <v>-0.44914876203685145</v>
      </c>
      <c r="G79" s="49">
        <f t="shared" si="34"/>
        <v>23.798851237963145</v>
      </c>
      <c r="H79" s="49"/>
      <c r="I79" s="49">
        <f t="shared" si="29"/>
        <v>36.230400000000003</v>
      </c>
      <c r="J79" s="49">
        <f t="shared" si="13"/>
        <v>3.6</v>
      </c>
      <c r="K79" s="49">
        <v>10.064</v>
      </c>
      <c r="L79" s="50">
        <f t="shared" si="39"/>
        <v>9.0647067300763787E-2</v>
      </c>
      <c r="M79" s="50">
        <f t="shared" si="40"/>
        <v>-0.15627554402651839</v>
      </c>
      <c r="N79" s="49">
        <f t="shared" si="35"/>
        <v>9.9077244559734812</v>
      </c>
      <c r="O79" s="49">
        <f t="shared" si="36"/>
        <v>13.891126781989664</v>
      </c>
      <c r="P79" s="4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</row>
    <row r="80" spans="1:28" x14ac:dyDescent="0.3">
      <c r="A80" s="44">
        <v>13940</v>
      </c>
      <c r="B80" s="59">
        <v>77.863525999999993</v>
      </c>
      <c r="C80" s="49">
        <v>3.8740000000000001</v>
      </c>
      <c r="D80" s="49">
        <v>20.098999999999997</v>
      </c>
      <c r="E80" s="50">
        <f t="shared" si="37"/>
        <v>0.1064007750173373</v>
      </c>
      <c r="F80" s="50">
        <f t="shared" si="38"/>
        <v>-0.37229631178565969</v>
      </c>
      <c r="G80" s="49">
        <f t="shared" si="34"/>
        <v>19.726703688214336</v>
      </c>
      <c r="H80" s="49"/>
      <c r="I80" s="49">
        <f t="shared" si="29"/>
        <v>42.397056000000006</v>
      </c>
      <c r="J80" s="49">
        <f t="shared" si="13"/>
        <v>3.8740000000000001</v>
      </c>
      <c r="K80" s="49">
        <v>10.944000000000001</v>
      </c>
      <c r="L80" s="50">
        <f t="shared" si="39"/>
        <v>9.8573281452658881E-2</v>
      </c>
      <c r="M80" s="50">
        <f t="shared" si="40"/>
        <v>-0.16994033722438567</v>
      </c>
      <c r="N80" s="49">
        <f t="shared" si="35"/>
        <v>10.774059662775615</v>
      </c>
      <c r="O80" s="49">
        <f t="shared" si="36"/>
        <v>8.9526440254387207</v>
      </c>
      <c r="P80" s="49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</row>
    <row r="81" spans="1:28" x14ac:dyDescent="0.3">
      <c r="A81" s="44">
        <v>13971</v>
      </c>
      <c r="B81" s="59">
        <v>59.880904999999998</v>
      </c>
      <c r="C81" s="49">
        <v>4.2910000000000004</v>
      </c>
      <c r="D81" s="49">
        <v>13.954999999999998</v>
      </c>
      <c r="E81" s="50">
        <f t="shared" si="37"/>
        <v>7.3875457254935176E-2</v>
      </c>
      <c r="F81" s="50">
        <f t="shared" si="38"/>
        <v>-0.25849022493501572</v>
      </c>
      <c r="G81" s="49">
        <f t="shared" si="34"/>
        <v>13.696509775064982</v>
      </c>
      <c r="H81" s="49"/>
      <c r="I81" s="49">
        <f t="shared" si="29"/>
        <v>36.833944000000002</v>
      </c>
      <c r="J81" s="49">
        <f t="shared" si="13"/>
        <v>4.2910000000000004</v>
      </c>
      <c r="K81" s="49">
        <v>8.5839999999999996</v>
      </c>
      <c r="L81" s="50">
        <f t="shared" si="39"/>
        <v>7.7316616227122048E-2</v>
      </c>
      <c r="M81" s="50">
        <f t="shared" si="40"/>
        <v>-0.1332938463755598</v>
      </c>
      <c r="N81" s="49">
        <f t="shared" si="35"/>
        <v>8.4507061536244397</v>
      </c>
      <c r="O81" s="49">
        <f t="shared" si="36"/>
        <v>5.2458036214405421</v>
      </c>
      <c r="P81" s="49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</row>
    <row r="82" spans="1:28" x14ac:dyDescent="0.3">
      <c r="A82" s="44">
        <v>14001</v>
      </c>
      <c r="B82" s="59">
        <v>52.234385999999994</v>
      </c>
      <c r="C82" s="49">
        <v>4.4580000000000002</v>
      </c>
      <c r="D82" s="49">
        <v>11.716999999999999</v>
      </c>
      <c r="E82" s="50">
        <f t="shared" si="37"/>
        <v>6.2027856155935188E-2</v>
      </c>
      <c r="F82" s="50">
        <f t="shared" si="38"/>
        <v>-0.21703546868961515</v>
      </c>
      <c r="G82" s="49">
        <f t="shared" si="34"/>
        <v>11.499964531310384</v>
      </c>
      <c r="H82" s="49"/>
      <c r="I82" s="49">
        <f t="shared" si="29"/>
        <v>31.830120000000001</v>
      </c>
      <c r="J82" s="49">
        <f t="shared" ref="J82:J145" si="41">C82</f>
        <v>4.4580000000000002</v>
      </c>
      <c r="K82" s="49">
        <v>7.14</v>
      </c>
      <c r="L82" s="50">
        <f t="shared" si="39"/>
        <v>6.4310419368785121E-2</v>
      </c>
      <c r="M82" s="50">
        <f t="shared" si="40"/>
        <v>-0.1108711629917867</v>
      </c>
      <c r="N82" s="49">
        <f t="shared" si="35"/>
        <v>7.029128837008213</v>
      </c>
      <c r="O82" s="49">
        <f t="shared" si="36"/>
        <v>4.4708356943021714</v>
      </c>
      <c r="P82" s="49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</row>
    <row r="83" spans="1:28" x14ac:dyDescent="0.3">
      <c r="A83" s="44">
        <v>14032</v>
      </c>
      <c r="B83" s="59">
        <v>65.430796000000001</v>
      </c>
      <c r="C83" s="49">
        <v>4.6840000000000002</v>
      </c>
      <c r="D83" s="49">
        <v>13.968999999999999</v>
      </c>
      <c r="E83" s="50">
        <f t="shared" si="37"/>
        <v>7.3949570934732325E-2</v>
      </c>
      <c r="F83" s="50">
        <f t="shared" si="38"/>
        <v>-0.25874954870062594</v>
      </c>
      <c r="G83" s="49">
        <f t="shared" si="34"/>
        <v>13.710250451299373</v>
      </c>
      <c r="H83" s="49"/>
      <c r="I83" s="49">
        <f t="shared" si="29"/>
        <v>40.699276000000005</v>
      </c>
      <c r="J83" s="49">
        <f t="shared" si="41"/>
        <v>4.6840000000000002</v>
      </c>
      <c r="K83" s="49">
        <v>8.6890000000000001</v>
      </c>
      <c r="L83" s="50">
        <f t="shared" si="39"/>
        <v>7.8262357688427722E-2</v>
      </c>
      <c r="M83" s="50">
        <f t="shared" si="40"/>
        <v>-0.13492430465485081</v>
      </c>
      <c r="N83" s="49">
        <f t="shared" si="35"/>
        <v>8.5540756953451496</v>
      </c>
      <c r="O83" s="49">
        <f t="shared" si="36"/>
        <v>5.1561747559542237</v>
      </c>
      <c r="P83" s="49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</row>
    <row r="84" spans="1:28" x14ac:dyDescent="0.3">
      <c r="A84" s="44">
        <v>14062</v>
      </c>
      <c r="B84" s="59">
        <v>81.876255999999998</v>
      </c>
      <c r="C84" s="49">
        <v>4.9489999999999998</v>
      </c>
      <c r="D84" s="49">
        <v>16.544</v>
      </c>
      <c r="E84" s="50">
        <f t="shared" si="37"/>
        <v>8.7581194183134925E-2</v>
      </c>
      <c r="F84" s="50">
        <f t="shared" si="38"/>
        <v>-0.30644659844678618</v>
      </c>
      <c r="G84" s="49">
        <f t="shared" si="34"/>
        <v>16.237553401553214</v>
      </c>
      <c r="H84" s="49"/>
      <c r="I84" s="49">
        <f t="shared" si="29"/>
        <v>57.556870000000004</v>
      </c>
      <c r="J84" s="49">
        <f t="shared" si="41"/>
        <v>4.9489999999999998</v>
      </c>
      <c r="K84" s="49">
        <v>11.63</v>
      </c>
      <c r="L84" s="50">
        <f t="shared" si="39"/>
        <v>0.10475212566652255</v>
      </c>
      <c r="M84" s="50">
        <f t="shared" si="40"/>
        <v>-0.18059266464908674</v>
      </c>
      <c r="N84" s="49">
        <f t="shared" si="35"/>
        <v>11.449407335350914</v>
      </c>
      <c r="O84" s="49">
        <f t="shared" si="36"/>
        <v>4.7881460662022999</v>
      </c>
      <c r="P84" s="49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</row>
    <row r="85" spans="1:28" x14ac:dyDescent="0.3">
      <c r="A85" s="44">
        <v>14093</v>
      </c>
      <c r="B85" s="59">
        <v>88.794657000000015</v>
      </c>
      <c r="C85" s="49">
        <v>4.9770000000000003</v>
      </c>
      <c r="D85" s="49">
        <v>17.841000000000001</v>
      </c>
      <c r="E85" s="50">
        <f t="shared" si="37"/>
        <v>9.4447297232912841E-2</v>
      </c>
      <c r="F85" s="50">
        <f t="shared" si="38"/>
        <v>-0.33047109301795891</v>
      </c>
      <c r="G85" s="49">
        <f t="shared" si="34"/>
        <v>17.510528906982042</v>
      </c>
      <c r="H85" s="49"/>
      <c r="I85" s="49">
        <f t="shared" si="29"/>
        <v>40.393332000000001</v>
      </c>
      <c r="J85" s="49">
        <f t="shared" si="41"/>
        <v>4.9770000000000003</v>
      </c>
      <c r="K85" s="49">
        <v>8.1159999999999997</v>
      </c>
      <c r="L85" s="50">
        <f t="shared" si="39"/>
        <v>7.3101311428159663E-2</v>
      </c>
      <c r="M85" s="50">
        <f t="shared" si="40"/>
        <v>-0.12602666090214856</v>
      </c>
      <c r="N85" s="49">
        <f t="shared" si="35"/>
        <v>7.9899733390978511</v>
      </c>
      <c r="O85" s="49">
        <f t="shared" si="36"/>
        <v>9.5205555678841911</v>
      </c>
      <c r="P85" s="49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</row>
    <row r="86" spans="1:28" x14ac:dyDescent="0.3">
      <c r="A86" s="44">
        <v>14124</v>
      </c>
      <c r="B86" s="59">
        <v>68.342652000000001</v>
      </c>
      <c r="C86" s="49">
        <v>4.9980000000000002</v>
      </c>
      <c r="D86" s="49">
        <v>13.673999999999999</v>
      </c>
      <c r="E86" s="50">
        <f t="shared" si="37"/>
        <v>7.2387889824721149E-2</v>
      </c>
      <c r="F86" s="50">
        <f t="shared" si="38"/>
        <v>-0.25328522649669688</v>
      </c>
      <c r="G86" s="49">
        <f t="shared" si="34"/>
        <v>13.420714773503303</v>
      </c>
      <c r="H86" s="49"/>
      <c r="I86" s="49">
        <f t="shared" si="29"/>
        <v>35.86065</v>
      </c>
      <c r="J86" s="49">
        <f t="shared" si="41"/>
        <v>4.9980000000000002</v>
      </c>
      <c r="K86" s="49">
        <v>7.1749999999999998</v>
      </c>
      <c r="L86" s="50">
        <f t="shared" si="39"/>
        <v>6.4625666522553665E-2</v>
      </c>
      <c r="M86" s="50">
        <f t="shared" si="40"/>
        <v>-0.11141464908488367</v>
      </c>
      <c r="N86" s="49">
        <f t="shared" si="35"/>
        <v>7.0635853509151163</v>
      </c>
      <c r="O86" s="49">
        <f t="shared" si="36"/>
        <v>6.3571294225881863</v>
      </c>
      <c r="P86" s="49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</row>
    <row r="87" spans="1:28" x14ac:dyDescent="0.3">
      <c r="A87" s="44">
        <v>14154</v>
      </c>
      <c r="B87" s="59">
        <v>57.436758999999995</v>
      </c>
      <c r="C87" s="49">
        <v>4.9569999999999999</v>
      </c>
      <c r="D87" s="49">
        <v>11.587</v>
      </c>
      <c r="E87" s="50">
        <f t="shared" si="37"/>
        <v>6.133965770067603E-2</v>
      </c>
      <c r="F87" s="50">
        <f t="shared" si="38"/>
        <v>-0.2146274622946634</v>
      </c>
      <c r="G87" s="49">
        <f t="shared" si="34"/>
        <v>11.372372537705337</v>
      </c>
      <c r="H87" s="49"/>
      <c r="I87" s="49">
        <f t="shared" si="29"/>
        <v>38.436577999999997</v>
      </c>
      <c r="J87" s="49">
        <f t="shared" si="41"/>
        <v>4.9569999999999999</v>
      </c>
      <c r="K87" s="49">
        <v>7.7539999999999996</v>
      </c>
      <c r="L87" s="50">
        <f t="shared" si="39"/>
        <v>6.9840755152039191E-2</v>
      </c>
      <c r="M87" s="50">
        <f t="shared" si="40"/>
        <v>-0.12040546188211682</v>
      </c>
      <c r="N87" s="49">
        <f t="shared" si="35"/>
        <v>7.6335945381178831</v>
      </c>
      <c r="O87" s="49">
        <f t="shared" si="36"/>
        <v>3.7387779995874535</v>
      </c>
      <c r="P87" s="49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</row>
    <row r="88" spans="1:28" x14ac:dyDescent="0.3">
      <c r="A88" s="44">
        <v>14185</v>
      </c>
      <c r="B88" s="59">
        <v>53.692394</v>
      </c>
      <c r="C88" s="49">
        <v>4.907</v>
      </c>
      <c r="D88" s="49">
        <v>10.942</v>
      </c>
      <c r="E88" s="50">
        <f t="shared" si="37"/>
        <v>5.7925134595736352E-2</v>
      </c>
      <c r="F88" s="50">
        <f t="shared" si="38"/>
        <v>-0.20268004595047959</v>
      </c>
      <c r="G88" s="49">
        <f t="shared" si="34"/>
        <v>10.73931995404952</v>
      </c>
      <c r="H88" s="49"/>
      <c r="I88" s="49">
        <f t="shared" si="29"/>
        <v>41.650615999999999</v>
      </c>
      <c r="J88" s="49">
        <f t="shared" si="41"/>
        <v>4.907</v>
      </c>
      <c r="K88" s="49">
        <v>8.4879999999999995</v>
      </c>
      <c r="L88" s="50">
        <f t="shared" si="39"/>
        <v>7.6451938319642587E-2</v>
      </c>
      <c r="M88" s="50">
        <f t="shared" si="40"/>
        <v>-0.1318031416630652</v>
      </c>
      <c r="N88" s="49">
        <f t="shared" si="35"/>
        <v>8.3561968583369346</v>
      </c>
      <c r="O88" s="49">
        <f t="shared" si="36"/>
        <v>2.3831230957125857</v>
      </c>
      <c r="P88" s="49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</row>
    <row r="89" spans="1:28" x14ac:dyDescent="0.3">
      <c r="A89" s="44">
        <v>14215</v>
      </c>
      <c r="B89" s="59">
        <v>61.538021999999998</v>
      </c>
      <c r="C89" s="49">
        <v>4.9139999999999997</v>
      </c>
      <c r="D89" s="49">
        <v>12.523</v>
      </c>
      <c r="E89" s="50">
        <f t="shared" si="37"/>
        <v>6.6294686578541984E-2</v>
      </c>
      <c r="F89" s="50">
        <f t="shared" si="38"/>
        <v>-0.23196510833831621</v>
      </c>
      <c r="G89" s="49">
        <f t="shared" si="34"/>
        <v>12.291034891661683</v>
      </c>
      <c r="H89" s="49"/>
      <c r="I89" s="49">
        <f t="shared" si="29"/>
        <v>42.810767999999996</v>
      </c>
      <c r="J89" s="49">
        <f t="shared" si="41"/>
        <v>4.9139999999999997</v>
      </c>
      <c r="K89" s="49">
        <v>8.7119999999999997</v>
      </c>
      <c r="L89" s="50">
        <f t="shared" si="39"/>
        <v>7.8469520103761334E-2</v>
      </c>
      <c r="M89" s="50">
        <f t="shared" si="40"/>
        <v>-0.13528145265888594</v>
      </c>
      <c r="N89" s="49">
        <f t="shared" si="35"/>
        <v>8.5767185473411143</v>
      </c>
      <c r="O89" s="49">
        <f t="shared" si="36"/>
        <v>3.7143163443205687</v>
      </c>
      <c r="P89" s="49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</row>
    <row r="90" spans="1:28" x14ac:dyDescent="0.3">
      <c r="A90" s="44">
        <v>14246</v>
      </c>
      <c r="B90" s="59">
        <v>67.720671999999993</v>
      </c>
      <c r="C90" s="49">
        <v>4.992</v>
      </c>
      <c r="D90" s="49">
        <v>13.565839743589743</v>
      </c>
      <c r="E90" s="50">
        <f t="shared" ref="E90:E101" si="42">D90/Q$13</f>
        <v>7.7694240346399837E-2</v>
      </c>
      <c r="F90" s="50">
        <f t="shared" ref="F90:F101" si="43">E90*T$13</f>
        <v>-0.87060087098801175</v>
      </c>
      <c r="G90" s="49">
        <f t="shared" si="34"/>
        <v>12.695238872601731</v>
      </c>
      <c r="H90" s="49"/>
      <c r="I90" s="49">
        <v>46.405999999999999</v>
      </c>
      <c r="J90" s="49">
        <f t="shared" si="41"/>
        <v>4.992</v>
      </c>
      <c r="K90" s="49">
        <f t="shared" ref="K90:K112" si="44">I90/J90</f>
        <v>9.2960737179487172</v>
      </c>
      <c r="L90" s="50">
        <f t="shared" ref="L90:L101" si="45">K90/V$13</f>
        <v>7.6809190720220299E-2</v>
      </c>
      <c r="M90" s="50">
        <f t="shared" ref="M90:M101" si="46">L90*Y$13</f>
        <v>0.55086453238352506</v>
      </c>
      <c r="N90" s="49">
        <f t="shared" si="35"/>
        <v>9.8469382503322418</v>
      </c>
      <c r="O90" s="49">
        <f t="shared" si="36"/>
        <v>2.8483006222694893</v>
      </c>
      <c r="P90" s="49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</row>
    <row r="91" spans="1:28" x14ac:dyDescent="0.3">
      <c r="A91" s="44">
        <v>14277</v>
      </c>
      <c r="B91" s="59">
        <v>72.648470000000003</v>
      </c>
      <c r="C91" s="49">
        <v>4.99</v>
      </c>
      <c r="D91" s="49">
        <v>14.558811623246493</v>
      </c>
      <c r="E91" s="50">
        <f t="shared" si="42"/>
        <v>8.3381186184877901E-2</v>
      </c>
      <c r="F91" s="50">
        <f t="shared" si="43"/>
        <v>-0.93432580063744708</v>
      </c>
      <c r="G91" s="49">
        <f t="shared" si="34"/>
        <v>13.624485822609046</v>
      </c>
      <c r="H91" s="49"/>
      <c r="I91" s="49">
        <v>47.414999999999999</v>
      </c>
      <c r="J91" s="49">
        <f t="shared" si="41"/>
        <v>4.99</v>
      </c>
      <c r="K91" s="49">
        <f t="shared" si="44"/>
        <v>9.5020040080160317</v>
      </c>
      <c r="L91" s="50">
        <f t="shared" si="45"/>
        <v>7.8510698195823778E-2</v>
      </c>
      <c r="M91" s="50">
        <f t="shared" si="46"/>
        <v>0.56306750068857503</v>
      </c>
      <c r="N91" s="49">
        <f t="shared" si="35"/>
        <v>10.065071508704607</v>
      </c>
      <c r="O91" s="49">
        <f t="shared" si="36"/>
        <v>3.5594143139044387</v>
      </c>
      <c r="P91" s="49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</row>
    <row r="92" spans="1:28" x14ac:dyDescent="0.3">
      <c r="A92" s="44">
        <v>14305</v>
      </c>
      <c r="B92" s="59">
        <v>84.895479999999992</v>
      </c>
      <c r="C92" s="49">
        <v>4.99</v>
      </c>
      <c r="D92" s="49">
        <v>17.013122244488976</v>
      </c>
      <c r="E92" s="50">
        <f t="shared" si="42"/>
        <v>9.7437507274889298E-2</v>
      </c>
      <c r="F92" s="50">
        <f t="shared" si="43"/>
        <v>-1.0918335557720673</v>
      </c>
      <c r="G92" s="49">
        <f t="shared" si="34"/>
        <v>15.921288688716908</v>
      </c>
      <c r="H92" s="49"/>
      <c r="I92" s="49">
        <v>57.841999999999999</v>
      </c>
      <c r="J92" s="49">
        <f t="shared" si="41"/>
        <v>4.99</v>
      </c>
      <c r="K92" s="49">
        <f t="shared" si="44"/>
        <v>11.591583166332665</v>
      </c>
      <c r="L92" s="50">
        <f t="shared" si="45"/>
        <v>9.5775931773549275E-2</v>
      </c>
      <c r="M92" s="50">
        <f t="shared" si="46"/>
        <v>0.68689128703635038</v>
      </c>
      <c r="N92" s="49">
        <f t="shared" si="35"/>
        <v>12.278474453369014</v>
      </c>
      <c r="O92" s="49">
        <f t="shared" si="36"/>
        <v>3.6428142353478936</v>
      </c>
      <c r="P92" s="49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</row>
    <row r="93" spans="1:28" x14ac:dyDescent="0.3">
      <c r="A93" s="44">
        <v>14336</v>
      </c>
      <c r="B93" s="59">
        <v>84.517769999999999</v>
      </c>
      <c r="C93" s="49">
        <v>4.99</v>
      </c>
      <c r="D93" s="49">
        <v>16.937428857715428</v>
      </c>
      <c r="E93" s="50">
        <f t="shared" si="42"/>
        <v>9.7003996316793545E-2</v>
      </c>
      <c r="F93" s="50">
        <f t="shared" si="43"/>
        <v>-1.0869758595513654</v>
      </c>
      <c r="G93" s="49">
        <f t="shared" si="34"/>
        <v>15.850452998164062</v>
      </c>
      <c r="H93" s="49"/>
      <c r="I93" s="49">
        <v>51.555</v>
      </c>
      <c r="J93" s="49">
        <f t="shared" si="41"/>
        <v>4.99</v>
      </c>
      <c r="K93" s="49">
        <f t="shared" si="44"/>
        <v>10.331663326653306</v>
      </c>
      <c r="L93" s="50">
        <f t="shared" si="45"/>
        <v>8.5365792375528729E-2</v>
      </c>
      <c r="M93" s="50">
        <f t="shared" si="46"/>
        <v>0.61223125588947558</v>
      </c>
      <c r="N93" s="49">
        <f t="shared" si="35"/>
        <v>10.943894582542782</v>
      </c>
      <c r="O93" s="49">
        <f t="shared" si="36"/>
        <v>4.90655841562128</v>
      </c>
      <c r="P93" s="49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</row>
    <row r="94" spans="1:28" x14ac:dyDescent="0.3">
      <c r="A94" s="44">
        <v>14366</v>
      </c>
      <c r="B94" s="59">
        <v>77.93316999999999</v>
      </c>
      <c r="C94" s="49">
        <v>4.99</v>
      </c>
      <c r="D94" s="49">
        <v>15.617869739478955</v>
      </c>
      <c r="E94" s="50">
        <f t="shared" si="42"/>
        <v>8.9446620937065013E-2</v>
      </c>
      <c r="F94" s="50">
        <f t="shared" si="43"/>
        <v>-1.0022918783625347</v>
      </c>
      <c r="G94" s="49">
        <f t="shared" si="34"/>
        <v>14.615577861116421</v>
      </c>
      <c r="H94" s="49"/>
      <c r="I94" s="49">
        <v>52.167000000000002</v>
      </c>
      <c r="J94" s="49">
        <f t="shared" si="41"/>
        <v>4.99</v>
      </c>
      <c r="K94" s="49">
        <f t="shared" si="44"/>
        <v>10.454308617234469</v>
      </c>
      <c r="L94" s="50">
        <f t="shared" si="45"/>
        <v>8.6379154123832944E-2</v>
      </c>
      <c r="M94" s="50">
        <f t="shared" si="46"/>
        <v>0.619498941440913</v>
      </c>
      <c r="N94" s="49">
        <f t="shared" si="35"/>
        <v>11.073807558675382</v>
      </c>
      <c r="O94" s="49">
        <f t="shared" si="36"/>
        <v>3.541770302441039</v>
      </c>
      <c r="P94" s="49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</row>
    <row r="95" spans="1:28" x14ac:dyDescent="0.3">
      <c r="A95" s="44">
        <v>14397</v>
      </c>
      <c r="B95" s="59">
        <v>98.09291300000001</v>
      </c>
      <c r="C95" s="49">
        <v>5.0430000000000001</v>
      </c>
      <c r="D95" s="49">
        <v>19.451301407892128</v>
      </c>
      <c r="E95" s="50">
        <f t="shared" si="42"/>
        <v>0.11140144032360019</v>
      </c>
      <c r="F95" s="50">
        <f t="shared" si="43"/>
        <v>-1.248306059015859</v>
      </c>
      <c r="G95" s="49">
        <f t="shared" si="34"/>
        <v>18.202995348876268</v>
      </c>
      <c r="H95" s="49"/>
      <c r="I95" s="49">
        <v>50.920999999999999</v>
      </c>
      <c r="J95" s="49">
        <f t="shared" si="41"/>
        <v>5.0430000000000001</v>
      </c>
      <c r="K95" s="49">
        <f t="shared" si="44"/>
        <v>10.097362680943883</v>
      </c>
      <c r="L95" s="50">
        <f t="shared" si="45"/>
        <v>8.3429873671762578E-2</v>
      </c>
      <c r="M95" s="50">
        <f t="shared" si="46"/>
        <v>0.59834712377607835</v>
      </c>
      <c r="N95" s="49">
        <f t="shared" si="35"/>
        <v>10.695709804719961</v>
      </c>
      <c r="O95" s="49">
        <f t="shared" si="36"/>
        <v>7.5072855441563071</v>
      </c>
      <c r="P95" s="49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</row>
    <row r="96" spans="1:28" x14ac:dyDescent="0.3">
      <c r="A96" s="44">
        <v>14427</v>
      </c>
      <c r="B96" s="59">
        <v>75.553988000000004</v>
      </c>
      <c r="C96" s="49">
        <v>5.7880000000000003</v>
      </c>
      <c r="D96" s="49">
        <v>13.053557014512785</v>
      </c>
      <c r="E96" s="50">
        <f t="shared" si="42"/>
        <v>7.4760296098899628E-2</v>
      </c>
      <c r="F96" s="50">
        <f t="shared" si="43"/>
        <v>-0.8377246319525874</v>
      </c>
      <c r="G96" s="49">
        <f t="shared" si="34"/>
        <v>12.215832382560198</v>
      </c>
      <c r="H96" s="49"/>
      <c r="I96" s="49">
        <v>51.936</v>
      </c>
      <c r="J96" s="49">
        <f t="shared" si="41"/>
        <v>5.7880000000000003</v>
      </c>
      <c r="K96" s="49">
        <f t="shared" si="44"/>
        <v>8.9730476848652376</v>
      </c>
      <c r="L96" s="50">
        <f t="shared" si="45"/>
        <v>7.414017486089039E-2</v>
      </c>
      <c r="M96" s="50">
        <f t="shared" si="46"/>
        <v>0.53172273230090905</v>
      </c>
      <c r="N96" s="49">
        <f t="shared" si="35"/>
        <v>9.5047704171661458</v>
      </c>
      <c r="O96" s="49">
        <f t="shared" si="36"/>
        <v>2.7110619653940518</v>
      </c>
      <c r="P96" s="49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</row>
    <row r="97" spans="1:28" x14ac:dyDescent="0.3">
      <c r="A97" s="44">
        <v>14458</v>
      </c>
      <c r="B97" s="59">
        <v>86.518640000000005</v>
      </c>
      <c r="C97" s="49">
        <v>5.968</v>
      </c>
      <c r="D97" s="49">
        <v>14.497091152815015</v>
      </c>
      <c r="E97" s="50">
        <f t="shared" si="42"/>
        <v>8.302770087511209E-2</v>
      </c>
      <c r="F97" s="50">
        <f t="shared" si="43"/>
        <v>-0.93036482982170188</v>
      </c>
      <c r="G97" s="49">
        <f t="shared" si="34"/>
        <v>13.566726322993313</v>
      </c>
      <c r="H97" s="49"/>
      <c r="I97" s="49">
        <v>63.82</v>
      </c>
      <c r="J97" s="49">
        <f t="shared" si="41"/>
        <v>5.968</v>
      </c>
      <c r="K97" s="49">
        <f t="shared" si="44"/>
        <v>10.693699731903486</v>
      </c>
      <c r="L97" s="50">
        <f t="shared" si="45"/>
        <v>8.8357133036353439E-2</v>
      </c>
      <c r="M97" s="50">
        <f t="shared" si="46"/>
        <v>0.63368472335702475</v>
      </c>
      <c r="N97" s="49">
        <f t="shared" si="35"/>
        <v>11.327384455260511</v>
      </c>
      <c r="O97" s="49">
        <f t="shared" si="36"/>
        <v>2.2393418677328025</v>
      </c>
      <c r="P97" s="49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</row>
    <row r="98" spans="1:28" x14ac:dyDescent="0.3">
      <c r="A98" s="44">
        <v>14489</v>
      </c>
      <c r="B98" s="59">
        <v>54.906831999999994</v>
      </c>
      <c r="C98" s="49">
        <v>5.2119999999999997</v>
      </c>
      <c r="D98" s="49">
        <v>10.534695318495778</v>
      </c>
      <c r="E98" s="50">
        <f t="shared" si="42"/>
        <v>6.0334278269656136E-2</v>
      </c>
      <c r="F98" s="50">
        <f t="shared" si="43"/>
        <v>-0.67607424923396753</v>
      </c>
      <c r="G98" s="49">
        <f t="shared" si="34"/>
        <v>9.8586210692618117</v>
      </c>
      <c r="H98" s="49"/>
      <c r="I98" s="49">
        <v>43.03</v>
      </c>
      <c r="J98" s="49">
        <f t="shared" si="41"/>
        <v>5.2119999999999997</v>
      </c>
      <c r="K98" s="49">
        <f t="shared" si="44"/>
        <v>8.2559478127398318</v>
      </c>
      <c r="L98" s="50">
        <f t="shared" si="45"/>
        <v>6.8215107728819502E-2</v>
      </c>
      <c r="M98" s="50">
        <f t="shared" si="46"/>
        <v>0.48922899809482806</v>
      </c>
      <c r="N98" s="49">
        <f t="shared" si="35"/>
        <v>8.7451768108346606</v>
      </c>
      <c r="O98" s="49">
        <f t="shared" si="36"/>
        <v>1.1134442584271511</v>
      </c>
      <c r="P98" s="49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</row>
    <row r="99" spans="1:28" x14ac:dyDescent="0.3">
      <c r="A99" s="44">
        <v>14519</v>
      </c>
      <c r="B99" s="59">
        <v>58.900216</v>
      </c>
      <c r="C99" s="49">
        <v>4.8689999999999998</v>
      </c>
      <c r="D99" s="49">
        <v>12.096984185664407</v>
      </c>
      <c r="E99" s="50">
        <f t="shared" si="42"/>
        <v>6.9281814804846312E-2</v>
      </c>
      <c r="F99" s="50">
        <f t="shared" si="43"/>
        <v>-0.77633564655252152</v>
      </c>
      <c r="G99" s="49">
        <f t="shared" si="34"/>
        <v>11.320648539111886</v>
      </c>
      <c r="H99" s="49"/>
      <c r="I99" s="49">
        <v>47.932000000000002</v>
      </c>
      <c r="J99" s="49">
        <f t="shared" si="41"/>
        <v>4.8689999999999998</v>
      </c>
      <c r="K99" s="49">
        <f t="shared" si="44"/>
        <v>9.8443212158554125</v>
      </c>
      <c r="L99" s="50">
        <f t="shared" si="45"/>
        <v>8.1339108178522385E-2</v>
      </c>
      <c r="M99" s="50">
        <f t="shared" si="46"/>
        <v>0.58335245263115543</v>
      </c>
      <c r="N99" s="49">
        <f t="shared" si="35"/>
        <v>10.427673668486568</v>
      </c>
      <c r="O99" s="49">
        <f t="shared" si="36"/>
        <v>0.89297487062531822</v>
      </c>
      <c r="P99" s="49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</row>
    <row r="100" spans="1:28" x14ac:dyDescent="0.3">
      <c r="A100" s="44">
        <v>14550</v>
      </c>
      <c r="B100" s="59">
        <v>53.06268</v>
      </c>
      <c r="C100" s="49">
        <v>4.8600000000000003</v>
      </c>
      <c r="D100" s="49">
        <v>10.918246913580246</v>
      </c>
      <c r="E100" s="50">
        <f t="shared" si="42"/>
        <v>6.2530953917974835E-2</v>
      </c>
      <c r="F100" s="50">
        <f t="shared" si="43"/>
        <v>-0.70068904338315874</v>
      </c>
      <c r="G100" s="49">
        <f t="shared" si="34"/>
        <v>10.217557870197087</v>
      </c>
      <c r="H100" s="49"/>
      <c r="I100" s="49">
        <v>52.863</v>
      </c>
      <c r="J100" s="49">
        <f t="shared" si="41"/>
        <v>4.8600000000000003</v>
      </c>
      <c r="K100" s="49">
        <f t="shared" si="44"/>
        <v>10.87716049382716</v>
      </c>
      <c r="L100" s="50">
        <f t="shared" si="45"/>
        <v>8.9872985113243153E-2</v>
      </c>
      <c r="M100" s="50">
        <f t="shared" si="46"/>
        <v>0.64455619769061157</v>
      </c>
      <c r="N100" s="49">
        <f t="shared" si="35"/>
        <v>11.521716691517772</v>
      </c>
      <c r="O100" s="49">
        <f t="shared" si="36"/>
        <v>-1.3041588213206854</v>
      </c>
      <c r="P100" s="49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</row>
    <row r="101" spans="1:28" x14ac:dyDescent="0.3">
      <c r="A101" s="44">
        <v>14580</v>
      </c>
      <c r="B101" s="59">
        <v>90.522795000000002</v>
      </c>
      <c r="C101" s="49">
        <v>5.5330000000000004</v>
      </c>
      <c r="D101" s="49">
        <v>16.360526838966202</v>
      </c>
      <c r="E101" s="50">
        <f t="shared" si="42"/>
        <v>9.3699964649885101E-2</v>
      </c>
      <c r="F101" s="50">
        <f t="shared" si="43"/>
        <v>-1.049952615174979</v>
      </c>
      <c r="G101" s="49">
        <f t="shared" si="34"/>
        <v>15.310574223791223</v>
      </c>
      <c r="H101" s="49"/>
      <c r="I101" s="49">
        <v>61.476999999999997</v>
      </c>
      <c r="J101" s="49">
        <f t="shared" si="41"/>
        <v>5.5330000000000004</v>
      </c>
      <c r="K101" s="49">
        <f t="shared" si="44"/>
        <v>11.110970540393998</v>
      </c>
      <c r="L101" s="50">
        <f t="shared" si="45"/>
        <v>9.1804850221453446E-2</v>
      </c>
      <c r="M101" s="50">
        <f t="shared" si="46"/>
        <v>0.65841125799633293</v>
      </c>
      <c r="N101" s="49">
        <f t="shared" si="35"/>
        <v>11.769381798390331</v>
      </c>
      <c r="O101" s="49">
        <f t="shared" si="36"/>
        <v>3.541192425400892</v>
      </c>
      <c r="P101" s="49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</row>
    <row r="102" spans="1:28" x14ac:dyDescent="0.3">
      <c r="A102" s="44">
        <v>14611</v>
      </c>
      <c r="B102" s="59">
        <v>122.59520199999999</v>
      </c>
      <c r="C102" s="49">
        <v>5.9870000000000001</v>
      </c>
      <c r="D102" s="49">
        <v>20.476900283948552</v>
      </c>
      <c r="E102" s="50">
        <f t="shared" ref="E102:E113" si="47">D102/Q$14</f>
        <v>0.11535183015148974</v>
      </c>
      <c r="F102" s="50">
        <f t="shared" ref="F102:F113" si="48">E102*T$14</f>
        <v>-2.0436778257404904</v>
      </c>
      <c r="G102" s="49">
        <f t="shared" si="34"/>
        <v>18.433222458208061</v>
      </c>
      <c r="H102" s="49"/>
      <c r="I102" s="49">
        <v>74.563000000000002</v>
      </c>
      <c r="J102" s="49">
        <f t="shared" si="41"/>
        <v>5.9870000000000001</v>
      </c>
      <c r="K102" s="49">
        <f t="shared" si="44"/>
        <v>12.454150659762819</v>
      </c>
      <c r="L102" s="50">
        <f t="shared" ref="L102:L113" si="49">K102/V$14</f>
        <v>0.10039058590186885</v>
      </c>
      <c r="M102" s="50">
        <f t="shared" ref="M102:M113" si="50">L102*Y$14</f>
        <v>0.83756291364461755</v>
      </c>
      <c r="N102" s="49">
        <f t="shared" si="35"/>
        <v>13.291713573407437</v>
      </c>
      <c r="O102" s="49">
        <f t="shared" si="36"/>
        <v>5.1415088848006238</v>
      </c>
      <c r="P102" s="49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</row>
    <row r="103" spans="1:28" x14ac:dyDescent="0.3">
      <c r="A103" s="44">
        <v>14642</v>
      </c>
      <c r="B103" s="59">
        <v>99.784689999999998</v>
      </c>
      <c r="C103" s="49">
        <v>5.99</v>
      </c>
      <c r="D103" s="49">
        <v>16.658545909849749</v>
      </c>
      <c r="E103" s="50">
        <f t="shared" si="47"/>
        <v>9.3842023534689123E-2</v>
      </c>
      <c r="F103" s="50">
        <f t="shared" si="48"/>
        <v>-1.6625905490064266</v>
      </c>
      <c r="G103" s="49">
        <f t="shared" si="34"/>
        <v>14.995955360843324</v>
      </c>
      <c r="H103" s="49"/>
      <c r="I103" s="49">
        <v>66.322000000000003</v>
      </c>
      <c r="J103" s="49">
        <f t="shared" si="41"/>
        <v>5.99</v>
      </c>
      <c r="K103" s="49">
        <f t="shared" si="44"/>
        <v>11.07212020033389</v>
      </c>
      <c r="L103" s="50">
        <f t="shared" si="49"/>
        <v>8.9250296102376295E-2</v>
      </c>
      <c r="M103" s="50">
        <f t="shared" si="50"/>
        <v>0.74461900362073252</v>
      </c>
      <c r="N103" s="49">
        <f t="shared" si="35"/>
        <v>11.816739203954622</v>
      </c>
      <c r="O103" s="49">
        <f t="shared" si="36"/>
        <v>3.1792161568887014</v>
      </c>
      <c r="P103" s="49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</row>
    <row r="104" spans="1:28" x14ac:dyDescent="0.3">
      <c r="A104" s="44">
        <v>14671</v>
      </c>
      <c r="B104" s="59">
        <v>69.182300000000012</v>
      </c>
      <c r="C104" s="49">
        <v>5.99</v>
      </c>
      <c r="D104" s="49">
        <v>11.549632721202006</v>
      </c>
      <c r="E104" s="50">
        <f t="shared" si="47"/>
        <v>6.5062155575007802E-2</v>
      </c>
      <c r="F104" s="50">
        <f t="shared" si="48"/>
        <v>-1.1527002603157592</v>
      </c>
      <c r="G104" s="49">
        <f t="shared" si="34"/>
        <v>10.396932460886246</v>
      </c>
      <c r="H104" s="49"/>
      <c r="I104" s="49">
        <v>57.844000000000001</v>
      </c>
      <c r="J104" s="49">
        <f t="shared" si="41"/>
        <v>5.99</v>
      </c>
      <c r="K104" s="49">
        <f t="shared" si="44"/>
        <v>9.6567612687813025</v>
      </c>
      <c r="L104" s="50">
        <f t="shared" si="49"/>
        <v>7.7841351704500086E-2</v>
      </c>
      <c r="M104" s="50">
        <f t="shared" si="50"/>
        <v>0.64943369689450947</v>
      </c>
      <c r="N104" s="49">
        <f t="shared" si="35"/>
        <v>10.306194965675813</v>
      </c>
      <c r="O104" s="49">
        <f t="shared" si="36"/>
        <v>9.0737495210433394E-2</v>
      </c>
      <c r="P104" s="49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</row>
    <row r="105" spans="1:28" x14ac:dyDescent="0.3">
      <c r="A105" s="44">
        <v>14702</v>
      </c>
      <c r="B105" s="59">
        <v>88.133380000000017</v>
      </c>
      <c r="C105" s="49">
        <v>5.99</v>
      </c>
      <c r="D105" s="49">
        <v>14.713419031719535</v>
      </c>
      <c r="E105" s="50">
        <f t="shared" si="47"/>
        <v>8.2884606046796372E-2</v>
      </c>
      <c r="F105" s="50">
        <f t="shared" si="48"/>
        <v>-1.4684589854414745</v>
      </c>
      <c r="G105" s="49">
        <f t="shared" si="34"/>
        <v>13.244960046278061</v>
      </c>
      <c r="H105" s="49"/>
      <c r="I105" s="49">
        <v>68.313999999999993</v>
      </c>
      <c r="J105" s="49">
        <f t="shared" si="41"/>
        <v>5.99</v>
      </c>
      <c r="K105" s="49">
        <f t="shared" si="44"/>
        <v>11.404674457429048</v>
      </c>
      <c r="L105" s="50">
        <f t="shared" si="49"/>
        <v>9.1930953950992642E-2</v>
      </c>
      <c r="M105" s="50">
        <f t="shared" si="50"/>
        <v>0.76698384568237876</v>
      </c>
      <c r="N105" s="49">
        <f t="shared" si="35"/>
        <v>12.171658303111426</v>
      </c>
      <c r="O105" s="49">
        <f t="shared" si="36"/>
        <v>1.0733017431666347</v>
      </c>
      <c r="P105" s="49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</row>
    <row r="106" spans="1:28" x14ac:dyDescent="0.3">
      <c r="A106" s="44">
        <v>14732</v>
      </c>
      <c r="B106" s="59">
        <v>88.832860000000011</v>
      </c>
      <c r="C106" s="49">
        <v>5.99</v>
      </c>
      <c r="D106" s="49">
        <v>14.83019365609349</v>
      </c>
      <c r="E106" s="50">
        <f t="shared" si="47"/>
        <v>8.3542428590736156E-2</v>
      </c>
      <c r="F106" s="50">
        <f t="shared" si="48"/>
        <v>-1.4801135672938508</v>
      </c>
      <c r="G106" s="49">
        <f t="shared" si="34"/>
        <v>13.35008008879964</v>
      </c>
      <c r="H106" s="49"/>
      <c r="I106" s="49">
        <v>46.655999999999999</v>
      </c>
      <c r="J106" s="49">
        <f t="shared" si="41"/>
        <v>5.99</v>
      </c>
      <c r="K106" s="49">
        <f t="shared" si="44"/>
        <v>7.7889816360600994</v>
      </c>
      <c r="L106" s="50">
        <f t="shared" si="49"/>
        <v>6.2785528406146804E-2</v>
      </c>
      <c r="M106" s="50">
        <f t="shared" si="50"/>
        <v>0.52382232491373748</v>
      </c>
      <c r="N106" s="49">
        <f t="shared" si="35"/>
        <v>8.3128039609738362</v>
      </c>
      <c r="O106" s="49">
        <f t="shared" si="36"/>
        <v>5.0372761278258036</v>
      </c>
      <c r="P106" s="49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</row>
    <row r="107" spans="1:28" x14ac:dyDescent="0.3">
      <c r="A107" s="44">
        <v>14763</v>
      </c>
      <c r="B107" s="59">
        <v>51.614220000000003</v>
      </c>
      <c r="C107" s="49">
        <v>5.41</v>
      </c>
      <c r="D107" s="49">
        <v>9.5405212569316085</v>
      </c>
      <c r="E107" s="50">
        <f t="shared" si="47"/>
        <v>5.3744295880999431E-2</v>
      </c>
      <c r="F107" s="50">
        <f t="shared" si="48"/>
        <v>-0.95218277514789829</v>
      </c>
      <c r="G107" s="49">
        <f t="shared" si="34"/>
        <v>8.5883384817837101</v>
      </c>
      <c r="H107" s="49"/>
      <c r="I107" s="49">
        <v>39.463999999999999</v>
      </c>
      <c r="J107" s="49">
        <f t="shared" si="41"/>
        <v>5.41</v>
      </c>
      <c r="K107" s="49">
        <f t="shared" si="44"/>
        <v>7.2946395563770787</v>
      </c>
      <c r="L107" s="50">
        <f t="shared" si="49"/>
        <v>5.8800729091355801E-2</v>
      </c>
      <c r="M107" s="50">
        <f t="shared" si="50"/>
        <v>0.49057697531842948</v>
      </c>
      <c r="N107" s="49">
        <f t="shared" si="35"/>
        <v>7.7852165316955082</v>
      </c>
      <c r="O107" s="49">
        <f t="shared" si="36"/>
        <v>0.80312195008820186</v>
      </c>
      <c r="P107" s="49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</row>
    <row r="108" spans="1:28" x14ac:dyDescent="0.3">
      <c r="A108" s="44">
        <v>14793</v>
      </c>
      <c r="B108" s="59">
        <v>81.141860000000023</v>
      </c>
      <c r="C108" s="49">
        <v>4.9800000000000004</v>
      </c>
      <c r="D108" s="49">
        <v>16.293546184738958</v>
      </c>
      <c r="E108" s="50">
        <f t="shared" si="47"/>
        <v>9.1785882921975162E-2</v>
      </c>
      <c r="F108" s="50">
        <f t="shared" si="48"/>
        <v>-1.6261620938073245</v>
      </c>
      <c r="G108" s="49">
        <f t="shared" si="34"/>
        <v>14.667384090931634</v>
      </c>
      <c r="H108" s="49"/>
      <c r="I108" s="49">
        <v>44.134</v>
      </c>
      <c r="J108" s="49">
        <f t="shared" si="41"/>
        <v>4.9800000000000004</v>
      </c>
      <c r="K108" s="49">
        <f t="shared" si="44"/>
        <v>8.8622489959839346</v>
      </c>
      <c r="L108" s="50">
        <f t="shared" si="49"/>
        <v>7.1436936441558962E-2</v>
      </c>
      <c r="M108" s="50">
        <f t="shared" si="50"/>
        <v>0.59600138887847298</v>
      </c>
      <c r="N108" s="49">
        <f t="shared" si="35"/>
        <v>9.4582503848624082</v>
      </c>
      <c r="O108" s="49">
        <f t="shared" si="36"/>
        <v>5.2091337060692258</v>
      </c>
      <c r="P108" s="49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</row>
    <row r="109" spans="1:28" x14ac:dyDescent="0.3">
      <c r="A109" s="44">
        <v>14824</v>
      </c>
      <c r="B109" s="59">
        <v>79.318471999999986</v>
      </c>
      <c r="C109" s="49">
        <v>4.9829999999999997</v>
      </c>
      <c r="D109" s="49">
        <v>15.917814970901063</v>
      </c>
      <c r="E109" s="50">
        <f t="shared" si="47"/>
        <v>8.9669288976590947E-2</v>
      </c>
      <c r="F109" s="50">
        <f t="shared" si="48"/>
        <v>-1.5886625924418281</v>
      </c>
      <c r="G109" s="49">
        <f t="shared" si="34"/>
        <v>14.329152378459234</v>
      </c>
      <c r="H109" s="49"/>
      <c r="I109" s="49">
        <v>41.58</v>
      </c>
      <c r="J109" s="49">
        <f t="shared" si="41"/>
        <v>4.9829999999999997</v>
      </c>
      <c r="K109" s="49">
        <f t="shared" si="44"/>
        <v>8.3443708609271532</v>
      </c>
      <c r="L109" s="50">
        <f t="shared" si="49"/>
        <v>6.7262417373623776E-2</v>
      </c>
      <c r="M109" s="50">
        <f t="shared" si="50"/>
        <v>0.56117319934063581</v>
      </c>
      <c r="N109" s="49">
        <f t="shared" si="35"/>
        <v>8.9055440602677898</v>
      </c>
      <c r="O109" s="49">
        <f t="shared" si="36"/>
        <v>5.4236083181914445</v>
      </c>
      <c r="P109" s="49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</row>
    <row r="110" spans="1:28" x14ac:dyDescent="0.3">
      <c r="A110" s="44">
        <v>14855</v>
      </c>
      <c r="B110" s="59">
        <v>102.24286699999999</v>
      </c>
      <c r="C110" s="49">
        <v>4.9610000000000003</v>
      </c>
      <c r="D110" s="49">
        <v>20.609326143922594</v>
      </c>
      <c r="E110" s="50">
        <f t="shared" si="47"/>
        <v>0.11609782027184819</v>
      </c>
      <c r="F110" s="50">
        <f t="shared" si="48"/>
        <v>-2.0568944644812528</v>
      </c>
      <c r="G110" s="49">
        <f t="shared" si="34"/>
        <v>18.552431679441341</v>
      </c>
      <c r="H110" s="49"/>
      <c r="I110" s="49">
        <v>42.463999999999999</v>
      </c>
      <c r="J110" s="49">
        <f t="shared" si="41"/>
        <v>4.9610000000000003</v>
      </c>
      <c r="K110" s="49">
        <f t="shared" si="44"/>
        <v>8.559564603910502</v>
      </c>
      <c r="L110" s="50">
        <f t="shared" si="49"/>
        <v>6.8997054004470995E-2</v>
      </c>
      <c r="M110" s="50">
        <f t="shared" si="50"/>
        <v>0.57564534628145803</v>
      </c>
      <c r="N110" s="49">
        <f t="shared" si="35"/>
        <v>9.1352099501919604</v>
      </c>
      <c r="O110" s="49">
        <f t="shared" si="36"/>
        <v>9.4172217292493805</v>
      </c>
      <c r="P110" s="49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</row>
    <row r="111" spans="1:28" x14ac:dyDescent="0.3">
      <c r="A111" s="44">
        <v>14885</v>
      </c>
      <c r="B111" s="59">
        <v>43.712825000000002</v>
      </c>
      <c r="C111" s="49">
        <v>4.8650000000000002</v>
      </c>
      <c r="D111" s="49">
        <v>8.9851644398766695</v>
      </c>
      <c r="E111" s="50">
        <f t="shared" si="47"/>
        <v>5.0615823097225135E-2</v>
      </c>
      <c r="F111" s="50">
        <f t="shared" si="48"/>
        <v>-0.89675590894009261</v>
      </c>
      <c r="G111" s="49">
        <f t="shared" si="34"/>
        <v>8.0884085309365776</v>
      </c>
      <c r="H111" s="49"/>
      <c r="I111" s="49">
        <v>53.192</v>
      </c>
      <c r="J111" s="49">
        <f t="shared" si="41"/>
        <v>4.8650000000000002</v>
      </c>
      <c r="K111" s="49">
        <f t="shared" si="44"/>
        <v>10.93360739979445</v>
      </c>
      <c r="L111" s="50">
        <f t="shared" si="49"/>
        <v>8.8133770248390211E-2</v>
      </c>
      <c r="M111" s="50">
        <f t="shared" si="50"/>
        <v>0.73530378109241457</v>
      </c>
      <c r="N111" s="49">
        <f t="shared" si="35"/>
        <v>11.668911180886864</v>
      </c>
      <c r="O111" s="49">
        <f t="shared" si="36"/>
        <v>-3.5805026499502866</v>
      </c>
      <c r="P111" s="49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</row>
    <row r="112" spans="1:28" x14ac:dyDescent="0.3">
      <c r="A112" s="44">
        <v>14916</v>
      </c>
      <c r="B112" s="59">
        <v>58.853815000000004</v>
      </c>
      <c r="C112" s="49">
        <v>4.851</v>
      </c>
      <c r="D112" s="49">
        <v>12.132305710162854</v>
      </c>
      <c r="E112" s="50">
        <f t="shared" si="47"/>
        <v>6.8344507626561177E-2</v>
      </c>
      <c r="F112" s="50">
        <f t="shared" si="48"/>
        <v>-1.2108533914383763</v>
      </c>
      <c r="G112" s="49">
        <f t="shared" si="34"/>
        <v>10.921452318724477</v>
      </c>
      <c r="H112" s="49"/>
      <c r="I112" s="49">
        <v>50.384</v>
      </c>
      <c r="J112" s="49">
        <f t="shared" si="41"/>
        <v>4.851</v>
      </c>
      <c r="K112" s="49">
        <f t="shared" si="44"/>
        <v>10.386312100597815</v>
      </c>
      <c r="L112" s="50">
        <f t="shared" si="49"/>
        <v>8.3722124906311521E-2</v>
      </c>
      <c r="M112" s="50">
        <f t="shared" si="50"/>
        <v>0.69849723699783184</v>
      </c>
      <c r="N112" s="49">
        <f t="shared" si="35"/>
        <v>11.084809337595647</v>
      </c>
      <c r="O112" s="49">
        <f t="shared" si="36"/>
        <v>-0.16335701887117082</v>
      </c>
      <c r="P112" s="49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</row>
    <row r="113" spans="1:28" x14ac:dyDescent="0.3">
      <c r="A113" s="44">
        <v>14946</v>
      </c>
      <c r="B113" s="60">
        <v>76.692070000000001</v>
      </c>
      <c r="C113" s="54">
        <v>4.851</v>
      </c>
      <c r="D113" s="54">
        <v>15.80953823953824</v>
      </c>
      <c r="E113" s="50">
        <f t="shared" si="47"/>
        <v>8.9059337326080956E-2</v>
      </c>
      <c r="F113" s="50">
        <f t="shared" si="48"/>
        <v>-1.5778561348305009</v>
      </c>
      <c r="G113" s="49">
        <f t="shared" si="34"/>
        <v>14.231682104707739</v>
      </c>
      <c r="H113" s="49"/>
      <c r="I113" s="54">
        <v>83.92</v>
      </c>
      <c r="J113" s="49">
        <f t="shared" si="41"/>
        <v>4.851</v>
      </c>
      <c r="K113" s="49">
        <f>I113/J113</f>
        <v>17.299525870954444</v>
      </c>
      <c r="L113" s="50">
        <f t="shared" si="49"/>
        <v>0.13944825186840393</v>
      </c>
      <c r="M113" s="50">
        <f t="shared" si="50"/>
        <v>1.1634226764222382</v>
      </c>
      <c r="N113" s="49">
        <f t="shared" si="35"/>
        <v>18.462948547376683</v>
      </c>
      <c r="O113" s="49">
        <f t="shared" si="36"/>
        <v>-4.2312664426689448</v>
      </c>
      <c r="P113" s="49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</row>
    <row r="114" spans="1:28" x14ac:dyDescent="0.3">
      <c r="A114" s="44">
        <v>14977</v>
      </c>
      <c r="B114" s="59">
        <f>C114*D114</f>
        <v>49.892535000000002</v>
      </c>
      <c r="C114" s="54">
        <v>4.851</v>
      </c>
      <c r="D114" s="59">
        <v>10.285</v>
      </c>
      <c r="E114" s="50">
        <f t="shared" ref="E114:E125" si="51">D114/Q$15</f>
        <v>6.8430717640953306E-2</v>
      </c>
      <c r="F114" s="50">
        <f t="shared" ref="F114:F125" si="52">E114*T$15</f>
        <v>1.7930216636282583</v>
      </c>
      <c r="G114" s="49">
        <f t="shared" si="34"/>
        <v>12.078021663628258</v>
      </c>
      <c r="H114" s="49"/>
      <c r="I114" s="49">
        <f>J114*K114</f>
        <v>53.412420599999997</v>
      </c>
      <c r="J114" s="49">
        <f t="shared" si="41"/>
        <v>4.851</v>
      </c>
      <c r="K114" s="49">
        <v>11.0106</v>
      </c>
      <c r="L114" s="50">
        <f t="shared" ref="L114:L125" si="53">K114/V$15</f>
        <v>5.8492474484646166E-2</v>
      </c>
      <c r="M114" s="50">
        <f t="shared" ref="M114:M125" si="54">L114*Y$15</f>
        <v>0.65864865968690989</v>
      </c>
      <c r="N114" s="49">
        <f t="shared" si="35"/>
        <v>11.669248659686911</v>
      </c>
      <c r="O114" s="49">
        <f t="shared" si="36"/>
        <v>0.40877300394134686</v>
      </c>
      <c r="P114" s="49"/>
      <c r="Q114" s="49"/>
      <c r="R114" s="4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</row>
    <row r="115" spans="1:28" x14ac:dyDescent="0.3">
      <c r="A115" s="44">
        <v>15008</v>
      </c>
      <c r="B115" s="59">
        <f t="shared" ref="B115:B173" si="55">C115*D115</f>
        <v>51.638894999999998</v>
      </c>
      <c r="C115" s="54">
        <v>4.851</v>
      </c>
      <c r="D115" s="59">
        <v>10.645</v>
      </c>
      <c r="E115" s="50">
        <f t="shared" si="51"/>
        <v>7.0825959094598726E-2</v>
      </c>
      <c r="F115" s="50">
        <f t="shared" si="52"/>
        <v>1.8557817801966756</v>
      </c>
      <c r="G115" s="49">
        <f t="shared" si="34"/>
        <v>12.500781780196675</v>
      </c>
      <c r="H115" s="49"/>
      <c r="I115" s="49">
        <f t="shared" ref="I115:I178" si="56">J115*K115</f>
        <v>55.912625999999996</v>
      </c>
      <c r="J115" s="49">
        <f t="shared" si="41"/>
        <v>4.851</v>
      </c>
      <c r="K115" s="49">
        <v>11.526</v>
      </c>
      <c r="L115" s="50">
        <f t="shared" si="53"/>
        <v>6.1230474352899175E-2</v>
      </c>
      <c r="M115" s="50">
        <f t="shared" si="54"/>
        <v>0.68947963340338614</v>
      </c>
      <c r="N115" s="49">
        <f t="shared" si="35"/>
        <v>12.215479633403387</v>
      </c>
      <c r="O115" s="49">
        <f t="shared" si="36"/>
        <v>0.28530214679328836</v>
      </c>
      <c r="P115" s="49"/>
      <c r="Q115" s="49"/>
      <c r="R115" s="4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</row>
    <row r="116" spans="1:28" x14ac:dyDescent="0.3">
      <c r="A116" s="44">
        <v>15036</v>
      </c>
      <c r="B116" s="59">
        <f t="shared" si="55"/>
        <v>57.319415999999997</v>
      </c>
      <c r="C116" s="54">
        <v>4.851</v>
      </c>
      <c r="D116" s="59">
        <v>11.815999999999999</v>
      </c>
      <c r="E116" s="50">
        <f t="shared" si="51"/>
        <v>7.8617147267428703E-2</v>
      </c>
      <c r="F116" s="50">
        <f t="shared" si="52"/>
        <v>2.0599264927011669</v>
      </c>
      <c r="G116" s="49">
        <f t="shared" si="34"/>
        <v>13.875926492701165</v>
      </c>
      <c r="H116" s="49"/>
      <c r="I116" s="49">
        <f t="shared" si="56"/>
        <v>78.513434999999987</v>
      </c>
      <c r="J116" s="49">
        <f t="shared" si="41"/>
        <v>4.851</v>
      </c>
      <c r="K116" s="49">
        <v>16.184999999999999</v>
      </c>
      <c r="L116" s="50">
        <f t="shared" si="53"/>
        <v>8.598084568815488E-2</v>
      </c>
      <c r="M116" s="50">
        <f t="shared" si="54"/>
        <v>0.96817871478689954</v>
      </c>
      <c r="N116" s="49">
        <f t="shared" si="35"/>
        <v>17.153178714786897</v>
      </c>
      <c r="O116" s="49">
        <f t="shared" si="36"/>
        <v>-3.2772522220857319</v>
      </c>
      <c r="P116" s="49"/>
      <c r="Q116" s="49"/>
      <c r="R116" s="4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</row>
    <row r="117" spans="1:28" x14ac:dyDescent="0.3">
      <c r="A117" s="44">
        <v>15067</v>
      </c>
      <c r="B117" s="59">
        <f t="shared" si="55"/>
        <v>58.735908000000002</v>
      </c>
      <c r="C117" s="54">
        <v>4.851</v>
      </c>
      <c r="D117" s="59">
        <v>12.108000000000001</v>
      </c>
      <c r="E117" s="50">
        <f t="shared" si="51"/>
        <v>8.0559954224274449E-2</v>
      </c>
      <c r="F117" s="50">
        <f t="shared" si="52"/>
        <v>2.110831920584439</v>
      </c>
      <c r="G117" s="49">
        <f t="shared" si="34"/>
        <v>14.218831920584439</v>
      </c>
      <c r="H117" s="49"/>
      <c r="I117" s="49">
        <f t="shared" si="56"/>
        <v>69.932016000000004</v>
      </c>
      <c r="J117" s="49">
        <f t="shared" si="41"/>
        <v>4.851</v>
      </c>
      <c r="K117" s="49">
        <v>14.416</v>
      </c>
      <c r="L117" s="50">
        <f t="shared" si="53"/>
        <v>7.6583248158198391E-2</v>
      </c>
      <c r="M117" s="50">
        <f t="shared" si="54"/>
        <v>0.86235800756057746</v>
      </c>
      <c r="N117" s="49">
        <f t="shared" si="35"/>
        <v>15.278358007560577</v>
      </c>
      <c r="O117" s="49">
        <f t="shared" si="36"/>
        <v>-1.0595260869761383</v>
      </c>
      <c r="P117" s="49"/>
      <c r="Q117" s="49"/>
      <c r="R117" s="4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</row>
    <row r="118" spans="1:28" x14ac:dyDescent="0.3">
      <c r="A118" s="44">
        <v>15097</v>
      </c>
      <c r="B118" s="59">
        <f t="shared" si="55"/>
        <v>56.388024000000001</v>
      </c>
      <c r="C118" s="54">
        <v>4.851</v>
      </c>
      <c r="D118" s="59">
        <v>11.624000000000001</v>
      </c>
      <c r="E118" s="50">
        <f t="shared" si="51"/>
        <v>7.7339685158817811E-2</v>
      </c>
      <c r="F118" s="50">
        <f t="shared" si="52"/>
        <v>2.0264544305313441</v>
      </c>
      <c r="G118" s="49">
        <f t="shared" si="34"/>
        <v>13.650454430531344</v>
      </c>
      <c r="H118" s="49"/>
      <c r="I118" s="49">
        <f t="shared" si="56"/>
        <v>72.008243999999991</v>
      </c>
      <c r="J118" s="49">
        <f t="shared" si="41"/>
        <v>4.851</v>
      </c>
      <c r="K118" s="49">
        <v>14.843999999999999</v>
      </c>
      <c r="L118" s="50">
        <f t="shared" si="53"/>
        <v>7.8856946147356874E-2</v>
      </c>
      <c r="M118" s="50">
        <f t="shared" si="54"/>
        <v>0.88796075639769767</v>
      </c>
      <c r="N118" s="49">
        <f t="shared" si="35"/>
        <v>15.731960756397697</v>
      </c>
      <c r="O118" s="49">
        <f t="shared" si="36"/>
        <v>-2.0815063258663535</v>
      </c>
      <c r="P118" s="49"/>
      <c r="Q118" s="49"/>
      <c r="R118" s="4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</row>
    <row r="119" spans="1:28" x14ac:dyDescent="0.3">
      <c r="A119" s="44">
        <v>15128</v>
      </c>
      <c r="B119" s="59">
        <f t="shared" si="55"/>
        <v>53.191215</v>
      </c>
      <c r="C119" s="54">
        <v>4.851</v>
      </c>
      <c r="D119" s="59">
        <v>10.965</v>
      </c>
      <c r="E119" s="50">
        <f t="shared" si="51"/>
        <v>7.2955062608950211E-2</v>
      </c>
      <c r="F119" s="50">
        <f t="shared" si="52"/>
        <v>1.9115685504797133</v>
      </c>
      <c r="G119" s="49">
        <f t="shared" si="34"/>
        <v>12.876568550479714</v>
      </c>
      <c r="H119" s="49"/>
      <c r="I119" s="49">
        <f t="shared" si="56"/>
        <v>73.085166000000001</v>
      </c>
      <c r="J119" s="49">
        <f t="shared" si="41"/>
        <v>4.851</v>
      </c>
      <c r="K119" s="49">
        <v>15.066000000000001</v>
      </c>
      <c r="L119" s="50">
        <f t="shared" si="53"/>
        <v>8.0036294169770872E-2</v>
      </c>
      <c r="M119" s="50">
        <f t="shared" si="54"/>
        <v>0.90124068686928827</v>
      </c>
      <c r="N119" s="49">
        <f t="shared" si="35"/>
        <v>15.967240686869289</v>
      </c>
      <c r="O119" s="49">
        <f t="shared" si="36"/>
        <v>-3.0906721363895748</v>
      </c>
      <c r="P119" s="49"/>
      <c r="Q119" s="49"/>
      <c r="R119" s="4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</row>
    <row r="120" spans="1:28" x14ac:dyDescent="0.3">
      <c r="A120" s="44">
        <v>15158</v>
      </c>
      <c r="B120" s="59">
        <f t="shared" si="55"/>
        <v>63.698481000000001</v>
      </c>
      <c r="C120" s="54">
        <v>4.851</v>
      </c>
      <c r="D120" s="59">
        <v>13.131</v>
      </c>
      <c r="E120" s="50">
        <f t="shared" si="51"/>
        <v>8.7366432021716858E-2</v>
      </c>
      <c r="F120" s="50">
        <f t="shared" si="52"/>
        <v>2.2891752518330248</v>
      </c>
      <c r="G120" s="49">
        <f t="shared" si="34"/>
        <v>15.420175251833026</v>
      </c>
      <c r="H120" s="49"/>
      <c r="I120" s="49">
        <f t="shared" si="56"/>
        <v>81.802413000000001</v>
      </c>
      <c r="J120" s="49">
        <f t="shared" si="41"/>
        <v>4.851</v>
      </c>
      <c r="K120" s="49">
        <v>16.863</v>
      </c>
      <c r="L120" s="50">
        <f t="shared" si="53"/>
        <v>8.958263829714895E-2</v>
      </c>
      <c r="M120" s="50">
        <f t="shared" si="54"/>
        <v>1.0087363402812164</v>
      </c>
      <c r="N120" s="49">
        <f t="shared" si="35"/>
        <v>17.871736340281217</v>
      </c>
      <c r="O120" s="49">
        <f t="shared" si="36"/>
        <v>-2.4515610884481909</v>
      </c>
      <c r="P120" s="49"/>
      <c r="Q120" s="49"/>
      <c r="R120" s="4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</row>
    <row r="121" spans="1:28" x14ac:dyDescent="0.3">
      <c r="A121" s="44">
        <v>15189</v>
      </c>
      <c r="B121" s="59">
        <f t="shared" si="55"/>
        <v>57.639581999999997</v>
      </c>
      <c r="C121" s="54">
        <v>4.851</v>
      </c>
      <c r="D121" s="59">
        <v>11.882</v>
      </c>
      <c r="E121" s="50">
        <f t="shared" si="51"/>
        <v>7.9056274867263701E-2</v>
      </c>
      <c r="F121" s="50">
        <f t="shared" si="52"/>
        <v>2.0714325140720433</v>
      </c>
      <c r="G121" s="49">
        <f t="shared" si="34"/>
        <v>13.953432514072043</v>
      </c>
      <c r="H121" s="49"/>
      <c r="I121" s="49">
        <f t="shared" si="56"/>
        <v>86.095548000000008</v>
      </c>
      <c r="J121" s="49">
        <f t="shared" si="41"/>
        <v>4.851</v>
      </c>
      <c r="K121" s="49">
        <v>17.748000000000001</v>
      </c>
      <c r="L121" s="50">
        <f t="shared" si="53"/>
        <v>9.4284093251366885E-2</v>
      </c>
      <c r="M121" s="50">
        <f t="shared" si="54"/>
        <v>1.0616766036476921</v>
      </c>
      <c r="N121" s="49">
        <f t="shared" si="35"/>
        <v>18.809676603647695</v>
      </c>
      <c r="O121" s="49">
        <f t="shared" si="36"/>
        <v>-4.856244089575652</v>
      </c>
      <c r="P121" s="49"/>
      <c r="Q121" s="49"/>
      <c r="R121" s="4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</row>
    <row r="122" spans="1:28" x14ac:dyDescent="0.3">
      <c r="A122" s="44">
        <v>15220</v>
      </c>
      <c r="B122" s="59">
        <f t="shared" si="55"/>
        <v>53.196066000000002</v>
      </c>
      <c r="C122" s="54">
        <v>4.851</v>
      </c>
      <c r="D122" s="59">
        <v>10.966000000000001</v>
      </c>
      <c r="E122" s="50">
        <f t="shared" si="51"/>
        <v>7.2961716057432568E-2</v>
      </c>
      <c r="F122" s="50">
        <f t="shared" si="52"/>
        <v>1.911742884136848</v>
      </c>
      <c r="G122" s="49">
        <f t="shared" si="34"/>
        <v>12.877742884136849</v>
      </c>
      <c r="H122" s="49"/>
      <c r="I122" s="49">
        <f t="shared" si="56"/>
        <v>76.223762999999991</v>
      </c>
      <c r="J122" s="49">
        <f t="shared" si="41"/>
        <v>4.851</v>
      </c>
      <c r="K122" s="49">
        <v>15.712999999999999</v>
      </c>
      <c r="L122" s="50">
        <f t="shared" si="53"/>
        <v>8.3473403045905323E-2</v>
      </c>
      <c r="M122" s="50">
        <f t="shared" si="54"/>
        <v>0.93994390765811264</v>
      </c>
      <c r="N122" s="49">
        <f t="shared" si="35"/>
        <v>16.652943907658113</v>
      </c>
      <c r="O122" s="49">
        <f t="shared" si="36"/>
        <v>-3.7752010235212641</v>
      </c>
      <c r="P122" s="49"/>
      <c r="Q122" s="49"/>
      <c r="R122" s="4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</row>
    <row r="123" spans="1:28" x14ac:dyDescent="0.3">
      <c r="A123" s="44">
        <v>15250</v>
      </c>
      <c r="B123" s="59">
        <f t="shared" si="55"/>
        <v>53.870355000000004</v>
      </c>
      <c r="C123" s="54">
        <v>4.851</v>
      </c>
      <c r="D123" s="59">
        <v>11.105</v>
      </c>
      <c r="E123" s="50">
        <f t="shared" si="51"/>
        <v>7.3886545396479E-2</v>
      </c>
      <c r="F123" s="50">
        <f t="shared" si="52"/>
        <v>1.9359752624785427</v>
      </c>
      <c r="G123" s="49">
        <f t="shared" si="34"/>
        <v>13.040975262478543</v>
      </c>
      <c r="H123" s="49"/>
      <c r="I123" s="49">
        <f t="shared" si="56"/>
        <v>85.814190000000011</v>
      </c>
      <c r="J123" s="49">
        <f t="shared" si="41"/>
        <v>4.851</v>
      </c>
      <c r="K123" s="49">
        <v>17.690000000000001</v>
      </c>
      <c r="L123" s="50">
        <f t="shared" si="53"/>
        <v>9.3975975299565029E-2</v>
      </c>
      <c r="M123" s="50">
        <f t="shared" si="54"/>
        <v>1.0582070722632224</v>
      </c>
      <c r="N123" s="49">
        <f t="shared" si="35"/>
        <v>18.748207072263224</v>
      </c>
      <c r="O123" s="49">
        <f t="shared" si="36"/>
        <v>-5.7072318097846804</v>
      </c>
      <c r="P123" s="49"/>
      <c r="Q123" s="49"/>
      <c r="R123" s="49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</row>
    <row r="124" spans="1:28" x14ac:dyDescent="0.3">
      <c r="A124" s="44">
        <v>15281</v>
      </c>
      <c r="B124" s="59">
        <f t="shared" si="55"/>
        <v>69.893208000000001</v>
      </c>
      <c r="C124" s="54">
        <v>4.851</v>
      </c>
      <c r="D124" s="59">
        <v>14.407999999999999</v>
      </c>
      <c r="E124" s="50">
        <f t="shared" si="51"/>
        <v>9.5862885733675754E-2</v>
      </c>
      <c r="F124" s="50">
        <f t="shared" si="52"/>
        <v>2.5117993319937719</v>
      </c>
      <c r="G124" s="49">
        <f t="shared" si="34"/>
        <v>16.919799331993772</v>
      </c>
      <c r="H124" s="49"/>
      <c r="I124" s="49">
        <f t="shared" si="56"/>
        <v>77.824592999999993</v>
      </c>
      <c r="J124" s="49">
        <f t="shared" si="41"/>
        <v>4.851</v>
      </c>
      <c r="K124" s="49">
        <v>16.042999999999999</v>
      </c>
      <c r="L124" s="50">
        <f t="shared" si="53"/>
        <v>8.5226487944088283E-2</v>
      </c>
      <c r="M124" s="50">
        <f t="shared" si="54"/>
        <v>0.95968434484561205</v>
      </c>
      <c r="N124" s="49">
        <f t="shared" si="35"/>
        <v>17.002684344845612</v>
      </c>
      <c r="O124" s="49">
        <f t="shared" si="36"/>
        <v>-8.288501285183969E-2</v>
      </c>
      <c r="P124" s="49"/>
      <c r="Q124" s="49"/>
      <c r="R124" s="49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</row>
    <row r="125" spans="1:28" x14ac:dyDescent="0.3">
      <c r="A125" s="44">
        <v>15311</v>
      </c>
      <c r="B125" s="59">
        <f t="shared" si="55"/>
        <v>103.631913</v>
      </c>
      <c r="C125" s="54">
        <v>4.851</v>
      </c>
      <c r="D125" s="59">
        <v>21.363</v>
      </c>
      <c r="E125" s="50">
        <f t="shared" si="51"/>
        <v>0.1421376199284089</v>
      </c>
      <c r="F125" s="50">
        <f t="shared" si="52"/>
        <v>3.7242899173641697</v>
      </c>
      <c r="G125" s="49">
        <f t="shared" si="34"/>
        <v>25.087289917364171</v>
      </c>
      <c r="H125" s="49"/>
      <c r="I125" s="49">
        <f t="shared" si="56"/>
        <v>102.525885</v>
      </c>
      <c r="J125" s="49">
        <f t="shared" si="41"/>
        <v>4.851</v>
      </c>
      <c r="K125" s="49">
        <v>21.135000000000002</v>
      </c>
      <c r="L125" s="50">
        <f t="shared" si="53"/>
        <v>0.11227711916089921</v>
      </c>
      <c r="M125" s="50">
        <f t="shared" si="54"/>
        <v>1.2642852725993898</v>
      </c>
      <c r="N125" s="49">
        <f t="shared" si="35"/>
        <v>22.399285272599393</v>
      </c>
      <c r="O125" s="49">
        <f t="shared" si="36"/>
        <v>2.6880046447647779</v>
      </c>
      <c r="P125" s="49"/>
      <c r="Q125" s="49"/>
      <c r="R125" s="49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</row>
    <row r="126" spans="1:28" x14ac:dyDescent="0.3">
      <c r="A126" s="44">
        <v>15342</v>
      </c>
      <c r="B126" s="59">
        <f t="shared" si="55"/>
        <v>91.407392999999999</v>
      </c>
      <c r="C126" s="54">
        <v>4.851</v>
      </c>
      <c r="D126" s="59">
        <v>18.843</v>
      </c>
      <c r="E126" s="50">
        <f t="shared" ref="E126:E137" si="57">D126/Q$16</f>
        <v>9.7235122917827738E-2</v>
      </c>
      <c r="F126" s="50">
        <f t="shared" ref="F126:F137" si="58">E126*T$16</f>
        <v>1.3332880054492557</v>
      </c>
      <c r="G126" s="49">
        <f t="shared" si="34"/>
        <v>20.176288005449255</v>
      </c>
      <c r="H126" s="49"/>
      <c r="I126" s="49">
        <f t="shared" si="56"/>
        <v>76.965965999999995</v>
      </c>
      <c r="J126" s="49">
        <f t="shared" si="41"/>
        <v>4.851</v>
      </c>
      <c r="K126" s="49">
        <v>15.866</v>
      </c>
      <c r="L126" s="50">
        <f t="shared" ref="L126:L137" si="59">K126/V$16</f>
        <v>0.10238639150243282</v>
      </c>
      <c r="M126" s="50">
        <f t="shared" ref="M126:M137" si="60">L126*Y$16</f>
        <v>1.7649366167189311</v>
      </c>
      <c r="N126" s="49">
        <f t="shared" si="35"/>
        <v>17.63093661671893</v>
      </c>
      <c r="O126" s="49">
        <f t="shared" si="36"/>
        <v>2.5453513887303245</v>
      </c>
      <c r="P126" s="49"/>
      <c r="Q126" s="49"/>
      <c r="R126" s="49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</row>
    <row r="127" spans="1:28" x14ac:dyDescent="0.3">
      <c r="A127" s="44">
        <v>15373</v>
      </c>
      <c r="B127" s="59">
        <f t="shared" si="55"/>
        <v>120.06225000000001</v>
      </c>
      <c r="C127" s="54">
        <v>4.851</v>
      </c>
      <c r="D127" s="59">
        <v>24.75</v>
      </c>
      <c r="E127" s="50">
        <f t="shared" si="57"/>
        <v>0.12771688649451979</v>
      </c>
      <c r="F127" s="50">
        <f t="shared" si="58"/>
        <v>1.7512539476128575</v>
      </c>
      <c r="G127" s="49">
        <f t="shared" si="34"/>
        <v>26.501253947612856</v>
      </c>
      <c r="H127" s="49"/>
      <c r="I127" s="49">
        <f t="shared" si="56"/>
        <v>68.869647000000001</v>
      </c>
      <c r="J127" s="49">
        <f t="shared" si="41"/>
        <v>4.851</v>
      </c>
      <c r="K127" s="49">
        <v>14.196999999999999</v>
      </c>
      <c r="L127" s="50">
        <f t="shared" si="59"/>
        <v>9.1616009086098502E-2</v>
      </c>
      <c r="M127" s="50">
        <f t="shared" si="60"/>
        <v>1.5792767646261607</v>
      </c>
      <c r="N127" s="49">
        <f t="shared" si="35"/>
        <v>15.776276764626161</v>
      </c>
      <c r="O127" s="49">
        <f t="shared" si="36"/>
        <v>10.724977182986695</v>
      </c>
      <c r="P127" s="49"/>
      <c r="Q127" s="49"/>
      <c r="R127" s="49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</row>
    <row r="128" spans="1:28" x14ac:dyDescent="0.3">
      <c r="A128" s="44">
        <v>15401</v>
      </c>
      <c r="B128" s="59">
        <f t="shared" si="55"/>
        <v>99.071973000000014</v>
      </c>
      <c r="C128" s="54">
        <v>4.851</v>
      </c>
      <c r="D128" s="59">
        <v>20.423000000000002</v>
      </c>
      <c r="E128" s="50">
        <f t="shared" si="57"/>
        <v>0.10538836254050821</v>
      </c>
      <c r="F128" s="50">
        <f t="shared" si="58"/>
        <v>1.4450852271554504</v>
      </c>
      <c r="G128" s="49">
        <f t="shared" si="34"/>
        <v>21.868085227155451</v>
      </c>
      <c r="H128" s="49"/>
      <c r="I128" s="49">
        <f t="shared" si="56"/>
        <v>72.721340999999995</v>
      </c>
      <c r="J128" s="49">
        <f t="shared" si="41"/>
        <v>4.851</v>
      </c>
      <c r="K128" s="49">
        <v>14.991</v>
      </c>
      <c r="L128" s="50">
        <f t="shared" si="59"/>
        <v>9.6739845897703916E-2</v>
      </c>
      <c r="M128" s="50">
        <f t="shared" si="60"/>
        <v>1.6676014635846146</v>
      </c>
      <c r="N128" s="49">
        <f t="shared" si="35"/>
        <v>16.658601463584613</v>
      </c>
      <c r="O128" s="49">
        <f t="shared" si="36"/>
        <v>5.2094837635708373</v>
      </c>
      <c r="P128" s="49"/>
      <c r="Q128" s="49"/>
      <c r="R128" s="49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</row>
    <row r="129" spans="1:28" x14ac:dyDescent="0.3">
      <c r="A129" s="44">
        <v>15432</v>
      </c>
      <c r="B129" s="59">
        <f t="shared" si="55"/>
        <v>57.692943</v>
      </c>
      <c r="C129" s="54">
        <v>4.851</v>
      </c>
      <c r="D129" s="59">
        <v>11.893000000000001</v>
      </c>
      <c r="E129" s="50">
        <f t="shared" si="57"/>
        <v>6.1371189134518139E-2</v>
      </c>
      <c r="F129" s="50">
        <f t="shared" si="58"/>
        <v>0.84152174541251379</v>
      </c>
      <c r="G129" s="49">
        <f t="shared" si="34"/>
        <v>12.734521745412515</v>
      </c>
      <c r="H129" s="49"/>
      <c r="I129" s="49">
        <f t="shared" si="56"/>
        <v>73.361672999999996</v>
      </c>
      <c r="J129" s="49">
        <f t="shared" si="41"/>
        <v>4.851</v>
      </c>
      <c r="K129" s="49">
        <v>15.122999999999999</v>
      </c>
      <c r="L129" s="50">
        <f t="shared" si="59"/>
        <v>9.7591667634645884E-2</v>
      </c>
      <c r="M129" s="50">
        <f t="shared" si="60"/>
        <v>1.6822851666860201</v>
      </c>
      <c r="N129" s="49">
        <f t="shared" si="35"/>
        <v>16.805285166686019</v>
      </c>
      <c r="O129" s="49">
        <f t="shared" si="36"/>
        <v>-4.0707634212735044</v>
      </c>
      <c r="P129" s="49"/>
      <c r="Q129" s="49"/>
      <c r="R129" s="49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</row>
    <row r="130" spans="1:28" x14ac:dyDescent="0.3">
      <c r="A130" s="44">
        <v>15462</v>
      </c>
      <c r="B130" s="59">
        <f t="shared" si="55"/>
        <v>81.836369999999988</v>
      </c>
      <c r="C130" s="54">
        <v>4.851</v>
      </c>
      <c r="D130" s="59">
        <v>16.869999999999997</v>
      </c>
      <c r="E130" s="50">
        <f t="shared" si="57"/>
        <v>8.7053893945961566E-2</v>
      </c>
      <c r="F130" s="50">
        <f t="shared" si="58"/>
        <v>1.1936829937870266</v>
      </c>
      <c r="G130" s="49">
        <f t="shared" si="34"/>
        <v>18.063682993787022</v>
      </c>
      <c r="H130" s="49"/>
      <c r="I130" s="49">
        <f t="shared" si="56"/>
        <v>57.542562000000004</v>
      </c>
      <c r="J130" s="49">
        <f t="shared" si="41"/>
        <v>4.851</v>
      </c>
      <c r="K130" s="49">
        <v>11.862</v>
      </c>
      <c r="L130" s="50">
        <f t="shared" si="59"/>
        <v>7.6547798815193385E-2</v>
      </c>
      <c r="M130" s="50">
        <f t="shared" si="60"/>
        <v>1.3195309559762991</v>
      </c>
      <c r="N130" s="49">
        <f t="shared" si="35"/>
        <v>13.181530955976299</v>
      </c>
      <c r="O130" s="49">
        <f t="shared" si="36"/>
        <v>4.882152037810723</v>
      </c>
      <c r="P130" s="49"/>
      <c r="Q130" s="49"/>
      <c r="R130" s="49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</row>
    <row r="131" spans="1:28" x14ac:dyDescent="0.3">
      <c r="A131" s="44">
        <v>15493</v>
      </c>
      <c r="B131" s="59">
        <f t="shared" si="55"/>
        <v>65.279906999999994</v>
      </c>
      <c r="C131" s="54">
        <v>4.851</v>
      </c>
      <c r="D131" s="59">
        <v>13.456999999999999</v>
      </c>
      <c r="E131" s="50">
        <f t="shared" si="57"/>
        <v>6.9441864305323342E-2</v>
      </c>
      <c r="F131" s="50">
        <f t="shared" si="58"/>
        <v>0.95218684335459491</v>
      </c>
      <c r="G131" s="49">
        <f t="shared" si="34"/>
        <v>14.409186843354593</v>
      </c>
      <c r="H131" s="49"/>
      <c r="I131" s="49">
        <f t="shared" si="56"/>
        <v>58.89114</v>
      </c>
      <c r="J131" s="49">
        <f t="shared" si="41"/>
        <v>4.851</v>
      </c>
      <c r="K131" s="49">
        <v>12.14</v>
      </c>
      <c r="L131" s="50">
        <f t="shared" si="59"/>
        <v>7.8341787018752967E-2</v>
      </c>
      <c r="M131" s="50">
        <f t="shared" si="60"/>
        <v>1.3504557246292592</v>
      </c>
      <c r="N131" s="49">
        <f t="shared" si="35"/>
        <v>13.49045572462926</v>
      </c>
      <c r="O131" s="49">
        <f t="shared" si="36"/>
        <v>0.91873111872533286</v>
      </c>
      <c r="P131" s="49"/>
      <c r="Q131" s="49"/>
      <c r="R131" s="49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</row>
    <row r="132" spans="1:28" x14ac:dyDescent="0.3">
      <c r="A132" s="44">
        <v>15523</v>
      </c>
      <c r="B132" s="59">
        <f t="shared" si="55"/>
        <v>71.261189999999999</v>
      </c>
      <c r="C132" s="54">
        <v>4.851</v>
      </c>
      <c r="D132" s="59">
        <v>14.69</v>
      </c>
      <c r="E132" s="50">
        <f t="shared" si="57"/>
        <v>7.5804487377959417E-2</v>
      </c>
      <c r="F132" s="50">
        <f t="shared" si="58"/>
        <v>1.0394311309265809</v>
      </c>
      <c r="G132" s="49">
        <f t="shared" si="34"/>
        <v>15.72943113092658</v>
      </c>
      <c r="H132" s="49"/>
      <c r="I132" s="49">
        <f t="shared" si="56"/>
        <v>62.704025999999999</v>
      </c>
      <c r="J132" s="49">
        <f t="shared" si="41"/>
        <v>4.851</v>
      </c>
      <c r="K132" s="49">
        <v>12.926</v>
      </c>
      <c r="L132" s="50">
        <f t="shared" si="59"/>
        <v>8.3413998270543729E-2</v>
      </c>
      <c r="M132" s="50">
        <f t="shared" si="60"/>
        <v>1.437890502187628</v>
      </c>
      <c r="N132" s="49">
        <f t="shared" si="35"/>
        <v>14.363890502187628</v>
      </c>
      <c r="O132" s="49">
        <f t="shared" si="36"/>
        <v>1.3655406287389518</v>
      </c>
      <c r="P132" s="49"/>
      <c r="Q132" s="49"/>
      <c r="R132" s="49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</row>
    <row r="133" spans="1:28" x14ac:dyDescent="0.3">
      <c r="A133" s="44">
        <v>15554</v>
      </c>
      <c r="B133" s="59">
        <f t="shared" si="55"/>
        <v>51.032519999999998</v>
      </c>
      <c r="C133" s="54">
        <v>4.851</v>
      </c>
      <c r="D133" s="59">
        <v>10.52</v>
      </c>
      <c r="E133" s="50">
        <f t="shared" si="57"/>
        <v>5.4286127107973661E-2</v>
      </c>
      <c r="F133" s="50">
        <f t="shared" si="58"/>
        <v>0.74437137490453575</v>
      </c>
      <c r="G133" s="49">
        <f t="shared" si="34"/>
        <v>11.264371374904535</v>
      </c>
      <c r="H133" s="49"/>
      <c r="I133" s="49">
        <f t="shared" si="56"/>
        <v>55.403270999999997</v>
      </c>
      <c r="J133" s="49">
        <f t="shared" si="41"/>
        <v>4.851</v>
      </c>
      <c r="K133" s="49">
        <v>11.420999999999999</v>
      </c>
      <c r="L133" s="50">
        <f t="shared" si="59"/>
        <v>7.3701939830410013E-2</v>
      </c>
      <c r="M133" s="50">
        <f t="shared" si="60"/>
        <v>1.2704740387966036</v>
      </c>
      <c r="N133" s="49">
        <f t="shared" si="35"/>
        <v>12.691474038796603</v>
      </c>
      <c r="O133" s="49">
        <f t="shared" si="36"/>
        <v>-1.4271026638920681</v>
      </c>
      <c r="P133" s="49"/>
      <c r="Q133" s="49"/>
      <c r="R133" s="49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</row>
    <row r="134" spans="1:28" x14ac:dyDescent="0.3">
      <c r="A134" s="44">
        <v>15585</v>
      </c>
      <c r="B134" s="59">
        <f t="shared" si="55"/>
        <v>58.895991000000009</v>
      </c>
      <c r="C134" s="54">
        <v>4.851</v>
      </c>
      <c r="D134" s="59">
        <v>12.141000000000002</v>
      </c>
      <c r="E134" s="50">
        <f t="shared" si="57"/>
        <v>6.2650938138584453E-2</v>
      </c>
      <c r="F134" s="50">
        <f t="shared" si="58"/>
        <v>0.85906966375627114</v>
      </c>
      <c r="G134" s="49">
        <f t="shared" si="34"/>
        <v>13.000069663756273</v>
      </c>
      <c r="H134" s="49"/>
      <c r="I134" s="49">
        <f t="shared" si="56"/>
        <v>49.523858999999995</v>
      </c>
      <c r="J134" s="49">
        <f t="shared" si="41"/>
        <v>4.851</v>
      </c>
      <c r="K134" s="49">
        <v>10.209</v>
      </c>
      <c r="L134" s="50">
        <f t="shared" si="59"/>
        <v>6.5880667518488381E-2</v>
      </c>
      <c r="M134" s="50">
        <f t="shared" si="60"/>
        <v>1.135650946683699</v>
      </c>
      <c r="N134" s="49">
        <f t="shared" si="35"/>
        <v>11.344650946683698</v>
      </c>
      <c r="O134" s="49">
        <f t="shared" si="36"/>
        <v>1.6554187170725747</v>
      </c>
      <c r="P134" s="49"/>
      <c r="Q134" s="49"/>
      <c r="R134" s="49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</row>
    <row r="135" spans="1:28" x14ac:dyDescent="0.3">
      <c r="A135" s="44">
        <v>15615</v>
      </c>
      <c r="B135" s="59">
        <f t="shared" si="55"/>
        <v>74.035961999999998</v>
      </c>
      <c r="C135" s="54">
        <v>4.851</v>
      </c>
      <c r="D135" s="59">
        <v>15.262</v>
      </c>
      <c r="E135" s="50">
        <f t="shared" si="57"/>
        <v>7.8756166532499436E-2</v>
      </c>
      <c r="F135" s="50">
        <f t="shared" si="58"/>
        <v>1.0799045554936337</v>
      </c>
      <c r="G135" s="49">
        <f t="shared" ref="G135:G198" si="61">D135+F135</f>
        <v>16.341904555493635</v>
      </c>
      <c r="H135" s="49"/>
      <c r="I135" s="49">
        <f t="shared" si="56"/>
        <v>60.588990000000003</v>
      </c>
      <c r="J135" s="49">
        <f t="shared" si="41"/>
        <v>4.851</v>
      </c>
      <c r="K135" s="49">
        <v>12.49</v>
      </c>
      <c r="L135" s="50">
        <f t="shared" si="59"/>
        <v>8.060040526064452E-2</v>
      </c>
      <c r="M135" s="50">
        <f t="shared" si="60"/>
        <v>1.3893897858829856</v>
      </c>
      <c r="N135" s="49">
        <f t="shared" ref="N135:N198" si="62">K135+M135</f>
        <v>13.879389785882985</v>
      </c>
      <c r="O135" s="49">
        <f t="shared" ref="O135:O198" si="63">G135-N135</f>
        <v>2.4625147696106495</v>
      </c>
      <c r="P135" s="49"/>
      <c r="Q135" s="49"/>
      <c r="R135" s="49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</row>
    <row r="136" spans="1:28" x14ac:dyDescent="0.3">
      <c r="A136" s="44">
        <v>15646</v>
      </c>
      <c r="B136" s="59">
        <f t="shared" si="55"/>
        <v>75.699854999999999</v>
      </c>
      <c r="C136" s="54">
        <v>4.851</v>
      </c>
      <c r="D136" s="59">
        <v>15.605</v>
      </c>
      <c r="E136" s="50">
        <f t="shared" si="57"/>
        <v>8.0526141969575013E-2</v>
      </c>
      <c r="F136" s="50">
        <f t="shared" si="58"/>
        <v>1.1041744586868141</v>
      </c>
      <c r="G136" s="49">
        <f t="shared" si="61"/>
        <v>16.709174458686814</v>
      </c>
      <c r="H136" s="49"/>
      <c r="I136" s="49">
        <f t="shared" si="56"/>
        <v>63.106659000000001</v>
      </c>
      <c r="J136" s="49">
        <f t="shared" si="41"/>
        <v>4.851</v>
      </c>
      <c r="K136" s="49">
        <v>13.009</v>
      </c>
      <c r="L136" s="50">
        <f t="shared" si="59"/>
        <v>8.3949613453620869E-2</v>
      </c>
      <c r="M136" s="50">
        <f t="shared" si="60"/>
        <v>1.4471234367135117</v>
      </c>
      <c r="N136" s="49">
        <f t="shared" si="62"/>
        <v>14.456123436713511</v>
      </c>
      <c r="O136" s="49">
        <f t="shared" si="63"/>
        <v>2.2530510219733024</v>
      </c>
      <c r="P136" s="49"/>
      <c r="Q136" s="49"/>
      <c r="R136" s="49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</row>
    <row r="137" spans="1:28" x14ac:dyDescent="0.3">
      <c r="A137" s="44">
        <v>15676</v>
      </c>
      <c r="B137" s="59">
        <f t="shared" si="55"/>
        <v>93.789234000000022</v>
      </c>
      <c r="C137" s="54">
        <v>4.851</v>
      </c>
      <c r="D137" s="59">
        <v>19.334000000000003</v>
      </c>
      <c r="E137" s="50">
        <f t="shared" si="57"/>
        <v>9.9768819534749337E-2</v>
      </c>
      <c r="F137" s="50">
        <f t="shared" si="58"/>
        <v>1.3680300534604846</v>
      </c>
      <c r="G137" s="49">
        <f t="shared" si="61"/>
        <v>20.702030053460486</v>
      </c>
      <c r="H137" s="49"/>
      <c r="I137" s="49">
        <f t="shared" si="56"/>
        <v>52.041528</v>
      </c>
      <c r="J137" s="49">
        <f t="shared" si="41"/>
        <v>4.851</v>
      </c>
      <c r="K137" s="49">
        <v>10.728</v>
      </c>
      <c r="L137" s="50">
        <f t="shared" si="59"/>
        <v>6.9229875711464731E-2</v>
      </c>
      <c r="M137" s="50">
        <f t="shared" si="60"/>
        <v>1.193384597514225</v>
      </c>
      <c r="N137" s="49">
        <f t="shared" si="62"/>
        <v>11.921384597514225</v>
      </c>
      <c r="O137" s="49">
        <f t="shared" si="63"/>
        <v>8.7806454559462619</v>
      </c>
      <c r="P137" s="49"/>
      <c r="Q137" s="49"/>
      <c r="R137" s="49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</row>
    <row r="138" spans="1:28" x14ac:dyDescent="0.3">
      <c r="A138" s="44">
        <v>15707</v>
      </c>
      <c r="B138" s="59">
        <f t="shared" si="55"/>
        <v>84.281273999999996</v>
      </c>
      <c r="C138" s="54">
        <v>4.851</v>
      </c>
      <c r="D138" s="59">
        <v>17.373999999999999</v>
      </c>
      <c r="E138" s="50">
        <f t="shared" ref="E138:E149" si="64">D138/Q$17</f>
        <v>7.8076620604426467E-2</v>
      </c>
      <c r="F138" s="50">
        <f t="shared" ref="F138:F149" si="65">E138*T$17</f>
        <v>5.3931425682507577</v>
      </c>
      <c r="G138" s="49">
        <f t="shared" si="61"/>
        <v>22.767142568250755</v>
      </c>
      <c r="H138" s="49"/>
      <c r="I138" s="49">
        <f t="shared" si="56"/>
        <v>48.990248999999999</v>
      </c>
      <c r="J138" s="49">
        <f t="shared" si="41"/>
        <v>4.851</v>
      </c>
      <c r="K138" s="49">
        <v>10.099</v>
      </c>
      <c r="L138" s="50">
        <f t="shared" ref="L138:L149" si="66">K138/V$17</f>
        <v>5.692207104126977E-2</v>
      </c>
      <c r="M138" s="50">
        <f t="shared" ref="M138:M149" si="67">L138*Y$17</f>
        <v>1.9798634749574442</v>
      </c>
      <c r="N138" s="49">
        <f t="shared" si="62"/>
        <v>12.078863474957444</v>
      </c>
      <c r="O138" s="49">
        <f t="shared" si="63"/>
        <v>10.68827909329331</v>
      </c>
      <c r="P138" s="49"/>
      <c r="Q138" s="49"/>
      <c r="R138" s="49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</row>
    <row r="139" spans="1:28" x14ac:dyDescent="0.3">
      <c r="A139" s="44">
        <v>15738</v>
      </c>
      <c r="B139" s="59">
        <f t="shared" si="55"/>
        <v>100.94445899999998</v>
      </c>
      <c r="C139" s="54">
        <v>4.851</v>
      </c>
      <c r="D139" s="59">
        <v>20.808999999999997</v>
      </c>
      <c r="E139" s="50">
        <f t="shared" si="64"/>
        <v>9.3513088417031792E-2</v>
      </c>
      <c r="F139" s="50">
        <f t="shared" si="65"/>
        <v>6.4594165824064698</v>
      </c>
      <c r="G139" s="49">
        <f t="shared" si="61"/>
        <v>27.268416582406466</v>
      </c>
      <c r="H139" s="49"/>
      <c r="I139" s="49">
        <f t="shared" si="56"/>
        <v>52.977770999999997</v>
      </c>
      <c r="J139" s="49">
        <f t="shared" si="41"/>
        <v>4.851</v>
      </c>
      <c r="K139" s="49">
        <v>10.920999999999999</v>
      </c>
      <c r="L139" s="50">
        <f t="shared" si="66"/>
        <v>6.1555197330597791E-2</v>
      </c>
      <c r="M139" s="50">
        <f t="shared" si="67"/>
        <v>2.1410128735528513</v>
      </c>
      <c r="N139" s="49">
        <f t="shared" si="62"/>
        <v>13.062012873552851</v>
      </c>
      <c r="O139" s="49">
        <f t="shared" si="63"/>
        <v>14.206403708853616</v>
      </c>
      <c r="P139" s="49"/>
      <c r="Q139" s="49"/>
      <c r="R139" s="49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</row>
    <row r="140" spans="1:28" x14ac:dyDescent="0.3">
      <c r="A140" s="44">
        <v>15766</v>
      </c>
      <c r="B140" s="59">
        <f t="shared" si="55"/>
        <v>108.579933</v>
      </c>
      <c r="C140" s="54">
        <v>4.851</v>
      </c>
      <c r="D140" s="59">
        <v>22.382999999999999</v>
      </c>
      <c r="E140" s="50">
        <f t="shared" si="64"/>
        <v>0.10058645096056623</v>
      </c>
      <c r="F140" s="50">
        <f t="shared" si="65"/>
        <v>6.9480091001011113</v>
      </c>
      <c r="G140" s="49">
        <f t="shared" si="61"/>
        <v>29.33100910010111</v>
      </c>
      <c r="H140" s="49"/>
      <c r="I140" s="49">
        <f t="shared" si="56"/>
        <v>68.457312000000002</v>
      </c>
      <c r="J140" s="49">
        <f t="shared" si="41"/>
        <v>4.851</v>
      </c>
      <c r="K140" s="49">
        <v>14.112</v>
      </c>
      <c r="L140" s="50">
        <f t="shared" si="66"/>
        <v>7.9540971040142489E-2</v>
      </c>
      <c r="M140" s="50">
        <f t="shared" si="67"/>
        <v>2.7665940547182348</v>
      </c>
      <c r="N140" s="49">
        <f t="shared" si="62"/>
        <v>16.878594054718235</v>
      </c>
      <c r="O140" s="49">
        <f t="shared" si="63"/>
        <v>12.452415045382875</v>
      </c>
      <c r="P140" s="49"/>
      <c r="Q140" s="49"/>
      <c r="R140" s="49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</row>
    <row r="141" spans="1:28" x14ac:dyDescent="0.3">
      <c r="A141" s="44">
        <v>15797</v>
      </c>
      <c r="B141" s="59">
        <f t="shared" si="55"/>
        <v>75.772620000000003</v>
      </c>
      <c r="C141" s="54">
        <v>4.851</v>
      </c>
      <c r="D141" s="59">
        <v>15.620000000000001</v>
      </c>
      <c r="E141" s="50">
        <f t="shared" si="64"/>
        <v>7.0194360184248974E-2</v>
      </c>
      <c r="F141" s="50">
        <f t="shared" si="65"/>
        <v>4.8486754297269972</v>
      </c>
      <c r="G141" s="49">
        <f t="shared" si="61"/>
        <v>20.468675429727</v>
      </c>
      <c r="H141" s="49"/>
      <c r="I141" s="49">
        <f t="shared" si="56"/>
        <v>64.755999000000003</v>
      </c>
      <c r="J141" s="49">
        <f t="shared" si="41"/>
        <v>4.851</v>
      </c>
      <c r="K141" s="49">
        <v>13.349</v>
      </c>
      <c r="L141" s="50">
        <f t="shared" si="66"/>
        <v>7.5240392744817322E-2</v>
      </c>
      <c r="M141" s="50">
        <f t="shared" si="67"/>
        <v>2.6170113404502349</v>
      </c>
      <c r="N141" s="49">
        <f t="shared" si="62"/>
        <v>15.966011340450235</v>
      </c>
      <c r="O141" s="49">
        <f t="shared" si="63"/>
        <v>4.5026640892767649</v>
      </c>
      <c r="P141" s="49"/>
      <c r="Q141" s="49"/>
      <c r="R141" s="49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</row>
    <row r="142" spans="1:28" x14ac:dyDescent="0.3">
      <c r="A142" s="44">
        <v>15827</v>
      </c>
      <c r="B142" s="59">
        <f t="shared" si="55"/>
        <v>100.15859699999999</v>
      </c>
      <c r="C142" s="54">
        <v>4.851</v>
      </c>
      <c r="D142" s="59">
        <v>20.646999999999998</v>
      </c>
      <c r="E142" s="50">
        <f t="shared" si="64"/>
        <v>9.2785080328053035E-2</v>
      </c>
      <c r="F142" s="50">
        <f t="shared" si="65"/>
        <v>6.4091294236602625</v>
      </c>
      <c r="G142" s="49">
        <f t="shared" si="61"/>
        <v>27.056129423660259</v>
      </c>
      <c r="H142" s="49"/>
      <c r="I142" s="49">
        <f t="shared" si="56"/>
        <v>65.968749000000003</v>
      </c>
      <c r="J142" s="49">
        <f t="shared" si="41"/>
        <v>4.851</v>
      </c>
      <c r="K142" s="49">
        <v>13.599</v>
      </c>
      <c r="L142" s="50">
        <f t="shared" si="66"/>
        <v>7.6649494414320979E-2</v>
      </c>
      <c r="M142" s="50">
        <f t="shared" si="67"/>
        <v>2.6660227147189111</v>
      </c>
      <c r="N142" s="49">
        <f t="shared" si="62"/>
        <v>16.26502271471891</v>
      </c>
      <c r="O142" s="49">
        <f t="shared" si="63"/>
        <v>10.791106708941349</v>
      </c>
      <c r="P142" s="49"/>
      <c r="Q142" s="49"/>
      <c r="R142" s="49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</row>
    <row r="143" spans="1:28" x14ac:dyDescent="0.3">
      <c r="A143" s="44">
        <v>15858</v>
      </c>
      <c r="B143" s="59">
        <f t="shared" si="55"/>
        <v>102.778137</v>
      </c>
      <c r="C143" s="54">
        <v>4.851</v>
      </c>
      <c r="D143" s="59">
        <v>21.187000000000001</v>
      </c>
      <c r="E143" s="50">
        <f t="shared" si="64"/>
        <v>9.5211773957982263E-2</v>
      </c>
      <c r="F143" s="50">
        <f t="shared" si="65"/>
        <v>6.5767532861476239</v>
      </c>
      <c r="G143" s="49">
        <f t="shared" si="61"/>
        <v>27.763753286147626</v>
      </c>
      <c r="H143" s="49"/>
      <c r="I143" s="49">
        <f t="shared" si="56"/>
        <v>72.74074499999999</v>
      </c>
      <c r="J143" s="49">
        <f t="shared" si="41"/>
        <v>4.851</v>
      </c>
      <c r="K143" s="49">
        <v>14.994999999999999</v>
      </c>
      <c r="L143" s="50">
        <f t="shared" si="66"/>
        <v>8.4517918136829406E-2</v>
      </c>
      <c r="M143" s="50">
        <f t="shared" si="67"/>
        <v>2.9397022286351988</v>
      </c>
      <c r="N143" s="49">
        <f t="shared" si="62"/>
        <v>17.934702228635199</v>
      </c>
      <c r="O143" s="49">
        <f t="shared" si="63"/>
        <v>9.8290510575124266</v>
      </c>
      <c r="P143" s="49"/>
      <c r="Q143" s="49"/>
      <c r="R143" s="49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</row>
    <row r="144" spans="1:28" x14ac:dyDescent="0.3">
      <c r="A144" s="44">
        <v>15888</v>
      </c>
      <c r="B144" s="59">
        <f t="shared" si="55"/>
        <v>84.237615000000005</v>
      </c>
      <c r="C144" s="54">
        <v>4.851</v>
      </c>
      <c r="D144" s="59">
        <v>17.365000000000002</v>
      </c>
      <c r="E144" s="50">
        <f t="shared" si="64"/>
        <v>7.8036175710594333E-2</v>
      </c>
      <c r="F144" s="50">
        <f t="shared" si="65"/>
        <v>5.3903488372093022</v>
      </c>
      <c r="G144" s="49">
        <f t="shared" si="61"/>
        <v>22.755348837209304</v>
      </c>
      <c r="H144" s="49"/>
      <c r="I144" s="49">
        <f t="shared" si="56"/>
        <v>80.419877999999997</v>
      </c>
      <c r="J144" s="49">
        <f t="shared" si="41"/>
        <v>4.851</v>
      </c>
      <c r="K144" s="49">
        <v>16.577999999999999</v>
      </c>
      <c r="L144" s="50">
        <f t="shared" si="66"/>
        <v>9.3440349908126566E-2</v>
      </c>
      <c r="M144" s="50">
        <f t="shared" si="67"/>
        <v>3.2500422505044564</v>
      </c>
      <c r="N144" s="49">
        <f t="shared" si="62"/>
        <v>19.828042250504456</v>
      </c>
      <c r="O144" s="49">
        <f t="shared" si="63"/>
        <v>2.927306586704848</v>
      </c>
      <c r="P144" s="49"/>
      <c r="Q144" s="49"/>
      <c r="R144" s="49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</row>
    <row r="145" spans="1:28" x14ac:dyDescent="0.3">
      <c r="A145" s="44">
        <v>15919</v>
      </c>
      <c r="B145" s="59">
        <f t="shared" si="55"/>
        <v>76.912604999999999</v>
      </c>
      <c r="C145" s="54">
        <v>4.851</v>
      </c>
      <c r="D145" s="59">
        <v>15.855</v>
      </c>
      <c r="E145" s="50">
        <f t="shared" si="64"/>
        <v>7.1250421300977432E-2</v>
      </c>
      <c r="F145" s="50">
        <f t="shared" si="65"/>
        <v>4.9216228513650151</v>
      </c>
      <c r="G145" s="49">
        <f t="shared" si="61"/>
        <v>20.776622851365016</v>
      </c>
      <c r="H145" s="49"/>
      <c r="I145" s="49">
        <f t="shared" si="56"/>
        <v>74.967354</v>
      </c>
      <c r="J145" s="49">
        <f t="shared" si="41"/>
        <v>4.851</v>
      </c>
      <c r="K145" s="49">
        <v>15.454000000000001</v>
      </c>
      <c r="L145" s="50">
        <f t="shared" si="66"/>
        <v>8.7105028802038131E-2</v>
      </c>
      <c r="M145" s="50">
        <f t="shared" si="67"/>
        <v>3.0296871117924886</v>
      </c>
      <c r="N145" s="49">
        <f t="shared" si="62"/>
        <v>18.483687111792488</v>
      </c>
      <c r="O145" s="49">
        <f t="shared" si="63"/>
        <v>2.2929357395725276</v>
      </c>
      <c r="P145" s="49"/>
      <c r="Q145" s="49"/>
      <c r="R145" s="49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</row>
    <row r="146" spans="1:28" x14ac:dyDescent="0.3">
      <c r="A146" s="44">
        <v>15950</v>
      </c>
      <c r="B146" s="59">
        <f t="shared" si="55"/>
        <v>82.151685000000001</v>
      </c>
      <c r="C146" s="54">
        <v>4.851</v>
      </c>
      <c r="D146" s="59">
        <v>16.934999999999999</v>
      </c>
      <c r="E146" s="50">
        <f t="shared" si="64"/>
        <v>7.6103808560835859E-2</v>
      </c>
      <c r="F146" s="50">
        <f t="shared" si="65"/>
        <v>5.2568705763397361</v>
      </c>
      <c r="G146" s="49">
        <f t="shared" si="61"/>
        <v>22.191870576339735</v>
      </c>
      <c r="H146" s="49"/>
      <c r="I146" s="49">
        <f t="shared" si="56"/>
        <v>74.880036000000004</v>
      </c>
      <c r="J146" s="49">
        <f t="shared" ref="J146:J185" si="68">C146</f>
        <v>4.851</v>
      </c>
      <c r="K146" s="49">
        <v>15.436</v>
      </c>
      <c r="L146" s="50">
        <f t="shared" si="66"/>
        <v>8.7003573481833851E-2</v>
      </c>
      <c r="M146" s="50">
        <f t="shared" si="67"/>
        <v>3.0261582928451434</v>
      </c>
      <c r="N146" s="49">
        <f t="shared" si="62"/>
        <v>18.462158292845142</v>
      </c>
      <c r="O146" s="49">
        <f t="shared" si="63"/>
        <v>3.7297122834945924</v>
      </c>
      <c r="P146" s="49"/>
      <c r="Q146" s="49"/>
      <c r="R146" s="49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</row>
    <row r="147" spans="1:28" x14ac:dyDescent="0.3">
      <c r="A147" s="44">
        <v>15980</v>
      </c>
      <c r="B147" s="59">
        <f t="shared" si="55"/>
        <v>73.070612999999994</v>
      </c>
      <c r="C147" s="54">
        <v>4.851</v>
      </c>
      <c r="D147" s="59">
        <v>15.062999999999999</v>
      </c>
      <c r="E147" s="50">
        <f t="shared" si="64"/>
        <v>6.76912706437479E-2</v>
      </c>
      <c r="F147" s="50">
        <f t="shared" si="65"/>
        <v>4.6757745197168852</v>
      </c>
      <c r="G147" s="49">
        <f t="shared" si="61"/>
        <v>19.738774519716884</v>
      </c>
      <c r="H147" s="49"/>
      <c r="I147" s="49">
        <f t="shared" si="56"/>
        <v>73.114272</v>
      </c>
      <c r="J147" s="49">
        <f t="shared" si="68"/>
        <v>4.851</v>
      </c>
      <c r="K147" s="49">
        <v>15.071999999999999</v>
      </c>
      <c r="L147" s="50">
        <f t="shared" si="66"/>
        <v>8.4951921451036527E-2</v>
      </c>
      <c r="M147" s="50">
        <f t="shared" si="67"/>
        <v>2.954797731909951</v>
      </c>
      <c r="N147" s="49">
        <f t="shared" si="62"/>
        <v>18.026797731909951</v>
      </c>
      <c r="O147" s="49">
        <f t="shared" si="63"/>
        <v>1.7119767878069325</v>
      </c>
      <c r="P147" s="49"/>
      <c r="Q147" s="49"/>
      <c r="R147" s="49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</row>
    <row r="148" spans="1:28" x14ac:dyDescent="0.3">
      <c r="A148" s="44">
        <v>16011</v>
      </c>
      <c r="B148" s="59">
        <f t="shared" si="55"/>
        <v>79.139213999999996</v>
      </c>
      <c r="C148" s="54">
        <v>4.851</v>
      </c>
      <c r="D148" s="59">
        <v>16.314</v>
      </c>
      <c r="E148" s="50">
        <f t="shared" si="64"/>
        <v>7.331311088641726E-2</v>
      </c>
      <c r="F148" s="50">
        <f t="shared" si="65"/>
        <v>5.0641031344792715</v>
      </c>
      <c r="G148" s="49">
        <f t="shared" si="61"/>
        <v>21.378103134479272</v>
      </c>
      <c r="H148" s="49"/>
      <c r="I148" s="59">
        <f t="shared" si="56"/>
        <v>89.801711999999995</v>
      </c>
      <c r="J148" s="59">
        <f t="shared" si="68"/>
        <v>4.851</v>
      </c>
      <c r="K148" s="59">
        <v>18.512</v>
      </c>
      <c r="L148" s="50">
        <f t="shared" si="66"/>
        <v>0.10434116042340687</v>
      </c>
      <c r="M148" s="50">
        <f t="shared" si="67"/>
        <v>3.6291942418469358</v>
      </c>
      <c r="N148" s="49">
        <f t="shared" si="62"/>
        <v>22.141194241846936</v>
      </c>
      <c r="O148" s="49">
        <f t="shared" si="63"/>
        <v>-0.76309110736766428</v>
      </c>
      <c r="P148" s="49"/>
      <c r="Q148" s="49"/>
      <c r="R148" s="49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</row>
    <row r="149" spans="1:28" x14ac:dyDescent="0.3">
      <c r="A149" s="44">
        <v>16041</v>
      </c>
      <c r="B149" s="59">
        <f t="shared" si="55"/>
        <v>111.44202300000001</v>
      </c>
      <c r="C149" s="54">
        <v>4.851</v>
      </c>
      <c r="D149" s="59">
        <v>22.973000000000003</v>
      </c>
      <c r="E149" s="50">
        <f t="shared" si="64"/>
        <v>0.10323783844511855</v>
      </c>
      <c r="F149" s="50">
        <f t="shared" si="65"/>
        <v>7.1311536905965625</v>
      </c>
      <c r="G149" s="49">
        <f t="shared" si="61"/>
        <v>30.104153690596565</v>
      </c>
      <c r="H149" s="49"/>
      <c r="I149" s="59">
        <f t="shared" si="56"/>
        <v>93.580641</v>
      </c>
      <c r="J149" s="59">
        <f t="shared" si="68"/>
        <v>4.851</v>
      </c>
      <c r="K149" s="59">
        <v>19.291</v>
      </c>
      <c r="L149" s="50">
        <f t="shared" si="66"/>
        <v>0.10873192122558027</v>
      </c>
      <c r="M149" s="50">
        <f t="shared" si="67"/>
        <v>3.7819136840681309</v>
      </c>
      <c r="N149" s="49">
        <f t="shared" si="62"/>
        <v>23.07291368406813</v>
      </c>
      <c r="O149" s="49">
        <f t="shared" si="63"/>
        <v>7.0312400065284351</v>
      </c>
      <c r="P149" s="49"/>
      <c r="Q149" s="49"/>
      <c r="R149" s="49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</row>
    <row r="150" spans="1:28" x14ac:dyDescent="0.3">
      <c r="A150" s="44">
        <v>16072</v>
      </c>
      <c r="B150" s="59">
        <f t="shared" si="55"/>
        <v>76.849542</v>
      </c>
      <c r="C150" s="54">
        <v>4.851</v>
      </c>
      <c r="D150" s="59">
        <v>15.842000000000001</v>
      </c>
      <c r="E150" s="50">
        <f t="shared" ref="E150:E161" si="69">D150/Q$18</f>
        <v>7.384411722205908E-2</v>
      </c>
      <c r="F150" s="50">
        <f t="shared" ref="F150:F161" si="70">E150*T$18</f>
        <v>5.1075760558981607</v>
      </c>
      <c r="G150" s="49">
        <f t="shared" si="61"/>
        <v>20.949576055898163</v>
      </c>
      <c r="H150" s="49"/>
      <c r="I150" s="59">
        <f t="shared" si="56"/>
        <v>82.069217999999992</v>
      </c>
      <c r="J150" s="59">
        <f t="shared" si="68"/>
        <v>4.851</v>
      </c>
      <c r="K150" s="59">
        <v>16.917999999999999</v>
      </c>
      <c r="L150" s="50">
        <f t="shared" ref="L150:L161" si="71">K150/V$18</f>
        <v>6.0901462599849528E-2</v>
      </c>
      <c r="M150" s="50">
        <f t="shared" ref="M150:M161" si="72">L150*Y$18</f>
        <v>2.0223548685532027</v>
      </c>
      <c r="N150" s="49">
        <f t="shared" si="62"/>
        <v>18.9403548685532</v>
      </c>
      <c r="O150" s="49">
        <f t="shared" si="63"/>
        <v>2.0092211873449628</v>
      </c>
      <c r="P150" s="49"/>
      <c r="Q150" s="49"/>
      <c r="R150" s="49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</row>
    <row r="151" spans="1:28" x14ac:dyDescent="0.3">
      <c r="A151" s="44">
        <v>16103</v>
      </c>
      <c r="B151" s="59">
        <f t="shared" si="55"/>
        <v>98.829422999999991</v>
      </c>
      <c r="C151" s="54">
        <v>4.851</v>
      </c>
      <c r="D151" s="59">
        <v>20.372999999999998</v>
      </c>
      <c r="E151" s="50">
        <f t="shared" si="69"/>
        <v>9.4964411069625651E-2</v>
      </c>
      <c r="F151" s="50">
        <f t="shared" si="70"/>
        <v>6.5684034204527979</v>
      </c>
      <c r="G151" s="49">
        <f t="shared" si="61"/>
        <v>26.941403420452794</v>
      </c>
      <c r="H151" s="49"/>
      <c r="I151" s="59">
        <f t="shared" si="56"/>
        <v>101.793384</v>
      </c>
      <c r="J151" s="59">
        <f t="shared" si="68"/>
        <v>4.851</v>
      </c>
      <c r="K151" s="59">
        <v>20.984000000000002</v>
      </c>
      <c r="L151" s="50">
        <f t="shared" si="71"/>
        <v>7.553826050332442E-2</v>
      </c>
      <c r="M151" s="50">
        <f t="shared" si="72"/>
        <v>2.5083990165338936</v>
      </c>
      <c r="N151" s="49">
        <f t="shared" si="62"/>
        <v>23.492399016533895</v>
      </c>
      <c r="O151" s="49">
        <f t="shared" si="63"/>
        <v>3.4490044039188987</v>
      </c>
      <c r="P151" s="49"/>
      <c r="Q151" s="49"/>
      <c r="R151" s="49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</row>
    <row r="152" spans="1:28" x14ac:dyDescent="0.3">
      <c r="A152" s="44">
        <v>16132</v>
      </c>
      <c r="B152" s="59">
        <f t="shared" si="55"/>
        <v>106.79961599999999</v>
      </c>
      <c r="C152" s="54">
        <v>4.851</v>
      </c>
      <c r="D152" s="59">
        <v>22.015999999999998</v>
      </c>
      <c r="E152" s="50">
        <f t="shared" si="69"/>
        <v>0.10262290649923321</v>
      </c>
      <c r="F152" s="50">
        <f t="shared" si="70"/>
        <v>7.0981185738324637</v>
      </c>
      <c r="G152" s="49">
        <f t="shared" si="61"/>
        <v>29.114118573832464</v>
      </c>
      <c r="H152" s="49"/>
      <c r="I152" s="59">
        <f t="shared" si="56"/>
        <v>117.597942</v>
      </c>
      <c r="J152" s="59">
        <f t="shared" si="68"/>
        <v>4.851</v>
      </c>
      <c r="K152" s="59">
        <v>24.242000000000001</v>
      </c>
      <c r="L152" s="50">
        <f t="shared" si="71"/>
        <v>8.7266417800304544E-2</v>
      </c>
      <c r="M152" s="50">
        <f t="shared" si="72"/>
        <v>2.8978559358947122</v>
      </c>
      <c r="N152" s="49">
        <f t="shared" si="62"/>
        <v>27.139855935894712</v>
      </c>
      <c r="O152" s="49">
        <f t="shared" si="63"/>
        <v>1.9742626379377519</v>
      </c>
      <c r="P152" s="49"/>
      <c r="Q152" s="49"/>
      <c r="R152" s="49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</row>
    <row r="153" spans="1:28" x14ac:dyDescent="0.3">
      <c r="A153" s="44">
        <v>16163</v>
      </c>
      <c r="B153" s="59">
        <f t="shared" si="55"/>
        <v>91.106630999999993</v>
      </c>
      <c r="C153" s="54">
        <v>4.851</v>
      </c>
      <c r="D153" s="59">
        <v>18.780999999999999</v>
      </c>
      <c r="E153" s="50">
        <f t="shared" si="69"/>
        <v>8.7543641304601155E-2</v>
      </c>
      <c r="F153" s="50">
        <f t="shared" si="70"/>
        <v>6.0551310381153485</v>
      </c>
      <c r="G153" s="49">
        <f t="shared" si="61"/>
        <v>24.836131038115347</v>
      </c>
      <c r="H153" s="49"/>
      <c r="I153" s="49">
        <f t="shared" si="56"/>
        <v>110.559141</v>
      </c>
      <c r="J153" s="49">
        <f t="shared" si="68"/>
        <v>4.851</v>
      </c>
      <c r="K153" s="49">
        <v>22.791</v>
      </c>
      <c r="L153" s="50">
        <f t="shared" si="71"/>
        <v>8.2043104037898718E-2</v>
      </c>
      <c r="M153" s="50">
        <f t="shared" si="72"/>
        <v>2.724405355786502</v>
      </c>
      <c r="N153" s="49">
        <f t="shared" si="62"/>
        <v>25.515405355786502</v>
      </c>
      <c r="O153" s="49">
        <f t="shared" si="63"/>
        <v>-0.67927431767115465</v>
      </c>
      <c r="P153" s="49"/>
      <c r="Q153" s="49"/>
      <c r="R153" s="49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</row>
    <row r="154" spans="1:28" x14ac:dyDescent="0.3">
      <c r="A154" s="44">
        <v>16193</v>
      </c>
      <c r="B154" s="59">
        <f t="shared" si="55"/>
        <v>95.773292999999995</v>
      </c>
      <c r="C154" s="54">
        <v>4.851</v>
      </c>
      <c r="D154" s="59">
        <v>19.742999999999999</v>
      </c>
      <c r="E154" s="50">
        <f t="shared" si="69"/>
        <v>9.2027799918893594E-2</v>
      </c>
      <c r="F154" s="50">
        <f t="shared" si="70"/>
        <v>6.365286836990113</v>
      </c>
      <c r="G154" s="49">
        <f t="shared" si="61"/>
        <v>26.108286836990111</v>
      </c>
      <c r="H154" s="49"/>
      <c r="I154" s="49">
        <f t="shared" si="56"/>
        <v>120.217482</v>
      </c>
      <c r="J154" s="49">
        <f t="shared" si="68"/>
        <v>4.851</v>
      </c>
      <c r="K154" s="49">
        <v>24.782</v>
      </c>
      <c r="L154" s="50">
        <f t="shared" si="71"/>
        <v>8.9210311274942125E-2</v>
      </c>
      <c r="M154" s="50">
        <f t="shared" si="72"/>
        <v>2.9624068065070026</v>
      </c>
      <c r="N154" s="49">
        <f t="shared" si="62"/>
        <v>27.744406806507001</v>
      </c>
      <c r="O154" s="49">
        <f t="shared" si="63"/>
        <v>-1.6361199695168906</v>
      </c>
      <c r="P154" s="49"/>
      <c r="Q154" s="49"/>
      <c r="R154" s="49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</row>
    <row r="155" spans="1:28" x14ac:dyDescent="0.3">
      <c r="A155" s="44">
        <v>16224</v>
      </c>
      <c r="B155" s="59">
        <f t="shared" si="55"/>
        <v>86.988131999999993</v>
      </c>
      <c r="C155" s="54">
        <v>4.851</v>
      </c>
      <c r="D155" s="59">
        <v>17.931999999999999</v>
      </c>
      <c r="E155" s="50">
        <f t="shared" si="69"/>
        <v>8.3586208182424154E-2</v>
      </c>
      <c r="F155" s="50">
        <f t="shared" si="70"/>
        <v>5.7814072613537313</v>
      </c>
      <c r="G155" s="49">
        <f t="shared" si="61"/>
        <v>23.71340726135373</v>
      </c>
      <c r="H155" s="49"/>
      <c r="I155" s="49">
        <f t="shared" si="56"/>
        <v>132.77187000000001</v>
      </c>
      <c r="J155" s="49">
        <f t="shared" si="68"/>
        <v>4.851</v>
      </c>
      <c r="K155" s="49">
        <v>27.37</v>
      </c>
      <c r="L155" s="50">
        <f t="shared" si="71"/>
        <v>9.8526600742279327E-2</v>
      </c>
      <c r="M155" s="50">
        <f t="shared" si="72"/>
        <v>3.2717728308488692</v>
      </c>
      <c r="N155" s="49">
        <f t="shared" si="62"/>
        <v>30.641772830848872</v>
      </c>
      <c r="O155" s="49">
        <f t="shared" si="63"/>
        <v>-6.928365569495142</v>
      </c>
      <c r="P155" s="49"/>
      <c r="Q155" s="49"/>
      <c r="R155" s="49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</row>
    <row r="156" spans="1:28" x14ac:dyDescent="0.3">
      <c r="A156" s="44">
        <v>16254</v>
      </c>
      <c r="B156" s="59">
        <f t="shared" si="55"/>
        <v>75.641643000000002</v>
      </c>
      <c r="C156" s="54">
        <v>4.851</v>
      </c>
      <c r="D156" s="59">
        <v>15.593</v>
      </c>
      <c r="E156" s="50">
        <f t="shared" si="69"/>
        <v>7.2683456624388798E-2</v>
      </c>
      <c r="F156" s="50">
        <f t="shared" si="70"/>
        <v>5.0272966443391001</v>
      </c>
      <c r="G156" s="49">
        <f t="shared" si="61"/>
        <v>20.620296644339099</v>
      </c>
      <c r="H156" s="49"/>
      <c r="I156" s="49">
        <f t="shared" si="56"/>
        <v>122.565366</v>
      </c>
      <c r="J156" s="49">
        <f t="shared" si="68"/>
        <v>4.851</v>
      </c>
      <c r="K156" s="49">
        <v>25.265999999999998</v>
      </c>
      <c r="L156" s="50">
        <f t="shared" si="71"/>
        <v>9.095261579665434E-2</v>
      </c>
      <c r="M156" s="50">
        <f t="shared" si="72"/>
        <v>3.0202635127595001</v>
      </c>
      <c r="N156" s="49">
        <f t="shared" si="62"/>
        <v>28.286263512759497</v>
      </c>
      <c r="O156" s="49">
        <f t="shared" si="63"/>
        <v>-7.6659668684203979</v>
      </c>
      <c r="P156" s="49"/>
      <c r="Q156" s="49"/>
      <c r="R156" s="49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</row>
    <row r="157" spans="1:28" x14ac:dyDescent="0.3">
      <c r="A157" s="44">
        <v>16285</v>
      </c>
      <c r="B157" s="59">
        <f t="shared" si="55"/>
        <v>87.075449999999989</v>
      </c>
      <c r="C157" s="54">
        <v>4.851</v>
      </c>
      <c r="D157" s="59">
        <v>17.95</v>
      </c>
      <c r="E157" s="50">
        <f t="shared" si="69"/>
        <v>8.3670111358159355E-2</v>
      </c>
      <c r="F157" s="50">
        <f t="shared" si="70"/>
        <v>5.7872105923098083</v>
      </c>
      <c r="G157" s="49">
        <f t="shared" si="61"/>
        <v>23.737210592309808</v>
      </c>
      <c r="H157" s="49"/>
      <c r="I157" s="49">
        <f t="shared" si="56"/>
        <v>115.84673100000001</v>
      </c>
      <c r="J157" s="49">
        <f t="shared" si="68"/>
        <v>4.851</v>
      </c>
      <c r="K157" s="49">
        <v>23.881</v>
      </c>
      <c r="L157" s="50">
        <f t="shared" si="71"/>
        <v>8.5966889014482004E-2</v>
      </c>
      <c r="M157" s="50">
        <f t="shared" si="72"/>
        <v>2.8547024835039032</v>
      </c>
      <c r="N157" s="49">
        <f t="shared" si="62"/>
        <v>26.735702483503903</v>
      </c>
      <c r="O157" s="49">
        <f t="shared" si="63"/>
        <v>-2.9984918911940959</v>
      </c>
      <c r="P157" s="49"/>
      <c r="Q157" s="49"/>
      <c r="R157" s="49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</row>
    <row r="158" spans="1:28" x14ac:dyDescent="0.3">
      <c r="A158" s="44">
        <v>16316</v>
      </c>
      <c r="B158" s="59">
        <f t="shared" si="55"/>
        <v>80.492643000000001</v>
      </c>
      <c r="C158" s="54">
        <v>4.851</v>
      </c>
      <c r="D158" s="59">
        <v>16.593</v>
      </c>
      <c r="E158" s="50">
        <f t="shared" si="69"/>
        <v>7.734474416523332E-2</v>
      </c>
      <c r="F158" s="50">
        <f t="shared" si="70"/>
        <v>5.3497039196766929</v>
      </c>
      <c r="G158" s="49">
        <f t="shared" si="61"/>
        <v>21.942703919676692</v>
      </c>
      <c r="H158" s="49"/>
      <c r="I158" s="49">
        <f t="shared" si="56"/>
        <v>102.21542100000001</v>
      </c>
      <c r="J158" s="49">
        <f t="shared" si="68"/>
        <v>4.851</v>
      </c>
      <c r="K158" s="49">
        <v>21.071000000000002</v>
      </c>
      <c r="L158" s="50">
        <f t="shared" si="71"/>
        <v>7.585144334090492E-2</v>
      </c>
      <c r="M158" s="50">
        <f t="shared" si="72"/>
        <v>2.5187988790214293</v>
      </c>
      <c r="N158" s="49">
        <f t="shared" si="62"/>
        <v>23.58979887902143</v>
      </c>
      <c r="O158" s="49">
        <f t="shared" si="63"/>
        <v>-1.6470949593447379</v>
      </c>
      <c r="P158" s="49"/>
      <c r="Q158" s="49"/>
      <c r="R158" s="49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</row>
    <row r="159" spans="1:28" x14ac:dyDescent="0.3">
      <c r="A159" s="44">
        <v>16346</v>
      </c>
      <c r="B159" s="59">
        <f t="shared" si="55"/>
        <v>82.175940000000011</v>
      </c>
      <c r="C159" s="54">
        <v>4.851</v>
      </c>
      <c r="D159" s="59">
        <v>16.940000000000001</v>
      </c>
      <c r="E159" s="50">
        <f t="shared" si="69"/>
        <v>7.8962210941906377E-2</v>
      </c>
      <c r="F159" s="50">
        <f t="shared" si="70"/>
        <v>5.4615792442188384</v>
      </c>
      <c r="G159" s="49">
        <f t="shared" si="61"/>
        <v>22.401579244218841</v>
      </c>
      <c r="H159" s="49"/>
      <c r="I159" s="49">
        <f t="shared" si="56"/>
        <v>115.18699500000001</v>
      </c>
      <c r="J159" s="49">
        <f t="shared" si="68"/>
        <v>4.851</v>
      </c>
      <c r="K159" s="49">
        <v>23.745000000000001</v>
      </c>
      <c r="L159" s="50">
        <f t="shared" si="71"/>
        <v>8.5477315843091803E-2</v>
      </c>
      <c r="M159" s="50">
        <f t="shared" si="72"/>
        <v>2.8384452272015488</v>
      </c>
      <c r="N159" s="49">
        <f t="shared" si="62"/>
        <v>26.583445227201551</v>
      </c>
      <c r="O159" s="49">
        <f t="shared" si="63"/>
        <v>-4.1818659829827105</v>
      </c>
      <c r="P159" s="49"/>
      <c r="Q159" s="49"/>
      <c r="R159" s="49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</row>
    <row r="160" spans="1:28" x14ac:dyDescent="0.3">
      <c r="A160" s="44">
        <v>16377</v>
      </c>
      <c r="B160" s="59">
        <f t="shared" si="55"/>
        <v>79.852310999999986</v>
      </c>
      <c r="C160" s="54">
        <v>4.851</v>
      </c>
      <c r="D160" s="59">
        <v>16.460999999999999</v>
      </c>
      <c r="E160" s="50">
        <f t="shared" si="69"/>
        <v>7.6729454209841841E-2</v>
      </c>
      <c r="F160" s="50">
        <f t="shared" si="70"/>
        <v>5.307146159332131</v>
      </c>
      <c r="G160" s="49">
        <f t="shared" si="61"/>
        <v>21.768146159332129</v>
      </c>
      <c r="H160" s="49"/>
      <c r="I160" s="49">
        <f t="shared" si="56"/>
        <v>115.94375099999999</v>
      </c>
      <c r="J160" s="49">
        <f t="shared" si="68"/>
        <v>4.851</v>
      </c>
      <c r="K160" s="49">
        <v>23.901</v>
      </c>
      <c r="L160" s="50">
        <f t="shared" si="71"/>
        <v>8.6038885069098209E-2</v>
      </c>
      <c r="M160" s="50">
        <f t="shared" si="72"/>
        <v>2.8570932564895437</v>
      </c>
      <c r="N160" s="49">
        <f t="shared" si="62"/>
        <v>26.758093256489545</v>
      </c>
      <c r="O160" s="49">
        <f t="shared" si="63"/>
        <v>-4.9899470971574154</v>
      </c>
      <c r="P160" s="49"/>
      <c r="Q160" s="49"/>
      <c r="R160" s="49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</row>
    <row r="161" spans="1:28" x14ac:dyDescent="0.3">
      <c r="A161" s="44">
        <v>16407</v>
      </c>
      <c r="B161" s="59">
        <f t="shared" si="55"/>
        <v>79.114958999999999</v>
      </c>
      <c r="C161" s="54">
        <v>4.851</v>
      </c>
      <c r="D161" s="59">
        <v>16.309000000000001</v>
      </c>
      <c r="E161" s="50">
        <f t="shared" si="69"/>
        <v>7.6020938503633478E-2</v>
      </c>
      <c r="F161" s="50">
        <f t="shared" si="70"/>
        <v>5.2581402534808168</v>
      </c>
      <c r="G161" s="49">
        <f t="shared" si="61"/>
        <v>21.567140253480819</v>
      </c>
      <c r="H161" s="49"/>
      <c r="I161" s="49">
        <f t="shared" si="56"/>
        <v>110.80654199999999</v>
      </c>
      <c r="J161" s="49">
        <f t="shared" si="68"/>
        <v>4.851</v>
      </c>
      <c r="K161" s="49">
        <v>22.841999999999999</v>
      </c>
      <c r="L161" s="50">
        <f t="shared" si="71"/>
        <v>8.2226693977170043E-2</v>
      </c>
      <c r="M161" s="50">
        <f t="shared" si="72"/>
        <v>2.7305018268998853</v>
      </c>
      <c r="N161" s="49">
        <f t="shared" si="62"/>
        <v>25.572501826899884</v>
      </c>
      <c r="O161" s="49">
        <f t="shared" si="63"/>
        <v>-4.0053615734190657</v>
      </c>
      <c r="P161" s="49"/>
      <c r="Q161" s="49"/>
      <c r="R161" s="49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</row>
    <row r="162" spans="1:28" x14ac:dyDescent="0.3">
      <c r="A162" s="44">
        <v>16438</v>
      </c>
      <c r="B162" s="59">
        <f t="shared" si="55"/>
        <v>102.89456100000001</v>
      </c>
      <c r="C162" s="54">
        <v>4.851</v>
      </c>
      <c r="D162" s="59">
        <v>21.211000000000002</v>
      </c>
      <c r="E162" s="50">
        <f t="shared" ref="E162:E173" si="73">D162/Q$19</f>
        <v>8.1210947071796144E-2</v>
      </c>
      <c r="F162" s="50">
        <f t="shared" ref="F162:F173" si="74">E162*T$19</f>
        <v>4.8414718206322025</v>
      </c>
      <c r="G162" s="49">
        <f t="shared" si="61"/>
        <v>26.052471820632206</v>
      </c>
      <c r="H162" s="49"/>
      <c r="I162" s="49">
        <f t="shared" si="56"/>
        <v>122.070564</v>
      </c>
      <c r="J162" s="49">
        <f t="shared" si="68"/>
        <v>4.851</v>
      </c>
      <c r="K162" s="49">
        <v>25.164000000000001</v>
      </c>
      <c r="L162" s="50">
        <f t="shared" ref="L162:L173" si="75">K162/V$19</f>
        <v>7.617698343504796E-2</v>
      </c>
      <c r="M162" s="50">
        <f t="shared" ref="M162:M173" si="76">L162*Y$19</f>
        <v>3.2119263295553657</v>
      </c>
      <c r="N162" s="49">
        <f t="shared" si="62"/>
        <v>28.375926329555366</v>
      </c>
      <c r="O162" s="49">
        <f t="shared" si="63"/>
        <v>-2.3234545089231595</v>
      </c>
      <c r="P162" s="49"/>
      <c r="Q162" s="49"/>
      <c r="R162" s="49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</row>
    <row r="163" spans="1:28" x14ac:dyDescent="0.3">
      <c r="A163" s="44">
        <v>16469</v>
      </c>
      <c r="B163" s="59">
        <f t="shared" si="55"/>
        <v>82.714400999999995</v>
      </c>
      <c r="C163" s="54">
        <v>4.851</v>
      </c>
      <c r="D163" s="59">
        <v>17.050999999999998</v>
      </c>
      <c r="E163" s="50">
        <f t="shared" si="73"/>
        <v>6.5283478314138693E-2</v>
      </c>
      <c r="F163" s="50">
        <f t="shared" si="74"/>
        <v>3.8919398431756953</v>
      </c>
      <c r="G163" s="49">
        <f t="shared" si="61"/>
        <v>20.942939843175694</v>
      </c>
      <c r="H163" s="49"/>
      <c r="I163" s="59">
        <f t="shared" si="56"/>
        <v>96.161372999999998</v>
      </c>
      <c r="J163" s="59">
        <f t="shared" si="68"/>
        <v>4.851</v>
      </c>
      <c r="K163" s="59">
        <v>19.823</v>
      </c>
      <c r="L163" s="50">
        <f t="shared" si="75"/>
        <v>6.0008597306984414E-2</v>
      </c>
      <c r="M163" s="50">
        <f t="shared" si="76"/>
        <v>2.5302024968516936</v>
      </c>
      <c r="N163" s="49">
        <f t="shared" si="62"/>
        <v>22.353202496851694</v>
      </c>
      <c r="O163" s="49">
        <f t="shared" si="63"/>
        <v>-1.4102626536759999</v>
      </c>
      <c r="P163" s="49"/>
      <c r="Q163" s="49"/>
      <c r="R163" s="49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</row>
    <row r="164" spans="1:28" x14ac:dyDescent="0.3">
      <c r="A164" s="44">
        <v>16497</v>
      </c>
      <c r="B164" s="59">
        <f t="shared" si="55"/>
        <v>91.911896999999996</v>
      </c>
      <c r="C164" s="54">
        <v>4.851</v>
      </c>
      <c r="D164" s="59">
        <v>18.946999999999999</v>
      </c>
      <c r="E164" s="50">
        <f t="shared" si="73"/>
        <v>7.254272849791718E-2</v>
      </c>
      <c r="F164" s="50">
        <f t="shared" si="74"/>
        <v>4.3247073021318334</v>
      </c>
      <c r="G164" s="49">
        <f t="shared" si="61"/>
        <v>23.271707302131833</v>
      </c>
      <c r="H164" s="49"/>
      <c r="I164" s="49">
        <f t="shared" si="56"/>
        <v>111.05879399999999</v>
      </c>
      <c r="J164" s="49">
        <f t="shared" si="68"/>
        <v>4.851</v>
      </c>
      <c r="K164" s="49">
        <v>22.893999999999998</v>
      </c>
      <c r="L164" s="50">
        <f t="shared" si="75"/>
        <v>6.9305192289063261E-2</v>
      </c>
      <c r="M164" s="50">
        <f t="shared" si="76"/>
        <v>2.9221841276760663</v>
      </c>
      <c r="N164" s="49">
        <f t="shared" si="62"/>
        <v>25.816184127676063</v>
      </c>
      <c r="O164" s="49">
        <f t="shared" si="63"/>
        <v>-2.5444768255442298</v>
      </c>
      <c r="P164" s="49"/>
      <c r="Q164" s="49"/>
      <c r="R164" s="49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</row>
    <row r="165" spans="1:28" x14ac:dyDescent="0.3">
      <c r="A165" s="44">
        <v>16528</v>
      </c>
      <c r="B165" s="59">
        <f t="shared" si="55"/>
        <v>113.988798</v>
      </c>
      <c r="C165" s="54">
        <v>4.851</v>
      </c>
      <c r="D165" s="59">
        <v>23.498000000000001</v>
      </c>
      <c r="E165" s="50">
        <f t="shared" si="73"/>
        <v>8.9967226170056369E-2</v>
      </c>
      <c r="F165" s="50">
        <f t="shared" si="74"/>
        <v>5.3634861553540842</v>
      </c>
      <c r="G165" s="49">
        <f t="shared" si="61"/>
        <v>28.861486155354086</v>
      </c>
      <c r="H165" s="49"/>
      <c r="I165" s="49">
        <f t="shared" si="56"/>
        <v>129.313107</v>
      </c>
      <c r="J165" s="49">
        <f t="shared" si="68"/>
        <v>4.851</v>
      </c>
      <c r="K165" s="49">
        <v>26.657</v>
      </c>
      <c r="L165" s="50">
        <f t="shared" si="75"/>
        <v>8.0696624043398252E-2</v>
      </c>
      <c r="M165" s="50">
        <f t="shared" si="76"/>
        <v>3.4024924561658474</v>
      </c>
      <c r="N165" s="49">
        <f t="shared" si="62"/>
        <v>30.059492456165849</v>
      </c>
      <c r="O165" s="49">
        <f t="shared" si="63"/>
        <v>-1.1980063008117625</v>
      </c>
      <c r="P165" s="49"/>
      <c r="Q165" s="49"/>
      <c r="R165" s="49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</row>
    <row r="166" spans="1:28" x14ac:dyDescent="0.3">
      <c r="A166" s="44">
        <v>16558</v>
      </c>
      <c r="B166" s="59">
        <f t="shared" si="55"/>
        <v>108.22095899999999</v>
      </c>
      <c r="C166" s="54">
        <v>4.851</v>
      </c>
      <c r="D166" s="59">
        <v>22.308999999999997</v>
      </c>
      <c r="E166" s="50">
        <f t="shared" si="73"/>
        <v>8.5414879931389368E-2</v>
      </c>
      <c r="F166" s="50">
        <f t="shared" si="74"/>
        <v>5.0920934819897123</v>
      </c>
      <c r="G166" s="49">
        <f t="shared" si="61"/>
        <v>27.401093481989712</v>
      </c>
      <c r="H166" s="49"/>
      <c r="I166" s="49">
        <f t="shared" si="56"/>
        <v>126.90701100000001</v>
      </c>
      <c r="J166" s="49">
        <f t="shared" si="68"/>
        <v>4.851</v>
      </c>
      <c r="K166" s="49">
        <v>26.161000000000001</v>
      </c>
      <c r="L166" s="50">
        <f t="shared" si="75"/>
        <v>7.9195122541896756E-2</v>
      </c>
      <c r="M166" s="50">
        <f t="shared" si="76"/>
        <v>3.3391831468565383</v>
      </c>
      <c r="N166" s="49">
        <f t="shared" si="62"/>
        <v>29.500183146856539</v>
      </c>
      <c r="O166" s="49">
        <f t="shared" si="63"/>
        <v>-2.0990896648668276</v>
      </c>
      <c r="P166" s="49"/>
      <c r="Q166" s="49"/>
      <c r="R166" s="49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</row>
    <row r="167" spans="1:28" x14ac:dyDescent="0.3">
      <c r="A167" s="44">
        <v>16589</v>
      </c>
      <c r="B167" s="59">
        <f t="shared" si="55"/>
        <v>94.555692000000008</v>
      </c>
      <c r="C167" s="54">
        <v>4.851</v>
      </c>
      <c r="D167" s="59">
        <v>19.492000000000001</v>
      </c>
      <c r="E167" s="50">
        <f t="shared" si="73"/>
        <v>7.4629380053908373E-2</v>
      </c>
      <c r="F167" s="50">
        <f t="shared" si="74"/>
        <v>4.4491051212938046</v>
      </c>
      <c r="G167" s="49">
        <f t="shared" si="61"/>
        <v>23.941105121293806</v>
      </c>
      <c r="H167" s="49"/>
      <c r="I167" s="49">
        <f t="shared" si="56"/>
        <v>122.51200499999999</v>
      </c>
      <c r="J167" s="49">
        <f t="shared" si="68"/>
        <v>4.851</v>
      </c>
      <c r="K167" s="49">
        <v>25.254999999999999</v>
      </c>
      <c r="L167" s="50">
        <f t="shared" si="75"/>
        <v>7.6452460525041177E-2</v>
      </c>
      <c r="M167" s="50">
        <f t="shared" si="76"/>
        <v>3.2235415455778398</v>
      </c>
      <c r="N167" s="49">
        <f t="shared" si="62"/>
        <v>28.478541545577841</v>
      </c>
      <c r="O167" s="49">
        <f t="shared" si="63"/>
        <v>-4.537436424284035</v>
      </c>
      <c r="P167" s="49"/>
      <c r="Q167" s="49"/>
      <c r="R167" s="49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</row>
    <row r="168" spans="1:28" x14ac:dyDescent="0.3">
      <c r="A168" s="44">
        <v>16619</v>
      </c>
      <c r="B168" s="59">
        <f t="shared" si="55"/>
        <v>89.796860999999993</v>
      </c>
      <c r="C168" s="54">
        <v>4.851</v>
      </c>
      <c r="D168" s="59">
        <v>18.510999999999999</v>
      </c>
      <c r="E168" s="50">
        <f t="shared" si="73"/>
        <v>7.0873407253124243E-2</v>
      </c>
      <c r="F168" s="50">
        <f t="shared" si="74"/>
        <v>4.2251890468022575</v>
      </c>
      <c r="G168" s="49">
        <f t="shared" si="61"/>
        <v>22.736189046802256</v>
      </c>
      <c r="H168" s="49"/>
      <c r="I168" s="49">
        <f t="shared" si="56"/>
        <v>148.23200699999998</v>
      </c>
      <c r="J168" s="49">
        <f t="shared" si="68"/>
        <v>4.851</v>
      </c>
      <c r="K168" s="49">
        <v>30.556999999999999</v>
      </c>
      <c r="L168" s="50">
        <f t="shared" si="75"/>
        <v>9.2502785043107633E-2</v>
      </c>
      <c r="M168" s="50">
        <f t="shared" si="76"/>
        <v>3.9002874285575944</v>
      </c>
      <c r="N168" s="49">
        <f t="shared" si="62"/>
        <v>34.457287428557592</v>
      </c>
      <c r="O168" s="49">
        <f t="shared" si="63"/>
        <v>-11.721098381755336</v>
      </c>
      <c r="P168" s="49"/>
      <c r="Q168" s="49"/>
      <c r="R168" s="49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</row>
    <row r="169" spans="1:28" x14ac:dyDescent="0.3">
      <c r="A169" s="44">
        <v>16650</v>
      </c>
      <c r="B169" s="59">
        <f t="shared" si="55"/>
        <v>106.31936700000001</v>
      </c>
      <c r="C169" s="54">
        <v>4.851</v>
      </c>
      <c r="D169" s="59">
        <v>21.917000000000002</v>
      </c>
      <c r="E169" s="50">
        <f t="shared" si="73"/>
        <v>8.3914022298456278E-2</v>
      </c>
      <c r="F169" s="50">
        <f t="shared" si="74"/>
        <v>5.002618353344773</v>
      </c>
      <c r="G169" s="49">
        <f t="shared" si="61"/>
        <v>26.919618353344774</v>
      </c>
      <c r="H169" s="49"/>
      <c r="I169" s="49">
        <f t="shared" si="56"/>
        <v>136.82730599999999</v>
      </c>
      <c r="J169" s="49">
        <f t="shared" si="68"/>
        <v>4.851</v>
      </c>
      <c r="K169" s="49">
        <v>28.206</v>
      </c>
      <c r="L169" s="50">
        <f t="shared" si="75"/>
        <v>8.5385789014821287E-2</v>
      </c>
      <c r="M169" s="50">
        <f t="shared" si="76"/>
        <v>3.6002064080209286</v>
      </c>
      <c r="N169" s="49">
        <f t="shared" si="62"/>
        <v>31.806206408020927</v>
      </c>
      <c r="O169" s="49">
        <f t="shared" si="63"/>
        <v>-4.8865880546761531</v>
      </c>
      <c r="P169" s="49"/>
      <c r="Q169" s="49"/>
      <c r="R169" s="49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</row>
    <row r="170" spans="1:28" x14ac:dyDescent="0.3">
      <c r="A170" s="44">
        <v>16681</v>
      </c>
      <c r="B170" s="59">
        <f t="shared" si="55"/>
        <v>109.62289799999999</v>
      </c>
      <c r="C170" s="54">
        <v>4.851</v>
      </c>
      <c r="D170" s="59">
        <v>22.597999999999999</v>
      </c>
      <c r="E170" s="50">
        <f t="shared" si="73"/>
        <v>8.6521379563832407E-2</v>
      </c>
      <c r="F170" s="50">
        <f t="shared" si="74"/>
        <v>5.1580585640774368</v>
      </c>
      <c r="G170" s="49">
        <f t="shared" si="61"/>
        <v>27.756058564077435</v>
      </c>
      <c r="H170" s="49"/>
      <c r="I170" s="49">
        <f t="shared" si="56"/>
        <v>132.38864100000001</v>
      </c>
      <c r="J170" s="49">
        <f t="shared" si="68"/>
        <v>4.851</v>
      </c>
      <c r="K170" s="49">
        <v>27.291</v>
      </c>
      <c r="L170" s="50">
        <f t="shared" si="75"/>
        <v>8.2615882011043307E-2</v>
      </c>
      <c r="M170" s="50">
        <f t="shared" si="76"/>
        <v>3.4834160491136337</v>
      </c>
      <c r="N170" s="49">
        <f t="shared" si="62"/>
        <v>30.774416049113633</v>
      </c>
      <c r="O170" s="49">
        <f t="shared" si="63"/>
        <v>-3.0183574850361978</v>
      </c>
      <c r="P170" s="49"/>
      <c r="Q170" s="49"/>
      <c r="R170" s="49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</row>
    <row r="171" spans="1:28" x14ac:dyDescent="0.3">
      <c r="A171" s="44">
        <v>16711</v>
      </c>
      <c r="B171" s="59">
        <f t="shared" si="55"/>
        <v>121.92018299999999</v>
      </c>
      <c r="C171" s="54">
        <v>4.851</v>
      </c>
      <c r="D171" s="59">
        <v>25.132999999999999</v>
      </c>
      <c r="E171" s="50">
        <f t="shared" si="73"/>
        <v>9.6227180838029905E-2</v>
      </c>
      <c r="F171" s="50">
        <f t="shared" si="74"/>
        <v>5.7366796128399953</v>
      </c>
      <c r="G171" s="49">
        <f t="shared" si="61"/>
        <v>30.869679612839995</v>
      </c>
      <c r="H171" s="49"/>
      <c r="I171" s="49">
        <f t="shared" si="56"/>
        <v>152.59790699999999</v>
      </c>
      <c r="J171" s="49">
        <f t="shared" si="68"/>
        <v>4.851</v>
      </c>
      <c r="K171" s="49">
        <v>31.457000000000001</v>
      </c>
      <c r="L171" s="50">
        <f t="shared" si="75"/>
        <v>9.5227283735348264E-2</v>
      </c>
      <c r="M171" s="50">
        <f t="shared" si="76"/>
        <v>4.0151631914172281</v>
      </c>
      <c r="N171" s="49">
        <f t="shared" si="62"/>
        <v>35.472163191417231</v>
      </c>
      <c r="O171" s="49">
        <f t="shared" si="63"/>
        <v>-4.6024835785772353</v>
      </c>
      <c r="P171" s="49"/>
      <c r="Q171" s="49"/>
      <c r="R171" s="49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</row>
    <row r="172" spans="1:28" x14ac:dyDescent="0.3">
      <c r="A172" s="44">
        <v>16742</v>
      </c>
      <c r="B172" s="59">
        <f t="shared" si="55"/>
        <v>127.76078699999999</v>
      </c>
      <c r="C172" s="54">
        <v>4.851</v>
      </c>
      <c r="D172" s="59">
        <v>26.337</v>
      </c>
      <c r="E172" s="50">
        <f t="shared" si="73"/>
        <v>0.1008369578534673</v>
      </c>
      <c r="F172" s="50">
        <f t="shared" si="74"/>
        <v>6.0114960793923107</v>
      </c>
      <c r="G172" s="49">
        <f t="shared" si="61"/>
        <v>32.348496079392312</v>
      </c>
      <c r="H172" s="49"/>
      <c r="I172" s="49">
        <f t="shared" si="56"/>
        <v>164.09477699999999</v>
      </c>
      <c r="J172" s="49">
        <f t="shared" si="68"/>
        <v>4.851</v>
      </c>
      <c r="K172" s="49">
        <v>33.826999999999998</v>
      </c>
      <c r="L172" s="50">
        <f t="shared" si="75"/>
        <v>0.10240179695824858</v>
      </c>
      <c r="M172" s="50">
        <f t="shared" si="76"/>
        <v>4.3176693669475981</v>
      </c>
      <c r="N172" s="49">
        <f t="shared" si="62"/>
        <v>38.144669366947596</v>
      </c>
      <c r="O172" s="49">
        <f t="shared" si="63"/>
        <v>-5.796173287555284</v>
      </c>
      <c r="P172" s="49"/>
      <c r="Q172" s="49"/>
      <c r="R172" s="49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</row>
    <row r="173" spans="1:28" x14ac:dyDescent="0.3">
      <c r="A173" s="44">
        <v>16772</v>
      </c>
      <c r="B173" s="59">
        <f t="shared" si="55"/>
        <v>117.29718</v>
      </c>
      <c r="C173" s="54">
        <v>4.851</v>
      </c>
      <c r="D173" s="59">
        <v>24.18</v>
      </c>
      <c r="E173" s="50">
        <f t="shared" si="73"/>
        <v>9.2578412153883863E-2</v>
      </c>
      <c r="F173" s="50">
        <f t="shared" si="74"/>
        <v>5.5191546189659446</v>
      </c>
      <c r="G173" s="49">
        <f t="shared" si="61"/>
        <v>29.699154618965945</v>
      </c>
      <c r="H173" s="49"/>
      <c r="I173" s="49">
        <f t="shared" si="56"/>
        <v>160.29644399999998</v>
      </c>
      <c r="J173" s="49">
        <f t="shared" si="68"/>
        <v>4.851</v>
      </c>
      <c r="K173" s="49">
        <v>33.043999999999997</v>
      </c>
      <c r="L173" s="50">
        <f t="shared" si="75"/>
        <v>0.10003148309599923</v>
      </c>
      <c r="M173" s="50">
        <f t="shared" si="76"/>
        <v>4.217727453259716</v>
      </c>
      <c r="N173" s="49">
        <f t="shared" si="62"/>
        <v>37.261727453259709</v>
      </c>
      <c r="O173" s="49">
        <f t="shared" si="63"/>
        <v>-7.5625728342937641</v>
      </c>
      <c r="P173" s="49"/>
      <c r="Q173" s="49"/>
      <c r="R173" s="49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</row>
    <row r="174" spans="1:28" x14ac:dyDescent="0.3">
      <c r="A174" s="44">
        <v>16803</v>
      </c>
      <c r="B174" s="59">
        <v>176.61500000000001</v>
      </c>
      <c r="C174" s="54">
        <v>4.851</v>
      </c>
      <c r="D174" s="49">
        <f>B174/C174</f>
        <v>36.407957122242841</v>
      </c>
      <c r="E174" s="50">
        <f t="shared" ref="E174:E185" si="77">D174/Q$20</f>
        <v>0.10561683123792032</v>
      </c>
      <c r="F174" s="50">
        <f t="shared" ref="F174:F185" si="78">E174*T$20</f>
        <v>2.5118451889307947</v>
      </c>
      <c r="G174" s="49">
        <f t="shared" si="61"/>
        <v>38.919802311173633</v>
      </c>
      <c r="H174" s="49"/>
      <c r="I174" s="49">
        <f t="shared" si="56"/>
        <v>183.47452200000001</v>
      </c>
      <c r="J174" s="49">
        <f t="shared" si="68"/>
        <v>4.851</v>
      </c>
      <c r="K174" s="49">
        <v>37.822000000000003</v>
      </c>
      <c r="L174" s="50">
        <f t="shared" ref="L174:L184" si="79">K174/V$20</f>
        <v>6.9653518771569917E-2</v>
      </c>
      <c r="M174" s="50">
        <f t="shared" ref="M174:M185" si="80">L174*Y$20</f>
        <v>4.0119033742048886</v>
      </c>
      <c r="N174" s="49">
        <f t="shared" si="62"/>
        <v>41.833903374204894</v>
      </c>
      <c r="O174" s="49">
        <f t="shared" si="63"/>
        <v>-2.9141010630312607</v>
      </c>
      <c r="P174" s="49"/>
      <c r="Q174" s="49"/>
      <c r="R174" s="49"/>
      <c r="S174" s="37"/>
      <c r="T174" s="49"/>
      <c r="U174" s="49"/>
      <c r="V174" s="37"/>
      <c r="W174" s="37"/>
      <c r="X174" s="37"/>
      <c r="Y174" s="37"/>
      <c r="Z174" s="37"/>
      <c r="AA174" s="37"/>
      <c r="AB174" s="37"/>
    </row>
    <row r="175" spans="1:28" x14ac:dyDescent="0.3">
      <c r="A175" s="44">
        <v>16834</v>
      </c>
      <c r="B175" s="59">
        <v>193.05599999999998</v>
      </c>
      <c r="C175" s="54">
        <v>4.851</v>
      </c>
      <c r="D175" s="49">
        <f t="shared" ref="D175:D197" si="81">B175/C175</f>
        <v>39.797155225726648</v>
      </c>
      <c r="E175" s="50">
        <f t="shared" si="77"/>
        <v>0.1154486480280154</v>
      </c>
      <c r="F175" s="50">
        <f t="shared" si="78"/>
        <v>2.7456715725970238</v>
      </c>
      <c r="G175" s="49">
        <f t="shared" si="61"/>
        <v>42.542826798323674</v>
      </c>
      <c r="H175" s="49"/>
      <c r="I175" s="49">
        <f t="shared" si="56"/>
        <v>181.340082</v>
      </c>
      <c r="J175" s="49">
        <f t="shared" si="68"/>
        <v>4.851</v>
      </c>
      <c r="K175" s="49">
        <v>37.381999999999998</v>
      </c>
      <c r="L175" s="50">
        <f t="shared" si="79"/>
        <v>6.8843208680631013E-2</v>
      </c>
      <c r="M175" s="50">
        <f t="shared" si="80"/>
        <v>3.9652311335869901</v>
      </c>
      <c r="N175" s="49">
        <f t="shared" si="62"/>
        <v>41.347231133586988</v>
      </c>
      <c r="O175" s="49">
        <f t="shared" si="63"/>
        <v>1.1955956647366861</v>
      </c>
      <c r="P175" s="49"/>
      <c r="Q175" s="49"/>
      <c r="R175" s="49"/>
      <c r="S175" s="37"/>
      <c r="T175" s="49"/>
      <c r="U175" s="49"/>
      <c r="V175" s="37"/>
      <c r="W175" s="37"/>
      <c r="X175" s="37"/>
      <c r="Y175" s="37"/>
      <c r="Z175" s="37"/>
      <c r="AA175" s="37"/>
      <c r="AB175" s="37"/>
    </row>
    <row r="176" spans="1:28" x14ac:dyDescent="0.3">
      <c r="A176" s="44">
        <v>16862</v>
      </c>
      <c r="B176" s="59">
        <v>143.93099999999998</v>
      </c>
      <c r="C176" s="54">
        <v>4.851</v>
      </c>
      <c r="D176" s="49">
        <f t="shared" si="81"/>
        <v>29.670377241805809</v>
      </c>
      <c r="E176" s="50">
        <f t="shared" si="77"/>
        <v>8.6071602847465414E-2</v>
      </c>
      <c r="F176" s="50">
        <f t="shared" si="78"/>
        <v>2.0470084074851971</v>
      </c>
      <c r="G176" s="49">
        <f t="shared" si="61"/>
        <v>31.717385649291007</v>
      </c>
      <c r="H176" s="49"/>
      <c r="I176" s="49">
        <f t="shared" si="56"/>
        <v>191.22642000000002</v>
      </c>
      <c r="J176" s="49">
        <f t="shared" si="68"/>
        <v>4.851</v>
      </c>
      <c r="K176" s="49">
        <v>39.42</v>
      </c>
      <c r="L176" s="50">
        <f t="shared" si="79"/>
        <v>7.2596417692752518E-2</v>
      </c>
      <c r="M176" s="50">
        <f t="shared" si="80"/>
        <v>4.1814084662671647</v>
      </c>
      <c r="N176" s="49">
        <f t="shared" si="62"/>
        <v>43.601408466267166</v>
      </c>
      <c r="O176" s="49">
        <f t="shared" si="63"/>
        <v>-11.884022816976159</v>
      </c>
      <c r="P176" s="49"/>
      <c r="Q176" s="49"/>
      <c r="R176" s="49"/>
      <c r="S176" s="37"/>
      <c r="T176" s="49"/>
      <c r="U176" s="49"/>
      <c r="V176" s="37"/>
      <c r="W176" s="37"/>
      <c r="X176" s="37"/>
      <c r="Y176" s="37"/>
      <c r="Z176" s="37"/>
      <c r="AA176" s="37"/>
      <c r="AB176" s="37"/>
    </row>
    <row r="177" spans="1:28" x14ac:dyDescent="0.3">
      <c r="A177" s="44">
        <v>16893</v>
      </c>
      <c r="B177" s="59">
        <v>127.898</v>
      </c>
      <c r="C177" s="54">
        <v>4.851</v>
      </c>
      <c r="D177" s="49">
        <f t="shared" si="81"/>
        <v>26.365285508142652</v>
      </c>
      <c r="E177" s="50">
        <f t="shared" si="77"/>
        <v>7.6483772508946182E-2</v>
      </c>
      <c r="F177" s="50">
        <f t="shared" si="78"/>
        <v>1.8189846614040182</v>
      </c>
      <c r="G177" s="49">
        <f t="shared" si="61"/>
        <v>28.184270169546672</v>
      </c>
      <c r="H177" s="49"/>
      <c r="I177" s="49">
        <f t="shared" si="56"/>
        <v>172.225053</v>
      </c>
      <c r="J177" s="49">
        <f t="shared" si="68"/>
        <v>4.851</v>
      </c>
      <c r="K177" s="49">
        <v>35.503</v>
      </c>
      <c r="L177" s="50">
        <f t="shared" si="79"/>
        <v>6.5382816269553334E-2</v>
      </c>
      <c r="M177" s="50">
        <f t="shared" si="80"/>
        <v>3.7659194514937377</v>
      </c>
      <c r="N177" s="49">
        <f t="shared" si="62"/>
        <v>39.268919451493737</v>
      </c>
      <c r="O177" s="49">
        <f t="shared" si="63"/>
        <v>-11.084649281947065</v>
      </c>
      <c r="P177" s="49"/>
      <c r="Q177" s="49"/>
      <c r="R177" s="49"/>
      <c r="S177" s="37"/>
      <c r="T177" s="49"/>
      <c r="U177" s="49"/>
      <c r="V177" s="37"/>
      <c r="W177" s="37"/>
      <c r="X177" s="37"/>
      <c r="Y177" s="37"/>
      <c r="Z177" s="37"/>
      <c r="AA177" s="37"/>
      <c r="AB177" s="37"/>
    </row>
    <row r="178" spans="1:28" x14ac:dyDescent="0.3">
      <c r="A178" s="44">
        <v>16923</v>
      </c>
      <c r="B178" s="59">
        <v>132.988</v>
      </c>
      <c r="C178" s="54">
        <v>4.851</v>
      </c>
      <c r="D178" s="49">
        <f t="shared" si="81"/>
        <v>27.414553700267987</v>
      </c>
      <c r="E178" s="50">
        <f t="shared" si="77"/>
        <v>7.9527623093556862E-2</v>
      </c>
      <c r="F178" s="50">
        <f t="shared" si="78"/>
        <v>1.8913754097077171</v>
      </c>
      <c r="G178" s="49">
        <f t="shared" si="61"/>
        <v>29.305929109975704</v>
      </c>
      <c r="H178" s="49"/>
      <c r="I178" s="49">
        <f t="shared" si="56"/>
        <v>204.16403700000001</v>
      </c>
      <c r="J178" s="49">
        <f t="shared" si="68"/>
        <v>4.851</v>
      </c>
      <c r="K178" s="49">
        <v>42.087000000000003</v>
      </c>
      <c r="L178" s="50">
        <f t="shared" si="79"/>
        <v>7.7508001812148036E-2</v>
      </c>
      <c r="M178" s="50">
        <f t="shared" si="80"/>
        <v>4.4643058883761082</v>
      </c>
      <c r="N178" s="49">
        <f t="shared" si="62"/>
        <v>46.551305888376113</v>
      </c>
      <c r="O178" s="49">
        <f t="shared" si="63"/>
        <v>-17.245376778400409</v>
      </c>
      <c r="P178" s="49"/>
      <c r="Q178" s="49"/>
      <c r="R178" s="49"/>
      <c r="S178" s="37"/>
      <c r="T178" s="49"/>
      <c r="U178" s="49"/>
      <c r="V178" s="37"/>
      <c r="W178" s="37"/>
      <c r="X178" s="37"/>
      <c r="Y178" s="37"/>
      <c r="Z178" s="37"/>
      <c r="AA178" s="37"/>
      <c r="AB178" s="37"/>
    </row>
    <row r="179" spans="1:28" x14ac:dyDescent="0.3">
      <c r="A179" s="44">
        <v>16954</v>
      </c>
      <c r="B179" s="59">
        <v>122.31099999999999</v>
      </c>
      <c r="C179" s="54">
        <v>4.851</v>
      </c>
      <c r="D179" s="49">
        <f t="shared" si="81"/>
        <v>25.213564213564212</v>
      </c>
      <c r="E179" s="50">
        <f t="shared" si="77"/>
        <v>7.3142712937979609E-2</v>
      </c>
      <c r="F179" s="50">
        <f t="shared" si="78"/>
        <v>1.7395255040812747</v>
      </c>
      <c r="G179" s="49">
        <f t="shared" si="61"/>
        <v>26.953089717645486</v>
      </c>
      <c r="H179" s="49"/>
      <c r="I179" s="49">
        <f t="shared" ref="I179:I197" si="82">J179*K179</f>
        <v>201.11760900000002</v>
      </c>
      <c r="J179" s="49">
        <f t="shared" si="68"/>
        <v>4.851</v>
      </c>
      <c r="K179" s="49">
        <v>41.459000000000003</v>
      </c>
      <c r="L179" s="50">
        <f t="shared" si="79"/>
        <v>7.6351468318717072E-2</v>
      </c>
      <c r="M179" s="50">
        <f t="shared" si="80"/>
        <v>4.3976918722214711</v>
      </c>
      <c r="N179" s="49">
        <f t="shared" si="62"/>
        <v>45.856691872221475</v>
      </c>
      <c r="O179" s="49">
        <f t="shared" si="63"/>
        <v>-18.903602154575989</v>
      </c>
      <c r="P179" s="49"/>
      <c r="Q179" s="49"/>
      <c r="R179" s="49"/>
      <c r="S179" s="37"/>
      <c r="T179" s="49"/>
      <c r="U179" s="49"/>
      <c r="V179" s="37"/>
      <c r="W179" s="37"/>
      <c r="X179" s="37"/>
      <c r="Y179" s="37"/>
      <c r="Z179" s="37"/>
      <c r="AA179" s="37"/>
      <c r="AB179" s="37"/>
    </row>
    <row r="180" spans="1:28" x14ac:dyDescent="0.3">
      <c r="A180" s="44">
        <v>16984</v>
      </c>
      <c r="B180" s="59">
        <v>129.61600000000001</v>
      </c>
      <c r="C180" s="54">
        <v>4.851</v>
      </c>
      <c r="D180" s="49">
        <f t="shared" si="81"/>
        <v>26.719439290867864</v>
      </c>
      <c r="E180" s="50">
        <f t="shared" si="77"/>
        <v>7.7511146832003386E-2</v>
      </c>
      <c r="F180" s="50">
        <f t="shared" si="78"/>
        <v>1.8434183167253846</v>
      </c>
      <c r="G180" s="49">
        <f t="shared" si="61"/>
        <v>28.562857607593248</v>
      </c>
      <c r="H180" s="49"/>
      <c r="I180" s="49">
        <f t="shared" si="82"/>
        <v>243.59781599999999</v>
      </c>
      <c r="J180" s="49">
        <f t="shared" si="68"/>
        <v>4.851</v>
      </c>
      <c r="K180" s="49">
        <v>50.216000000000001</v>
      </c>
      <c r="L180" s="50">
        <f t="shared" si="79"/>
        <v>9.247848074224406E-2</v>
      </c>
      <c r="M180" s="50">
        <f t="shared" si="80"/>
        <v>5.3265755337917797</v>
      </c>
      <c r="N180" s="49">
        <f t="shared" si="62"/>
        <v>55.542575533791783</v>
      </c>
      <c r="O180" s="49">
        <f t="shared" si="63"/>
        <v>-26.979717926198536</v>
      </c>
      <c r="P180" s="49"/>
      <c r="Q180" s="49"/>
      <c r="R180" s="49"/>
      <c r="S180" s="37"/>
      <c r="T180" s="49"/>
      <c r="U180" s="49"/>
      <c r="V180" s="37"/>
      <c r="W180" s="37"/>
      <c r="X180" s="37"/>
      <c r="Y180" s="37"/>
      <c r="Z180" s="37"/>
      <c r="AA180" s="37"/>
      <c r="AB180" s="37"/>
    </row>
    <row r="181" spans="1:28" x14ac:dyDescent="0.3">
      <c r="A181" s="44">
        <v>17015</v>
      </c>
      <c r="B181" s="59">
        <v>100.56099999999999</v>
      </c>
      <c r="C181" s="54">
        <v>4.851</v>
      </c>
      <c r="D181" s="49">
        <f t="shared" si="81"/>
        <v>20.729952587095443</v>
      </c>
      <c r="E181" s="50">
        <f t="shared" si="77"/>
        <v>6.0136082247354429E-2</v>
      </c>
      <c r="F181" s="50">
        <f t="shared" si="78"/>
        <v>1.4301937210546645</v>
      </c>
      <c r="G181" s="49">
        <f t="shared" si="61"/>
        <v>22.160146308150107</v>
      </c>
      <c r="H181" s="49"/>
      <c r="I181" s="49">
        <f t="shared" si="82"/>
        <v>252.101619</v>
      </c>
      <c r="J181" s="49">
        <f t="shared" si="68"/>
        <v>4.851</v>
      </c>
      <c r="K181" s="49">
        <v>51.969000000000001</v>
      </c>
      <c r="L181" s="50">
        <f t="shared" si="79"/>
        <v>9.5706829809098323E-2</v>
      </c>
      <c r="M181" s="50">
        <f t="shared" si="80"/>
        <v>5.5125219833444516</v>
      </c>
      <c r="N181" s="49">
        <f t="shared" si="62"/>
        <v>57.48152198334445</v>
      </c>
      <c r="O181" s="49">
        <f t="shared" si="63"/>
        <v>-35.321375675194346</v>
      </c>
      <c r="P181" s="49"/>
      <c r="Q181" s="49"/>
      <c r="R181" s="49"/>
      <c r="S181" s="37"/>
      <c r="T181" s="49"/>
      <c r="U181" s="49"/>
      <c r="V181" s="37"/>
      <c r="W181" s="37"/>
      <c r="X181" s="37"/>
      <c r="Y181" s="37"/>
      <c r="Z181" s="37"/>
      <c r="AA181" s="37"/>
      <c r="AB181" s="37"/>
    </row>
    <row r="182" spans="1:28" x14ac:dyDescent="0.3">
      <c r="A182" s="44">
        <v>17046</v>
      </c>
      <c r="B182" s="59">
        <v>90.475999999999999</v>
      </c>
      <c r="C182" s="54">
        <v>4.851</v>
      </c>
      <c r="D182" s="49">
        <f t="shared" si="81"/>
        <v>18.650999793856936</v>
      </c>
      <c r="E182" s="50">
        <f t="shared" si="77"/>
        <v>5.4105191648965698E-2</v>
      </c>
      <c r="F182" s="50">
        <f t="shared" si="78"/>
        <v>1.2867633287869236</v>
      </c>
      <c r="G182" s="49">
        <f t="shared" si="61"/>
        <v>19.937763122643858</v>
      </c>
      <c r="H182" s="49"/>
      <c r="I182" s="49">
        <f t="shared" si="82"/>
        <v>217.40726699999999</v>
      </c>
      <c r="J182" s="49">
        <f t="shared" si="68"/>
        <v>4.851</v>
      </c>
      <c r="K182" s="49">
        <v>44.817</v>
      </c>
      <c r="L182" s="50">
        <f t="shared" si="79"/>
        <v>8.2535607603655248E-2</v>
      </c>
      <c r="M182" s="50">
        <f t="shared" si="80"/>
        <v>4.7538859267553404</v>
      </c>
      <c r="N182" s="49">
        <f t="shared" si="62"/>
        <v>49.570885926755338</v>
      </c>
      <c r="O182" s="49">
        <f t="shared" si="63"/>
        <v>-29.63312280411148</v>
      </c>
      <c r="P182" s="49"/>
      <c r="Q182" s="49"/>
      <c r="R182" s="49"/>
      <c r="S182" s="37"/>
      <c r="T182" s="49"/>
      <c r="U182" s="49"/>
      <c r="V182" s="37"/>
      <c r="W182" s="37"/>
      <c r="X182" s="37"/>
      <c r="Y182" s="37"/>
      <c r="Z182" s="37"/>
      <c r="AA182" s="37"/>
      <c r="AB182" s="37"/>
    </row>
    <row r="183" spans="1:28" x14ac:dyDescent="0.3">
      <c r="A183" s="44">
        <v>17076</v>
      </c>
      <c r="B183" s="59">
        <v>115.827</v>
      </c>
      <c r="C183" s="54">
        <v>4.851</v>
      </c>
      <c r="D183" s="49">
        <f t="shared" si="81"/>
        <v>23.876932591218306</v>
      </c>
      <c r="E183" s="50">
        <f t="shared" si="77"/>
        <v>6.9265241977151407E-2</v>
      </c>
      <c r="F183" s="50">
        <f t="shared" si="78"/>
        <v>1.6473090773619856</v>
      </c>
      <c r="G183" s="49">
        <f t="shared" si="61"/>
        <v>25.524241668580292</v>
      </c>
      <c r="H183" s="49"/>
      <c r="I183" s="49">
        <f t="shared" si="82"/>
        <v>243.869472</v>
      </c>
      <c r="J183" s="49">
        <f t="shared" si="68"/>
        <v>4.851</v>
      </c>
      <c r="K183" s="49">
        <v>50.271999999999998</v>
      </c>
      <c r="L183" s="50">
        <f t="shared" si="79"/>
        <v>9.2581611117454457E-2</v>
      </c>
      <c r="M183" s="50">
        <f t="shared" si="80"/>
        <v>5.3325156371431479</v>
      </c>
      <c r="N183" s="49">
        <f t="shared" si="62"/>
        <v>55.604515637143145</v>
      </c>
      <c r="O183" s="49">
        <f t="shared" si="63"/>
        <v>-30.080273968562853</v>
      </c>
      <c r="P183" s="49"/>
      <c r="Q183" s="49"/>
      <c r="R183" s="49"/>
      <c r="S183" s="37"/>
      <c r="T183" s="49"/>
      <c r="U183" s="49"/>
      <c r="V183" s="37"/>
      <c r="W183" s="37"/>
      <c r="X183" s="37"/>
      <c r="Y183" s="37"/>
      <c r="Z183" s="37"/>
      <c r="AA183" s="37"/>
      <c r="AB183" s="37"/>
    </row>
    <row r="184" spans="1:28" x14ac:dyDescent="0.3">
      <c r="A184" s="44">
        <v>17107</v>
      </c>
      <c r="B184" s="59">
        <v>178.53100000000001</v>
      </c>
      <c r="C184" s="54">
        <v>4.851</v>
      </c>
      <c r="D184" s="49">
        <f t="shared" si="81"/>
        <v>36.802927231498664</v>
      </c>
      <c r="E184" s="50">
        <f t="shared" si="77"/>
        <v>0.10676261075071286</v>
      </c>
      <c r="F184" s="50">
        <f t="shared" si="78"/>
        <v>2.5390948301390237</v>
      </c>
      <c r="G184" s="49">
        <f t="shared" si="61"/>
        <v>39.342022061637685</v>
      </c>
      <c r="H184" s="49"/>
      <c r="I184" s="49">
        <f t="shared" si="82"/>
        <v>258.60195899999997</v>
      </c>
      <c r="J184" s="49">
        <f t="shared" si="68"/>
        <v>4.851</v>
      </c>
      <c r="K184" s="49">
        <v>53.308999999999997</v>
      </c>
      <c r="L184" s="50">
        <f t="shared" si="79"/>
        <v>9.8174592358775847E-2</v>
      </c>
      <c r="M184" s="50">
        <f t="shared" si="80"/>
        <v>5.6546601706807778</v>
      </c>
      <c r="N184" s="49">
        <f t="shared" si="62"/>
        <v>58.963660170680775</v>
      </c>
      <c r="O184" s="49">
        <f t="shared" si="63"/>
        <v>-19.62163810904309</v>
      </c>
      <c r="P184" s="49"/>
      <c r="Q184" s="49"/>
      <c r="R184" s="49"/>
      <c r="S184" s="37"/>
      <c r="T184" s="49"/>
      <c r="U184" s="49"/>
      <c r="V184" s="37"/>
      <c r="W184" s="37"/>
      <c r="X184" s="37"/>
      <c r="Y184" s="37"/>
      <c r="Z184" s="37"/>
      <c r="AA184" s="37"/>
      <c r="AB184" s="37"/>
    </row>
    <row r="185" spans="1:28" x14ac:dyDescent="0.3">
      <c r="A185" s="44">
        <v>17137</v>
      </c>
      <c r="B185" s="59">
        <v>160.41400000000002</v>
      </c>
      <c r="C185" s="54">
        <v>4.851</v>
      </c>
      <c r="D185" s="49">
        <f t="shared" si="81"/>
        <v>33.06823335394764</v>
      </c>
      <c r="E185" s="50">
        <f t="shared" si="77"/>
        <v>9.592853588992864E-2</v>
      </c>
      <c r="F185" s="50">
        <f t="shared" si="78"/>
        <v>2.2814321214910649</v>
      </c>
      <c r="G185" s="49">
        <f t="shared" si="61"/>
        <v>35.349665475438705</v>
      </c>
      <c r="H185" s="49"/>
      <c r="I185" s="49">
        <f t="shared" si="82"/>
        <v>284.97684600000002</v>
      </c>
      <c r="J185" s="49">
        <f t="shared" si="68"/>
        <v>4.851</v>
      </c>
      <c r="K185" s="49">
        <v>58.746000000000002</v>
      </c>
      <c r="L185" s="50">
        <f t="shared" ref="L185:L197" si="83">K185/V$21</f>
        <v>8.8973151148339175E-2</v>
      </c>
      <c r="M185" s="50">
        <f t="shared" si="80"/>
        <v>5.1246755598420464</v>
      </c>
      <c r="N185" s="49">
        <f t="shared" si="62"/>
        <v>63.870675559842049</v>
      </c>
      <c r="O185" s="49">
        <f t="shared" si="63"/>
        <v>-28.521010084403343</v>
      </c>
      <c r="P185" s="49"/>
      <c r="Q185" s="49"/>
      <c r="R185" s="49"/>
      <c r="S185" s="37"/>
      <c r="T185" s="49"/>
      <c r="U185" s="49"/>
      <c r="V185" s="37"/>
      <c r="W185" s="37"/>
      <c r="X185" s="37"/>
      <c r="Y185" s="37"/>
      <c r="Z185" s="37"/>
      <c r="AA185" s="37"/>
      <c r="AB185" s="37"/>
    </row>
    <row r="186" spans="1:28" x14ac:dyDescent="0.3">
      <c r="A186" s="44">
        <v>17168</v>
      </c>
      <c r="B186" s="59">
        <v>158.48099999999999</v>
      </c>
      <c r="C186" s="54">
        <v>4.851</v>
      </c>
      <c r="D186" s="49">
        <f t="shared" si="81"/>
        <v>32.669758812615953</v>
      </c>
      <c r="E186" s="50">
        <f t="shared" ref="E186:E197" si="84">D186/Q$21</f>
        <v>8.7009633697682942E-2</v>
      </c>
      <c r="F186" s="50">
        <f t="shared" ref="F186:F197" si="85">E186*T$21</f>
        <v>9.3558942633649096</v>
      </c>
      <c r="G186" s="49">
        <f t="shared" si="61"/>
        <v>42.025653075980863</v>
      </c>
      <c r="H186" s="49"/>
      <c r="I186" s="49">
        <f t="shared" si="82"/>
        <v>289.86012000000005</v>
      </c>
      <c r="J186" s="49">
        <v>4.8600000000000003</v>
      </c>
      <c r="K186" s="49">
        <v>59.642000000000003</v>
      </c>
      <c r="L186" s="50">
        <f t="shared" si="83"/>
        <v>9.0330178749008352E-2</v>
      </c>
      <c r="M186" s="50">
        <f t="shared" ref="M186:M197" si="86">L186*Y$21</f>
        <v>5.4228277529107105</v>
      </c>
      <c r="N186" s="49">
        <f t="shared" si="62"/>
        <v>65.064827752910716</v>
      </c>
      <c r="O186" s="49">
        <f t="shared" si="63"/>
        <v>-23.039174676929854</v>
      </c>
      <c r="P186" s="37"/>
      <c r="Q186" s="37"/>
      <c r="R186" s="37"/>
      <c r="S186" s="37"/>
      <c r="T186" s="49"/>
      <c r="U186" s="37"/>
      <c r="V186" s="37"/>
      <c r="W186" s="37"/>
      <c r="X186" s="37"/>
      <c r="Y186" s="37"/>
      <c r="Z186" s="37"/>
      <c r="AA186" s="37"/>
      <c r="AB186" s="37"/>
    </row>
    <row r="187" spans="1:28" x14ac:dyDescent="0.3">
      <c r="A187" s="44">
        <v>17199</v>
      </c>
      <c r="B187" s="59">
        <v>143.87200000000001</v>
      </c>
      <c r="C187" s="54">
        <v>4.851</v>
      </c>
      <c r="D187" s="49">
        <f t="shared" si="81"/>
        <v>29.658214801071946</v>
      </c>
      <c r="E187" s="50">
        <f t="shared" si="84"/>
        <v>7.8988964098870171E-2</v>
      </c>
      <c r="F187" s="50">
        <f t="shared" si="85"/>
        <v>8.4934548586823446</v>
      </c>
      <c r="G187" s="49">
        <f t="shared" si="61"/>
        <v>38.15166965975429</v>
      </c>
      <c r="H187" s="49"/>
      <c r="I187" s="49">
        <f t="shared" si="82"/>
        <v>257.78898000000004</v>
      </c>
      <c r="J187" s="49">
        <v>4.8600000000000003</v>
      </c>
      <c r="K187" s="49">
        <v>53.042999999999999</v>
      </c>
      <c r="L187" s="50">
        <f t="shared" si="83"/>
        <v>8.0335731051669121E-2</v>
      </c>
      <c r="M187" s="50">
        <f t="shared" si="86"/>
        <v>4.8228270765172665</v>
      </c>
      <c r="N187" s="49">
        <f t="shared" si="62"/>
        <v>57.865827076517263</v>
      </c>
      <c r="O187" s="49">
        <f t="shared" si="63"/>
        <v>-19.714157416762973</v>
      </c>
      <c r="P187" s="37"/>
      <c r="Q187" s="37"/>
      <c r="R187" s="37"/>
      <c r="S187" s="37"/>
      <c r="T187" s="49"/>
      <c r="U187" s="37"/>
      <c r="V187" s="37"/>
      <c r="W187" s="37"/>
      <c r="X187" s="37"/>
      <c r="Y187" s="37"/>
      <c r="Z187" s="37"/>
      <c r="AA187" s="37"/>
      <c r="AB187" s="37"/>
    </row>
    <row r="188" spans="1:28" x14ac:dyDescent="0.3">
      <c r="A188" s="44">
        <v>17227</v>
      </c>
      <c r="B188" s="59">
        <v>161.26499999999999</v>
      </c>
      <c r="C188" s="54">
        <v>4.851</v>
      </c>
      <c r="D188" s="49">
        <f t="shared" si="81"/>
        <v>33.243661100803955</v>
      </c>
      <c r="E188" s="50">
        <f t="shared" si="84"/>
        <v>8.8538112317923537E-2</v>
      </c>
      <c r="F188" s="50">
        <f t="shared" si="85"/>
        <v>9.5202471487531142</v>
      </c>
      <c r="G188" s="49">
        <f t="shared" si="61"/>
        <v>42.763908249557069</v>
      </c>
      <c r="H188" s="49"/>
      <c r="I188" s="49">
        <f t="shared" si="82"/>
        <v>298.01034000000004</v>
      </c>
      <c r="J188" s="49">
        <v>4.8600000000000003</v>
      </c>
      <c r="K188" s="49">
        <v>61.319000000000003</v>
      </c>
      <c r="L188" s="50">
        <f t="shared" si="83"/>
        <v>9.2870061881064406E-2</v>
      </c>
      <c r="M188" s="50">
        <f t="shared" si="86"/>
        <v>5.5753055729306844</v>
      </c>
      <c r="N188" s="49">
        <f t="shared" si="62"/>
        <v>66.894305572930691</v>
      </c>
      <c r="O188" s="49">
        <f t="shared" si="63"/>
        <v>-24.130397323373622</v>
      </c>
      <c r="P188" s="37"/>
      <c r="Q188" s="37"/>
      <c r="R188" s="37"/>
      <c r="S188" s="37"/>
      <c r="T188" s="49"/>
      <c r="U188" s="37"/>
      <c r="V188" s="37"/>
      <c r="W188" s="37"/>
      <c r="X188" s="37"/>
      <c r="Y188" s="37"/>
      <c r="Z188" s="37"/>
      <c r="AA188" s="37"/>
      <c r="AB188" s="37"/>
    </row>
    <row r="189" spans="1:28" x14ac:dyDescent="0.3">
      <c r="A189" s="44">
        <v>17258</v>
      </c>
      <c r="B189" s="59">
        <v>117.099</v>
      </c>
      <c r="C189" s="54">
        <v>4.851</v>
      </c>
      <c r="D189" s="49">
        <f t="shared" si="81"/>
        <v>24.139146567717997</v>
      </c>
      <c r="E189" s="50">
        <f t="shared" si="84"/>
        <v>6.428998489639122E-2</v>
      </c>
      <c r="F189" s="50">
        <f t="shared" si="85"/>
        <v>6.9129161372389607</v>
      </c>
      <c r="G189" s="49">
        <f t="shared" si="61"/>
        <v>31.05206270495696</v>
      </c>
      <c r="H189" s="49"/>
      <c r="I189" s="49">
        <f t="shared" si="82"/>
        <v>301.7088</v>
      </c>
      <c r="J189" s="49">
        <v>4.8600000000000003</v>
      </c>
      <c r="K189" s="49">
        <v>62.08</v>
      </c>
      <c r="L189" s="50">
        <f t="shared" si="83"/>
        <v>9.4022626617793467E-2</v>
      </c>
      <c r="M189" s="50">
        <f t="shared" si="86"/>
        <v>5.6444979527966339</v>
      </c>
      <c r="N189" s="49">
        <f t="shared" si="62"/>
        <v>67.724497952796639</v>
      </c>
      <c r="O189" s="49">
        <f t="shared" si="63"/>
        <v>-36.67243524783968</v>
      </c>
      <c r="P189" s="37"/>
      <c r="Q189" s="37"/>
      <c r="R189" s="37"/>
      <c r="S189" s="37"/>
      <c r="T189" s="49"/>
      <c r="U189" s="37"/>
      <c r="V189" s="37"/>
      <c r="W189" s="37"/>
      <c r="X189" s="37"/>
      <c r="Y189" s="37"/>
      <c r="Z189" s="37"/>
      <c r="AA189" s="37"/>
      <c r="AB189" s="37"/>
    </row>
    <row r="190" spans="1:28" x14ac:dyDescent="0.3">
      <c r="A190" s="44">
        <v>17288</v>
      </c>
      <c r="B190" s="59">
        <v>124.414</v>
      </c>
      <c r="C190" s="54">
        <v>4.851</v>
      </c>
      <c r="D190" s="49">
        <f t="shared" si="81"/>
        <v>25.647083075654503</v>
      </c>
      <c r="E190" s="50">
        <f t="shared" si="84"/>
        <v>6.8306084431973085E-2</v>
      </c>
      <c r="F190" s="50">
        <f t="shared" si="85"/>
        <v>7.3447557049884971</v>
      </c>
      <c r="G190" s="49">
        <f t="shared" si="61"/>
        <v>32.991838780643</v>
      </c>
      <c r="H190" s="49"/>
      <c r="I190" s="49">
        <f t="shared" si="82"/>
        <v>294.89022</v>
      </c>
      <c r="J190" s="49">
        <v>4.8600000000000003</v>
      </c>
      <c r="K190" s="49">
        <v>60.677</v>
      </c>
      <c r="L190" s="50">
        <f t="shared" si="83"/>
        <v>9.1897727372549198E-2</v>
      </c>
      <c r="M190" s="50">
        <f t="shared" si="86"/>
        <v>5.5169330264471874</v>
      </c>
      <c r="N190" s="49">
        <f t="shared" si="62"/>
        <v>66.193933026447183</v>
      </c>
      <c r="O190" s="49">
        <f t="shared" si="63"/>
        <v>-33.202094245804183</v>
      </c>
      <c r="P190" s="37"/>
      <c r="Q190" s="37"/>
      <c r="R190" s="37"/>
      <c r="S190" s="37"/>
      <c r="T190" s="49"/>
      <c r="U190" s="37"/>
      <c r="V190" s="37"/>
      <c r="W190" s="37"/>
      <c r="X190" s="37"/>
      <c r="Y190" s="37"/>
      <c r="Z190" s="37"/>
      <c r="AA190" s="37"/>
      <c r="AB190" s="37"/>
    </row>
    <row r="191" spans="1:28" x14ac:dyDescent="0.3">
      <c r="A191" s="44">
        <v>17319</v>
      </c>
      <c r="B191" s="59">
        <v>130.512</v>
      </c>
      <c r="C191" s="54">
        <v>4.851</v>
      </c>
      <c r="D191" s="49">
        <f t="shared" si="81"/>
        <v>26.904143475572049</v>
      </c>
      <c r="E191" s="50">
        <f t="shared" si="84"/>
        <v>7.1654023593692606E-2</v>
      </c>
      <c r="F191" s="50">
        <f t="shared" si="85"/>
        <v>7.7047499201814809</v>
      </c>
      <c r="G191" s="49">
        <f t="shared" si="61"/>
        <v>34.608893395753526</v>
      </c>
      <c r="H191" s="49"/>
      <c r="I191" s="49">
        <f t="shared" si="82"/>
        <v>267.59646000000004</v>
      </c>
      <c r="J191" s="49">
        <v>4.8600000000000003</v>
      </c>
      <c r="K191" s="49">
        <v>55.061</v>
      </c>
      <c r="L191" s="50">
        <f t="shared" si="83"/>
        <v>8.3392072232640571E-2</v>
      </c>
      <c r="M191" s="50">
        <f t="shared" si="86"/>
        <v>5.006309629170997</v>
      </c>
      <c r="N191" s="49">
        <f t="shared" si="62"/>
        <v>60.067309629171</v>
      </c>
      <c r="O191" s="49">
        <f t="shared" si="63"/>
        <v>-25.458416233417474</v>
      </c>
      <c r="P191" s="37"/>
      <c r="Q191" s="37"/>
      <c r="R191" s="37"/>
      <c r="S191" s="37"/>
      <c r="T191" s="49"/>
      <c r="U191" s="37"/>
      <c r="V191" s="37"/>
      <c r="W191" s="37"/>
      <c r="X191" s="37"/>
      <c r="Y191" s="37"/>
      <c r="Z191" s="37"/>
      <c r="AA191" s="37"/>
      <c r="AB191" s="37"/>
    </row>
    <row r="192" spans="1:28" x14ac:dyDescent="0.3">
      <c r="A192" s="44">
        <v>17349</v>
      </c>
      <c r="B192" s="59">
        <v>142.935</v>
      </c>
      <c r="C192" s="54">
        <v>4.851</v>
      </c>
      <c r="D192" s="49">
        <f t="shared" si="81"/>
        <v>29.465058750773036</v>
      </c>
      <c r="E192" s="50">
        <f t="shared" si="84"/>
        <v>7.8474530023020503E-2</v>
      </c>
      <c r="F192" s="50">
        <f t="shared" si="85"/>
        <v>8.4381392503458681</v>
      </c>
      <c r="G192" s="49">
        <f t="shared" si="61"/>
        <v>37.903198001118902</v>
      </c>
      <c r="H192" s="49"/>
      <c r="I192" s="49">
        <f t="shared" si="82"/>
        <v>250.07130000000001</v>
      </c>
      <c r="J192" s="49">
        <v>4.8600000000000003</v>
      </c>
      <c r="K192" s="49">
        <v>51.454999999999998</v>
      </c>
      <c r="L192" s="50">
        <f t="shared" si="83"/>
        <v>7.7930641955840249E-2</v>
      </c>
      <c r="M192" s="50">
        <f t="shared" si="86"/>
        <v>4.6784414007917334</v>
      </c>
      <c r="N192" s="49">
        <f t="shared" si="62"/>
        <v>56.133441400791732</v>
      </c>
      <c r="O192" s="49">
        <f t="shared" si="63"/>
        <v>-18.23024339967283</v>
      </c>
      <c r="P192" s="37"/>
      <c r="Q192" s="37"/>
      <c r="R192" s="37"/>
      <c r="S192" s="37"/>
      <c r="T192" s="49"/>
      <c r="U192" s="37"/>
      <c r="V192" s="37"/>
      <c r="W192" s="37"/>
      <c r="X192" s="37"/>
      <c r="Y192" s="37"/>
      <c r="Z192" s="37"/>
      <c r="AA192" s="37"/>
      <c r="AB192" s="37"/>
    </row>
    <row r="193" spans="1:28" x14ac:dyDescent="0.3">
      <c r="A193" s="44">
        <v>17380</v>
      </c>
      <c r="B193" s="59">
        <v>167.72200000000001</v>
      </c>
      <c r="C193" s="54">
        <v>4.851</v>
      </c>
      <c r="D193" s="49">
        <f t="shared" si="81"/>
        <v>34.574726860441146</v>
      </c>
      <c r="E193" s="50">
        <f t="shared" si="84"/>
        <v>9.2083150554595067E-2</v>
      </c>
      <c r="F193" s="50">
        <f t="shared" si="85"/>
        <v>9.9014348574282707</v>
      </c>
      <c r="G193" s="49">
        <f t="shared" si="61"/>
        <v>44.476161717869417</v>
      </c>
      <c r="H193" s="49"/>
      <c r="I193" s="49">
        <f t="shared" si="82"/>
        <v>233.61534000000003</v>
      </c>
      <c r="J193" s="49">
        <v>4.8600000000000003</v>
      </c>
      <c r="K193" s="49">
        <v>48.069000000000003</v>
      </c>
      <c r="L193" s="50">
        <f t="shared" si="83"/>
        <v>7.2802410420275687E-2</v>
      </c>
      <c r="M193" s="50">
        <f t="shared" si="86"/>
        <v>4.3705762257245722</v>
      </c>
      <c r="N193" s="49">
        <f t="shared" si="62"/>
        <v>52.439576225724572</v>
      </c>
      <c r="O193" s="49">
        <f t="shared" si="63"/>
        <v>-7.9634145078551555</v>
      </c>
      <c r="P193" s="37"/>
      <c r="Q193" s="37"/>
      <c r="R193" s="37"/>
      <c r="S193" s="37"/>
      <c r="T193" s="49"/>
      <c r="U193" s="37"/>
      <c r="V193" s="37"/>
      <c r="W193" s="37"/>
      <c r="X193" s="37"/>
      <c r="Y193" s="37"/>
      <c r="Z193" s="37"/>
      <c r="AA193" s="37"/>
      <c r="AB193" s="37"/>
    </row>
    <row r="194" spans="1:28" x14ac:dyDescent="0.3">
      <c r="A194" s="44">
        <v>17411</v>
      </c>
      <c r="B194" s="59">
        <v>181.3</v>
      </c>
      <c r="C194" s="54">
        <v>4.851</v>
      </c>
      <c r="D194" s="49">
        <f t="shared" si="81"/>
        <v>37.373737373737377</v>
      </c>
      <c r="E194" s="50">
        <f t="shared" si="84"/>
        <v>9.9537777963225382E-2</v>
      </c>
      <c r="F194" s="50">
        <f t="shared" si="85"/>
        <v>10.703009382500481</v>
      </c>
      <c r="G194" s="49">
        <f t="shared" si="61"/>
        <v>48.07674675623786</v>
      </c>
      <c r="H194" s="49"/>
      <c r="I194" s="49">
        <f t="shared" si="82"/>
        <v>213.89346000000003</v>
      </c>
      <c r="J194" s="49">
        <v>4.8600000000000003</v>
      </c>
      <c r="K194" s="49">
        <v>44.011000000000003</v>
      </c>
      <c r="L194" s="50">
        <f t="shared" si="83"/>
        <v>6.6656408184209232E-2</v>
      </c>
      <c r="M194" s="50">
        <f t="shared" si="86"/>
        <v>4.0016108150859004</v>
      </c>
      <c r="N194" s="49">
        <f t="shared" si="62"/>
        <v>48.012610815085907</v>
      </c>
      <c r="O194" s="49">
        <f t="shared" si="63"/>
        <v>6.4135941151953091E-2</v>
      </c>
      <c r="P194" s="37"/>
      <c r="Q194" s="37"/>
      <c r="R194" s="37"/>
      <c r="S194" s="37"/>
      <c r="T194" s="49"/>
      <c r="U194" s="37"/>
      <c r="V194" s="37"/>
      <c r="W194" s="37"/>
      <c r="X194" s="37"/>
      <c r="Y194" s="37"/>
      <c r="Z194" s="37"/>
      <c r="AA194" s="37"/>
      <c r="AB194" s="37"/>
    </row>
    <row r="195" spans="1:28" x14ac:dyDescent="0.3">
      <c r="A195" s="44">
        <v>17441</v>
      </c>
      <c r="B195" s="59">
        <v>152.71700000000001</v>
      </c>
      <c r="C195" s="54">
        <v>4.851</v>
      </c>
      <c r="D195" s="49">
        <f t="shared" si="81"/>
        <v>31.481550195835911</v>
      </c>
      <c r="E195" s="50">
        <f t="shared" si="84"/>
        <v>8.3845068048592875E-2</v>
      </c>
      <c r="F195" s="50">
        <f t="shared" si="85"/>
        <v>9.0156176716344483</v>
      </c>
      <c r="G195" s="49">
        <f t="shared" si="61"/>
        <v>40.49716786747036</v>
      </c>
      <c r="H195" s="49"/>
      <c r="I195" s="49">
        <f t="shared" si="82"/>
        <v>272.02392000000003</v>
      </c>
      <c r="J195" s="49">
        <v>4.8600000000000003</v>
      </c>
      <c r="K195" s="49">
        <v>55.972000000000001</v>
      </c>
      <c r="L195" s="50">
        <f t="shared" si="83"/>
        <v>8.4771817929303106E-2</v>
      </c>
      <c r="M195" s="50">
        <f t="shared" si="86"/>
        <v>5.0891404544770182</v>
      </c>
      <c r="N195" s="49">
        <f t="shared" si="62"/>
        <v>61.06114045447702</v>
      </c>
      <c r="O195" s="49">
        <f t="shared" si="63"/>
        <v>-20.56397258700666</v>
      </c>
      <c r="P195" s="37"/>
      <c r="Q195" s="37"/>
      <c r="R195" s="37"/>
      <c r="S195" s="37"/>
      <c r="T195" s="49"/>
      <c r="U195" s="37"/>
      <c r="V195" s="37"/>
      <c r="W195" s="37"/>
      <c r="X195" s="37"/>
      <c r="Y195" s="37"/>
      <c r="Z195" s="37"/>
      <c r="AA195" s="37"/>
      <c r="AB195" s="37"/>
    </row>
    <row r="196" spans="1:28" x14ac:dyDescent="0.3">
      <c r="A196" s="44">
        <v>17472</v>
      </c>
      <c r="B196" s="59">
        <v>159.959</v>
      </c>
      <c r="C196" s="54">
        <v>4.851</v>
      </c>
      <c r="D196" s="49">
        <f t="shared" si="81"/>
        <v>32.974438260152546</v>
      </c>
      <c r="E196" s="50">
        <f t="shared" si="84"/>
        <v>8.7821088942192871E-2</v>
      </c>
      <c r="F196" s="50">
        <f t="shared" si="85"/>
        <v>9.4431476989266088</v>
      </c>
      <c r="G196" s="49">
        <f t="shared" si="61"/>
        <v>42.417585959079155</v>
      </c>
      <c r="H196" s="49"/>
      <c r="I196" s="49">
        <f t="shared" si="82"/>
        <v>243.25757999999999</v>
      </c>
      <c r="J196" s="49">
        <v>4.8600000000000003</v>
      </c>
      <c r="K196" s="49">
        <v>50.052999999999997</v>
      </c>
      <c r="L196" s="50">
        <f t="shared" si="83"/>
        <v>7.5807257250328872E-2</v>
      </c>
      <c r="M196" s="50">
        <f t="shared" si="86"/>
        <v>4.5509673974118865</v>
      </c>
      <c r="N196" s="49">
        <f t="shared" si="62"/>
        <v>54.603967397411886</v>
      </c>
      <c r="O196" s="49">
        <f t="shared" si="63"/>
        <v>-12.186381438332731</v>
      </c>
      <c r="P196" s="37"/>
      <c r="Q196" s="37"/>
      <c r="R196" s="37"/>
      <c r="S196" s="37"/>
      <c r="T196" s="49"/>
      <c r="U196" s="37"/>
      <c r="V196" s="37"/>
      <c r="W196" s="37"/>
      <c r="X196" s="37"/>
      <c r="Y196" s="37"/>
      <c r="Z196" s="37"/>
      <c r="AA196" s="37"/>
      <c r="AB196" s="37"/>
    </row>
    <row r="197" spans="1:28" x14ac:dyDescent="0.3">
      <c r="A197" s="44">
        <v>17502</v>
      </c>
      <c r="B197" s="59">
        <v>181.143</v>
      </c>
      <c r="C197" s="54">
        <v>4.851</v>
      </c>
      <c r="D197" s="49">
        <f t="shared" si="81"/>
        <v>37.341372912801482</v>
      </c>
      <c r="E197" s="50">
        <f t="shared" si="84"/>
        <v>9.9451581431839672E-2</v>
      </c>
      <c r="F197" s="50">
        <f t="shared" si="85"/>
        <v>10.693740918777078</v>
      </c>
      <c r="G197" s="49">
        <f t="shared" si="61"/>
        <v>48.035113831578556</v>
      </c>
      <c r="H197" s="49"/>
      <c r="I197" s="49">
        <f t="shared" si="82"/>
        <v>286.17915600000003</v>
      </c>
      <c r="J197" s="49">
        <v>4.8600000000000003</v>
      </c>
      <c r="K197" s="49">
        <v>58.884599999999999</v>
      </c>
      <c r="L197" s="50">
        <f t="shared" si="83"/>
        <v>8.9183066355317683E-2</v>
      </c>
      <c r="M197" s="50">
        <f t="shared" si="86"/>
        <v>5.353962695735321</v>
      </c>
      <c r="N197" s="49">
        <f t="shared" si="62"/>
        <v>64.238562695735325</v>
      </c>
      <c r="O197" s="49">
        <f t="shared" si="63"/>
        <v>-16.203448864156769</v>
      </c>
      <c r="P197" s="37"/>
      <c r="Q197" s="37"/>
      <c r="R197" s="37"/>
      <c r="S197" s="37"/>
      <c r="T197" s="49"/>
      <c r="U197" s="37"/>
      <c r="V197" s="37"/>
      <c r="W197" s="37"/>
      <c r="X197" s="37"/>
      <c r="Y197" s="37"/>
      <c r="Z197" s="37"/>
      <c r="AA197" s="37"/>
      <c r="AB197" s="37"/>
    </row>
    <row r="198" spans="1:28" x14ac:dyDescent="0.3">
      <c r="A198" s="44">
        <v>17533</v>
      </c>
      <c r="B198" s="59">
        <f>C198*D198</f>
        <v>154.00854000000001</v>
      </c>
      <c r="C198" s="37">
        <v>4.8600000000000003</v>
      </c>
      <c r="D198" s="49">
        <v>31.689</v>
      </c>
      <c r="E198" s="50">
        <f t="shared" ref="E198:E209" si="87">D198/Q$22</f>
        <v>7.413446624541177E-2</v>
      </c>
      <c r="F198" s="50">
        <f t="shared" ref="F198:F209" si="88">E198*T$22</f>
        <v>3.3840159807043104</v>
      </c>
      <c r="G198" s="49">
        <f t="shared" si="61"/>
        <v>35.073015980704312</v>
      </c>
      <c r="H198" s="49"/>
      <c r="I198" s="49">
        <f>J198*K198</f>
        <v>229.98006000000001</v>
      </c>
      <c r="J198" s="49">
        <v>4.8600000000000003</v>
      </c>
      <c r="K198" s="49">
        <v>47.320999999999998</v>
      </c>
      <c r="L198" s="50">
        <f t="shared" ref="L198:L209" si="89">K198/V$22</f>
        <v>9.1032401425169454E-2</v>
      </c>
      <c r="M198" s="50">
        <f t="shared" ref="M198:M209" si="90">L198*Y$22</f>
        <v>6.5155622028452145</v>
      </c>
      <c r="N198" s="49">
        <f t="shared" si="62"/>
        <v>53.836562202845215</v>
      </c>
      <c r="O198" s="49">
        <f t="shared" si="63"/>
        <v>-18.763546222140903</v>
      </c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</row>
    <row r="199" spans="1:28" x14ac:dyDescent="0.3">
      <c r="A199" s="44">
        <v>17564</v>
      </c>
      <c r="B199" s="59">
        <f t="shared" ref="B199:B221" si="91">C199*D199</f>
        <v>246.63042000000002</v>
      </c>
      <c r="C199" s="37">
        <v>4.8600000000000003</v>
      </c>
      <c r="D199" s="49">
        <v>50.747</v>
      </c>
      <c r="E199" s="50">
        <f t="shared" si="87"/>
        <v>0.11871948494922248</v>
      </c>
      <c r="F199" s="50">
        <f t="shared" si="88"/>
        <v>5.4191883294771577</v>
      </c>
      <c r="G199" s="49">
        <f t="shared" ref="G199:G262" si="92">D199+F199</f>
        <v>56.166188329477158</v>
      </c>
      <c r="H199" s="49"/>
      <c r="I199" s="49">
        <f t="shared" ref="I199:I221" si="93">J199*K199</f>
        <v>197.35002</v>
      </c>
      <c r="J199" s="49">
        <v>4.8600000000000003</v>
      </c>
      <c r="K199" s="49">
        <v>40.606999999999999</v>
      </c>
      <c r="L199" s="50">
        <f t="shared" si="89"/>
        <v>7.8116538633415528E-2</v>
      </c>
      <c r="M199" s="50">
        <f t="shared" si="90"/>
        <v>5.591120947801941</v>
      </c>
      <c r="N199" s="49">
        <f t="shared" ref="N199:N262" si="94">K199+M199</f>
        <v>46.198120947801939</v>
      </c>
      <c r="O199" s="49">
        <f t="shared" ref="O199:O262" si="95">G199-N199</f>
        <v>9.968067381675219</v>
      </c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</row>
    <row r="200" spans="1:28" x14ac:dyDescent="0.3">
      <c r="A200" s="44">
        <v>17593</v>
      </c>
      <c r="B200" s="59">
        <f t="shared" si="91"/>
        <v>209.57292000000001</v>
      </c>
      <c r="C200" s="37">
        <v>4.8600000000000003</v>
      </c>
      <c r="D200" s="49">
        <v>43.122</v>
      </c>
      <c r="E200" s="50">
        <f t="shared" si="87"/>
        <v>0.10088126647841984</v>
      </c>
      <c r="F200" s="50">
        <f t="shared" si="88"/>
        <v>4.6049271709404298</v>
      </c>
      <c r="G200" s="49">
        <f t="shared" si="92"/>
        <v>47.726927170940428</v>
      </c>
      <c r="H200" s="49"/>
      <c r="I200" s="49">
        <f t="shared" si="93"/>
        <v>213.36858000000001</v>
      </c>
      <c r="J200" s="49">
        <v>4.8600000000000003</v>
      </c>
      <c r="K200" s="49">
        <v>43.902999999999999</v>
      </c>
      <c r="L200" s="50">
        <f t="shared" si="89"/>
        <v>8.445712304831289E-2</v>
      </c>
      <c r="M200" s="50">
        <f t="shared" si="90"/>
        <v>6.0449425707722462</v>
      </c>
      <c r="N200" s="49">
        <f t="shared" si="94"/>
        <v>49.947942570772241</v>
      </c>
      <c r="O200" s="49">
        <f t="shared" si="95"/>
        <v>-2.2210153998318134</v>
      </c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</row>
    <row r="201" spans="1:28" x14ac:dyDescent="0.3">
      <c r="A201" s="44">
        <v>17624</v>
      </c>
      <c r="B201" s="59">
        <f t="shared" si="91"/>
        <v>165.59478000000001</v>
      </c>
      <c r="C201" s="37">
        <v>4.8600000000000003</v>
      </c>
      <c r="D201" s="49">
        <v>34.073</v>
      </c>
      <c r="E201" s="50">
        <f t="shared" si="87"/>
        <v>7.971168760074207E-2</v>
      </c>
      <c r="F201" s="50">
        <f t="shared" si="88"/>
        <v>3.6385994039110727</v>
      </c>
      <c r="G201" s="49">
        <f t="shared" si="92"/>
        <v>37.711599403911073</v>
      </c>
      <c r="H201" s="49"/>
      <c r="I201" s="49">
        <f t="shared" si="93"/>
        <v>248.67648000000003</v>
      </c>
      <c r="J201" s="49">
        <v>4.8600000000000003</v>
      </c>
      <c r="K201" s="49">
        <v>51.167999999999999</v>
      </c>
      <c r="L201" s="50">
        <f t="shared" si="89"/>
        <v>9.84329561108825E-2</v>
      </c>
      <c r="M201" s="50">
        <f t="shared" si="90"/>
        <v>7.0452502439759082</v>
      </c>
      <c r="N201" s="49">
        <f t="shared" si="94"/>
        <v>58.213250243975907</v>
      </c>
      <c r="O201" s="49">
        <f t="shared" si="95"/>
        <v>-20.501650840064833</v>
      </c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</row>
    <row r="202" spans="1:28" x14ac:dyDescent="0.3">
      <c r="A202" s="44">
        <v>17654</v>
      </c>
      <c r="B202" s="59">
        <f t="shared" si="91"/>
        <v>196.50438000000003</v>
      </c>
      <c r="C202" s="37">
        <v>4.8600000000000003</v>
      </c>
      <c r="D202" s="49">
        <v>40.433</v>
      </c>
      <c r="E202" s="50">
        <f t="shared" si="87"/>
        <v>9.4590516384257445E-2</v>
      </c>
      <c r="F202" s="50">
        <f t="shared" si="88"/>
        <v>4.3177733013921991</v>
      </c>
      <c r="G202" s="49">
        <f t="shared" si="92"/>
        <v>44.750773301392201</v>
      </c>
      <c r="H202" s="49"/>
      <c r="I202" s="49">
        <f t="shared" si="93"/>
        <v>225.20268000000002</v>
      </c>
      <c r="J202" s="49">
        <v>4.8600000000000003</v>
      </c>
      <c r="K202" s="49">
        <v>46.338000000000001</v>
      </c>
      <c r="L202" s="50">
        <f t="shared" si="89"/>
        <v>8.9141383682498312E-2</v>
      </c>
      <c r="M202" s="50">
        <f t="shared" si="90"/>
        <v>6.3802143098294959</v>
      </c>
      <c r="N202" s="49">
        <f t="shared" si="94"/>
        <v>52.718214309829499</v>
      </c>
      <c r="O202" s="49">
        <f t="shared" si="95"/>
        <v>-7.967441008437298</v>
      </c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</row>
    <row r="203" spans="1:28" x14ac:dyDescent="0.3">
      <c r="A203" s="44">
        <v>17685</v>
      </c>
      <c r="B203" s="59">
        <f t="shared" si="91"/>
        <v>167.00418000000002</v>
      </c>
      <c r="C203" s="37">
        <v>4.8600000000000003</v>
      </c>
      <c r="D203" s="49">
        <v>34.363</v>
      </c>
      <c r="E203" s="50">
        <f t="shared" si="87"/>
        <v>8.0390124762254558E-2</v>
      </c>
      <c r="F203" s="50">
        <f t="shared" si="88"/>
        <v>3.6695680250226332</v>
      </c>
      <c r="G203" s="49">
        <f t="shared" si="92"/>
        <v>38.032568025022634</v>
      </c>
      <c r="H203" s="49"/>
      <c r="I203" s="49">
        <f t="shared" si="93"/>
        <v>214.78284000000002</v>
      </c>
      <c r="J203" s="49">
        <v>4.8600000000000003</v>
      </c>
      <c r="K203" s="49">
        <v>44.194000000000003</v>
      </c>
      <c r="L203" s="50">
        <f t="shared" si="89"/>
        <v>8.5016925859215553E-2</v>
      </c>
      <c r="M203" s="50">
        <f t="shared" si="90"/>
        <v>6.0850099531400739</v>
      </c>
      <c r="N203" s="49">
        <f t="shared" si="94"/>
        <v>50.279009953140076</v>
      </c>
      <c r="O203" s="49">
        <f t="shared" si="95"/>
        <v>-12.246441928117441</v>
      </c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</row>
    <row r="204" spans="1:28" x14ac:dyDescent="0.3">
      <c r="A204" s="44">
        <v>17715</v>
      </c>
      <c r="B204" s="59">
        <f t="shared" si="91"/>
        <v>138.08718000000002</v>
      </c>
      <c r="C204" s="37">
        <v>4.8600000000000003</v>
      </c>
      <c r="D204" s="49">
        <v>28.413</v>
      </c>
      <c r="E204" s="50">
        <f t="shared" si="87"/>
        <v>6.6470465758808564E-2</v>
      </c>
      <c r="F204" s="50">
        <f t="shared" si="88"/>
        <v>3.0341773504923339</v>
      </c>
      <c r="G204" s="49">
        <f t="shared" si="92"/>
        <v>31.447177350492336</v>
      </c>
      <c r="H204" s="49"/>
      <c r="I204" s="49">
        <f t="shared" si="93"/>
        <v>216.0513</v>
      </c>
      <c r="J204" s="49">
        <v>4.8600000000000003</v>
      </c>
      <c r="K204" s="49">
        <v>44.454999999999998</v>
      </c>
      <c r="L204" s="50">
        <f t="shared" si="89"/>
        <v>8.5519017040128237E-2</v>
      </c>
      <c r="M204" s="50">
        <f t="shared" si="90"/>
        <v>6.1209466775318369</v>
      </c>
      <c r="N204" s="49">
        <f t="shared" si="94"/>
        <v>50.575946677531832</v>
      </c>
      <c r="O204" s="49">
        <f t="shared" si="95"/>
        <v>-19.128769327039496</v>
      </c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</row>
    <row r="205" spans="1:28" x14ac:dyDescent="0.3">
      <c r="A205" s="44">
        <v>17746</v>
      </c>
      <c r="B205" s="59">
        <f t="shared" si="91"/>
        <v>216.36525</v>
      </c>
      <c r="C205" s="37">
        <v>6.45</v>
      </c>
      <c r="D205" s="49">
        <v>33.545000000000002</v>
      </c>
      <c r="E205" s="50">
        <f t="shared" si="87"/>
        <v>7.8476464079091729E-2</v>
      </c>
      <c r="F205" s="50">
        <f t="shared" si="88"/>
        <v>3.5822151558182993</v>
      </c>
      <c r="G205" s="49">
        <f t="shared" si="92"/>
        <v>37.127215155818298</v>
      </c>
      <c r="H205" s="49"/>
      <c r="I205" s="49">
        <f t="shared" si="93"/>
        <v>249.71175000000002</v>
      </c>
      <c r="J205" s="49">
        <v>6.45</v>
      </c>
      <c r="K205" s="49">
        <v>38.715000000000003</v>
      </c>
      <c r="L205" s="50">
        <f t="shared" si="89"/>
        <v>7.4476858502048479E-2</v>
      </c>
      <c r="M205" s="50">
        <f t="shared" si="90"/>
        <v>5.3306141181114626</v>
      </c>
      <c r="N205" s="49">
        <f t="shared" si="94"/>
        <v>44.045614118111466</v>
      </c>
      <c r="O205" s="49">
        <f t="shared" si="95"/>
        <v>-6.9183989622931676</v>
      </c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</row>
    <row r="206" spans="1:28" x14ac:dyDescent="0.3">
      <c r="A206" s="44">
        <v>17777</v>
      </c>
      <c r="B206" s="59">
        <f t="shared" si="91"/>
        <v>205.59672</v>
      </c>
      <c r="C206" s="37">
        <v>6.84</v>
      </c>
      <c r="D206" s="49">
        <v>30.058</v>
      </c>
      <c r="E206" s="50">
        <f t="shared" si="87"/>
        <v>7.0318842071525986E-2</v>
      </c>
      <c r="F206" s="50">
        <f t="shared" si="88"/>
        <v>3.2098441840389462</v>
      </c>
      <c r="G206" s="49">
        <f t="shared" si="92"/>
        <v>33.26784418403895</v>
      </c>
      <c r="H206" s="49"/>
      <c r="I206" s="49">
        <f t="shared" si="93"/>
        <v>244.87199999999999</v>
      </c>
      <c r="J206" s="49">
        <v>6.84</v>
      </c>
      <c r="K206" s="49">
        <v>35.799999999999997</v>
      </c>
      <c r="L206" s="50">
        <f t="shared" si="89"/>
        <v>6.8869211788023632E-2</v>
      </c>
      <c r="M206" s="50">
        <f t="shared" si="90"/>
        <v>4.9292518514371775</v>
      </c>
      <c r="N206" s="49">
        <f t="shared" si="94"/>
        <v>40.729251851437176</v>
      </c>
      <c r="O206" s="49">
        <f t="shared" si="95"/>
        <v>-7.4614076673982268</v>
      </c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</row>
    <row r="207" spans="1:28" x14ac:dyDescent="0.3">
      <c r="A207" s="44">
        <v>17807</v>
      </c>
      <c r="B207" s="59">
        <f t="shared" si="91"/>
        <v>206.26593000000003</v>
      </c>
      <c r="C207" s="37">
        <v>6.8900000000000006</v>
      </c>
      <c r="D207" s="49">
        <v>29.937000000000001</v>
      </c>
      <c r="E207" s="50">
        <f t="shared" si="87"/>
        <v>7.0035770014481122E-2</v>
      </c>
      <c r="F207" s="50">
        <f t="shared" si="88"/>
        <v>3.196922793851019</v>
      </c>
      <c r="G207" s="49">
        <f t="shared" si="92"/>
        <v>33.133922793851021</v>
      </c>
      <c r="H207" s="49"/>
      <c r="I207" s="49">
        <f t="shared" si="93"/>
        <v>271.73471000000001</v>
      </c>
      <c r="J207" s="49">
        <v>6.8900000000000006</v>
      </c>
      <c r="K207" s="49">
        <v>39.439</v>
      </c>
      <c r="L207" s="50">
        <f t="shared" si="89"/>
        <v>7.5869632505806264E-2</v>
      </c>
      <c r="M207" s="50">
        <f t="shared" si="90"/>
        <v>5.4303006639338225</v>
      </c>
      <c r="N207" s="49">
        <f t="shared" si="94"/>
        <v>44.869300663933821</v>
      </c>
      <c r="O207" s="49">
        <f t="shared" si="95"/>
        <v>-11.7353778700828</v>
      </c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</row>
    <row r="208" spans="1:28" x14ac:dyDescent="0.3">
      <c r="A208" s="44">
        <v>17838</v>
      </c>
      <c r="B208" s="59">
        <f t="shared" si="91"/>
        <v>242.12148999999999</v>
      </c>
      <c r="C208" s="37">
        <v>6.8900000000000006</v>
      </c>
      <c r="D208" s="49">
        <v>35.140999999999998</v>
      </c>
      <c r="E208" s="50">
        <f t="shared" si="87"/>
        <v>8.2210207905898419E-2</v>
      </c>
      <c r="F208" s="50">
        <f t="shared" si="88"/>
        <v>3.7526493602805444</v>
      </c>
      <c r="G208" s="49">
        <f t="shared" si="92"/>
        <v>38.893649360280541</v>
      </c>
      <c r="H208" s="49"/>
      <c r="I208" s="49">
        <f t="shared" si="93"/>
        <v>297.130561</v>
      </c>
      <c r="J208" s="49">
        <v>6.8900000000000006</v>
      </c>
      <c r="K208" s="49">
        <v>43.124899999999997</v>
      </c>
      <c r="L208" s="50">
        <f t="shared" si="89"/>
        <v>8.2960275738473199E-2</v>
      </c>
      <c r="M208" s="50">
        <f t="shared" si="90"/>
        <v>5.9378070717330491</v>
      </c>
      <c r="N208" s="49">
        <f t="shared" si="94"/>
        <v>49.062707071733044</v>
      </c>
      <c r="O208" s="49">
        <f t="shared" si="95"/>
        <v>-10.169057711452503</v>
      </c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</row>
    <row r="209" spans="1:28" x14ac:dyDescent="0.3">
      <c r="A209" s="44">
        <v>17868</v>
      </c>
      <c r="B209" s="59">
        <f t="shared" si="91"/>
        <v>247.21216000000001</v>
      </c>
      <c r="C209" s="37">
        <v>6.88</v>
      </c>
      <c r="D209" s="49">
        <v>35.932000000000002</v>
      </c>
      <c r="E209" s="50">
        <f t="shared" si="87"/>
        <v>8.4060703749885946E-2</v>
      </c>
      <c r="F209" s="50">
        <f t="shared" si="88"/>
        <v>3.8371189440710429</v>
      </c>
      <c r="G209" s="49">
        <f t="shared" si="92"/>
        <v>39.769118944071046</v>
      </c>
      <c r="H209" s="49"/>
      <c r="I209" s="49">
        <f t="shared" si="93"/>
        <v>307.95568000000003</v>
      </c>
      <c r="J209" s="49">
        <v>6.88</v>
      </c>
      <c r="K209" s="49">
        <v>44.761000000000003</v>
      </c>
      <c r="L209" s="50">
        <f t="shared" si="89"/>
        <v>8.6107675666025868E-2</v>
      </c>
      <c r="M209" s="50">
        <f t="shared" si="90"/>
        <v>6.163079388887696</v>
      </c>
      <c r="N209" s="49">
        <f t="shared" si="94"/>
        <v>50.924079388887698</v>
      </c>
      <c r="O209" s="49">
        <f t="shared" si="95"/>
        <v>-11.154960444816652</v>
      </c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</row>
    <row r="210" spans="1:28" x14ac:dyDescent="0.3">
      <c r="A210" s="44">
        <v>17899</v>
      </c>
      <c r="B210" s="59">
        <f t="shared" si="91"/>
        <v>290.97584000000001</v>
      </c>
      <c r="C210" s="37">
        <v>6.88</v>
      </c>
      <c r="D210" s="49">
        <v>42.292999999999999</v>
      </c>
      <c r="E210" s="50">
        <f t="shared" ref="E210:E221" si="96">D210/Q$23</f>
        <v>0.11436753479592969</v>
      </c>
      <c r="F210" s="50">
        <f t="shared" ref="F210:F221" si="97">E210*T$23</f>
        <v>9.8471591134643415</v>
      </c>
      <c r="G210" s="49">
        <f t="shared" si="92"/>
        <v>52.140159113464343</v>
      </c>
      <c r="H210" s="49"/>
      <c r="I210" s="49">
        <f t="shared" si="93"/>
        <v>305.96047999999996</v>
      </c>
      <c r="J210" s="49">
        <v>6.88</v>
      </c>
      <c r="K210" s="49">
        <v>44.470999999999997</v>
      </c>
      <c r="L210" s="50">
        <f t="shared" ref="L210:L221" si="98">K210/V$23</f>
        <v>9.9796014083780082E-2</v>
      </c>
      <c r="M210" s="50">
        <f t="shared" ref="M210:M221" si="99">L210*Y$23</f>
        <v>6.8640696446964728</v>
      </c>
      <c r="N210" s="49">
        <f t="shared" si="94"/>
        <v>51.335069644696468</v>
      </c>
      <c r="O210" s="49">
        <f t="shared" si="95"/>
        <v>0.80508946876787491</v>
      </c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</row>
    <row r="211" spans="1:28" x14ac:dyDescent="0.3">
      <c r="A211" s="44">
        <v>17930</v>
      </c>
      <c r="B211" s="59">
        <f t="shared" si="91"/>
        <v>230.10060999999999</v>
      </c>
      <c r="C211" s="37">
        <v>6.97</v>
      </c>
      <c r="D211" s="49">
        <v>33.012999999999998</v>
      </c>
      <c r="E211" s="50">
        <f t="shared" si="96"/>
        <v>8.9272821181236292E-2</v>
      </c>
      <c r="F211" s="50">
        <f t="shared" si="97"/>
        <v>7.6864791765256255</v>
      </c>
      <c r="G211" s="49">
        <f t="shared" si="92"/>
        <v>40.699479176525621</v>
      </c>
      <c r="H211" s="49"/>
      <c r="I211" s="49">
        <f t="shared" si="93"/>
        <v>273.26582000000002</v>
      </c>
      <c r="J211" s="49">
        <v>6.97</v>
      </c>
      <c r="K211" s="49">
        <v>39.206000000000003</v>
      </c>
      <c r="L211" s="50">
        <f t="shared" si="98"/>
        <v>8.7980988243319971E-2</v>
      </c>
      <c r="M211" s="50">
        <f t="shared" si="99"/>
        <v>6.0514203523637864</v>
      </c>
      <c r="N211" s="49">
        <f t="shared" si="94"/>
        <v>45.257420352363788</v>
      </c>
      <c r="O211" s="49">
        <f t="shared" si="95"/>
        <v>-4.5579411758381667</v>
      </c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</row>
    <row r="212" spans="1:28" x14ac:dyDescent="0.3">
      <c r="A212" s="44">
        <v>17958</v>
      </c>
      <c r="B212" s="59">
        <f t="shared" si="91"/>
        <v>225.95345999999998</v>
      </c>
      <c r="C212" s="37">
        <v>6.97</v>
      </c>
      <c r="D212" s="49">
        <v>32.417999999999999</v>
      </c>
      <c r="E212" s="50">
        <f t="shared" si="96"/>
        <v>8.7663839004432142E-2</v>
      </c>
      <c r="F212" s="50">
        <f t="shared" si="97"/>
        <v>7.547944202120612</v>
      </c>
      <c r="G212" s="49">
        <f t="shared" si="92"/>
        <v>39.96594420212061</v>
      </c>
      <c r="H212" s="49"/>
      <c r="I212" s="49">
        <f t="shared" si="93"/>
        <v>313.20391999999998</v>
      </c>
      <c r="J212" s="49">
        <v>6.97</v>
      </c>
      <c r="K212" s="49">
        <v>44.936</v>
      </c>
      <c r="L212" s="50">
        <f t="shared" si="98"/>
        <v>0.10083950639447599</v>
      </c>
      <c r="M212" s="50">
        <f t="shared" si="99"/>
        <v>6.9358420893184478</v>
      </c>
      <c r="N212" s="49">
        <f t="shared" si="94"/>
        <v>51.871842089318449</v>
      </c>
      <c r="O212" s="49">
        <f t="shared" si="95"/>
        <v>-11.905897887197838</v>
      </c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</row>
    <row r="213" spans="1:28" x14ac:dyDescent="0.3">
      <c r="A213" s="44">
        <v>17989</v>
      </c>
      <c r="B213" s="59">
        <f t="shared" si="91"/>
        <v>207.31200000000001</v>
      </c>
      <c r="C213" s="50">
        <v>7</v>
      </c>
      <c r="D213" s="49">
        <v>29.616</v>
      </c>
      <c r="E213" s="50">
        <f t="shared" si="96"/>
        <v>8.0086749828961148E-2</v>
      </c>
      <c r="F213" s="50">
        <f t="shared" si="97"/>
        <v>6.8955492470233839</v>
      </c>
      <c r="G213" s="49">
        <f t="shared" si="92"/>
        <v>36.511549247023382</v>
      </c>
      <c r="H213" s="49"/>
      <c r="I213" s="49">
        <f t="shared" si="93"/>
        <v>312.64099999999996</v>
      </c>
      <c r="J213" s="49">
        <v>7</v>
      </c>
      <c r="K213" s="49">
        <v>44.662999999999997</v>
      </c>
      <c r="L213" s="50">
        <f t="shared" si="98"/>
        <v>0.10022687542497065</v>
      </c>
      <c r="M213" s="50">
        <f t="shared" si="99"/>
        <v>6.8937047186049014</v>
      </c>
      <c r="N213" s="49">
        <f t="shared" si="94"/>
        <v>51.556704718604898</v>
      </c>
      <c r="O213" s="49">
        <f t="shared" si="95"/>
        <v>-15.045155471581516</v>
      </c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</row>
    <row r="214" spans="1:28" x14ac:dyDescent="0.3">
      <c r="A214" s="44">
        <v>18019</v>
      </c>
      <c r="B214" s="59">
        <f t="shared" si="91"/>
        <v>234.04792199999997</v>
      </c>
      <c r="C214" s="50">
        <v>8.0619999999999994</v>
      </c>
      <c r="D214" s="49">
        <v>29.030999999999999</v>
      </c>
      <c r="E214" s="50">
        <f t="shared" si="96"/>
        <v>7.8504809369414202E-2</v>
      </c>
      <c r="F214" s="50">
        <f t="shared" si="97"/>
        <v>6.7593425915159324</v>
      </c>
      <c r="G214" s="49">
        <f t="shared" si="92"/>
        <v>35.79034259151593</v>
      </c>
      <c r="H214" s="49"/>
      <c r="I214" s="49">
        <f t="shared" si="93"/>
        <v>314.04714799999999</v>
      </c>
      <c r="J214" s="49">
        <v>8.0619999999999994</v>
      </c>
      <c r="K214" s="49">
        <v>38.954000000000001</v>
      </c>
      <c r="L214" s="50">
        <f t="shared" si="98"/>
        <v>8.7415482733007338E-2</v>
      </c>
      <c r="M214" s="50">
        <f t="shared" si="99"/>
        <v>6.0125243178589729</v>
      </c>
      <c r="N214" s="49">
        <f t="shared" si="94"/>
        <v>44.966524317858976</v>
      </c>
      <c r="O214" s="49">
        <f t="shared" si="95"/>
        <v>-9.1761817263430459</v>
      </c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</row>
    <row r="215" spans="1:28" x14ac:dyDescent="0.3">
      <c r="A215" s="44">
        <v>18050</v>
      </c>
      <c r="B215" s="59">
        <f t="shared" si="91"/>
        <v>214.87902</v>
      </c>
      <c r="C215" s="37">
        <v>8.2200000000000006</v>
      </c>
      <c r="D215" s="49">
        <v>26.140999999999998</v>
      </c>
      <c r="E215" s="50">
        <f t="shared" si="96"/>
        <v>7.0689753082079726E-2</v>
      </c>
      <c r="F215" s="50">
        <f t="shared" si="97"/>
        <v>6.0864584301201461</v>
      </c>
      <c r="G215" s="49">
        <f t="shared" si="92"/>
        <v>32.227458430120144</v>
      </c>
      <c r="H215" s="49"/>
      <c r="I215" s="49">
        <f t="shared" si="93"/>
        <v>275.2056</v>
      </c>
      <c r="J215" s="49">
        <v>8.2200000000000006</v>
      </c>
      <c r="K215" s="49">
        <v>33.479999999999997</v>
      </c>
      <c r="L215" s="50">
        <f t="shared" si="98"/>
        <v>7.5131446370105395E-2</v>
      </c>
      <c r="M215" s="50">
        <f t="shared" si="99"/>
        <v>5.1676160127822151</v>
      </c>
      <c r="N215" s="49">
        <f t="shared" si="94"/>
        <v>38.647616012782208</v>
      </c>
      <c r="O215" s="49">
        <f t="shared" si="95"/>
        <v>-6.420157582662064</v>
      </c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</row>
    <row r="216" spans="1:28" x14ac:dyDescent="0.3">
      <c r="A216" s="44">
        <v>18080</v>
      </c>
      <c r="B216" s="59">
        <f t="shared" si="91"/>
        <v>221.62199999999999</v>
      </c>
      <c r="C216" s="50">
        <v>8.6</v>
      </c>
      <c r="D216" s="49">
        <v>25.77</v>
      </c>
      <c r="E216" s="50">
        <f t="shared" si="96"/>
        <v>6.968650537183714E-2</v>
      </c>
      <c r="F216" s="50">
        <f t="shared" si="97"/>
        <v>6.0000777990205494</v>
      </c>
      <c r="G216" s="49">
        <f t="shared" si="92"/>
        <v>31.770077799020548</v>
      </c>
      <c r="H216" s="49"/>
      <c r="I216" s="49">
        <f t="shared" si="93"/>
        <v>285.21039999999999</v>
      </c>
      <c r="J216" s="49">
        <v>8.6</v>
      </c>
      <c r="K216" s="49">
        <v>33.164000000000001</v>
      </c>
      <c r="L216" s="50">
        <f t="shared" si="98"/>
        <v>7.4422320412729254E-2</v>
      </c>
      <c r="M216" s="50">
        <f t="shared" si="99"/>
        <v>5.1188416203079274</v>
      </c>
      <c r="N216" s="49">
        <f t="shared" si="94"/>
        <v>38.282841620307927</v>
      </c>
      <c r="O216" s="49">
        <f t="shared" si="95"/>
        <v>-6.5127638212873791</v>
      </c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</row>
    <row r="217" spans="1:28" x14ac:dyDescent="0.3">
      <c r="A217" s="44">
        <v>18111</v>
      </c>
      <c r="B217" s="59">
        <f t="shared" si="91"/>
        <v>221.84928000000002</v>
      </c>
      <c r="C217" s="37">
        <v>8.64</v>
      </c>
      <c r="D217" s="49">
        <v>25.677</v>
      </c>
      <c r="E217" s="50">
        <f t="shared" si="96"/>
        <v>6.9435017401345056E-2</v>
      </c>
      <c r="F217" s="50">
        <f t="shared" si="97"/>
        <v>5.9784244332732106</v>
      </c>
      <c r="G217" s="49">
        <f t="shared" si="92"/>
        <v>31.655424433273211</v>
      </c>
      <c r="H217" s="49"/>
      <c r="I217" s="49">
        <f t="shared" si="93"/>
        <v>277.58592000000004</v>
      </c>
      <c r="J217" s="49">
        <v>8.64</v>
      </c>
      <c r="K217" s="49">
        <v>32.128</v>
      </c>
      <c r="L217" s="50">
        <f t="shared" si="98"/>
        <v>7.2097464425888477E-2</v>
      </c>
      <c r="M217" s="50">
        <f t="shared" si="99"/>
        <v>4.9589357006770314</v>
      </c>
      <c r="N217" s="49">
        <f t="shared" si="94"/>
        <v>37.086935700677031</v>
      </c>
      <c r="O217" s="49">
        <f t="shared" si="95"/>
        <v>-5.4315112674038204</v>
      </c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</row>
    <row r="218" spans="1:28" x14ac:dyDescent="0.3">
      <c r="A218" s="44">
        <v>18142</v>
      </c>
      <c r="B218" s="59">
        <f t="shared" si="91"/>
        <v>279.69408000000004</v>
      </c>
      <c r="C218" s="37">
        <v>8.64</v>
      </c>
      <c r="D218" s="49">
        <v>32.372</v>
      </c>
      <c r="E218" s="50">
        <f t="shared" si="96"/>
        <v>8.7539447105048962E-2</v>
      </c>
      <c r="F218" s="50">
        <f t="shared" si="97"/>
        <v>7.5372339351918205</v>
      </c>
      <c r="G218" s="49">
        <f t="shared" si="92"/>
        <v>39.909233935191821</v>
      </c>
      <c r="H218" s="49"/>
      <c r="I218" s="49">
        <f t="shared" si="93"/>
        <v>252.36576000000002</v>
      </c>
      <c r="J218" s="49">
        <v>8.64</v>
      </c>
      <c r="K218" s="49">
        <v>29.209</v>
      </c>
      <c r="L218" s="50">
        <f t="shared" si="98"/>
        <v>6.5547025598100619E-2</v>
      </c>
      <c r="M218" s="50">
        <f t="shared" si="99"/>
        <v>4.5083899676629553</v>
      </c>
      <c r="N218" s="49">
        <f t="shared" si="94"/>
        <v>33.717389967662953</v>
      </c>
      <c r="O218" s="49">
        <f t="shared" si="95"/>
        <v>6.1918439675288681</v>
      </c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</row>
    <row r="219" spans="1:28" x14ac:dyDescent="0.3">
      <c r="A219" s="44">
        <v>18172</v>
      </c>
      <c r="B219" s="59">
        <f t="shared" si="91"/>
        <v>245.54880000000003</v>
      </c>
      <c r="C219" s="37">
        <v>8.64</v>
      </c>
      <c r="D219" s="49">
        <v>28.42</v>
      </c>
      <c r="E219" s="50">
        <f t="shared" si="96"/>
        <v>7.6852560444998511E-2</v>
      </c>
      <c r="F219" s="50">
        <f t="shared" si="97"/>
        <v>6.617082306874817</v>
      </c>
      <c r="G219" s="49">
        <f t="shared" si="92"/>
        <v>35.037082306874822</v>
      </c>
      <c r="H219" s="49"/>
      <c r="I219" s="49">
        <f t="shared" si="93"/>
        <v>287.93664000000001</v>
      </c>
      <c r="J219" s="49">
        <v>8.64</v>
      </c>
      <c r="K219" s="49">
        <v>33.326000000000001</v>
      </c>
      <c r="L219" s="50">
        <f t="shared" si="98"/>
        <v>7.4785859669358801E-2</v>
      </c>
      <c r="M219" s="50">
        <f t="shared" si="99"/>
        <v>5.143846213918164</v>
      </c>
      <c r="N219" s="49">
        <f t="shared" si="94"/>
        <v>38.469846213918167</v>
      </c>
      <c r="O219" s="49">
        <f t="shared" si="95"/>
        <v>-3.4327639070433449</v>
      </c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</row>
    <row r="220" spans="1:28" x14ac:dyDescent="0.3">
      <c r="A220" s="44">
        <v>18203</v>
      </c>
      <c r="B220" s="59">
        <f t="shared" si="91"/>
        <v>303.51456000000002</v>
      </c>
      <c r="C220" s="37">
        <v>8.64</v>
      </c>
      <c r="D220" s="49">
        <v>35.128999999999998</v>
      </c>
      <c r="E220" s="50">
        <f t="shared" si="96"/>
        <v>9.4994848552862499E-2</v>
      </c>
      <c r="F220" s="50">
        <f t="shared" si="97"/>
        <v>8.1791514552500146</v>
      </c>
      <c r="G220" s="49">
        <f t="shared" si="92"/>
        <v>43.308151455250012</v>
      </c>
      <c r="H220" s="49"/>
      <c r="I220" s="49">
        <f t="shared" si="93"/>
        <v>303.52320000000003</v>
      </c>
      <c r="J220" s="49">
        <v>8.64</v>
      </c>
      <c r="K220" s="49">
        <v>35.130000000000003</v>
      </c>
      <c r="L220" s="50">
        <f t="shared" si="98"/>
        <v>7.8834161020961857E-2</v>
      </c>
      <c r="M220" s="50">
        <f t="shared" si="99"/>
        <v>5.4222924291827734</v>
      </c>
      <c r="N220" s="49">
        <f t="shared" si="94"/>
        <v>40.552292429182778</v>
      </c>
      <c r="O220" s="49">
        <f t="shared" si="95"/>
        <v>2.7558590260672347</v>
      </c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</row>
    <row r="221" spans="1:28" x14ac:dyDescent="0.3">
      <c r="A221" s="44">
        <v>18233</v>
      </c>
      <c r="B221" s="59">
        <f t="shared" si="91"/>
        <v>258.50015999999999</v>
      </c>
      <c r="C221" s="37">
        <v>8.64</v>
      </c>
      <c r="D221" s="49">
        <v>29.919</v>
      </c>
      <c r="E221" s="50">
        <f t="shared" si="96"/>
        <v>8.0906113861854687E-2</v>
      </c>
      <c r="F221" s="50">
        <f t="shared" si="97"/>
        <v>6.96609730961955</v>
      </c>
      <c r="G221" s="49">
        <f t="shared" si="92"/>
        <v>36.885097309619553</v>
      </c>
      <c r="H221" s="49"/>
      <c r="I221" s="49">
        <f t="shared" si="93"/>
        <v>319.26528000000002</v>
      </c>
      <c r="J221" s="49">
        <v>8.64</v>
      </c>
      <c r="K221" s="49">
        <v>36.951999999999998</v>
      </c>
      <c r="L221" s="50">
        <f t="shared" si="98"/>
        <v>8.2922855623301511E-2</v>
      </c>
      <c r="M221" s="50">
        <f t="shared" si="99"/>
        <v>5.7035169326262967</v>
      </c>
      <c r="N221" s="49">
        <f t="shared" si="94"/>
        <v>42.655516932626298</v>
      </c>
      <c r="O221" s="49">
        <f t="shared" si="95"/>
        <v>-5.7704196230067453</v>
      </c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</row>
    <row r="222" spans="1:28" x14ac:dyDescent="0.3">
      <c r="A222" s="44">
        <v>18264</v>
      </c>
      <c r="B222" s="59">
        <v>241.47800000000001</v>
      </c>
      <c r="C222" s="37">
        <v>8.64</v>
      </c>
      <c r="D222" s="49">
        <f>B222/C222</f>
        <v>27.948842592592591</v>
      </c>
      <c r="E222" s="50">
        <f>D222/Q$24</f>
        <v>6.5401135591768134E-2</v>
      </c>
      <c r="F222" s="50">
        <f t="shared" ref="F222:F233" si="100">E222*T$24</f>
        <v>17.792711640290037</v>
      </c>
      <c r="G222" s="49">
        <f t="shared" si="92"/>
        <v>45.741554232882628</v>
      </c>
      <c r="H222" s="49"/>
      <c r="I222" s="49">
        <v>312.63</v>
      </c>
      <c r="J222" s="49">
        <v>8.64</v>
      </c>
      <c r="K222" s="49">
        <f>I222/J222</f>
        <v>36.184027777777771</v>
      </c>
      <c r="L222" s="50">
        <f t="shared" ref="L222:L233" si="101">K222/V$24</f>
        <v>7.1040212279337198E-2</v>
      </c>
      <c r="M222" s="50">
        <f t="shared" ref="M222:M233" si="102">L222*Y$24</f>
        <v>3.34274633444545</v>
      </c>
      <c r="N222" s="49">
        <f t="shared" si="94"/>
        <v>39.526774112223222</v>
      </c>
      <c r="O222" s="49">
        <f t="shared" si="95"/>
        <v>6.2147801206594053</v>
      </c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</row>
    <row r="223" spans="1:28" x14ac:dyDescent="0.3">
      <c r="A223" s="44">
        <v>18295</v>
      </c>
      <c r="B223" s="59">
        <v>195.381</v>
      </c>
      <c r="C223" s="37">
        <v>8.64</v>
      </c>
      <c r="D223" s="49">
        <f t="shared" ref="D223:D233" si="103">B223/C223</f>
        <v>22.613541666666666</v>
      </c>
      <c r="E223" s="50">
        <f t="shared" ref="E223:E233" si="104">D223/Q$24</f>
        <v>5.2916370323819351E-2</v>
      </c>
      <c r="F223" s="50">
        <f t="shared" si="100"/>
        <v>14.396167737812586</v>
      </c>
      <c r="G223" s="49">
        <f t="shared" si="92"/>
        <v>37.009709404479253</v>
      </c>
      <c r="H223" s="49"/>
      <c r="I223" s="49">
        <v>310.46199999999999</v>
      </c>
      <c r="J223" s="49">
        <v>8.64</v>
      </c>
      <c r="K223" s="49">
        <f t="shared" ref="K223:K233" si="105">I223/J223</f>
        <v>35.933101851851845</v>
      </c>
      <c r="L223" s="50">
        <f t="shared" si="101"/>
        <v>7.0547568642381042E-2</v>
      </c>
      <c r="M223" s="50">
        <f t="shared" si="102"/>
        <v>3.3195653407689707</v>
      </c>
      <c r="N223" s="49">
        <f t="shared" si="94"/>
        <v>39.252667192620812</v>
      </c>
      <c r="O223" s="49">
        <f t="shared" si="95"/>
        <v>-2.2429577881415597</v>
      </c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</row>
    <row r="224" spans="1:28" x14ac:dyDescent="0.3">
      <c r="A224" s="44">
        <v>18323</v>
      </c>
      <c r="B224" s="59">
        <v>232.827</v>
      </c>
      <c r="C224" s="37">
        <v>8.64</v>
      </c>
      <c r="D224" s="49">
        <f t="shared" si="103"/>
        <v>26.947569444444444</v>
      </c>
      <c r="E224" s="50">
        <f t="shared" si="104"/>
        <v>6.3058126191307684E-2</v>
      </c>
      <c r="F224" s="50">
        <f t="shared" si="100"/>
        <v>17.155284013756152</v>
      </c>
      <c r="G224" s="49">
        <f t="shared" si="92"/>
        <v>44.102853458200599</v>
      </c>
      <c r="H224" s="49"/>
      <c r="I224" s="49">
        <v>313.23</v>
      </c>
      <c r="J224" s="49">
        <v>8.64</v>
      </c>
      <c r="K224" s="49">
        <f t="shared" si="105"/>
        <v>36.253472222222221</v>
      </c>
      <c r="L224" s="50">
        <f t="shared" si="101"/>
        <v>7.1176552769269721E-2</v>
      </c>
      <c r="M224" s="50">
        <f t="shared" si="102"/>
        <v>3.3491617385994572</v>
      </c>
      <c r="N224" s="49">
        <f t="shared" si="94"/>
        <v>39.602633960821677</v>
      </c>
      <c r="O224" s="49">
        <f t="shared" si="95"/>
        <v>4.5002194973789216</v>
      </c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</row>
    <row r="225" spans="1:28" x14ac:dyDescent="0.3">
      <c r="A225" s="44">
        <v>18354</v>
      </c>
      <c r="B225" s="49">
        <v>207.911</v>
      </c>
      <c r="C225" s="37">
        <v>8.64</v>
      </c>
      <c r="D225" s="49">
        <f t="shared" si="103"/>
        <v>24.063773148148147</v>
      </c>
      <c r="E225" s="50">
        <f t="shared" si="104"/>
        <v>5.6309955780734076E-2</v>
      </c>
      <c r="F225" s="50">
        <f t="shared" si="100"/>
        <v>15.319409924897265</v>
      </c>
      <c r="G225" s="49">
        <f t="shared" si="92"/>
        <v>39.383183073045416</v>
      </c>
      <c r="H225" s="49"/>
      <c r="I225" s="49">
        <v>302.38200000000001</v>
      </c>
      <c r="J225" s="49">
        <v>8.64</v>
      </c>
      <c r="K225" s="49">
        <f t="shared" si="105"/>
        <v>34.997916666666661</v>
      </c>
      <c r="L225" s="50">
        <f t="shared" si="101"/>
        <v>6.8711516711289833E-2</v>
      </c>
      <c r="M225" s="50">
        <f t="shared" si="102"/>
        <v>3.2331712314950067</v>
      </c>
      <c r="N225" s="49">
        <f t="shared" si="94"/>
        <v>38.231087898161668</v>
      </c>
      <c r="O225" s="49">
        <f t="shared" si="95"/>
        <v>1.1520951748837476</v>
      </c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</row>
    <row r="226" spans="1:28" x14ac:dyDescent="0.3">
      <c r="A226" s="44">
        <v>18384</v>
      </c>
      <c r="B226" s="49">
        <v>285.84300000000002</v>
      </c>
      <c r="C226" s="37">
        <v>8.64</v>
      </c>
      <c r="D226" s="49">
        <f t="shared" si="103"/>
        <v>33.083680555555553</v>
      </c>
      <c r="E226" s="50">
        <f t="shared" si="104"/>
        <v>7.7416811473334124E-2</v>
      </c>
      <c r="F226" s="50">
        <f t="shared" si="100"/>
        <v>21.061637388894329</v>
      </c>
      <c r="G226" s="49">
        <f t="shared" si="92"/>
        <v>54.145317944449886</v>
      </c>
      <c r="H226" s="49"/>
      <c r="I226" s="49">
        <v>314.02499999999998</v>
      </c>
      <c r="J226" s="49">
        <v>8.64</v>
      </c>
      <c r="K226" s="49">
        <f t="shared" si="105"/>
        <v>36.345486111111107</v>
      </c>
      <c r="L226" s="50">
        <f t="shared" si="101"/>
        <v>7.1357203918430298E-2</v>
      </c>
      <c r="M226" s="50">
        <f t="shared" si="102"/>
        <v>3.3576621491035166</v>
      </c>
      <c r="N226" s="49">
        <f t="shared" si="94"/>
        <v>39.703148260214626</v>
      </c>
      <c r="O226" s="49">
        <f t="shared" si="95"/>
        <v>14.44216968423526</v>
      </c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</row>
    <row r="227" spans="1:28" x14ac:dyDescent="0.3">
      <c r="A227" s="44">
        <v>18415</v>
      </c>
      <c r="B227" s="49">
        <v>226.37700000000001</v>
      </c>
      <c r="C227" s="37">
        <v>8.64</v>
      </c>
      <c r="D227" s="49">
        <f t="shared" si="103"/>
        <v>26.201041666666665</v>
      </c>
      <c r="E227" s="50">
        <f t="shared" si="104"/>
        <v>6.1311228649639692E-2</v>
      </c>
      <c r="F227" s="50">
        <f t="shared" si="100"/>
        <v>16.680031650891333</v>
      </c>
      <c r="G227" s="49">
        <f t="shared" si="92"/>
        <v>42.881073317557998</v>
      </c>
      <c r="H227" s="49"/>
      <c r="I227" s="49">
        <v>311.49299999999999</v>
      </c>
      <c r="J227" s="49">
        <v>8.64</v>
      </c>
      <c r="K227" s="49">
        <f t="shared" si="105"/>
        <v>36.052430555555553</v>
      </c>
      <c r="L227" s="50">
        <f t="shared" si="101"/>
        <v>7.0781847050915087E-2</v>
      </c>
      <c r="M227" s="50">
        <f t="shared" si="102"/>
        <v>3.3305891435736066</v>
      </c>
      <c r="N227" s="49">
        <f t="shared" si="94"/>
        <v>39.383019699129157</v>
      </c>
      <c r="O227" s="49">
        <f t="shared" si="95"/>
        <v>3.4980536184288411</v>
      </c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</row>
    <row r="228" spans="1:28" x14ac:dyDescent="0.3">
      <c r="A228" s="44">
        <v>18445</v>
      </c>
      <c r="B228" s="49">
        <v>366.92</v>
      </c>
      <c r="C228" s="37">
        <v>8.64</v>
      </c>
      <c r="D228" s="49">
        <f t="shared" si="103"/>
        <v>42.467592592592588</v>
      </c>
      <c r="E228" s="50">
        <f t="shared" si="104"/>
        <v>9.9375448990514911E-2</v>
      </c>
      <c r="F228" s="50">
        <f t="shared" si="100"/>
        <v>27.035596431373541</v>
      </c>
      <c r="G228" s="49">
        <f t="shared" si="92"/>
        <v>69.503189023966129</v>
      </c>
      <c r="H228" s="49"/>
      <c r="I228" s="49">
        <v>375.66879999999998</v>
      </c>
      <c r="J228" s="49">
        <v>8.64</v>
      </c>
      <c r="K228" s="49">
        <f t="shared" si="105"/>
        <v>43.480185185185178</v>
      </c>
      <c r="L228" s="50">
        <f t="shared" si="101"/>
        <v>8.5364780407266957E-2</v>
      </c>
      <c r="M228" s="50">
        <f t="shared" si="102"/>
        <v>4.0167786334181645</v>
      </c>
      <c r="N228" s="49">
        <f t="shared" si="94"/>
        <v>47.496963818603341</v>
      </c>
      <c r="O228" s="49">
        <f t="shared" si="95"/>
        <v>22.006225205362789</v>
      </c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</row>
    <row r="229" spans="1:28" x14ac:dyDescent="0.3">
      <c r="A229" s="44">
        <v>18476</v>
      </c>
      <c r="B229" s="49">
        <v>354.76900000000001</v>
      </c>
      <c r="C229" s="37">
        <v>8.64</v>
      </c>
      <c r="D229" s="49">
        <f t="shared" si="103"/>
        <v>41.061226851851849</v>
      </c>
      <c r="E229" s="50">
        <f t="shared" si="104"/>
        <v>9.6084510691474945E-2</v>
      </c>
      <c r="F229" s="50">
        <f t="shared" si="100"/>
        <v>26.140279925765725</v>
      </c>
      <c r="G229" s="49">
        <f t="shared" si="92"/>
        <v>67.201506777617567</v>
      </c>
      <c r="H229" s="49"/>
      <c r="I229" s="49">
        <v>346.23899999999998</v>
      </c>
      <c r="J229" s="49">
        <v>8.64</v>
      </c>
      <c r="K229" s="49">
        <f t="shared" si="105"/>
        <v>40.07395833333333</v>
      </c>
      <c r="L229" s="50">
        <f t="shared" si="101"/>
        <v>7.8677324822907055E-2</v>
      </c>
      <c r="M229" s="50">
        <f t="shared" si="102"/>
        <v>3.7021051981321631</v>
      </c>
      <c r="N229" s="49">
        <f t="shared" si="94"/>
        <v>43.776063531465496</v>
      </c>
      <c r="O229" s="49">
        <f t="shared" si="95"/>
        <v>23.425443246152071</v>
      </c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</row>
    <row r="230" spans="1:28" x14ac:dyDescent="0.3">
      <c r="A230" s="44">
        <v>18507</v>
      </c>
      <c r="B230" s="49">
        <v>380.11500000000001</v>
      </c>
      <c r="C230" s="37">
        <v>8.64</v>
      </c>
      <c r="D230" s="49">
        <f t="shared" si="103"/>
        <v>43.994791666666664</v>
      </c>
      <c r="E230" s="50">
        <f t="shared" si="104"/>
        <v>0.10294914093815975</v>
      </c>
      <c r="F230" s="50">
        <f t="shared" si="100"/>
        <v>28.007837505482268</v>
      </c>
      <c r="G230" s="49">
        <f t="shared" si="92"/>
        <v>72.002629172148929</v>
      </c>
      <c r="H230" s="49"/>
      <c r="I230" s="49">
        <v>378.66500000000002</v>
      </c>
      <c r="J230" s="49">
        <v>8.64</v>
      </c>
      <c r="K230" s="49">
        <f t="shared" si="105"/>
        <v>43.826967592592595</v>
      </c>
      <c r="L230" s="50">
        <f t="shared" si="101"/>
        <v>8.6045619367159987E-2</v>
      </c>
      <c r="M230" s="50">
        <f t="shared" si="102"/>
        <v>4.0488150232952265</v>
      </c>
      <c r="N230" s="49">
        <f t="shared" si="94"/>
        <v>47.875782615887822</v>
      </c>
      <c r="O230" s="49">
        <f t="shared" si="95"/>
        <v>24.126846556261107</v>
      </c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</row>
    <row r="231" spans="1:28" x14ac:dyDescent="0.3">
      <c r="A231" s="44">
        <v>18537</v>
      </c>
      <c r="B231" s="49">
        <v>366.05599999999998</v>
      </c>
      <c r="C231" s="37">
        <v>8.64</v>
      </c>
      <c r="D231" s="49">
        <f t="shared" si="103"/>
        <v>42.367592592592587</v>
      </c>
      <c r="E231" s="50">
        <f t="shared" si="104"/>
        <v>9.9141445970979847E-2</v>
      </c>
      <c r="F231" s="50">
        <f t="shared" si="100"/>
        <v>26.971934719510717</v>
      </c>
      <c r="G231" s="49">
        <f t="shared" si="92"/>
        <v>69.3395273121033</v>
      </c>
      <c r="H231" s="49"/>
      <c r="I231" s="49">
        <v>468.43200000000002</v>
      </c>
      <c r="J231" s="49">
        <v>8.64</v>
      </c>
      <c r="K231" s="49">
        <f t="shared" si="105"/>
        <v>54.216666666666661</v>
      </c>
      <c r="L231" s="50">
        <f t="shared" si="101"/>
        <v>0.10644374730011349</v>
      </c>
      <c r="M231" s="50">
        <f t="shared" si="102"/>
        <v>5.0086343311164985</v>
      </c>
      <c r="N231" s="49">
        <f t="shared" si="94"/>
        <v>59.225300997783158</v>
      </c>
      <c r="O231" s="49">
        <f t="shared" si="95"/>
        <v>10.114226314320142</v>
      </c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</row>
    <row r="232" spans="1:28" x14ac:dyDescent="0.3">
      <c r="A232" s="44">
        <v>18568</v>
      </c>
      <c r="B232" s="49">
        <v>416.95400000000001</v>
      </c>
      <c r="C232" s="37">
        <v>8.65</v>
      </c>
      <c r="D232" s="49">
        <f t="shared" si="103"/>
        <v>48.202774566473984</v>
      </c>
      <c r="E232" s="50">
        <f t="shared" si="104"/>
        <v>0.11279594798522795</v>
      </c>
      <c r="F232" s="50">
        <f t="shared" si="100"/>
        <v>30.686711454394437</v>
      </c>
      <c r="G232" s="49">
        <f t="shared" si="92"/>
        <v>78.889486020868418</v>
      </c>
      <c r="H232" s="49"/>
      <c r="I232" s="49">
        <v>447.976</v>
      </c>
      <c r="J232" s="49">
        <v>8.65</v>
      </c>
      <c r="K232" s="49">
        <f t="shared" si="105"/>
        <v>51.789132947976874</v>
      </c>
      <c r="L232" s="50">
        <f t="shared" si="101"/>
        <v>0.10167776293402582</v>
      </c>
      <c r="M232" s="50">
        <f t="shared" si="102"/>
        <v>4.7843743485150991</v>
      </c>
      <c r="N232" s="49">
        <f t="shared" si="94"/>
        <v>56.573507296491975</v>
      </c>
      <c r="O232" s="49">
        <f t="shared" si="95"/>
        <v>22.315978724376443</v>
      </c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</row>
    <row r="233" spans="1:28" x14ac:dyDescent="0.3">
      <c r="A233" s="44">
        <v>18598</v>
      </c>
      <c r="B233" s="49">
        <v>418.59500000000003</v>
      </c>
      <c r="C233" s="37">
        <v>8.65</v>
      </c>
      <c r="D233" s="49">
        <f t="shared" si="103"/>
        <v>48.39248554913295</v>
      </c>
      <c r="E233" s="50">
        <f t="shared" si="104"/>
        <v>0.11323987741303956</v>
      </c>
      <c r="F233" s="50">
        <f t="shared" si="100"/>
        <v>30.807484713546916</v>
      </c>
      <c r="G233" s="49">
        <f t="shared" si="92"/>
        <v>79.199970262679869</v>
      </c>
      <c r="H233" s="49"/>
      <c r="I233" s="49">
        <v>520.66399999999999</v>
      </c>
      <c r="J233" s="49">
        <v>8.65</v>
      </c>
      <c r="K233" s="49">
        <f t="shared" si="105"/>
        <v>60.192369942196528</v>
      </c>
      <c r="L233" s="50">
        <f t="shared" si="101"/>
        <v>0.11817586379690345</v>
      </c>
      <c r="M233" s="50">
        <f t="shared" si="102"/>
        <v>5.5606806744005608</v>
      </c>
      <c r="N233" s="49">
        <f t="shared" si="94"/>
        <v>65.753050616597093</v>
      </c>
      <c r="O233" s="49">
        <f t="shared" si="95"/>
        <v>13.446919646082776</v>
      </c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</row>
    <row r="234" spans="1:28" x14ac:dyDescent="0.3">
      <c r="A234" s="44">
        <v>18629</v>
      </c>
      <c r="B234" s="49">
        <f>D234*C234</f>
        <v>-153.64994999999999</v>
      </c>
      <c r="C234" s="37">
        <v>8.65</v>
      </c>
      <c r="D234" s="49">
        <v>-17.762999999999998</v>
      </c>
      <c r="E234" s="50">
        <f>D234/Q$25</f>
        <v>-3.1138138127609745E-2</v>
      </c>
      <c r="F234" s="50">
        <f t="shared" ref="F234:F245" si="106">E234*T$25</f>
        <v>-4.6595732656917788</v>
      </c>
      <c r="G234" s="49">
        <f t="shared" si="92"/>
        <v>-22.422573265691778</v>
      </c>
      <c r="H234" s="37"/>
      <c r="I234" s="49">
        <f>J234*K234</f>
        <v>506.2672</v>
      </c>
      <c r="J234" s="49">
        <v>8.65</v>
      </c>
      <c r="K234" s="37">
        <v>58.527999999999999</v>
      </c>
      <c r="L234" s="50">
        <f>K234/V$25</f>
        <v>7.6941582608215542E-2</v>
      </c>
      <c r="M234" s="50">
        <f>L234*Y$25</f>
        <v>13.489321321289745</v>
      </c>
      <c r="N234" s="49">
        <f t="shared" si="94"/>
        <v>72.017321321289742</v>
      </c>
      <c r="O234" s="49">
        <f t="shared" si="95"/>
        <v>-94.439894586981524</v>
      </c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</row>
    <row r="235" spans="1:28" x14ac:dyDescent="0.3">
      <c r="A235" s="44">
        <v>18660</v>
      </c>
      <c r="B235" s="49">
        <f t="shared" ref="B235:B269" si="107">D235*C235</f>
        <v>508.61135000000002</v>
      </c>
      <c r="C235" s="37">
        <v>8.65</v>
      </c>
      <c r="D235" s="49">
        <v>58.798999999999999</v>
      </c>
      <c r="E235" s="50">
        <f t="shared" ref="E235:E245" si="108">D235/Q$25</f>
        <v>0.10307332003407789</v>
      </c>
      <c r="F235" s="50">
        <f t="shared" si="106"/>
        <v>15.424097756539489</v>
      </c>
      <c r="G235" s="49">
        <f t="shared" si="92"/>
        <v>74.223097756539488</v>
      </c>
      <c r="H235" s="37"/>
      <c r="I235" s="49">
        <f t="shared" ref="I235:I269" si="109">J235*K235</f>
        <v>418.46970000000005</v>
      </c>
      <c r="J235" s="49">
        <v>8.65</v>
      </c>
      <c r="K235" s="37">
        <v>48.378</v>
      </c>
      <c r="L235" s="50">
        <f>K235/V$25</f>
        <v>6.3598275755540112E-2</v>
      </c>
      <c r="M235" s="50">
        <f t="shared" ref="M235:M244" si="110">L235*Y$25</f>
        <v>11.149986107185542</v>
      </c>
      <c r="N235" s="49">
        <f t="shared" si="94"/>
        <v>59.527986107185541</v>
      </c>
      <c r="O235" s="49">
        <f t="shared" si="95"/>
        <v>14.695111649353947</v>
      </c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</row>
    <row r="236" spans="1:28" x14ac:dyDescent="0.3">
      <c r="A236" s="44">
        <v>18688</v>
      </c>
      <c r="B236" s="49">
        <f t="shared" si="107"/>
        <v>178.15539999999999</v>
      </c>
      <c r="C236" s="37">
        <v>8.65</v>
      </c>
      <c r="D236" s="49">
        <v>20.595999999999997</v>
      </c>
      <c r="E236" s="50">
        <f t="shared" si="108"/>
        <v>3.6104323192943211E-2</v>
      </c>
      <c r="F236" s="50">
        <f t="shared" si="106"/>
        <v>5.4027231312384094</v>
      </c>
      <c r="G236" s="49">
        <f t="shared" si="92"/>
        <v>25.998723131238407</v>
      </c>
      <c r="H236" s="37"/>
      <c r="I236" s="49">
        <f t="shared" si="109"/>
        <v>504.71019999999999</v>
      </c>
      <c r="J236" s="49">
        <v>8.65</v>
      </c>
      <c r="K236" s="37">
        <v>58.347999999999999</v>
      </c>
      <c r="L236" s="50">
        <f t="shared" ref="L236:L245" si="111">K236/V$25</f>
        <v>7.6704952535951346E-2</v>
      </c>
      <c r="M236" s="50">
        <f t="shared" si="110"/>
        <v>13.44783557365046</v>
      </c>
      <c r="N236" s="49">
        <f t="shared" si="94"/>
        <v>71.795835573650464</v>
      </c>
      <c r="O236" s="49">
        <f t="shared" si="95"/>
        <v>-45.797112442412057</v>
      </c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</row>
    <row r="237" spans="1:28" x14ac:dyDescent="0.3">
      <c r="A237" s="44">
        <v>18719</v>
      </c>
      <c r="B237" s="49">
        <f t="shared" si="107"/>
        <v>497.71235000000001</v>
      </c>
      <c r="C237" s="37">
        <v>8.65</v>
      </c>
      <c r="D237" s="49">
        <v>57.539000000000001</v>
      </c>
      <c r="E237" s="50">
        <f t="shared" si="108"/>
        <v>0.10086456846954553</v>
      </c>
      <c r="F237" s="50">
        <f t="shared" si="106"/>
        <v>15.093575754919737</v>
      </c>
      <c r="G237" s="49">
        <f t="shared" si="92"/>
        <v>72.632575754919742</v>
      </c>
      <c r="H237" s="37"/>
      <c r="I237" s="49">
        <f t="shared" si="109"/>
        <v>631.03480000000002</v>
      </c>
      <c r="J237" s="49">
        <v>8.65</v>
      </c>
      <c r="K237" s="37">
        <v>72.951999999999998</v>
      </c>
      <c r="L237" s="50">
        <f t="shared" si="111"/>
        <v>9.5903539065653021E-2</v>
      </c>
      <c r="M237" s="50">
        <f t="shared" si="110"/>
        <v>16.81371256545123</v>
      </c>
      <c r="N237" s="49">
        <f t="shared" si="94"/>
        <v>89.765712565451224</v>
      </c>
      <c r="O237" s="49">
        <f t="shared" si="95"/>
        <v>-17.133136810531482</v>
      </c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</row>
    <row r="238" spans="1:28" x14ac:dyDescent="0.3">
      <c r="A238" s="44">
        <v>18749</v>
      </c>
      <c r="B238" s="49">
        <f t="shared" si="107"/>
        <v>491.34595000000002</v>
      </c>
      <c r="C238" s="37">
        <v>8.65</v>
      </c>
      <c r="D238" s="49">
        <v>56.802999999999997</v>
      </c>
      <c r="E238" s="50">
        <f t="shared" si="108"/>
        <v>9.9574377079469478E-2</v>
      </c>
      <c r="F238" s="50">
        <f t="shared" si="106"/>
        <v>14.900508934925977</v>
      </c>
      <c r="G238" s="49">
        <f t="shared" si="92"/>
        <v>71.703508934925978</v>
      </c>
      <c r="H238" s="37"/>
      <c r="I238" s="49">
        <f t="shared" si="109"/>
        <v>599.91210000000001</v>
      </c>
      <c r="J238" s="49">
        <v>8.65</v>
      </c>
      <c r="K238" s="37">
        <v>69.353999999999999</v>
      </c>
      <c r="L238" s="50">
        <f t="shared" si="111"/>
        <v>9.1173566843394283E-2</v>
      </c>
      <c r="M238" s="50">
        <f t="shared" si="110"/>
        <v>15.984458565417048</v>
      </c>
      <c r="N238" s="49">
        <f t="shared" si="94"/>
        <v>85.338458565417042</v>
      </c>
      <c r="O238" s="49">
        <f t="shared" si="95"/>
        <v>-13.634949630491064</v>
      </c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</row>
    <row r="239" spans="1:28" x14ac:dyDescent="0.3">
      <c r="A239" s="44">
        <v>18780</v>
      </c>
      <c r="B239" s="49">
        <f t="shared" si="107"/>
        <v>608.3891000000001</v>
      </c>
      <c r="C239" s="37">
        <v>8.65</v>
      </c>
      <c r="D239" s="49">
        <v>70.334000000000003</v>
      </c>
      <c r="E239" s="50">
        <f t="shared" si="108"/>
        <v>0.12329391471414199</v>
      </c>
      <c r="F239" s="50">
        <f t="shared" si="106"/>
        <v>18.44994798565364</v>
      </c>
      <c r="G239" s="49">
        <f t="shared" si="92"/>
        <v>88.78394798565364</v>
      </c>
      <c r="H239" s="37"/>
      <c r="I239" s="49">
        <f t="shared" si="109"/>
        <v>585.39740000000006</v>
      </c>
      <c r="J239" s="49">
        <v>8.65</v>
      </c>
      <c r="K239" s="37">
        <v>67.676000000000002</v>
      </c>
      <c r="L239" s="50">
        <f t="shared" si="111"/>
        <v>8.8967648725286952E-2</v>
      </c>
      <c r="M239" s="50">
        <f t="shared" si="110"/>
        <v>15.597719206868589</v>
      </c>
      <c r="N239" s="49">
        <f t="shared" si="94"/>
        <v>83.273719206868591</v>
      </c>
      <c r="O239" s="49">
        <f t="shared" si="95"/>
        <v>5.5102287787850486</v>
      </c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</row>
    <row r="240" spans="1:28" x14ac:dyDescent="0.3">
      <c r="A240" s="44">
        <v>18810</v>
      </c>
      <c r="B240" s="49">
        <f t="shared" si="107"/>
        <v>509.33795000000003</v>
      </c>
      <c r="C240" s="37">
        <v>8.65</v>
      </c>
      <c r="D240" s="49">
        <v>58.883000000000003</v>
      </c>
      <c r="E240" s="50">
        <f t="shared" si="108"/>
        <v>0.10322057013838006</v>
      </c>
      <c r="F240" s="50">
        <f t="shared" si="106"/>
        <v>15.446132556647473</v>
      </c>
      <c r="G240" s="49">
        <f t="shared" si="92"/>
        <v>74.32913255664748</v>
      </c>
      <c r="H240" s="37"/>
      <c r="I240" s="49">
        <f t="shared" si="109"/>
        <v>582.50829999999996</v>
      </c>
      <c r="J240" s="49">
        <v>8.65</v>
      </c>
      <c r="K240" s="37">
        <v>67.341999999999999</v>
      </c>
      <c r="L240" s="50">
        <f t="shared" si="111"/>
        <v>8.8528568480085612E-2</v>
      </c>
      <c r="M240" s="50">
        <f t="shared" si="110"/>
        <v>15.520740097360136</v>
      </c>
      <c r="N240" s="49">
        <f t="shared" si="94"/>
        <v>82.862740097360131</v>
      </c>
      <c r="O240" s="49">
        <f t="shared" si="95"/>
        <v>-8.5336075407126515</v>
      </c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</row>
    <row r="241" spans="1:28" x14ac:dyDescent="0.3">
      <c r="A241" s="44">
        <v>18841</v>
      </c>
      <c r="B241" s="49">
        <f t="shared" si="107"/>
        <v>518.84429999999998</v>
      </c>
      <c r="C241" s="37">
        <v>8.65</v>
      </c>
      <c r="D241" s="49">
        <v>59.981999999999999</v>
      </c>
      <c r="E241" s="50">
        <f t="shared" si="108"/>
        <v>0.10514709233633326</v>
      </c>
      <c r="F241" s="50">
        <f t="shared" si="106"/>
        <v>15.734421191393588</v>
      </c>
      <c r="G241" s="49">
        <f t="shared" si="92"/>
        <v>75.716421191393593</v>
      </c>
      <c r="H241" s="37"/>
      <c r="I241" s="49">
        <f t="shared" si="109"/>
        <v>580.16414999999995</v>
      </c>
      <c r="J241" s="49">
        <v>8.65</v>
      </c>
      <c r="K241" s="37">
        <v>67.070999999999998</v>
      </c>
      <c r="L241" s="50">
        <f t="shared" si="111"/>
        <v>8.8172308760176746E-2</v>
      </c>
      <c r="M241" s="50">
        <f t="shared" si="110"/>
        <v>15.458280999525433</v>
      </c>
      <c r="N241" s="49">
        <f t="shared" si="94"/>
        <v>82.529280999525426</v>
      </c>
      <c r="O241" s="49">
        <f t="shared" si="95"/>
        <v>-6.812859808131833</v>
      </c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</row>
    <row r="242" spans="1:28" x14ac:dyDescent="0.3">
      <c r="A242" s="44">
        <v>18872</v>
      </c>
      <c r="B242" s="49">
        <f t="shared" si="107"/>
        <v>455.26680000000005</v>
      </c>
      <c r="C242" s="37">
        <v>8.65</v>
      </c>
      <c r="D242" s="49">
        <v>52.632000000000005</v>
      </c>
      <c r="E242" s="50">
        <f t="shared" si="108"/>
        <v>9.2262708209894517E-2</v>
      </c>
      <c r="F242" s="50">
        <f t="shared" si="106"/>
        <v>13.806376181945041</v>
      </c>
      <c r="G242" s="49">
        <f t="shared" si="92"/>
        <v>66.438376181945046</v>
      </c>
      <c r="H242" s="37"/>
      <c r="I242" s="49">
        <f t="shared" si="109"/>
        <v>577.03285000000005</v>
      </c>
      <c r="J242" s="49">
        <v>8.65</v>
      </c>
      <c r="K242" s="37">
        <v>66.709000000000003</v>
      </c>
      <c r="L242" s="50">
        <f t="shared" si="111"/>
        <v>8.7696419392623196E-2</v>
      </c>
      <c r="M242" s="50">
        <f t="shared" si="110"/>
        <v>15.374848551495312</v>
      </c>
      <c r="N242" s="49">
        <f t="shared" si="94"/>
        <v>82.083848551495322</v>
      </c>
      <c r="O242" s="49">
        <f t="shared" si="95"/>
        <v>-15.645472369550276</v>
      </c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</row>
    <row r="243" spans="1:28" x14ac:dyDescent="0.3">
      <c r="A243" s="44">
        <v>18902</v>
      </c>
      <c r="B243" s="49">
        <f t="shared" si="107"/>
        <v>419.01464999999996</v>
      </c>
      <c r="C243" s="37">
        <v>8.65</v>
      </c>
      <c r="D243" s="49">
        <v>48.440999999999995</v>
      </c>
      <c r="E243" s="50">
        <f t="shared" si="108"/>
        <v>8.4915979791676158E-2</v>
      </c>
      <c r="F243" s="50">
        <f t="shared" si="106"/>
        <v>12.706997047986007</v>
      </c>
      <c r="G243" s="49">
        <f t="shared" si="92"/>
        <v>61.147997047986003</v>
      </c>
      <c r="H243" s="37"/>
      <c r="I243" s="49">
        <f t="shared" si="109"/>
        <v>514.2079</v>
      </c>
      <c r="J243" s="49">
        <v>8.65</v>
      </c>
      <c r="K243" s="37">
        <v>59.445999999999998</v>
      </c>
      <c r="L243" s="50">
        <f t="shared" si="111"/>
        <v>7.814839597676293E-2</v>
      </c>
      <c r="M243" s="50">
        <f t="shared" si="110"/>
        <v>13.700898634250105</v>
      </c>
      <c r="N243" s="49">
        <f t="shared" si="94"/>
        <v>73.146898634250107</v>
      </c>
      <c r="O243" s="49">
        <f t="shared" si="95"/>
        <v>-11.998901586264104</v>
      </c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</row>
    <row r="244" spans="1:28" x14ac:dyDescent="0.3">
      <c r="A244" s="44">
        <v>18933</v>
      </c>
      <c r="B244" s="49">
        <f t="shared" si="107"/>
        <v>493.97555</v>
      </c>
      <c r="C244" s="37">
        <v>8.65</v>
      </c>
      <c r="D244" s="49">
        <v>57.106999999999999</v>
      </c>
      <c r="E244" s="50">
        <f t="shared" si="108"/>
        <v>0.10010728221884872</v>
      </c>
      <c r="F244" s="50">
        <f t="shared" si="106"/>
        <v>14.980253925792965</v>
      </c>
      <c r="G244" s="49">
        <f t="shared" si="92"/>
        <v>72.087253925792965</v>
      </c>
      <c r="H244" s="37"/>
      <c r="I244" s="49">
        <f t="shared" si="109"/>
        <v>502.9975</v>
      </c>
      <c r="J244" s="49">
        <v>8.65</v>
      </c>
      <c r="K244" s="37">
        <v>58.15</v>
      </c>
      <c r="L244" s="50">
        <f t="shared" si="111"/>
        <v>7.6444659456460728E-2</v>
      </c>
      <c r="M244" s="50">
        <f t="shared" si="110"/>
        <v>13.402201251247243</v>
      </c>
      <c r="N244" s="49">
        <f t="shared" si="94"/>
        <v>71.55220125124724</v>
      </c>
      <c r="O244" s="49">
        <f t="shared" si="95"/>
        <v>0.53505267454572447</v>
      </c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</row>
    <row r="245" spans="1:28" x14ac:dyDescent="0.3">
      <c r="A245" s="44">
        <v>18963</v>
      </c>
      <c r="B245" s="49">
        <f t="shared" si="107"/>
        <v>407.45825000000008</v>
      </c>
      <c r="C245" s="37">
        <v>8.65</v>
      </c>
      <c r="D245" s="49">
        <v>47.105000000000004</v>
      </c>
      <c r="E245" s="50">
        <f t="shared" si="108"/>
        <v>8.2574001942299011E-2</v>
      </c>
      <c r="F245" s="50">
        <f t="shared" si="106"/>
        <v>12.356538798649513</v>
      </c>
      <c r="G245" s="49">
        <f t="shared" si="92"/>
        <v>59.461538798649514</v>
      </c>
      <c r="H245" s="37"/>
      <c r="I245" s="49">
        <f t="shared" si="109"/>
        <v>577.18855000000008</v>
      </c>
      <c r="J245" s="49">
        <v>8.65</v>
      </c>
      <c r="K245" s="37">
        <v>66.727000000000004</v>
      </c>
      <c r="L245" s="50">
        <f t="shared" si="111"/>
        <v>8.7720082399849617E-2</v>
      </c>
      <c r="M245" s="50">
        <f>L245*Y$25</f>
        <v>15.378997126259241</v>
      </c>
      <c r="N245" s="49">
        <f t="shared" si="94"/>
        <v>82.10599712625924</v>
      </c>
      <c r="O245" s="49">
        <f t="shared" si="95"/>
        <v>-22.644458327609726</v>
      </c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</row>
    <row r="246" spans="1:28" x14ac:dyDescent="0.3">
      <c r="A246" s="44">
        <v>18994</v>
      </c>
      <c r="B246" s="49">
        <f t="shared" si="107"/>
        <v>395.92780000000005</v>
      </c>
      <c r="C246" s="37">
        <v>8.65</v>
      </c>
      <c r="D246" s="49">
        <v>45.772000000000006</v>
      </c>
      <c r="E246" s="50">
        <f>D246/Q$26</f>
        <v>7.0416294883234379E-2</v>
      </c>
      <c r="F246" s="50">
        <f t="shared" ref="F246:F257" si="112">E246*T$26</f>
        <v>5.5896454878311523</v>
      </c>
      <c r="G246" s="49">
        <f t="shared" si="92"/>
        <v>51.361645487831154</v>
      </c>
      <c r="H246" s="37"/>
      <c r="I246" s="49">
        <f t="shared" si="109"/>
        <v>594.45394999999996</v>
      </c>
      <c r="J246" s="49">
        <v>8.65</v>
      </c>
      <c r="K246" s="37">
        <v>68.722999999999999</v>
      </c>
      <c r="L246" s="50">
        <f>K246/V$26</f>
        <v>9.2782280330124173E-2</v>
      </c>
      <c r="M246" s="50">
        <f>L246*Y$26</f>
        <v>19.021202508198439</v>
      </c>
      <c r="N246" s="49">
        <f t="shared" si="94"/>
        <v>87.744202508198441</v>
      </c>
      <c r="O246" s="49">
        <f t="shared" si="95"/>
        <v>-36.382557020367287</v>
      </c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</row>
    <row r="247" spans="1:28" x14ac:dyDescent="0.3">
      <c r="A247" s="44">
        <v>19025</v>
      </c>
      <c r="B247" s="49">
        <f t="shared" si="107"/>
        <v>409.34395000000001</v>
      </c>
      <c r="C247" s="37">
        <v>8.65</v>
      </c>
      <c r="D247" s="49">
        <v>47.323</v>
      </c>
      <c r="E247" s="50">
        <f t="shared" ref="E247:E257" si="113">D247/Q$26</f>
        <v>7.2802375311528889E-2</v>
      </c>
      <c r="F247" s="50">
        <f t="shared" si="112"/>
        <v>5.7790525522291709</v>
      </c>
      <c r="G247" s="49">
        <f t="shared" si="92"/>
        <v>53.102052552229168</v>
      </c>
      <c r="H247" s="37"/>
      <c r="I247" s="49">
        <f t="shared" si="109"/>
        <v>519.14705000000004</v>
      </c>
      <c r="J247" s="49">
        <v>8.65</v>
      </c>
      <c r="K247" s="37">
        <v>60.017000000000003</v>
      </c>
      <c r="L247" s="50">
        <f t="shared" ref="L247:L257" si="114">K247/V$26</f>
        <v>8.1028391056459453E-2</v>
      </c>
      <c r="M247" s="50">
        <f t="shared" ref="M247:M257" si="115">L247*Y$26</f>
        <v>16.611549422093706</v>
      </c>
      <c r="N247" s="49">
        <f t="shared" si="94"/>
        <v>76.628549422093712</v>
      </c>
      <c r="O247" s="49">
        <f t="shared" si="95"/>
        <v>-23.526496869864545</v>
      </c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</row>
    <row r="248" spans="1:28" x14ac:dyDescent="0.3">
      <c r="A248" s="44">
        <v>19054</v>
      </c>
      <c r="B248" s="49">
        <f t="shared" si="107"/>
        <v>602.9828500000001</v>
      </c>
      <c r="C248" s="37">
        <v>8.65</v>
      </c>
      <c r="D248" s="49">
        <v>69.709000000000003</v>
      </c>
      <c r="E248" s="50">
        <f t="shared" si="113"/>
        <v>0.10724131565182612</v>
      </c>
      <c r="F248" s="50">
        <f t="shared" si="112"/>
        <v>8.5128156364419691</v>
      </c>
      <c r="G248" s="49">
        <f t="shared" si="92"/>
        <v>78.221815636441974</v>
      </c>
      <c r="H248" s="37"/>
      <c r="I248" s="49">
        <f t="shared" si="109"/>
        <v>572.62135000000001</v>
      </c>
      <c r="J248" s="49">
        <v>8.65</v>
      </c>
      <c r="K248" s="37">
        <v>66.198999999999998</v>
      </c>
      <c r="L248" s="50">
        <f t="shared" si="114"/>
        <v>8.9374651507848762E-2</v>
      </c>
      <c r="M248" s="50">
        <f t="shared" si="115"/>
        <v>18.322607930972577</v>
      </c>
      <c r="N248" s="49">
        <f t="shared" si="94"/>
        <v>84.521607930972579</v>
      </c>
      <c r="O248" s="49">
        <f t="shared" si="95"/>
        <v>-6.2997922945306044</v>
      </c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</row>
    <row r="249" spans="1:28" x14ac:dyDescent="0.3">
      <c r="A249" s="44">
        <v>19085</v>
      </c>
      <c r="B249" s="49">
        <f t="shared" si="107"/>
        <v>383.00470000000001</v>
      </c>
      <c r="C249" s="37">
        <v>8.65</v>
      </c>
      <c r="D249" s="49">
        <v>44.277999999999999</v>
      </c>
      <c r="E249" s="50">
        <f t="shared" si="113"/>
        <v>6.8117904064490337E-2</v>
      </c>
      <c r="F249" s="50">
        <f t="shared" si="112"/>
        <v>5.4071992246392506</v>
      </c>
      <c r="G249" s="49">
        <f t="shared" si="92"/>
        <v>49.685199224639248</v>
      </c>
      <c r="H249" s="37"/>
      <c r="I249" s="49">
        <f t="shared" si="109"/>
        <v>472.06510000000003</v>
      </c>
      <c r="J249" s="49">
        <v>8.65</v>
      </c>
      <c r="K249" s="37">
        <v>54.573999999999998</v>
      </c>
      <c r="L249" s="50">
        <f t="shared" si="114"/>
        <v>7.3679847601766463E-2</v>
      </c>
      <c r="M249" s="50">
        <f t="shared" si="115"/>
        <v>15.10503187699055</v>
      </c>
      <c r="N249" s="49">
        <f t="shared" si="94"/>
        <v>69.67903187699055</v>
      </c>
      <c r="O249" s="49">
        <f t="shared" si="95"/>
        <v>-19.993832652351301</v>
      </c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</row>
    <row r="250" spans="1:28" x14ac:dyDescent="0.3">
      <c r="A250" s="44">
        <v>19115</v>
      </c>
      <c r="B250" s="49">
        <f t="shared" si="107"/>
        <v>1040.3787500000001</v>
      </c>
      <c r="C250" s="37">
        <v>8.65</v>
      </c>
      <c r="D250" s="49">
        <v>120.27500000000001</v>
      </c>
      <c r="E250" s="50">
        <f t="shared" si="113"/>
        <v>0.18503276822251627</v>
      </c>
      <c r="F250" s="50">
        <f t="shared" si="112"/>
        <v>14.687901141503362</v>
      </c>
      <c r="G250" s="49">
        <f t="shared" si="92"/>
        <v>134.96290114150338</v>
      </c>
      <c r="H250" s="37"/>
      <c r="I250" s="49">
        <f t="shared" si="109"/>
        <v>642.31439999999998</v>
      </c>
      <c r="J250" s="49">
        <v>8.65</v>
      </c>
      <c r="K250" s="37">
        <v>74.256</v>
      </c>
      <c r="L250" s="50">
        <f t="shared" si="114"/>
        <v>0.10025233194409006</v>
      </c>
      <c r="M250" s="50">
        <f t="shared" si="115"/>
        <v>20.552630319525971</v>
      </c>
      <c r="N250" s="49">
        <f t="shared" si="94"/>
        <v>94.808630319525975</v>
      </c>
      <c r="O250" s="49">
        <f t="shared" si="95"/>
        <v>40.154270821977406</v>
      </c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</row>
    <row r="251" spans="1:28" x14ac:dyDescent="0.3">
      <c r="A251" s="44">
        <v>19146</v>
      </c>
      <c r="B251" s="49">
        <f t="shared" si="107"/>
        <v>744.69580000000008</v>
      </c>
      <c r="C251" s="37">
        <v>8.65</v>
      </c>
      <c r="D251" s="49">
        <v>86.091999999999999</v>
      </c>
      <c r="E251" s="50">
        <f t="shared" si="113"/>
        <v>0.13244515553367592</v>
      </c>
      <c r="F251" s="50">
        <f t="shared" si="112"/>
        <v>10.513496446263209</v>
      </c>
      <c r="G251" s="49">
        <f t="shared" si="92"/>
        <v>96.605496446263203</v>
      </c>
      <c r="H251" s="37"/>
      <c r="I251" s="49">
        <f t="shared" si="109"/>
        <v>550.20055000000002</v>
      </c>
      <c r="J251" s="49">
        <v>8.65</v>
      </c>
      <c r="K251" s="37">
        <v>63.606999999999999</v>
      </c>
      <c r="L251" s="50">
        <f t="shared" si="114"/>
        <v>8.5875216520789374E-2</v>
      </c>
      <c r="M251" s="50">
        <f t="shared" si="115"/>
        <v>17.605192263710521</v>
      </c>
      <c r="N251" s="49">
        <f t="shared" si="94"/>
        <v>81.21219226371052</v>
      </c>
      <c r="O251" s="49">
        <f t="shared" si="95"/>
        <v>15.393304182552683</v>
      </c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</row>
    <row r="252" spans="1:28" x14ac:dyDescent="0.3">
      <c r="A252" s="44">
        <v>19176</v>
      </c>
      <c r="B252" s="49">
        <f t="shared" si="107"/>
        <v>403.63495</v>
      </c>
      <c r="C252" s="37">
        <v>8.65</v>
      </c>
      <c r="D252" s="49">
        <v>46.662999999999997</v>
      </c>
      <c r="E252" s="50">
        <f t="shared" si="113"/>
        <v>7.1787021937786535E-2</v>
      </c>
      <c r="F252" s="50">
        <f t="shared" si="112"/>
        <v>5.6984538014215032</v>
      </c>
      <c r="G252" s="49">
        <f t="shared" si="92"/>
        <v>52.361453801421497</v>
      </c>
      <c r="H252" s="37"/>
      <c r="I252" s="49">
        <f t="shared" si="109"/>
        <v>568.97104999999999</v>
      </c>
      <c r="J252" s="49">
        <v>8.65</v>
      </c>
      <c r="K252" s="37">
        <v>65.777000000000001</v>
      </c>
      <c r="L252" s="50">
        <f t="shared" si="114"/>
        <v>8.8804913249924747E-2</v>
      </c>
      <c r="M252" s="50">
        <f t="shared" si="115"/>
        <v>18.205806460453832</v>
      </c>
      <c r="N252" s="49">
        <f t="shared" si="94"/>
        <v>83.98280646045383</v>
      </c>
      <c r="O252" s="49">
        <f t="shared" si="95"/>
        <v>-31.621352659032333</v>
      </c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</row>
    <row r="253" spans="1:28" x14ac:dyDescent="0.3">
      <c r="A253" s="44">
        <v>19207</v>
      </c>
      <c r="B253" s="49">
        <f t="shared" si="107"/>
        <v>504.99565000000001</v>
      </c>
      <c r="C253" s="37">
        <v>8.65</v>
      </c>
      <c r="D253" s="49">
        <v>58.381</v>
      </c>
      <c r="E253" s="50">
        <f t="shared" si="113"/>
        <v>8.9814159564321122E-2</v>
      </c>
      <c r="F253" s="50">
        <f t="shared" si="112"/>
        <v>7.1294479862158209</v>
      </c>
      <c r="G253" s="49">
        <f t="shared" si="92"/>
        <v>65.510447986215823</v>
      </c>
      <c r="H253" s="37"/>
      <c r="I253" s="49">
        <f t="shared" si="109"/>
        <v>492.33205000000004</v>
      </c>
      <c r="J253" s="49">
        <v>8.65</v>
      </c>
      <c r="K253" s="37">
        <v>56.917000000000002</v>
      </c>
      <c r="L253" s="50">
        <f t="shared" si="114"/>
        <v>7.6843110014837512E-2</v>
      </c>
      <c r="M253" s="50">
        <f t="shared" si="115"/>
        <v>15.753529141031834</v>
      </c>
      <c r="N253" s="49">
        <f t="shared" si="94"/>
        <v>72.670529141031835</v>
      </c>
      <c r="O253" s="49">
        <f t="shared" si="95"/>
        <v>-7.1600811548160124</v>
      </c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</row>
    <row r="254" spans="1:28" x14ac:dyDescent="0.3">
      <c r="A254" s="44">
        <v>19238</v>
      </c>
      <c r="B254" s="49">
        <f t="shared" si="107"/>
        <v>241.91454999999999</v>
      </c>
      <c r="C254" s="37">
        <v>8.65</v>
      </c>
      <c r="D254" s="49">
        <v>27.966999999999999</v>
      </c>
      <c r="E254" s="50">
        <f t="shared" si="113"/>
        <v>4.3024830005230615E-2</v>
      </c>
      <c r="F254" s="50">
        <f t="shared" si="112"/>
        <v>3.415311005815211</v>
      </c>
      <c r="G254" s="49">
        <f t="shared" si="92"/>
        <v>31.382311005815211</v>
      </c>
      <c r="H254" s="37"/>
      <c r="I254" s="49">
        <f t="shared" si="109"/>
        <v>467.08269999999999</v>
      </c>
      <c r="J254" s="49">
        <v>8.65</v>
      </c>
      <c r="K254" s="37">
        <v>53.997999999999998</v>
      </c>
      <c r="L254" s="50">
        <f t="shared" si="114"/>
        <v>7.2902195382419932E-2</v>
      </c>
      <c r="M254" s="50">
        <f t="shared" si="115"/>
        <v>14.945606173154538</v>
      </c>
      <c r="N254" s="49">
        <f t="shared" si="94"/>
        <v>68.943606173154535</v>
      </c>
      <c r="O254" s="49">
        <f t="shared" si="95"/>
        <v>-37.561295167339324</v>
      </c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</row>
    <row r="255" spans="1:28" x14ac:dyDescent="0.3">
      <c r="A255" s="44">
        <v>19268</v>
      </c>
      <c r="B255" s="49">
        <f t="shared" si="107"/>
        <v>239.19845000000004</v>
      </c>
      <c r="C255" s="37">
        <v>8.65</v>
      </c>
      <c r="D255" s="49">
        <v>27.653000000000002</v>
      </c>
      <c r="E255" s="50">
        <f t="shared" si="113"/>
        <v>4.2541767945601688E-2</v>
      </c>
      <c r="F255" s="50">
        <f t="shared" si="112"/>
        <v>3.3769655395218665</v>
      </c>
      <c r="G255" s="49">
        <f t="shared" si="92"/>
        <v>31.029965539521868</v>
      </c>
      <c r="H255" s="37"/>
      <c r="I255" s="49">
        <f t="shared" si="109"/>
        <v>490.28200000000004</v>
      </c>
      <c r="J255" s="49">
        <v>8.65</v>
      </c>
      <c r="K255" s="37">
        <v>56.68</v>
      </c>
      <c r="L255" s="50">
        <f t="shared" si="114"/>
        <v>7.6523138528752213E-2</v>
      </c>
      <c r="M255" s="50">
        <f t="shared" si="115"/>
        <v>15.687932106640972</v>
      </c>
      <c r="N255" s="49">
        <f t="shared" si="94"/>
        <v>72.367932106640978</v>
      </c>
      <c r="O255" s="49">
        <f t="shared" si="95"/>
        <v>-41.337966567119111</v>
      </c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</row>
    <row r="256" spans="1:28" x14ac:dyDescent="0.3">
      <c r="A256" s="44">
        <v>19299</v>
      </c>
      <c r="B256" s="49">
        <f t="shared" si="107"/>
        <v>441.12405000000001</v>
      </c>
      <c r="C256" s="37">
        <v>8.65</v>
      </c>
      <c r="D256" s="49">
        <v>50.997</v>
      </c>
      <c r="E256" s="50">
        <f t="shared" si="113"/>
        <v>7.8454509092027946E-2</v>
      </c>
      <c r="F256" s="50">
        <f t="shared" si="112"/>
        <v>6.2277189317251871</v>
      </c>
      <c r="G256" s="49">
        <f t="shared" si="92"/>
        <v>57.224718931725185</v>
      </c>
      <c r="H256" s="37"/>
      <c r="I256" s="49">
        <f t="shared" si="109"/>
        <v>458.36350000000004</v>
      </c>
      <c r="J256" s="49">
        <v>8.65</v>
      </c>
      <c r="K256" s="37">
        <v>52.99</v>
      </c>
      <c r="L256" s="50">
        <f t="shared" si="114"/>
        <v>7.154130399856351E-2</v>
      </c>
      <c r="M256" s="50">
        <f t="shared" si="115"/>
        <v>14.666611191441516</v>
      </c>
      <c r="N256" s="49">
        <f t="shared" si="94"/>
        <v>67.656611191441513</v>
      </c>
      <c r="O256" s="49">
        <f t="shared" si="95"/>
        <v>-10.431892259716328</v>
      </c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</row>
    <row r="257" spans="1:28" x14ac:dyDescent="0.3">
      <c r="A257" s="44">
        <v>19329</v>
      </c>
      <c r="B257" s="49">
        <f t="shared" si="107"/>
        <v>215.47150000000005</v>
      </c>
      <c r="C257" s="37">
        <v>8.65</v>
      </c>
      <c r="D257" s="49">
        <v>24.910000000000004</v>
      </c>
      <c r="E257" s="50">
        <f t="shared" si="113"/>
        <v>3.8321897787760392E-2</v>
      </c>
      <c r="F257" s="50">
        <f t="shared" si="112"/>
        <v>3.0419922463924243</v>
      </c>
      <c r="G257" s="49">
        <f t="shared" si="92"/>
        <v>27.951992246392429</v>
      </c>
      <c r="H257" s="37"/>
      <c r="I257" s="49">
        <f t="shared" si="109"/>
        <v>579.14345000000003</v>
      </c>
      <c r="J257" s="49">
        <v>8.65</v>
      </c>
      <c r="K257" s="37">
        <v>66.953000000000003</v>
      </c>
      <c r="L257" s="50">
        <f t="shared" si="114"/>
        <v>9.0392619864423915E-2</v>
      </c>
      <c r="M257" s="50">
        <f t="shared" si="115"/>
        <v>18.531300605785695</v>
      </c>
      <c r="N257" s="49">
        <f t="shared" si="94"/>
        <v>85.484300605785705</v>
      </c>
      <c r="O257" s="49">
        <f t="shared" si="95"/>
        <v>-57.532308359393276</v>
      </c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</row>
    <row r="258" spans="1:28" x14ac:dyDescent="0.3">
      <c r="A258" s="44">
        <v>19360</v>
      </c>
      <c r="B258" s="49">
        <f t="shared" si="107"/>
        <v>393.29820000000001</v>
      </c>
      <c r="C258" s="37">
        <v>8.65</v>
      </c>
      <c r="D258" s="49">
        <v>45.467999999999996</v>
      </c>
      <c r="E258" s="50">
        <f>D258/Q$27</f>
        <v>8.4452732622068996E-2</v>
      </c>
      <c r="F258" s="50">
        <f t="shared" ref="F258:F269" si="116">E258*T$27</f>
        <v>8.4212886861422334</v>
      </c>
      <c r="G258" s="49">
        <f t="shared" si="92"/>
        <v>53.88928868614223</v>
      </c>
      <c r="H258" s="37"/>
      <c r="I258" s="49">
        <f t="shared" si="109"/>
        <v>464.01195000000001</v>
      </c>
      <c r="J258" s="49">
        <v>8.65</v>
      </c>
      <c r="K258" s="37">
        <v>53.643000000000001</v>
      </c>
      <c r="L258" s="50">
        <f>K258/V$27</f>
        <v>7.2755606913837451E-2</v>
      </c>
      <c r="M258" s="50">
        <f>L258*Y$27</f>
        <v>7.1661362585853325</v>
      </c>
      <c r="N258" s="49">
        <f t="shared" si="94"/>
        <v>60.809136258585333</v>
      </c>
      <c r="O258" s="49">
        <f t="shared" si="95"/>
        <v>-6.9198475724431034</v>
      </c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</row>
    <row r="259" spans="1:28" x14ac:dyDescent="0.3">
      <c r="A259" s="44">
        <v>19391</v>
      </c>
      <c r="B259" s="49">
        <f t="shared" si="107"/>
        <v>168.36359999999999</v>
      </c>
      <c r="C259" s="37">
        <v>8.65</v>
      </c>
      <c r="D259" s="49">
        <v>19.463999999999999</v>
      </c>
      <c r="E259" s="50">
        <f t="shared" ref="E259:E269" si="117">D259/Q$27</f>
        <v>3.6152634550803885E-2</v>
      </c>
      <c r="F259" s="50">
        <f t="shared" si="116"/>
        <v>3.6049961068679606</v>
      </c>
      <c r="G259" s="49">
        <f t="shared" si="92"/>
        <v>23.06899610686796</v>
      </c>
      <c r="H259" s="37"/>
      <c r="I259" s="49">
        <f t="shared" si="109"/>
        <v>419.30875000000003</v>
      </c>
      <c r="J259" s="49">
        <v>8.65</v>
      </c>
      <c r="K259" s="37">
        <v>48.475000000000001</v>
      </c>
      <c r="L259" s="50">
        <f t="shared" ref="L259:L269" si="118">K259/V$27</f>
        <v>6.5746286470709514E-2</v>
      </c>
      <c r="M259" s="50">
        <f t="shared" ref="M259:M269" si="119">L259*Y$27</f>
        <v>6.4757462322190031</v>
      </c>
      <c r="N259" s="49">
        <f t="shared" si="94"/>
        <v>54.950746232219004</v>
      </c>
      <c r="O259" s="49">
        <f t="shared" si="95"/>
        <v>-31.881750125351044</v>
      </c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</row>
    <row r="260" spans="1:28" x14ac:dyDescent="0.3">
      <c r="A260" s="44">
        <v>19419</v>
      </c>
      <c r="B260" s="49">
        <f t="shared" si="107"/>
        <v>473.95080000000002</v>
      </c>
      <c r="C260" s="37">
        <v>8.65</v>
      </c>
      <c r="D260" s="49">
        <v>54.792000000000002</v>
      </c>
      <c r="E260" s="50">
        <f t="shared" si="117"/>
        <v>0.1017712264851853</v>
      </c>
      <c r="F260" s="50">
        <f t="shared" si="116"/>
        <v>10.148219620196738</v>
      </c>
      <c r="G260" s="49">
        <f t="shared" si="92"/>
        <v>64.940219620196743</v>
      </c>
      <c r="H260" s="37"/>
      <c r="I260" s="49">
        <f t="shared" si="109"/>
        <v>458.90845000000002</v>
      </c>
      <c r="J260" s="49">
        <v>8.65</v>
      </c>
      <c r="K260" s="37">
        <v>53.052999999999997</v>
      </c>
      <c r="L260" s="50">
        <f t="shared" si="118"/>
        <v>7.1955394247149071E-2</v>
      </c>
      <c r="M260" s="50">
        <f t="shared" si="119"/>
        <v>7.0873185117671937</v>
      </c>
      <c r="N260" s="49">
        <f t="shared" si="94"/>
        <v>60.140318511767191</v>
      </c>
      <c r="O260" s="49">
        <f t="shared" si="95"/>
        <v>4.7999011084295518</v>
      </c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</row>
    <row r="261" spans="1:28" x14ac:dyDescent="0.3">
      <c r="A261" s="44">
        <v>19450</v>
      </c>
      <c r="B261" s="49">
        <f t="shared" si="107"/>
        <v>363.58544999999998</v>
      </c>
      <c r="C261" s="37">
        <v>8.65</v>
      </c>
      <c r="D261" s="49">
        <v>42.032999999999994</v>
      </c>
      <c r="E261" s="50">
        <f t="shared" si="117"/>
        <v>7.8072528158340496E-2</v>
      </c>
      <c r="F261" s="50">
        <f t="shared" si="116"/>
        <v>7.7850802178370815</v>
      </c>
      <c r="G261" s="49">
        <f t="shared" si="92"/>
        <v>49.818080217837078</v>
      </c>
      <c r="H261" s="37"/>
      <c r="I261" s="49">
        <f t="shared" si="109"/>
        <v>491.38055000000003</v>
      </c>
      <c r="J261" s="49">
        <v>8.65</v>
      </c>
      <c r="K261" s="37">
        <v>56.807000000000002</v>
      </c>
      <c r="L261" s="50">
        <f t="shared" si="118"/>
        <v>7.7046916875535748E-2</v>
      </c>
      <c r="M261" s="50">
        <f t="shared" si="119"/>
        <v>7.5888131245727672</v>
      </c>
      <c r="N261" s="49">
        <f t="shared" si="94"/>
        <v>64.395813124572769</v>
      </c>
      <c r="O261" s="49">
        <f t="shared" si="95"/>
        <v>-14.57773290673569</v>
      </c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</row>
    <row r="262" spans="1:28" x14ac:dyDescent="0.3">
      <c r="A262" s="44">
        <v>19480</v>
      </c>
      <c r="B262" s="49">
        <f t="shared" si="107"/>
        <v>326.60670000000005</v>
      </c>
      <c r="C262" s="37">
        <v>8.65</v>
      </c>
      <c r="D262" s="49">
        <v>37.758000000000003</v>
      </c>
      <c r="E262" s="50">
        <f t="shared" si="117"/>
        <v>7.0132099022259212E-2</v>
      </c>
      <c r="F262" s="50">
        <f t="shared" si="116"/>
        <v>6.9932923861036</v>
      </c>
      <c r="G262" s="49">
        <f t="shared" si="92"/>
        <v>44.7512923861036</v>
      </c>
      <c r="H262" s="37"/>
      <c r="I262" s="49">
        <f t="shared" si="109"/>
        <v>530.72074999999995</v>
      </c>
      <c r="J262" s="49">
        <v>8.65</v>
      </c>
      <c r="K262" s="37">
        <v>61.354999999999997</v>
      </c>
      <c r="L262" s="50">
        <f t="shared" si="118"/>
        <v>8.3215335872313181E-2</v>
      </c>
      <c r="M262" s="50">
        <f t="shared" si="119"/>
        <v>8.1963777220793581</v>
      </c>
      <c r="N262" s="49">
        <f t="shared" si="94"/>
        <v>69.551377722079351</v>
      </c>
      <c r="O262" s="49">
        <f t="shared" si="95"/>
        <v>-24.800085335975751</v>
      </c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</row>
    <row r="263" spans="1:28" x14ac:dyDescent="0.3">
      <c r="A263" s="44">
        <v>19511</v>
      </c>
      <c r="B263" s="49">
        <f t="shared" si="107"/>
        <v>374.19035000000002</v>
      </c>
      <c r="C263" s="37">
        <v>8.65</v>
      </c>
      <c r="D263" s="49">
        <v>43.259</v>
      </c>
      <c r="E263" s="50">
        <f t="shared" si="117"/>
        <v>8.0349713215845942E-2</v>
      </c>
      <c r="F263" s="50">
        <f t="shared" si="116"/>
        <v>8.0121520030312947</v>
      </c>
      <c r="G263" s="49">
        <f t="shared" ref="G263:G269" si="120">D263+F263</f>
        <v>51.271152003031297</v>
      </c>
      <c r="H263" s="37"/>
      <c r="I263" s="49">
        <f t="shared" si="109"/>
        <v>524.51869999999997</v>
      </c>
      <c r="J263" s="49">
        <v>8.65</v>
      </c>
      <c r="K263" s="37">
        <v>60.637999999999998</v>
      </c>
      <c r="L263" s="50">
        <f t="shared" si="118"/>
        <v>8.2242874038388508E-2</v>
      </c>
      <c r="M263" s="50">
        <f t="shared" si="119"/>
        <v>8.1005941212851127</v>
      </c>
      <c r="N263" s="49">
        <f t="shared" ref="N263:N269" si="121">K263+M263</f>
        <v>68.738594121285104</v>
      </c>
      <c r="O263" s="49">
        <f t="shared" ref="O263:O269" si="122">G263-N263</f>
        <v>-17.467442118253807</v>
      </c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</row>
    <row r="264" spans="1:28" x14ac:dyDescent="0.3">
      <c r="A264" s="44">
        <v>19541</v>
      </c>
      <c r="B264" s="49">
        <f t="shared" si="107"/>
        <v>330.71544999999998</v>
      </c>
      <c r="C264" s="37">
        <v>8.65</v>
      </c>
      <c r="D264" s="49">
        <v>38.232999999999997</v>
      </c>
      <c r="E264" s="50">
        <f t="shared" si="117"/>
        <v>7.1014368926268237E-2</v>
      </c>
      <c r="F264" s="50">
        <f t="shared" si="116"/>
        <v>7.0812688118517642</v>
      </c>
      <c r="G264" s="49">
        <f t="shared" si="120"/>
        <v>45.314268811851761</v>
      </c>
      <c r="H264" s="37"/>
      <c r="I264" s="49">
        <f t="shared" si="109"/>
        <v>601.09715000000006</v>
      </c>
      <c r="J264" s="49">
        <v>8.65</v>
      </c>
      <c r="K264" s="37">
        <v>69.491</v>
      </c>
      <c r="L264" s="50">
        <f t="shared" si="118"/>
        <v>9.4250132916680232E-2</v>
      </c>
      <c r="M264" s="50">
        <f t="shared" si="119"/>
        <v>9.2832610917613341</v>
      </c>
      <c r="N264" s="49">
        <f t="shared" si="121"/>
        <v>78.774261091761332</v>
      </c>
      <c r="O264" s="49">
        <f t="shared" si="122"/>
        <v>-33.459992279909571</v>
      </c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</row>
    <row r="265" spans="1:28" x14ac:dyDescent="0.3">
      <c r="A265" s="44">
        <v>19572</v>
      </c>
      <c r="B265" s="49">
        <f t="shared" si="107"/>
        <v>348.9237</v>
      </c>
      <c r="C265" s="37">
        <v>8.65</v>
      </c>
      <c r="D265" s="49">
        <v>40.338000000000001</v>
      </c>
      <c r="E265" s="50">
        <f t="shared" si="117"/>
        <v>7.4924217658771428E-2</v>
      </c>
      <c r="F265" s="50">
        <f t="shared" si="116"/>
        <v>7.4711432880620521</v>
      </c>
      <c r="G265" s="49">
        <f t="shared" si="120"/>
        <v>47.809143288062053</v>
      </c>
      <c r="H265" s="37"/>
      <c r="I265" s="49">
        <f t="shared" si="109"/>
        <v>555.78845000000001</v>
      </c>
      <c r="J265" s="49">
        <v>8.65</v>
      </c>
      <c r="K265" s="37">
        <v>64.253</v>
      </c>
      <c r="L265" s="50">
        <f t="shared" si="118"/>
        <v>8.7145871987674012E-2</v>
      </c>
      <c r="M265" s="50">
        <f t="shared" si="119"/>
        <v>8.5835198072979377</v>
      </c>
      <c r="N265" s="49">
        <f t="shared" si="121"/>
        <v>72.836519807297933</v>
      </c>
      <c r="O265" s="49">
        <f t="shared" si="122"/>
        <v>-25.027376519235879</v>
      </c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</row>
    <row r="266" spans="1:28" x14ac:dyDescent="0.3">
      <c r="A266" s="44">
        <v>19603</v>
      </c>
      <c r="B266" s="49">
        <f t="shared" si="107"/>
        <v>509.18224999999995</v>
      </c>
      <c r="C266" s="37">
        <v>8.65</v>
      </c>
      <c r="D266" s="49">
        <v>58.864999999999995</v>
      </c>
      <c r="E266" s="50">
        <f t="shared" si="117"/>
        <v>0.10933645873577222</v>
      </c>
      <c r="F266" s="50">
        <f t="shared" si="116"/>
        <v>10.902594319296263</v>
      </c>
      <c r="G266" s="49">
        <f t="shared" si="120"/>
        <v>69.767594319296251</v>
      </c>
      <c r="H266" s="37"/>
      <c r="I266" s="49">
        <f t="shared" si="109"/>
        <v>571.26330000000007</v>
      </c>
      <c r="J266" s="49">
        <v>8.65</v>
      </c>
      <c r="K266" s="37">
        <v>66.042000000000002</v>
      </c>
      <c r="L266" s="50">
        <f t="shared" si="118"/>
        <v>8.9572279548191802E-2</v>
      </c>
      <c r="M266" s="50">
        <f t="shared" si="119"/>
        <v>8.8225112463786974</v>
      </c>
      <c r="N266" s="49">
        <f t="shared" si="121"/>
        <v>74.864511246378697</v>
      </c>
      <c r="O266" s="49">
        <f t="shared" si="122"/>
        <v>-5.0969169270824466</v>
      </c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</row>
    <row r="267" spans="1:28" x14ac:dyDescent="0.3">
      <c r="A267" s="44">
        <v>19633</v>
      </c>
      <c r="B267" s="49">
        <f t="shared" si="107"/>
        <v>449.8</v>
      </c>
      <c r="C267" s="37">
        <v>8.65</v>
      </c>
      <c r="D267" s="49">
        <v>52</v>
      </c>
      <c r="E267" s="50">
        <f t="shared" si="117"/>
        <v>9.6585336859936394E-2</v>
      </c>
      <c r="F267" s="50">
        <f t="shared" si="116"/>
        <v>9.6311034503254174</v>
      </c>
      <c r="G267" s="49">
        <f t="shared" si="120"/>
        <v>61.631103450325419</v>
      </c>
      <c r="H267" s="37"/>
      <c r="I267" s="49">
        <f t="shared" si="109"/>
        <v>566.76530000000002</v>
      </c>
      <c r="J267" s="49">
        <v>8.65</v>
      </c>
      <c r="K267" s="37">
        <v>65.522000000000006</v>
      </c>
      <c r="L267" s="50">
        <f t="shared" si="118"/>
        <v>8.886700736738172E-2</v>
      </c>
      <c r="M267" s="50">
        <f t="shared" si="119"/>
        <v>8.7530447576576282</v>
      </c>
      <c r="N267" s="49">
        <f t="shared" si="121"/>
        <v>74.275044757657639</v>
      </c>
      <c r="O267" s="49">
        <f t="shared" si="122"/>
        <v>-12.64394130733222</v>
      </c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</row>
    <row r="268" spans="1:28" x14ac:dyDescent="0.3">
      <c r="A268" s="44">
        <v>19664</v>
      </c>
      <c r="B268" s="49">
        <f t="shared" si="107"/>
        <v>427.52625</v>
      </c>
      <c r="C268" s="37">
        <v>8.65</v>
      </c>
      <c r="D268" s="49">
        <v>49.424999999999997</v>
      </c>
      <c r="E268" s="50">
        <f t="shared" si="117"/>
        <v>9.1802505275045312E-2</v>
      </c>
      <c r="F268" s="50">
        <f t="shared" si="116"/>
        <v>9.1541786160064191</v>
      </c>
      <c r="G268" s="49">
        <f t="shared" si="120"/>
        <v>58.579178616006416</v>
      </c>
      <c r="H268" s="37"/>
      <c r="I268" s="49">
        <f t="shared" si="109"/>
        <v>597.68904999999995</v>
      </c>
      <c r="J268" s="49">
        <v>8.65</v>
      </c>
      <c r="K268" s="37">
        <v>69.096999999999994</v>
      </c>
      <c r="L268" s="50">
        <f t="shared" si="118"/>
        <v>9.371575361045105E-2</v>
      </c>
      <c r="M268" s="50">
        <f t="shared" si="119"/>
        <v>9.2306268676149852</v>
      </c>
      <c r="N268" s="49">
        <f t="shared" si="121"/>
        <v>78.327626867614981</v>
      </c>
      <c r="O268" s="49">
        <f t="shared" si="122"/>
        <v>-19.748448251608565</v>
      </c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</row>
    <row r="269" spans="1:28" x14ac:dyDescent="0.3">
      <c r="A269" s="61">
        <v>19694</v>
      </c>
      <c r="B269" s="56">
        <f t="shared" si="107"/>
        <v>490.87885000000006</v>
      </c>
      <c r="C269" s="58">
        <v>8.65</v>
      </c>
      <c r="D269" s="56">
        <v>56.749000000000002</v>
      </c>
      <c r="E269" s="62">
        <f t="shared" si="117"/>
        <v>0.10540617848970252</v>
      </c>
      <c r="F269" s="62">
        <f t="shared" si="116"/>
        <v>10.510682494279177</v>
      </c>
      <c r="G269" s="56">
        <f t="shared" si="120"/>
        <v>67.259682494279176</v>
      </c>
      <c r="H269" s="37"/>
      <c r="I269" s="56">
        <f t="shared" si="109"/>
        <v>596.22720000000004</v>
      </c>
      <c r="J269" s="56">
        <v>8.65</v>
      </c>
      <c r="K269" s="58">
        <v>68.927999999999997</v>
      </c>
      <c r="L269" s="62">
        <f t="shared" si="118"/>
        <v>9.3486540151687766E-2</v>
      </c>
      <c r="M269" s="62">
        <f t="shared" si="119"/>
        <v>9.2080502587806361</v>
      </c>
      <c r="N269" s="56">
        <f t="shared" si="121"/>
        <v>78.136050258780628</v>
      </c>
      <c r="O269" s="56">
        <f t="shared" si="122"/>
        <v>-10.876367764501452</v>
      </c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</row>
  </sheetData>
  <mergeCells count="25">
    <mergeCell ref="Y2:Y4"/>
    <mergeCell ref="Z2:Z4"/>
    <mergeCell ref="AA2:AA4"/>
    <mergeCell ref="R2:R4"/>
    <mergeCell ref="S2:S4"/>
    <mergeCell ref="T2:T4"/>
    <mergeCell ref="V2:V4"/>
    <mergeCell ref="W2:W4"/>
    <mergeCell ref="X2:X4"/>
    <mergeCell ref="Q2:Q4"/>
    <mergeCell ref="A1:N1"/>
    <mergeCell ref="P1:Y1"/>
    <mergeCell ref="B2:B4"/>
    <mergeCell ref="C2:C4"/>
    <mergeCell ref="D2:D4"/>
    <mergeCell ref="E2:E4"/>
    <mergeCell ref="F2:F4"/>
    <mergeCell ref="G2:G4"/>
    <mergeCell ref="I2:I4"/>
    <mergeCell ref="J2:J4"/>
    <mergeCell ref="K2:K4"/>
    <mergeCell ref="L2:L4"/>
    <mergeCell ref="M2:M4"/>
    <mergeCell ref="N2:N4"/>
    <mergeCell ref="O2:O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6"/>
  <sheetViews>
    <sheetView topLeftCell="A373" workbookViewId="0">
      <selection activeCell="A5" sqref="A5"/>
    </sheetView>
  </sheetViews>
  <sheetFormatPr baseColWidth="10" defaultColWidth="8" defaultRowHeight="15.6" x14ac:dyDescent="0.3"/>
  <cols>
    <col min="1" max="1" width="13.5" style="131" customWidth="1"/>
    <col min="2" max="2" width="11.3984375" style="131" customWidth="1"/>
    <col min="3" max="3" width="11.69921875" style="131" customWidth="1"/>
    <col min="4" max="4" width="11.8984375" style="131" bestFit="1" customWidth="1"/>
    <col min="5" max="5" width="14.3984375" style="131" bestFit="1" customWidth="1"/>
    <col min="6" max="6" width="3.69921875" style="131" customWidth="1"/>
    <col min="7" max="7" width="11.8984375" style="131" customWidth="1"/>
    <col min="8" max="8" width="10.5" style="131" customWidth="1"/>
    <col min="9" max="9" width="12.5" style="131" customWidth="1"/>
    <col min="10" max="10" width="10.69921875" style="131" customWidth="1"/>
    <col min="11" max="11" width="12.69921875" style="131" customWidth="1"/>
    <col min="12" max="12" width="10.69921875" style="131" customWidth="1"/>
    <col min="13" max="13" width="11" style="131" customWidth="1"/>
    <col min="14" max="14" width="13.59765625" style="131" customWidth="1"/>
    <col min="15" max="15" width="3.69921875" style="131" customWidth="1"/>
    <col min="16" max="16" width="15.19921875" style="131" customWidth="1"/>
    <col min="17" max="17" width="4.3984375" style="131" customWidth="1"/>
    <col min="18" max="20" width="15.19921875" style="131" customWidth="1"/>
    <col min="21" max="21" width="5.69921875" style="131" customWidth="1"/>
    <col min="22" max="22" width="10.8984375" style="131" customWidth="1"/>
    <col min="23" max="23" width="3.296875" style="131" customWidth="1"/>
    <col min="24" max="24" width="14.8984375" style="131" customWidth="1"/>
    <col min="25" max="25" width="15.09765625" style="131" customWidth="1"/>
    <col min="26" max="26" width="14.09765625" style="131" customWidth="1"/>
    <col min="27" max="16384" width="8" style="131"/>
  </cols>
  <sheetData>
    <row r="1" spans="1:26" x14ac:dyDescent="0.3">
      <c r="A1" s="145" t="s">
        <v>145</v>
      </c>
      <c r="Q1" s="69"/>
    </row>
    <row r="2" spans="1:26" x14ac:dyDescent="0.3">
      <c r="A2" s="100" t="s">
        <v>49</v>
      </c>
      <c r="B2" s="101"/>
      <c r="C2" s="101"/>
      <c r="D2" s="101"/>
      <c r="E2" s="101"/>
      <c r="G2" s="101"/>
      <c r="H2" s="101"/>
      <c r="I2" s="101"/>
      <c r="J2" s="101"/>
      <c r="K2" s="101"/>
      <c r="L2" s="101"/>
      <c r="M2" s="101"/>
      <c r="N2" s="101"/>
      <c r="P2" s="101"/>
      <c r="Q2" s="69"/>
      <c r="R2" s="101"/>
      <c r="S2" s="101"/>
      <c r="T2" s="101"/>
      <c r="U2" s="69"/>
      <c r="V2" s="101"/>
      <c r="X2" s="101"/>
      <c r="Y2" s="101"/>
      <c r="Z2" s="101"/>
    </row>
    <row r="3" spans="1:26" ht="15.6" customHeight="1" x14ac:dyDescent="0.3">
      <c r="A3" s="250" t="s">
        <v>50</v>
      </c>
      <c r="B3" s="250" t="s">
        <v>125</v>
      </c>
      <c r="C3" s="250" t="s">
        <v>139</v>
      </c>
      <c r="D3" s="250" t="s">
        <v>130</v>
      </c>
      <c r="E3" s="250" t="s">
        <v>136</v>
      </c>
      <c r="F3" s="179"/>
      <c r="G3" s="252" t="s">
        <v>135</v>
      </c>
      <c r="H3" s="250" t="s">
        <v>127</v>
      </c>
      <c r="I3" s="250" t="s">
        <v>140</v>
      </c>
      <c r="J3" s="250" t="s">
        <v>141</v>
      </c>
      <c r="K3" s="250" t="s">
        <v>126</v>
      </c>
      <c r="L3" s="250" t="s">
        <v>129</v>
      </c>
      <c r="M3" s="250" t="s">
        <v>142</v>
      </c>
      <c r="N3" s="250" t="s">
        <v>137</v>
      </c>
      <c r="O3" s="180"/>
      <c r="P3" s="250" t="s">
        <v>134</v>
      </c>
      <c r="Q3" s="180"/>
      <c r="R3" s="250" t="s">
        <v>128</v>
      </c>
      <c r="S3" s="250" t="s">
        <v>143</v>
      </c>
      <c r="T3" s="250" t="s">
        <v>144</v>
      </c>
      <c r="U3" s="180"/>
      <c r="V3" s="250" t="s">
        <v>138</v>
      </c>
      <c r="W3" s="180"/>
      <c r="X3" s="250" t="s">
        <v>133</v>
      </c>
      <c r="Y3" s="250" t="s">
        <v>132</v>
      </c>
      <c r="Z3" s="250" t="s">
        <v>131</v>
      </c>
    </row>
    <row r="4" spans="1:26" x14ac:dyDescent="0.3">
      <c r="A4" s="251"/>
      <c r="B4" s="251"/>
      <c r="C4" s="251"/>
      <c r="D4" s="251"/>
      <c r="E4" s="251"/>
      <c r="F4" s="180"/>
      <c r="G4" s="251"/>
      <c r="H4" s="251"/>
      <c r="I4" s="251"/>
      <c r="J4" s="251"/>
      <c r="K4" s="251"/>
      <c r="L4" s="251"/>
      <c r="M4" s="251"/>
      <c r="N4" s="251"/>
      <c r="O4" s="180"/>
      <c r="P4" s="251"/>
      <c r="Q4" s="180"/>
      <c r="R4" s="251"/>
      <c r="S4" s="251"/>
      <c r="T4" s="251"/>
      <c r="U4" s="180"/>
      <c r="V4" s="251"/>
      <c r="W4" s="180"/>
      <c r="X4" s="251"/>
      <c r="Y4" s="251"/>
      <c r="Z4" s="251"/>
    </row>
    <row r="5" spans="1:26" x14ac:dyDescent="0.3">
      <c r="A5" s="142">
        <v>33970</v>
      </c>
      <c r="B5" s="182">
        <v>-1124850</v>
      </c>
      <c r="C5" s="182">
        <v>-1744342.7</v>
      </c>
      <c r="D5" s="182">
        <v>447241</v>
      </c>
      <c r="E5" s="182">
        <v>-1572091</v>
      </c>
      <c r="F5" s="183"/>
      <c r="G5" s="182">
        <v>3491025</v>
      </c>
      <c r="H5" s="182">
        <v>619493</v>
      </c>
      <c r="I5" s="182">
        <v>72604</v>
      </c>
      <c r="J5" s="182">
        <v>546889</v>
      </c>
      <c r="K5" s="182">
        <v>2871532</v>
      </c>
      <c r="L5" s="182">
        <v>313126</v>
      </c>
      <c r="M5" s="182">
        <v>25207</v>
      </c>
      <c r="N5" s="182">
        <v>2533199</v>
      </c>
      <c r="O5" s="182"/>
      <c r="P5" s="182">
        <v>4615875</v>
      </c>
      <c r="Q5" s="68"/>
      <c r="R5" s="182">
        <v>172252</v>
      </c>
      <c r="S5" s="182">
        <v>66812</v>
      </c>
      <c r="T5" s="182">
        <v>105440</v>
      </c>
      <c r="U5" s="183"/>
      <c r="V5" s="182">
        <v>4443623</v>
      </c>
      <c r="W5" s="183"/>
      <c r="X5" s="182">
        <v>521396</v>
      </c>
      <c r="Y5" s="182">
        <v>3255313</v>
      </c>
      <c r="Z5" s="182">
        <v>839166</v>
      </c>
    </row>
    <row r="6" spans="1:26" x14ac:dyDescent="0.3">
      <c r="A6" s="141">
        <v>34001</v>
      </c>
      <c r="B6" s="182">
        <v>-1227993</v>
      </c>
      <c r="C6" s="182">
        <v>-1823076</v>
      </c>
      <c r="D6" s="182">
        <v>376320</v>
      </c>
      <c r="E6" s="182">
        <v>-1604313</v>
      </c>
      <c r="F6" s="182"/>
      <c r="G6" s="182">
        <v>3824112</v>
      </c>
      <c r="H6" s="182">
        <v>595083</v>
      </c>
      <c r="I6" s="182">
        <v>74337</v>
      </c>
      <c r="J6" s="182">
        <v>520746</v>
      </c>
      <c r="K6" s="182">
        <v>3229029</v>
      </c>
      <c r="L6" s="182">
        <v>337564</v>
      </c>
      <c r="M6" s="182">
        <v>26460</v>
      </c>
      <c r="N6" s="182">
        <v>2865005</v>
      </c>
      <c r="O6" s="182"/>
      <c r="P6" s="182">
        <v>5052105</v>
      </c>
      <c r="Q6" s="68"/>
      <c r="R6" s="182">
        <v>218763</v>
      </c>
      <c r="S6" s="182">
        <v>106558</v>
      </c>
      <c r="T6" s="182">
        <v>112205</v>
      </c>
      <c r="U6" s="183"/>
      <c r="V6" s="182">
        <v>4833342</v>
      </c>
      <c r="W6" s="183"/>
      <c r="X6" s="182">
        <v>594010</v>
      </c>
      <c r="Y6" s="182">
        <v>3568963</v>
      </c>
      <c r="Z6" s="182">
        <v>889132</v>
      </c>
    </row>
    <row r="7" spans="1:26" x14ac:dyDescent="0.3">
      <c r="A7" s="140">
        <v>34029</v>
      </c>
      <c r="B7" s="182">
        <v>-1262506</v>
      </c>
      <c r="C7" s="182">
        <v>-1970952.3</v>
      </c>
      <c r="D7" s="182">
        <v>521873</v>
      </c>
      <c r="E7" s="182">
        <v>-1784379</v>
      </c>
      <c r="F7" s="182"/>
      <c r="G7" s="182">
        <v>4454157</v>
      </c>
      <c r="H7" s="182">
        <v>708446</v>
      </c>
      <c r="I7" s="182">
        <v>104778</v>
      </c>
      <c r="J7" s="182">
        <v>603668</v>
      </c>
      <c r="K7" s="182">
        <v>3745711</v>
      </c>
      <c r="L7" s="182">
        <v>377617</v>
      </c>
      <c r="M7" s="182">
        <v>22732</v>
      </c>
      <c r="N7" s="182">
        <v>3345362</v>
      </c>
      <c r="O7" s="182"/>
      <c r="P7" s="182">
        <v>5716663</v>
      </c>
      <c r="Q7" s="68"/>
      <c r="R7" s="182">
        <v>186573</v>
      </c>
      <c r="S7" s="182">
        <v>65075</v>
      </c>
      <c r="T7" s="182">
        <v>121498</v>
      </c>
      <c r="U7" s="183"/>
      <c r="V7" s="182">
        <v>5530090</v>
      </c>
      <c r="W7" s="183"/>
      <c r="X7" s="182">
        <v>683272</v>
      </c>
      <c r="Y7" s="182">
        <v>4090471</v>
      </c>
      <c r="Z7" s="182">
        <v>942920</v>
      </c>
    </row>
    <row r="8" spans="1:26" x14ac:dyDescent="0.3">
      <c r="A8" s="139">
        <v>34060</v>
      </c>
      <c r="B8" s="182">
        <v>-1058847</v>
      </c>
      <c r="C8" s="182">
        <v>-1739423.3</v>
      </c>
      <c r="D8" s="182">
        <v>463474</v>
      </c>
      <c r="E8" s="182">
        <v>-1522321</v>
      </c>
      <c r="F8" s="182"/>
      <c r="G8" s="182">
        <v>4131085</v>
      </c>
      <c r="H8" s="182">
        <v>680576</v>
      </c>
      <c r="I8" s="182">
        <v>91545</v>
      </c>
      <c r="J8" s="182">
        <v>589032</v>
      </c>
      <c r="K8" s="182">
        <v>3450509</v>
      </c>
      <c r="L8" s="182">
        <v>274685</v>
      </c>
      <c r="M8" s="182">
        <v>30384</v>
      </c>
      <c r="N8" s="182">
        <v>3145439</v>
      </c>
      <c r="O8" s="182"/>
      <c r="P8" s="182">
        <v>5189932</v>
      </c>
      <c r="Q8" s="68"/>
      <c r="R8" s="182">
        <v>217102</v>
      </c>
      <c r="S8" s="182">
        <v>108645</v>
      </c>
      <c r="T8" s="182">
        <v>108457</v>
      </c>
      <c r="U8" s="182"/>
      <c r="V8" s="182">
        <v>4972830</v>
      </c>
      <c r="W8" s="183"/>
      <c r="X8" s="182">
        <v>658508</v>
      </c>
      <c r="Y8" s="182">
        <v>3657122</v>
      </c>
      <c r="Z8" s="182">
        <v>874302</v>
      </c>
    </row>
    <row r="9" spans="1:26" x14ac:dyDescent="0.3">
      <c r="A9" s="138">
        <v>34090</v>
      </c>
      <c r="B9" s="182">
        <v>-1074923</v>
      </c>
      <c r="C9" s="182">
        <v>-1757970.4</v>
      </c>
      <c r="D9" s="182">
        <v>517907</v>
      </c>
      <c r="E9" s="182">
        <v>-1592830</v>
      </c>
      <c r="F9" s="182"/>
      <c r="G9" s="182">
        <v>4125457</v>
      </c>
      <c r="H9" s="182">
        <v>683047</v>
      </c>
      <c r="I9" s="182">
        <v>88399</v>
      </c>
      <c r="J9" s="182">
        <v>594649</v>
      </c>
      <c r="K9" s="182">
        <v>3442410</v>
      </c>
      <c r="L9" s="182">
        <v>223462</v>
      </c>
      <c r="M9" s="182">
        <v>21128</v>
      </c>
      <c r="N9" s="182">
        <v>3197820</v>
      </c>
      <c r="O9" s="182"/>
      <c r="P9" s="182">
        <v>5200380</v>
      </c>
      <c r="Q9" s="68"/>
      <c r="R9" s="182">
        <v>165141</v>
      </c>
      <c r="S9" s="182">
        <v>55239</v>
      </c>
      <c r="T9" s="182">
        <v>109902</v>
      </c>
      <c r="U9" s="182"/>
      <c r="V9" s="182">
        <v>5035239</v>
      </c>
      <c r="W9" s="183"/>
      <c r="X9" s="182">
        <v>553310</v>
      </c>
      <c r="Y9" s="182">
        <v>3713228</v>
      </c>
      <c r="Z9" s="182">
        <v>933842</v>
      </c>
    </row>
    <row r="10" spans="1:26" x14ac:dyDescent="0.3">
      <c r="A10" s="137">
        <v>34121</v>
      </c>
      <c r="B10" s="182">
        <v>-1139172</v>
      </c>
      <c r="C10" s="182">
        <v>-1815492.3</v>
      </c>
      <c r="D10" s="182">
        <v>470005</v>
      </c>
      <c r="E10" s="182">
        <v>-1609177</v>
      </c>
      <c r="F10" s="182"/>
      <c r="G10" s="182">
        <v>4789999</v>
      </c>
      <c r="H10" s="182">
        <v>676320</v>
      </c>
      <c r="I10" s="182">
        <v>142373</v>
      </c>
      <c r="J10" s="182">
        <v>533948</v>
      </c>
      <c r="K10" s="182">
        <v>4113679</v>
      </c>
      <c r="L10" s="182">
        <v>161920</v>
      </c>
      <c r="M10" s="182">
        <v>21057</v>
      </c>
      <c r="N10" s="182">
        <v>3930702</v>
      </c>
      <c r="O10" s="182"/>
      <c r="P10" s="182">
        <v>5929171</v>
      </c>
      <c r="Q10" s="64"/>
      <c r="R10" s="182">
        <v>206316</v>
      </c>
      <c r="S10" s="182">
        <v>69462</v>
      </c>
      <c r="T10" s="182">
        <v>136854</v>
      </c>
      <c r="U10" s="182"/>
      <c r="V10" s="182">
        <v>5722855</v>
      </c>
      <c r="W10" s="182"/>
      <c r="X10" s="182">
        <v>667485</v>
      </c>
      <c r="Y10" s="182">
        <v>4289881</v>
      </c>
      <c r="Z10" s="182">
        <v>971805</v>
      </c>
    </row>
    <row r="11" spans="1:26" x14ac:dyDescent="0.3">
      <c r="A11" s="136">
        <v>34151</v>
      </c>
      <c r="B11" s="182">
        <v>-1385490</v>
      </c>
      <c r="C11" s="182">
        <v>-2038169.1</v>
      </c>
      <c r="D11" s="182">
        <v>452056</v>
      </c>
      <c r="E11" s="182">
        <v>-1837546</v>
      </c>
      <c r="F11" s="182"/>
      <c r="G11" s="182">
        <v>4151908</v>
      </c>
      <c r="H11" s="182">
        <v>652679</v>
      </c>
      <c r="I11" s="182">
        <v>111783</v>
      </c>
      <c r="J11" s="182">
        <v>540897</v>
      </c>
      <c r="K11" s="182">
        <v>3499229</v>
      </c>
      <c r="L11" s="182">
        <v>128129</v>
      </c>
      <c r="M11" s="182">
        <v>30211</v>
      </c>
      <c r="N11" s="182">
        <v>3340889</v>
      </c>
      <c r="O11" s="182"/>
      <c r="P11" s="182">
        <v>5537398</v>
      </c>
      <c r="Q11" s="64"/>
      <c r="R11" s="182">
        <v>200624</v>
      </c>
      <c r="S11" s="182">
        <v>81708</v>
      </c>
      <c r="T11" s="182">
        <v>118916</v>
      </c>
      <c r="U11" s="182"/>
      <c r="V11" s="182">
        <v>5336774</v>
      </c>
      <c r="W11" s="182"/>
      <c r="X11" s="182">
        <v>656501</v>
      </c>
      <c r="Y11" s="182">
        <v>3955905</v>
      </c>
      <c r="Z11" s="182">
        <v>924992</v>
      </c>
    </row>
    <row r="12" spans="1:26" x14ac:dyDescent="0.3">
      <c r="A12" s="135">
        <v>34182</v>
      </c>
      <c r="B12" s="182">
        <v>-1066723</v>
      </c>
      <c r="C12" s="182">
        <v>-1711939.5</v>
      </c>
      <c r="D12" s="182">
        <v>492684</v>
      </c>
      <c r="E12" s="182">
        <v>-1559407</v>
      </c>
      <c r="F12" s="182"/>
      <c r="G12" s="182">
        <v>4219402</v>
      </c>
      <c r="H12" s="182">
        <v>645217</v>
      </c>
      <c r="I12" s="182">
        <v>104719</v>
      </c>
      <c r="J12" s="182">
        <v>540498</v>
      </c>
      <c r="K12" s="182">
        <v>3574185</v>
      </c>
      <c r="L12" s="182">
        <v>135751</v>
      </c>
      <c r="M12" s="182">
        <v>22599</v>
      </c>
      <c r="N12" s="182">
        <v>3415835</v>
      </c>
      <c r="O12" s="182"/>
      <c r="P12" s="182">
        <v>5286125</v>
      </c>
      <c r="Q12" s="64"/>
      <c r="R12" s="182">
        <v>152533</v>
      </c>
      <c r="S12" s="182">
        <v>48245</v>
      </c>
      <c r="T12" s="182">
        <v>104287</v>
      </c>
      <c r="U12" s="182"/>
      <c r="V12" s="182">
        <v>5133593</v>
      </c>
      <c r="W12" s="182"/>
      <c r="X12" s="182">
        <v>641485</v>
      </c>
      <c r="Y12" s="182">
        <v>3773123</v>
      </c>
      <c r="Z12" s="182">
        <v>871517</v>
      </c>
    </row>
    <row r="13" spans="1:26" x14ac:dyDescent="0.3">
      <c r="A13" s="134">
        <v>34213</v>
      </c>
      <c r="B13" s="182">
        <v>-1055834</v>
      </c>
      <c r="C13" s="182">
        <v>-1686398.3</v>
      </c>
      <c r="D13" s="182">
        <v>429657</v>
      </c>
      <c r="E13" s="182">
        <v>-1485491</v>
      </c>
      <c r="F13" s="182"/>
      <c r="G13" s="182">
        <v>4446892</v>
      </c>
      <c r="H13" s="182">
        <v>630564</v>
      </c>
      <c r="I13" s="182">
        <v>95239</v>
      </c>
      <c r="J13" s="182">
        <v>535326</v>
      </c>
      <c r="K13" s="182">
        <v>3816328</v>
      </c>
      <c r="L13" s="182">
        <v>131783</v>
      </c>
      <c r="M13" s="182">
        <v>25376</v>
      </c>
      <c r="N13" s="182">
        <v>3659169</v>
      </c>
      <c r="O13" s="182"/>
      <c r="P13" s="182">
        <v>5502726</v>
      </c>
      <c r="Q13" s="64"/>
      <c r="R13" s="182">
        <v>200908</v>
      </c>
      <c r="S13" s="182">
        <v>59981</v>
      </c>
      <c r="T13" s="182">
        <v>140926</v>
      </c>
      <c r="U13" s="182"/>
      <c r="V13" s="182">
        <v>5301819</v>
      </c>
      <c r="W13" s="182"/>
      <c r="X13" s="182">
        <v>640804</v>
      </c>
      <c r="Y13" s="182">
        <v>3997915</v>
      </c>
      <c r="Z13" s="182">
        <v>864007</v>
      </c>
    </row>
    <row r="14" spans="1:26" x14ac:dyDescent="0.3">
      <c r="A14" s="133">
        <v>34243</v>
      </c>
      <c r="B14" s="182">
        <v>-781617</v>
      </c>
      <c r="C14" s="182">
        <v>-1456266.6</v>
      </c>
      <c r="D14" s="182">
        <v>504883</v>
      </c>
      <c r="E14" s="182">
        <v>-1286500</v>
      </c>
      <c r="F14" s="182"/>
      <c r="G14" s="182">
        <v>4923708</v>
      </c>
      <c r="H14" s="182">
        <v>674650</v>
      </c>
      <c r="I14" s="182">
        <v>104616</v>
      </c>
      <c r="J14" s="182">
        <v>570033</v>
      </c>
      <c r="K14" s="182">
        <v>4249058</v>
      </c>
      <c r="L14" s="182">
        <v>200739</v>
      </c>
      <c r="M14" s="182">
        <v>26632</v>
      </c>
      <c r="N14" s="182">
        <v>4021687</v>
      </c>
      <c r="O14" s="182"/>
      <c r="P14" s="182">
        <v>5705325</v>
      </c>
      <c r="Q14" s="64"/>
      <c r="R14" s="182">
        <v>169766</v>
      </c>
      <c r="S14" s="182">
        <v>42615</v>
      </c>
      <c r="T14" s="182">
        <v>127151</v>
      </c>
      <c r="U14" s="182"/>
      <c r="V14" s="182">
        <v>5535559</v>
      </c>
      <c r="W14" s="182"/>
      <c r="X14" s="182">
        <v>706084</v>
      </c>
      <c r="Y14" s="182">
        <v>4078493</v>
      </c>
      <c r="Z14" s="182">
        <v>920748</v>
      </c>
    </row>
    <row r="15" spans="1:26" x14ac:dyDescent="0.3">
      <c r="A15" s="132">
        <v>34274</v>
      </c>
      <c r="B15" s="182">
        <v>-1082976</v>
      </c>
      <c r="C15" s="182">
        <v>-1668142.5</v>
      </c>
      <c r="D15" s="182">
        <v>400784</v>
      </c>
      <c r="E15" s="182">
        <v>-1483760</v>
      </c>
      <c r="F15" s="182"/>
      <c r="G15" s="182">
        <v>4649174</v>
      </c>
      <c r="H15" s="182">
        <v>585167</v>
      </c>
      <c r="I15" s="182">
        <v>116623</v>
      </c>
      <c r="J15" s="182">
        <v>468544</v>
      </c>
      <c r="K15" s="182">
        <v>4064007</v>
      </c>
      <c r="L15" s="182">
        <v>235540</v>
      </c>
      <c r="M15" s="182">
        <v>27026</v>
      </c>
      <c r="N15" s="182">
        <v>3801441</v>
      </c>
      <c r="O15" s="182"/>
      <c r="P15" s="182">
        <v>5732150</v>
      </c>
      <c r="Q15" s="64"/>
      <c r="R15" s="182">
        <v>184383</v>
      </c>
      <c r="S15" s="182">
        <v>55229</v>
      </c>
      <c r="T15" s="182">
        <v>129154</v>
      </c>
      <c r="U15" s="182"/>
      <c r="V15" s="182">
        <v>5547767</v>
      </c>
      <c r="W15" s="182"/>
      <c r="X15" s="182">
        <v>753922</v>
      </c>
      <c r="Y15" s="182">
        <v>4092221</v>
      </c>
      <c r="Z15" s="182">
        <v>886007</v>
      </c>
    </row>
    <row r="16" spans="1:26" x14ac:dyDescent="0.3">
      <c r="A16" s="143">
        <v>34304</v>
      </c>
      <c r="B16" s="182">
        <v>-1219642</v>
      </c>
      <c r="C16" s="182">
        <v>-1753377.4</v>
      </c>
      <c r="D16" s="182">
        <v>382155</v>
      </c>
      <c r="E16" s="182">
        <v>-1601797</v>
      </c>
      <c r="F16" s="182"/>
      <c r="G16" s="182">
        <v>4679050</v>
      </c>
      <c r="H16" s="182">
        <v>533735</v>
      </c>
      <c r="I16" s="182">
        <v>92649</v>
      </c>
      <c r="J16" s="182">
        <v>441087</v>
      </c>
      <c r="K16" s="182">
        <v>4145315</v>
      </c>
      <c r="L16" s="182">
        <v>269398</v>
      </c>
      <c r="M16" s="182">
        <v>29192</v>
      </c>
      <c r="N16" s="182">
        <v>3846724</v>
      </c>
      <c r="O16" s="182"/>
      <c r="P16" s="182">
        <v>5898692</v>
      </c>
      <c r="Q16" s="64"/>
      <c r="R16" s="182">
        <v>151581</v>
      </c>
      <c r="S16" s="182">
        <v>41304</v>
      </c>
      <c r="T16" s="182">
        <v>110277</v>
      </c>
      <c r="U16" s="182"/>
      <c r="V16" s="182">
        <v>5747111</v>
      </c>
      <c r="W16" s="182"/>
      <c r="X16" s="182">
        <v>765578</v>
      </c>
      <c r="Y16" s="182">
        <v>4095490</v>
      </c>
      <c r="Z16" s="182">
        <v>1037624</v>
      </c>
    </row>
    <row r="17" spans="1:26" x14ac:dyDescent="0.3">
      <c r="A17" s="142">
        <v>34335</v>
      </c>
      <c r="B17" s="182">
        <v>-1462938</v>
      </c>
      <c r="C17" s="182">
        <v>-1999125.3</v>
      </c>
      <c r="D17" s="182">
        <v>372751</v>
      </c>
      <c r="E17" s="182">
        <v>-1835689</v>
      </c>
      <c r="F17" s="182"/>
      <c r="G17" s="182">
        <v>4089070</v>
      </c>
      <c r="H17" s="182">
        <v>536187</v>
      </c>
      <c r="I17" s="182">
        <v>56643</v>
      </c>
      <c r="J17" s="182">
        <v>479544</v>
      </c>
      <c r="K17" s="182">
        <v>3552883</v>
      </c>
      <c r="L17" s="182">
        <v>278976</v>
      </c>
      <c r="M17" s="182">
        <v>40149</v>
      </c>
      <c r="N17" s="182">
        <v>3233758</v>
      </c>
      <c r="O17" s="182"/>
      <c r="P17" s="182">
        <v>5552008</v>
      </c>
      <c r="Q17" s="64"/>
      <c r="R17" s="182">
        <v>163436</v>
      </c>
      <c r="S17" s="182">
        <v>56811</v>
      </c>
      <c r="T17" s="182">
        <v>106625</v>
      </c>
      <c r="U17" s="182"/>
      <c r="V17" s="182">
        <v>5388572</v>
      </c>
      <c r="W17" s="182"/>
      <c r="X17" s="182">
        <v>615726</v>
      </c>
      <c r="Y17" s="182">
        <v>3981422</v>
      </c>
      <c r="Z17" s="182">
        <v>954860</v>
      </c>
    </row>
    <row r="18" spans="1:26" x14ac:dyDescent="0.3">
      <c r="A18" s="141">
        <v>34366</v>
      </c>
      <c r="B18" s="182">
        <v>-1504292</v>
      </c>
      <c r="C18" s="182">
        <v>-1999370.5</v>
      </c>
      <c r="D18" s="182">
        <v>333573</v>
      </c>
      <c r="E18" s="182">
        <v>-1837865</v>
      </c>
      <c r="F18" s="182"/>
      <c r="G18" s="182">
        <v>4531315</v>
      </c>
      <c r="H18" s="182">
        <v>495079</v>
      </c>
      <c r="I18" s="182">
        <v>66738</v>
      </c>
      <c r="J18" s="182">
        <v>428340</v>
      </c>
      <c r="K18" s="182">
        <v>4036236</v>
      </c>
      <c r="L18" s="182">
        <v>412483</v>
      </c>
      <c r="M18" s="182">
        <v>23911</v>
      </c>
      <c r="N18" s="182">
        <v>3599842</v>
      </c>
      <c r="O18" s="182"/>
      <c r="P18" s="182">
        <v>6035607</v>
      </c>
      <c r="Q18" s="64"/>
      <c r="R18" s="182">
        <v>161506</v>
      </c>
      <c r="S18" s="182">
        <v>41657</v>
      </c>
      <c r="T18" s="182">
        <v>119849</v>
      </c>
      <c r="U18" s="182"/>
      <c r="V18" s="182">
        <v>5874101</v>
      </c>
      <c r="W18" s="182"/>
      <c r="X18" s="182">
        <v>673870</v>
      </c>
      <c r="Y18" s="182">
        <v>4370715</v>
      </c>
      <c r="Z18" s="182">
        <v>991022</v>
      </c>
    </row>
    <row r="19" spans="1:26" x14ac:dyDescent="0.3">
      <c r="A19" s="140">
        <v>34394</v>
      </c>
      <c r="B19" s="182">
        <v>-1329953</v>
      </c>
      <c r="C19" s="182">
        <v>-1874889.7</v>
      </c>
      <c r="D19" s="182">
        <v>343479</v>
      </c>
      <c r="E19" s="182">
        <v>-1673432</v>
      </c>
      <c r="F19" s="182"/>
      <c r="G19" s="182">
        <v>5155533</v>
      </c>
      <c r="H19" s="182">
        <v>544937</v>
      </c>
      <c r="I19" s="182">
        <v>67798</v>
      </c>
      <c r="J19" s="182">
        <v>477138</v>
      </c>
      <c r="K19" s="182">
        <v>4610596</v>
      </c>
      <c r="L19" s="182">
        <v>422137</v>
      </c>
      <c r="M19" s="182">
        <v>34288</v>
      </c>
      <c r="N19" s="182">
        <v>4154171</v>
      </c>
      <c r="O19" s="182"/>
      <c r="P19" s="182">
        <v>6485486</v>
      </c>
      <c r="Q19" s="64"/>
      <c r="R19" s="182">
        <v>201458</v>
      </c>
      <c r="S19" s="182">
        <v>64324</v>
      </c>
      <c r="T19" s="182">
        <v>137134</v>
      </c>
      <c r="U19" s="182"/>
      <c r="V19" s="182">
        <v>6284028</v>
      </c>
      <c r="W19" s="182"/>
      <c r="X19" s="182">
        <v>777879</v>
      </c>
      <c r="Y19" s="182">
        <v>4612257</v>
      </c>
      <c r="Z19" s="182">
        <v>1095350</v>
      </c>
    </row>
    <row r="20" spans="1:26" x14ac:dyDescent="0.3">
      <c r="A20" s="139">
        <v>34425</v>
      </c>
      <c r="B20" s="182">
        <v>-1419242</v>
      </c>
      <c r="C20" s="182">
        <v>-2031089</v>
      </c>
      <c r="D20" s="182">
        <v>407630</v>
      </c>
      <c r="E20" s="182">
        <v>-1826872</v>
      </c>
      <c r="F20" s="182"/>
      <c r="G20" s="182">
        <v>4655097</v>
      </c>
      <c r="H20" s="182">
        <v>611847</v>
      </c>
      <c r="I20" s="182">
        <v>81885</v>
      </c>
      <c r="J20" s="182">
        <v>529962</v>
      </c>
      <c r="K20" s="182">
        <v>4043250</v>
      </c>
      <c r="L20" s="182">
        <v>266351</v>
      </c>
      <c r="M20" s="182">
        <v>27432</v>
      </c>
      <c r="N20" s="182">
        <v>3749467</v>
      </c>
      <c r="O20" s="182"/>
      <c r="P20" s="182">
        <v>6074339</v>
      </c>
      <c r="Q20" s="64"/>
      <c r="R20" s="182">
        <v>204217</v>
      </c>
      <c r="S20" s="182">
        <v>69924</v>
      </c>
      <c r="T20" s="182">
        <v>134293</v>
      </c>
      <c r="U20" s="182"/>
      <c r="V20" s="182">
        <v>5870122</v>
      </c>
      <c r="W20" s="182"/>
      <c r="X20" s="182">
        <v>763488</v>
      </c>
      <c r="Y20" s="182">
        <v>4254067</v>
      </c>
      <c r="Z20" s="182">
        <v>1056784</v>
      </c>
    </row>
    <row r="21" spans="1:26" x14ac:dyDescent="0.3">
      <c r="A21" s="138">
        <v>34455</v>
      </c>
      <c r="B21" s="182">
        <v>-1510413</v>
      </c>
      <c r="C21" s="182">
        <v>-2189042.5</v>
      </c>
      <c r="D21" s="182">
        <v>487179</v>
      </c>
      <c r="E21" s="182">
        <v>-1997592</v>
      </c>
      <c r="F21" s="182"/>
      <c r="G21" s="182">
        <v>5096665</v>
      </c>
      <c r="H21" s="182">
        <v>678630</v>
      </c>
      <c r="I21" s="182">
        <v>94775</v>
      </c>
      <c r="J21" s="182">
        <v>583854</v>
      </c>
      <c r="K21" s="182">
        <v>4418035</v>
      </c>
      <c r="L21" s="182">
        <v>233321</v>
      </c>
      <c r="M21" s="182">
        <v>29413</v>
      </c>
      <c r="N21" s="182">
        <v>4155301</v>
      </c>
      <c r="O21" s="182"/>
      <c r="P21" s="182">
        <v>6607078</v>
      </c>
      <c r="Q21" s="64"/>
      <c r="R21" s="182">
        <v>191451</v>
      </c>
      <c r="S21" s="182">
        <v>38061</v>
      </c>
      <c r="T21" s="182">
        <v>153390</v>
      </c>
      <c r="U21" s="182"/>
      <c r="V21" s="182">
        <v>6415627</v>
      </c>
      <c r="W21" s="182"/>
      <c r="X21" s="182">
        <v>783497</v>
      </c>
      <c r="Y21" s="182">
        <v>4747601</v>
      </c>
      <c r="Z21" s="182">
        <v>1075980</v>
      </c>
    </row>
    <row r="22" spans="1:26" x14ac:dyDescent="0.3">
      <c r="A22" s="137">
        <v>34486</v>
      </c>
      <c r="B22" s="182">
        <v>-1620638</v>
      </c>
      <c r="C22" s="182">
        <v>-2298605.2000000002</v>
      </c>
      <c r="D22" s="182">
        <v>461099</v>
      </c>
      <c r="E22" s="182">
        <v>-2081736</v>
      </c>
      <c r="F22" s="182"/>
      <c r="G22" s="182">
        <v>5315984</v>
      </c>
      <c r="H22" s="182">
        <v>677967</v>
      </c>
      <c r="I22" s="182">
        <v>81487</v>
      </c>
      <c r="J22" s="182">
        <v>596481</v>
      </c>
      <c r="K22" s="182">
        <v>4638017</v>
      </c>
      <c r="L22" s="182">
        <v>166631</v>
      </c>
      <c r="M22" s="182">
        <v>29946</v>
      </c>
      <c r="N22" s="182">
        <v>4441439</v>
      </c>
      <c r="O22" s="182"/>
      <c r="P22" s="182">
        <v>6936622</v>
      </c>
      <c r="Q22" s="64"/>
      <c r="R22" s="182">
        <v>216869</v>
      </c>
      <c r="S22" s="182">
        <v>58369</v>
      </c>
      <c r="T22" s="182">
        <v>158500</v>
      </c>
      <c r="U22" s="182"/>
      <c r="V22" s="182">
        <v>6719753</v>
      </c>
      <c r="W22" s="182"/>
      <c r="X22" s="182">
        <v>803289</v>
      </c>
      <c r="Y22" s="182">
        <v>4982548</v>
      </c>
      <c r="Z22" s="182">
        <v>1150785</v>
      </c>
    </row>
    <row r="23" spans="1:26" x14ac:dyDescent="0.3">
      <c r="A23" s="136">
        <v>34516</v>
      </c>
      <c r="B23" s="182">
        <v>-1544975</v>
      </c>
      <c r="C23" s="182">
        <v>-2251200.2999999998</v>
      </c>
      <c r="D23" s="182">
        <v>523096</v>
      </c>
      <c r="E23" s="182">
        <v>-2068071</v>
      </c>
      <c r="F23" s="182"/>
      <c r="G23" s="182">
        <v>4757600</v>
      </c>
      <c r="H23" s="182">
        <v>706225</v>
      </c>
      <c r="I23" s="182">
        <v>65908</v>
      </c>
      <c r="J23" s="182">
        <v>640317</v>
      </c>
      <c r="K23" s="182">
        <v>4051375</v>
      </c>
      <c r="L23" s="182">
        <v>120512</v>
      </c>
      <c r="M23" s="182">
        <v>29492</v>
      </c>
      <c r="N23" s="182">
        <v>3901371</v>
      </c>
      <c r="O23" s="182"/>
      <c r="P23" s="182">
        <v>6302575</v>
      </c>
      <c r="Q23" s="64"/>
      <c r="R23" s="182">
        <v>183129</v>
      </c>
      <c r="S23" s="182">
        <v>54716</v>
      </c>
      <c r="T23" s="182">
        <v>128413</v>
      </c>
      <c r="U23" s="182"/>
      <c r="V23" s="182">
        <v>6119446</v>
      </c>
      <c r="W23" s="182"/>
      <c r="X23" s="182">
        <v>695285</v>
      </c>
      <c r="Y23" s="182">
        <v>4491316</v>
      </c>
      <c r="Z23" s="182">
        <v>1115974</v>
      </c>
    </row>
    <row r="24" spans="1:26" x14ac:dyDescent="0.3">
      <c r="A24" s="135">
        <v>34547</v>
      </c>
      <c r="B24" s="182">
        <v>-1717257</v>
      </c>
      <c r="C24" s="182">
        <v>-2392917.2999999998</v>
      </c>
      <c r="D24" s="182">
        <v>459263</v>
      </c>
      <c r="E24" s="182">
        <v>-2176520</v>
      </c>
      <c r="F24" s="182"/>
      <c r="G24" s="182">
        <v>5271435</v>
      </c>
      <c r="H24" s="182">
        <v>675660</v>
      </c>
      <c r="I24" s="182">
        <v>86855</v>
      </c>
      <c r="J24" s="182">
        <v>588805</v>
      </c>
      <c r="K24" s="182">
        <v>4595775</v>
      </c>
      <c r="L24" s="182">
        <v>125288</v>
      </c>
      <c r="M24" s="182">
        <v>31974</v>
      </c>
      <c r="N24" s="182">
        <v>4438513</v>
      </c>
      <c r="O24" s="182"/>
      <c r="P24" s="182">
        <v>6988692</v>
      </c>
      <c r="Q24" s="64"/>
      <c r="R24" s="182">
        <v>216397</v>
      </c>
      <c r="S24" s="182">
        <v>46562</v>
      </c>
      <c r="T24" s="182">
        <v>169835</v>
      </c>
      <c r="U24" s="182"/>
      <c r="V24" s="182">
        <v>6772295</v>
      </c>
      <c r="W24" s="182"/>
      <c r="X24" s="182">
        <v>804165</v>
      </c>
      <c r="Y24" s="182">
        <v>5026645</v>
      </c>
      <c r="Z24" s="182">
        <v>1157882</v>
      </c>
    </row>
    <row r="25" spans="1:26" x14ac:dyDescent="0.3">
      <c r="A25" s="134">
        <v>34578</v>
      </c>
      <c r="B25" s="182">
        <v>-1532120</v>
      </c>
      <c r="C25" s="182">
        <v>-2162508.1</v>
      </c>
      <c r="D25" s="182">
        <v>412905</v>
      </c>
      <c r="E25" s="182">
        <v>-1945024</v>
      </c>
      <c r="F25" s="182"/>
      <c r="G25" s="182">
        <v>5035115</v>
      </c>
      <c r="H25" s="182">
        <v>630388</v>
      </c>
      <c r="I25" s="182">
        <v>90044</v>
      </c>
      <c r="J25" s="182">
        <v>540344</v>
      </c>
      <c r="K25" s="182">
        <v>4404727</v>
      </c>
      <c r="L25" s="182">
        <v>130669</v>
      </c>
      <c r="M25" s="182">
        <v>25670</v>
      </c>
      <c r="N25" s="182">
        <v>4248388</v>
      </c>
      <c r="O25" s="182"/>
      <c r="P25" s="182">
        <v>6567235</v>
      </c>
      <c r="Q25" s="64"/>
      <c r="R25" s="182">
        <v>217484</v>
      </c>
      <c r="S25" s="182">
        <v>41528</v>
      </c>
      <c r="T25" s="182">
        <v>175956</v>
      </c>
      <c r="U25" s="182"/>
      <c r="V25" s="182">
        <v>6349751</v>
      </c>
      <c r="W25" s="182"/>
      <c r="X25" s="182">
        <v>784583</v>
      </c>
      <c r="Y25" s="182">
        <v>4740371</v>
      </c>
      <c r="Z25" s="182">
        <v>1042281</v>
      </c>
    </row>
    <row r="26" spans="1:26" x14ac:dyDescent="0.3">
      <c r="A26" s="133">
        <v>34608</v>
      </c>
      <c r="B26" s="182">
        <v>-1634428</v>
      </c>
      <c r="C26" s="182">
        <v>-2320041</v>
      </c>
      <c r="D26" s="182">
        <v>453095</v>
      </c>
      <c r="E26" s="182">
        <v>-2087523</v>
      </c>
      <c r="F26" s="182"/>
      <c r="G26" s="182">
        <v>5555650</v>
      </c>
      <c r="H26" s="182">
        <v>685613</v>
      </c>
      <c r="I26" s="182">
        <v>88715</v>
      </c>
      <c r="J26" s="182">
        <v>596898</v>
      </c>
      <c r="K26" s="182">
        <v>4870037</v>
      </c>
      <c r="L26" s="182">
        <v>219825</v>
      </c>
      <c r="M26" s="182">
        <v>32827</v>
      </c>
      <c r="N26" s="182">
        <v>4617386</v>
      </c>
      <c r="O26" s="182"/>
      <c r="P26" s="182">
        <v>7190078</v>
      </c>
      <c r="Q26" s="64"/>
      <c r="R26" s="182">
        <v>232518</v>
      </c>
      <c r="S26" s="182">
        <v>47620</v>
      </c>
      <c r="T26" s="182">
        <v>184898</v>
      </c>
      <c r="U26" s="182"/>
      <c r="V26" s="182">
        <v>6957560</v>
      </c>
      <c r="W26" s="182"/>
      <c r="X26" s="182">
        <v>893085</v>
      </c>
      <c r="Y26" s="182">
        <v>5133563</v>
      </c>
      <c r="Z26" s="182">
        <v>1163430</v>
      </c>
    </row>
    <row r="27" spans="1:26" x14ac:dyDescent="0.3">
      <c r="A27" s="132">
        <v>34639</v>
      </c>
      <c r="B27" s="182">
        <v>-1499067</v>
      </c>
      <c r="C27" s="182">
        <v>-2201142.9</v>
      </c>
      <c r="D27" s="182">
        <v>491751</v>
      </c>
      <c r="E27" s="182">
        <v>-1990818</v>
      </c>
      <c r="F27" s="182"/>
      <c r="G27" s="182">
        <v>6108348</v>
      </c>
      <c r="H27" s="182">
        <v>702076</v>
      </c>
      <c r="I27" s="182">
        <v>115233</v>
      </c>
      <c r="J27" s="182">
        <v>586843</v>
      </c>
      <c r="K27" s="182">
        <v>5406272</v>
      </c>
      <c r="L27" s="182">
        <v>289489</v>
      </c>
      <c r="M27" s="182">
        <v>39311</v>
      </c>
      <c r="N27" s="182">
        <v>5077473</v>
      </c>
      <c r="O27" s="182"/>
      <c r="P27" s="182">
        <v>7607415</v>
      </c>
      <c r="Q27" s="64"/>
      <c r="R27" s="182">
        <v>210325</v>
      </c>
      <c r="S27" s="182">
        <v>55251</v>
      </c>
      <c r="T27" s="182">
        <v>155074</v>
      </c>
      <c r="U27" s="182"/>
      <c r="V27" s="182">
        <v>7397090</v>
      </c>
      <c r="W27" s="182"/>
      <c r="X27" s="182">
        <v>980798</v>
      </c>
      <c r="Y27" s="182">
        <v>5348964</v>
      </c>
      <c r="Z27" s="182">
        <v>1277653</v>
      </c>
    </row>
    <row r="28" spans="1:26" x14ac:dyDescent="0.3">
      <c r="A28" s="143">
        <v>34669</v>
      </c>
      <c r="B28" s="182">
        <v>-1688379</v>
      </c>
      <c r="C28" s="182">
        <v>-2363253.7999999998</v>
      </c>
      <c r="D28" s="182">
        <v>422952</v>
      </c>
      <c r="E28" s="182">
        <v>-2111331</v>
      </c>
      <c r="F28" s="182"/>
      <c r="G28" s="182">
        <v>5310387</v>
      </c>
      <c r="H28" s="182">
        <v>674875</v>
      </c>
      <c r="I28" s="182">
        <v>99306</v>
      </c>
      <c r="J28" s="182">
        <v>575568</v>
      </c>
      <c r="K28" s="182">
        <v>4635512</v>
      </c>
      <c r="L28" s="182">
        <v>371796</v>
      </c>
      <c r="M28" s="182">
        <v>37593</v>
      </c>
      <c r="N28" s="182">
        <v>4226123</v>
      </c>
      <c r="O28" s="182"/>
      <c r="P28" s="182">
        <v>6998766</v>
      </c>
      <c r="Q28" s="64"/>
      <c r="R28" s="182">
        <v>251923</v>
      </c>
      <c r="S28" s="182">
        <v>58111</v>
      </c>
      <c r="T28" s="182">
        <v>193812</v>
      </c>
      <c r="U28" s="182"/>
      <c r="V28" s="182">
        <v>6746843</v>
      </c>
      <c r="W28" s="182"/>
      <c r="X28" s="182">
        <v>934782</v>
      </c>
      <c r="Y28" s="182">
        <v>4824267</v>
      </c>
      <c r="Z28" s="182">
        <v>1239717</v>
      </c>
    </row>
    <row r="29" spans="1:26" x14ac:dyDescent="0.3">
      <c r="A29" s="142">
        <v>34700</v>
      </c>
      <c r="B29" s="182">
        <v>-307719</v>
      </c>
      <c r="C29" s="182">
        <v>-950573.7</v>
      </c>
      <c r="D29" s="182">
        <v>432182</v>
      </c>
      <c r="E29" s="182">
        <v>-739901</v>
      </c>
      <c r="F29" s="182"/>
      <c r="G29" s="182">
        <v>5932391</v>
      </c>
      <c r="H29" s="182">
        <v>642855</v>
      </c>
      <c r="I29" s="182">
        <v>107140</v>
      </c>
      <c r="J29" s="182">
        <v>535715</v>
      </c>
      <c r="K29" s="182">
        <v>5289536</v>
      </c>
      <c r="L29" s="182">
        <v>554537</v>
      </c>
      <c r="M29" s="182">
        <v>32930</v>
      </c>
      <c r="N29" s="182">
        <v>4702070</v>
      </c>
      <c r="O29" s="182"/>
      <c r="P29" s="182">
        <v>6240110</v>
      </c>
      <c r="Q29" s="64"/>
      <c r="R29" s="182">
        <v>210672</v>
      </c>
      <c r="S29" s="182">
        <v>63325</v>
      </c>
      <c r="T29" s="182">
        <v>147347</v>
      </c>
      <c r="U29" s="182"/>
      <c r="V29" s="182">
        <v>6029438</v>
      </c>
      <c r="W29" s="182"/>
      <c r="X29" s="182">
        <v>518497</v>
      </c>
      <c r="Y29" s="182">
        <v>4889896</v>
      </c>
      <c r="Z29" s="182">
        <v>831717</v>
      </c>
    </row>
    <row r="30" spans="1:26" x14ac:dyDescent="0.3">
      <c r="A30" s="141">
        <v>34731</v>
      </c>
      <c r="B30" s="182">
        <v>470307</v>
      </c>
      <c r="C30" s="182">
        <v>-210932.7</v>
      </c>
      <c r="D30" s="182">
        <v>478914</v>
      </c>
      <c r="E30" s="182">
        <v>-8607</v>
      </c>
      <c r="F30" s="182"/>
      <c r="G30" s="182">
        <v>6066195</v>
      </c>
      <c r="H30" s="182">
        <v>681240</v>
      </c>
      <c r="I30" s="182">
        <v>109123</v>
      </c>
      <c r="J30" s="182">
        <v>572117</v>
      </c>
      <c r="K30" s="182">
        <v>5384955</v>
      </c>
      <c r="L30" s="182">
        <v>671808</v>
      </c>
      <c r="M30" s="182">
        <v>35147</v>
      </c>
      <c r="N30" s="182">
        <v>4678000</v>
      </c>
      <c r="O30" s="182"/>
      <c r="P30" s="182">
        <v>5595888</v>
      </c>
      <c r="Q30" s="64"/>
      <c r="R30" s="182">
        <v>202326</v>
      </c>
      <c r="S30" s="182">
        <v>65169</v>
      </c>
      <c r="T30" s="182">
        <v>137157</v>
      </c>
      <c r="U30" s="182"/>
      <c r="V30" s="182">
        <v>5393562</v>
      </c>
      <c r="W30" s="182"/>
      <c r="X30" s="182">
        <v>478708</v>
      </c>
      <c r="Y30" s="182">
        <v>4427855</v>
      </c>
      <c r="Z30" s="182">
        <v>689325</v>
      </c>
    </row>
    <row r="31" spans="1:26" x14ac:dyDescent="0.3">
      <c r="A31" s="140">
        <v>34759</v>
      </c>
      <c r="B31" s="182">
        <v>434154</v>
      </c>
      <c r="C31" s="182">
        <v>-279208</v>
      </c>
      <c r="D31" s="182">
        <v>428625</v>
      </c>
      <c r="E31" s="182">
        <v>5529</v>
      </c>
      <c r="F31" s="182"/>
      <c r="G31" s="182">
        <v>6788153</v>
      </c>
      <c r="H31" s="182">
        <v>713362</v>
      </c>
      <c r="I31" s="182">
        <v>95647</v>
      </c>
      <c r="J31" s="182">
        <v>617715</v>
      </c>
      <c r="K31" s="182">
        <v>6074791</v>
      </c>
      <c r="L31" s="182">
        <v>669717</v>
      </c>
      <c r="M31" s="182">
        <v>53831</v>
      </c>
      <c r="N31" s="182">
        <v>5351243</v>
      </c>
      <c r="O31" s="182"/>
      <c r="P31" s="182">
        <v>6353999</v>
      </c>
      <c r="Q31" s="64"/>
      <c r="R31" s="182">
        <v>284737</v>
      </c>
      <c r="S31" s="182">
        <v>65974</v>
      </c>
      <c r="T31" s="182">
        <v>218763</v>
      </c>
      <c r="U31" s="182"/>
      <c r="V31" s="182">
        <v>6069262</v>
      </c>
      <c r="W31" s="182"/>
      <c r="X31" s="182">
        <v>472403</v>
      </c>
      <c r="Y31" s="182">
        <v>5031161</v>
      </c>
      <c r="Z31" s="182">
        <v>850435</v>
      </c>
    </row>
    <row r="32" spans="1:26" x14ac:dyDescent="0.3">
      <c r="A32" s="139">
        <v>34790</v>
      </c>
      <c r="B32" s="182">
        <v>895556</v>
      </c>
      <c r="C32" s="182">
        <v>179984.5</v>
      </c>
      <c r="D32" s="182">
        <v>504453</v>
      </c>
      <c r="E32" s="182">
        <v>391103</v>
      </c>
      <c r="F32" s="182"/>
      <c r="G32" s="182">
        <v>5864530</v>
      </c>
      <c r="H32" s="182">
        <v>715572</v>
      </c>
      <c r="I32" s="182">
        <v>84048</v>
      </c>
      <c r="J32" s="182">
        <v>631524</v>
      </c>
      <c r="K32" s="182">
        <v>5148958</v>
      </c>
      <c r="L32" s="182">
        <v>372507</v>
      </c>
      <c r="M32" s="182">
        <v>42339</v>
      </c>
      <c r="N32" s="182">
        <v>4734112</v>
      </c>
      <c r="O32" s="182"/>
      <c r="P32" s="182">
        <v>4968974</v>
      </c>
      <c r="Q32" s="64"/>
      <c r="R32" s="182">
        <v>211118</v>
      </c>
      <c r="S32" s="182">
        <v>68896</v>
      </c>
      <c r="T32" s="182">
        <v>142222</v>
      </c>
      <c r="U32" s="182"/>
      <c r="V32" s="182">
        <v>4757856</v>
      </c>
      <c r="W32" s="182"/>
      <c r="X32" s="182">
        <v>389635</v>
      </c>
      <c r="Y32" s="182">
        <v>4017310</v>
      </c>
      <c r="Z32" s="182">
        <v>562029</v>
      </c>
    </row>
    <row r="33" spans="1:26" x14ac:dyDescent="0.3">
      <c r="A33" s="138">
        <v>34820</v>
      </c>
      <c r="B33" s="182">
        <v>990996</v>
      </c>
      <c r="C33" s="182">
        <v>156118.79999999999</v>
      </c>
      <c r="D33" s="182">
        <v>578931</v>
      </c>
      <c r="E33" s="182">
        <v>412065</v>
      </c>
      <c r="F33" s="182"/>
      <c r="G33" s="182">
        <v>7027839</v>
      </c>
      <c r="H33" s="182">
        <v>834877</v>
      </c>
      <c r="I33" s="182">
        <v>118513</v>
      </c>
      <c r="J33" s="182">
        <v>716365</v>
      </c>
      <c r="K33" s="182">
        <v>6192962</v>
      </c>
      <c r="L33" s="182">
        <v>364015</v>
      </c>
      <c r="M33" s="182">
        <v>56587</v>
      </c>
      <c r="N33" s="182">
        <v>5772360</v>
      </c>
      <c r="O33" s="182"/>
      <c r="P33" s="182">
        <v>6036843</v>
      </c>
      <c r="Q33" s="64"/>
      <c r="R33" s="182">
        <v>255946</v>
      </c>
      <c r="S33" s="182">
        <v>60334</v>
      </c>
      <c r="T33" s="182">
        <v>195612</v>
      </c>
      <c r="U33" s="182"/>
      <c r="V33" s="182">
        <v>5780897</v>
      </c>
      <c r="W33" s="182"/>
      <c r="X33" s="182">
        <v>401092</v>
      </c>
      <c r="Y33" s="182">
        <v>4897371</v>
      </c>
      <c r="Z33" s="182">
        <v>738380</v>
      </c>
    </row>
    <row r="34" spans="1:26" x14ac:dyDescent="0.3">
      <c r="A34" s="137">
        <v>34851</v>
      </c>
      <c r="B34" s="182">
        <v>712294</v>
      </c>
      <c r="C34" s="182">
        <v>-57774.8</v>
      </c>
      <c r="D34" s="182">
        <v>557736</v>
      </c>
      <c r="E34" s="182">
        <v>154558</v>
      </c>
      <c r="F34" s="182"/>
      <c r="G34" s="182">
        <v>6739092</v>
      </c>
      <c r="H34" s="182">
        <v>770069</v>
      </c>
      <c r="I34" s="182">
        <v>129202</v>
      </c>
      <c r="J34" s="182">
        <v>640867</v>
      </c>
      <c r="K34" s="182">
        <v>5969023</v>
      </c>
      <c r="L34" s="182">
        <v>307098</v>
      </c>
      <c r="M34" s="182">
        <v>44284</v>
      </c>
      <c r="N34" s="182">
        <v>5617641</v>
      </c>
      <c r="O34" s="182"/>
      <c r="P34" s="182">
        <v>6026798</v>
      </c>
      <c r="Q34" s="64"/>
      <c r="R34" s="182">
        <v>212333</v>
      </c>
      <c r="S34" s="182">
        <v>48044</v>
      </c>
      <c r="T34" s="182">
        <v>164289</v>
      </c>
      <c r="U34" s="182"/>
      <c r="V34" s="182">
        <v>5814465</v>
      </c>
      <c r="W34" s="182"/>
      <c r="X34" s="182">
        <v>405814</v>
      </c>
      <c r="Y34" s="182">
        <v>4858622</v>
      </c>
      <c r="Z34" s="182">
        <v>762362</v>
      </c>
    </row>
    <row r="35" spans="1:26" x14ac:dyDescent="0.3">
      <c r="A35" s="136">
        <v>34881</v>
      </c>
      <c r="B35" s="182">
        <v>659710</v>
      </c>
      <c r="C35" s="182">
        <v>-76874.8</v>
      </c>
      <c r="D35" s="182">
        <v>502586</v>
      </c>
      <c r="E35" s="182">
        <v>157124</v>
      </c>
      <c r="F35" s="182"/>
      <c r="G35" s="182">
        <v>6048581</v>
      </c>
      <c r="H35" s="182">
        <v>736585</v>
      </c>
      <c r="I35" s="182">
        <v>90604</v>
      </c>
      <c r="J35" s="182">
        <v>645981</v>
      </c>
      <c r="K35" s="182">
        <v>5311996</v>
      </c>
      <c r="L35" s="182">
        <v>212687</v>
      </c>
      <c r="M35" s="182">
        <v>54728</v>
      </c>
      <c r="N35" s="182">
        <v>5044582</v>
      </c>
      <c r="O35" s="182"/>
      <c r="P35" s="182">
        <v>5388871</v>
      </c>
      <c r="Q35" s="64"/>
      <c r="R35" s="182">
        <v>233999</v>
      </c>
      <c r="S35" s="182">
        <v>23884</v>
      </c>
      <c r="T35" s="182">
        <v>210115</v>
      </c>
      <c r="U35" s="182"/>
      <c r="V35" s="182">
        <v>5154872</v>
      </c>
      <c r="W35" s="182"/>
      <c r="X35" s="182">
        <v>334077</v>
      </c>
      <c r="Y35" s="182">
        <v>4364542</v>
      </c>
      <c r="Z35" s="182">
        <v>690252</v>
      </c>
    </row>
    <row r="36" spans="1:26" x14ac:dyDescent="0.3">
      <c r="A36" s="135">
        <v>34912</v>
      </c>
      <c r="B36" s="182">
        <v>691916</v>
      </c>
      <c r="C36" s="182">
        <v>-115080.2</v>
      </c>
      <c r="D36" s="182">
        <v>591523</v>
      </c>
      <c r="E36" s="182">
        <v>100393</v>
      </c>
      <c r="F36" s="182"/>
      <c r="G36" s="182">
        <v>7099164</v>
      </c>
      <c r="H36" s="182">
        <v>806996</v>
      </c>
      <c r="I36" s="182">
        <v>114024</v>
      </c>
      <c r="J36" s="182">
        <v>692972</v>
      </c>
      <c r="K36" s="182">
        <v>6292168</v>
      </c>
      <c r="L36" s="182">
        <v>234425</v>
      </c>
      <c r="M36" s="182">
        <v>45600</v>
      </c>
      <c r="N36" s="182">
        <v>6012143</v>
      </c>
      <c r="O36" s="182"/>
      <c r="P36" s="182">
        <v>6407248</v>
      </c>
      <c r="Q36" s="64"/>
      <c r="R36" s="182">
        <v>215474</v>
      </c>
      <c r="S36" s="182">
        <v>42812</v>
      </c>
      <c r="T36" s="182">
        <v>172661</v>
      </c>
      <c r="U36" s="182"/>
      <c r="V36" s="182">
        <v>6191775</v>
      </c>
      <c r="W36" s="182"/>
      <c r="X36" s="182">
        <v>462240</v>
      </c>
      <c r="Y36" s="182">
        <v>5223851</v>
      </c>
      <c r="Z36" s="182">
        <v>721157</v>
      </c>
    </row>
    <row r="37" spans="1:26" x14ac:dyDescent="0.3">
      <c r="A37" s="134">
        <v>34943</v>
      </c>
      <c r="B37" s="182">
        <v>862934</v>
      </c>
      <c r="C37" s="182">
        <v>125443.5</v>
      </c>
      <c r="D37" s="182">
        <v>534188</v>
      </c>
      <c r="E37" s="182">
        <v>328746</v>
      </c>
      <c r="F37" s="182"/>
      <c r="G37" s="182">
        <v>6939424</v>
      </c>
      <c r="H37" s="182">
        <v>737491</v>
      </c>
      <c r="I37" s="182">
        <v>105349</v>
      </c>
      <c r="J37" s="182">
        <v>632142</v>
      </c>
      <c r="K37" s="182">
        <v>6201934</v>
      </c>
      <c r="L37" s="182">
        <v>235672</v>
      </c>
      <c r="M37" s="182">
        <v>41032</v>
      </c>
      <c r="N37" s="182">
        <v>5925229</v>
      </c>
      <c r="O37" s="182"/>
      <c r="P37" s="182">
        <v>6076490</v>
      </c>
      <c r="Q37" s="64"/>
      <c r="R37" s="182">
        <v>203303</v>
      </c>
      <c r="S37" s="182">
        <v>61973</v>
      </c>
      <c r="T37" s="182">
        <v>141330</v>
      </c>
      <c r="U37" s="182"/>
      <c r="V37" s="182">
        <v>5873187</v>
      </c>
      <c r="W37" s="182"/>
      <c r="X37" s="182">
        <v>419974</v>
      </c>
      <c r="Y37" s="182">
        <v>5010218</v>
      </c>
      <c r="Z37" s="182">
        <v>646298</v>
      </c>
    </row>
    <row r="38" spans="1:26" x14ac:dyDescent="0.3">
      <c r="A38" s="133">
        <v>34973</v>
      </c>
      <c r="B38" s="182">
        <v>718270</v>
      </c>
      <c r="C38" s="182">
        <v>93365.7</v>
      </c>
      <c r="D38" s="182">
        <v>426772</v>
      </c>
      <c r="E38" s="182">
        <v>291498</v>
      </c>
      <c r="F38" s="182"/>
      <c r="G38" s="182">
        <v>7346393</v>
      </c>
      <c r="H38" s="182">
        <v>624904</v>
      </c>
      <c r="I38" s="182">
        <v>121377</v>
      </c>
      <c r="J38" s="182">
        <v>503527</v>
      </c>
      <c r="K38" s="182">
        <v>6721489</v>
      </c>
      <c r="L38" s="182">
        <v>263024</v>
      </c>
      <c r="M38" s="182">
        <v>44337</v>
      </c>
      <c r="N38" s="182">
        <v>6414128</v>
      </c>
      <c r="O38" s="182"/>
      <c r="P38" s="182">
        <v>6628123</v>
      </c>
      <c r="Q38" s="64"/>
      <c r="R38" s="182">
        <v>198132</v>
      </c>
      <c r="S38" s="182">
        <v>48300</v>
      </c>
      <c r="T38" s="182">
        <v>149832</v>
      </c>
      <c r="U38" s="182"/>
      <c r="V38" s="182">
        <v>6429991</v>
      </c>
      <c r="W38" s="182"/>
      <c r="X38" s="182">
        <v>468047</v>
      </c>
      <c r="Y38" s="182">
        <v>5451723</v>
      </c>
      <c r="Z38" s="182">
        <v>708353</v>
      </c>
    </row>
    <row r="39" spans="1:26" x14ac:dyDescent="0.3">
      <c r="A39" s="132">
        <v>35004</v>
      </c>
      <c r="B39" s="182">
        <v>470949</v>
      </c>
      <c r="C39" s="182">
        <v>-146731.4</v>
      </c>
      <c r="D39" s="182">
        <v>396306</v>
      </c>
      <c r="E39" s="182">
        <v>74643</v>
      </c>
      <c r="F39" s="182"/>
      <c r="G39" s="182">
        <v>6909189</v>
      </c>
      <c r="H39" s="182">
        <v>617680</v>
      </c>
      <c r="I39" s="182">
        <v>68053</v>
      </c>
      <c r="J39" s="182">
        <v>549628</v>
      </c>
      <c r="K39" s="182">
        <v>6291509</v>
      </c>
      <c r="L39" s="182">
        <v>331547</v>
      </c>
      <c r="M39" s="182">
        <v>48638</v>
      </c>
      <c r="N39" s="182">
        <v>5911324</v>
      </c>
      <c r="O39" s="182"/>
      <c r="P39" s="182">
        <v>6438240</v>
      </c>
      <c r="Q39" s="64"/>
      <c r="R39" s="182">
        <v>221374</v>
      </c>
      <c r="S39" s="182">
        <v>44479</v>
      </c>
      <c r="T39" s="182">
        <v>176895</v>
      </c>
      <c r="U39" s="182"/>
      <c r="V39" s="182">
        <v>6216866</v>
      </c>
      <c r="W39" s="182"/>
      <c r="X39" s="182">
        <v>475912</v>
      </c>
      <c r="Y39" s="182">
        <v>5249092</v>
      </c>
      <c r="Z39" s="182">
        <v>713236</v>
      </c>
    </row>
    <row r="40" spans="1:26" x14ac:dyDescent="0.3">
      <c r="A40" s="143">
        <v>35034</v>
      </c>
      <c r="B40" s="182">
        <v>489120</v>
      </c>
      <c r="C40" s="182">
        <v>-267071.90000000002</v>
      </c>
      <c r="D40" s="182">
        <v>552675</v>
      </c>
      <c r="E40" s="182">
        <v>-63555</v>
      </c>
      <c r="F40" s="182"/>
      <c r="G40" s="182">
        <v>6780603</v>
      </c>
      <c r="H40" s="182">
        <v>756192</v>
      </c>
      <c r="I40" s="182">
        <v>75131</v>
      </c>
      <c r="J40" s="182">
        <v>681061</v>
      </c>
      <c r="K40" s="182">
        <v>6024411</v>
      </c>
      <c r="L40" s="182">
        <v>355914</v>
      </c>
      <c r="M40" s="182">
        <v>36475</v>
      </c>
      <c r="N40" s="182">
        <v>5632022</v>
      </c>
      <c r="O40" s="182"/>
      <c r="P40" s="182">
        <v>6291483</v>
      </c>
      <c r="Q40" s="64"/>
      <c r="R40" s="182">
        <v>203517</v>
      </c>
      <c r="S40" s="182">
        <v>50639</v>
      </c>
      <c r="T40" s="182">
        <v>152878</v>
      </c>
      <c r="U40" s="182"/>
      <c r="V40" s="182">
        <v>6087966</v>
      </c>
      <c r="W40" s="182"/>
      <c r="X40" s="182">
        <v>508340</v>
      </c>
      <c r="Y40" s="182">
        <v>4999434</v>
      </c>
      <c r="Z40" s="182">
        <v>783709</v>
      </c>
    </row>
    <row r="41" spans="1:26" x14ac:dyDescent="0.3">
      <c r="A41" s="142">
        <v>35065</v>
      </c>
      <c r="B41" s="182">
        <v>667491</v>
      </c>
      <c r="C41" s="182">
        <v>-153953.9</v>
      </c>
      <c r="D41" s="182">
        <v>571538</v>
      </c>
      <c r="E41" s="182">
        <v>95953</v>
      </c>
      <c r="F41" s="182"/>
      <c r="G41" s="182">
        <v>7142790</v>
      </c>
      <c r="H41" s="182">
        <v>821445</v>
      </c>
      <c r="I41" s="182">
        <v>70092</v>
      </c>
      <c r="J41" s="182">
        <v>751353</v>
      </c>
      <c r="K41" s="182">
        <v>6321345</v>
      </c>
      <c r="L41" s="182">
        <v>435163</v>
      </c>
      <c r="M41" s="182">
        <v>34710</v>
      </c>
      <c r="N41" s="182">
        <v>5851472</v>
      </c>
      <c r="O41" s="182"/>
      <c r="P41" s="182">
        <v>6475299</v>
      </c>
      <c r="Q41" s="64"/>
      <c r="R41" s="182">
        <v>249906</v>
      </c>
      <c r="S41" s="182">
        <v>70770</v>
      </c>
      <c r="T41" s="182">
        <v>179136</v>
      </c>
      <c r="U41" s="182"/>
      <c r="V41" s="182">
        <v>6225393</v>
      </c>
      <c r="W41" s="182"/>
      <c r="X41" s="182">
        <v>450776</v>
      </c>
      <c r="Y41" s="182">
        <v>5237636</v>
      </c>
      <c r="Z41" s="182">
        <v>786887</v>
      </c>
    </row>
    <row r="42" spans="1:26" x14ac:dyDescent="0.3">
      <c r="A42" s="141">
        <v>35096</v>
      </c>
      <c r="B42" s="182">
        <v>490422</v>
      </c>
      <c r="C42" s="182">
        <v>-291582.3</v>
      </c>
      <c r="D42" s="182">
        <v>589230</v>
      </c>
      <c r="E42" s="182">
        <v>-98807</v>
      </c>
      <c r="F42" s="182"/>
      <c r="G42" s="182">
        <v>7112474</v>
      </c>
      <c r="H42" s="182">
        <v>782004</v>
      </c>
      <c r="I42" s="182">
        <v>61690</v>
      </c>
      <c r="J42" s="182">
        <v>720314</v>
      </c>
      <c r="K42" s="182">
        <v>6330470</v>
      </c>
      <c r="L42" s="182">
        <v>473413</v>
      </c>
      <c r="M42" s="182">
        <v>35439</v>
      </c>
      <c r="N42" s="182">
        <v>5821618</v>
      </c>
      <c r="O42" s="182"/>
      <c r="P42" s="182">
        <v>6622052</v>
      </c>
      <c r="Q42" s="64"/>
      <c r="R42" s="182">
        <v>192775</v>
      </c>
      <c r="S42" s="182">
        <v>45032</v>
      </c>
      <c r="T42" s="182">
        <v>147743</v>
      </c>
      <c r="U42" s="182"/>
      <c r="V42" s="182">
        <v>6429277</v>
      </c>
      <c r="W42" s="182"/>
      <c r="X42" s="182">
        <v>497588</v>
      </c>
      <c r="Y42" s="182">
        <v>5375966</v>
      </c>
      <c r="Z42" s="182">
        <v>748498</v>
      </c>
    </row>
    <row r="43" spans="1:26" x14ac:dyDescent="0.3">
      <c r="A43" s="140">
        <v>35125</v>
      </c>
      <c r="B43" s="182">
        <v>776409</v>
      </c>
      <c r="C43" s="182">
        <v>-120562</v>
      </c>
      <c r="D43" s="182">
        <v>705678</v>
      </c>
      <c r="E43" s="182">
        <v>70731</v>
      </c>
      <c r="F43" s="182"/>
      <c r="G43" s="182">
        <v>7615113</v>
      </c>
      <c r="H43" s="182">
        <v>896971</v>
      </c>
      <c r="I43" s="182">
        <v>76094</v>
      </c>
      <c r="J43" s="182">
        <v>820877</v>
      </c>
      <c r="K43" s="182">
        <v>6718142</v>
      </c>
      <c r="L43" s="182">
        <v>484516</v>
      </c>
      <c r="M43" s="182">
        <v>35274</v>
      </c>
      <c r="N43" s="182">
        <v>6198353</v>
      </c>
      <c r="O43" s="182"/>
      <c r="P43" s="182">
        <v>6838704</v>
      </c>
      <c r="Q43" s="64"/>
      <c r="R43" s="182">
        <v>191293</v>
      </c>
      <c r="S43" s="182">
        <v>39716</v>
      </c>
      <c r="T43" s="182">
        <v>151577</v>
      </c>
      <c r="U43" s="182"/>
      <c r="V43" s="182">
        <v>6647411</v>
      </c>
      <c r="W43" s="182"/>
      <c r="X43" s="182">
        <v>507527</v>
      </c>
      <c r="Y43" s="182">
        <v>5526491</v>
      </c>
      <c r="Z43" s="182">
        <v>804686</v>
      </c>
    </row>
    <row r="44" spans="1:26" x14ac:dyDescent="0.3">
      <c r="A44" s="139">
        <v>35156</v>
      </c>
      <c r="B44" s="182">
        <v>838401</v>
      </c>
      <c r="C44" s="182">
        <v>-157480.29999999999</v>
      </c>
      <c r="D44" s="182">
        <v>765775</v>
      </c>
      <c r="E44" s="182">
        <v>72626</v>
      </c>
      <c r="F44" s="182"/>
      <c r="G44" s="182">
        <v>7915540</v>
      </c>
      <c r="H44" s="182">
        <v>995881</v>
      </c>
      <c r="I44" s="182">
        <v>94764</v>
      </c>
      <c r="J44" s="182">
        <v>901117</v>
      </c>
      <c r="K44" s="182">
        <v>6919659</v>
      </c>
      <c r="L44" s="182">
        <v>436040</v>
      </c>
      <c r="M44" s="182">
        <v>35284</v>
      </c>
      <c r="N44" s="182">
        <v>6448335</v>
      </c>
      <c r="O44" s="182"/>
      <c r="P44" s="182">
        <v>7077139</v>
      </c>
      <c r="Q44" s="64"/>
      <c r="R44" s="182">
        <v>230107</v>
      </c>
      <c r="S44" s="182">
        <v>65573</v>
      </c>
      <c r="T44" s="182">
        <v>164534</v>
      </c>
      <c r="U44" s="182"/>
      <c r="V44" s="182">
        <v>6847032</v>
      </c>
      <c r="W44" s="182"/>
      <c r="X44" s="182">
        <v>517014</v>
      </c>
      <c r="Y44" s="182">
        <v>5723585</v>
      </c>
      <c r="Z44" s="182">
        <v>836540</v>
      </c>
    </row>
    <row r="45" spans="1:26" x14ac:dyDescent="0.3">
      <c r="A45" s="138">
        <v>35186</v>
      </c>
      <c r="B45" s="182">
        <v>592651</v>
      </c>
      <c r="C45" s="182">
        <v>-364790.6</v>
      </c>
      <c r="D45" s="182">
        <v>714805</v>
      </c>
      <c r="E45" s="182">
        <v>-122154</v>
      </c>
      <c r="F45" s="182"/>
      <c r="G45" s="182">
        <v>8075420</v>
      </c>
      <c r="H45" s="182">
        <v>957442</v>
      </c>
      <c r="I45" s="182">
        <v>118935</v>
      </c>
      <c r="J45" s="182">
        <v>838507</v>
      </c>
      <c r="K45" s="182">
        <v>7117978</v>
      </c>
      <c r="L45" s="182">
        <v>404062</v>
      </c>
      <c r="M45" s="182">
        <v>40295</v>
      </c>
      <c r="N45" s="182">
        <v>6673621</v>
      </c>
      <c r="O45" s="182"/>
      <c r="P45" s="182">
        <v>7482769</v>
      </c>
      <c r="Q45" s="64"/>
      <c r="R45" s="182">
        <v>242637</v>
      </c>
      <c r="S45" s="182">
        <v>47943</v>
      </c>
      <c r="T45" s="182">
        <v>194694</v>
      </c>
      <c r="U45" s="182"/>
      <c r="V45" s="182">
        <v>7240132</v>
      </c>
      <c r="W45" s="182"/>
      <c r="X45" s="182">
        <v>503912</v>
      </c>
      <c r="Y45" s="182">
        <v>6063357</v>
      </c>
      <c r="Z45" s="182">
        <v>915500</v>
      </c>
    </row>
    <row r="46" spans="1:26" x14ac:dyDescent="0.3">
      <c r="A46" s="137">
        <v>35217</v>
      </c>
      <c r="B46" s="182">
        <v>766284</v>
      </c>
      <c r="C46" s="182">
        <v>-234153.60000000001</v>
      </c>
      <c r="D46" s="182">
        <v>797026</v>
      </c>
      <c r="E46" s="182">
        <v>-30742</v>
      </c>
      <c r="F46" s="182"/>
      <c r="G46" s="182">
        <v>7615922</v>
      </c>
      <c r="H46" s="182">
        <v>1000438</v>
      </c>
      <c r="I46" s="182">
        <v>120423</v>
      </c>
      <c r="J46" s="182">
        <v>880015</v>
      </c>
      <c r="K46" s="182">
        <v>6615484</v>
      </c>
      <c r="L46" s="182">
        <v>257760</v>
      </c>
      <c r="M46" s="182">
        <v>34764</v>
      </c>
      <c r="N46" s="182">
        <v>6322960</v>
      </c>
      <c r="O46" s="182"/>
      <c r="P46" s="182">
        <v>6849638</v>
      </c>
      <c r="Q46" s="64"/>
      <c r="R46" s="182">
        <v>203412</v>
      </c>
      <c r="S46" s="182">
        <v>34023</v>
      </c>
      <c r="T46" s="182">
        <v>169389</v>
      </c>
      <c r="U46" s="182"/>
      <c r="V46" s="182">
        <v>6646226</v>
      </c>
      <c r="W46" s="182"/>
      <c r="X46" s="182">
        <v>434481</v>
      </c>
      <c r="Y46" s="182">
        <v>5564943</v>
      </c>
      <c r="Z46" s="182">
        <v>850214</v>
      </c>
    </row>
    <row r="47" spans="1:26" x14ac:dyDescent="0.3">
      <c r="A47" s="136">
        <v>35247</v>
      </c>
      <c r="B47" s="182">
        <v>385690</v>
      </c>
      <c r="C47" s="182">
        <v>-523415.1</v>
      </c>
      <c r="D47" s="182">
        <v>634111</v>
      </c>
      <c r="E47" s="182">
        <v>-248421</v>
      </c>
      <c r="F47" s="182"/>
      <c r="G47" s="182">
        <v>8003292</v>
      </c>
      <c r="H47" s="182">
        <v>909105</v>
      </c>
      <c r="I47" s="182">
        <v>106709</v>
      </c>
      <c r="J47" s="182">
        <v>802396</v>
      </c>
      <c r="K47" s="182">
        <v>7094187</v>
      </c>
      <c r="L47" s="182">
        <v>237948</v>
      </c>
      <c r="M47" s="182">
        <v>31772</v>
      </c>
      <c r="N47" s="182">
        <v>6824467</v>
      </c>
      <c r="O47" s="182"/>
      <c r="P47" s="182">
        <v>7617602</v>
      </c>
      <c r="Q47" s="64"/>
      <c r="R47" s="182">
        <v>274994</v>
      </c>
      <c r="S47" s="182">
        <v>63394</v>
      </c>
      <c r="T47" s="182">
        <v>211600</v>
      </c>
      <c r="U47" s="182"/>
      <c r="V47" s="182">
        <v>7342608</v>
      </c>
      <c r="W47" s="182"/>
      <c r="X47" s="182">
        <v>481629</v>
      </c>
      <c r="Y47" s="182">
        <v>6225758</v>
      </c>
      <c r="Z47" s="182">
        <v>910215</v>
      </c>
    </row>
    <row r="48" spans="1:26" x14ac:dyDescent="0.3">
      <c r="A48" s="135">
        <v>35278</v>
      </c>
      <c r="B48" s="182">
        <v>331262</v>
      </c>
      <c r="C48" s="182">
        <v>-619351</v>
      </c>
      <c r="D48" s="182">
        <v>665510</v>
      </c>
      <c r="E48" s="182">
        <v>-334248</v>
      </c>
      <c r="F48" s="182"/>
      <c r="G48" s="182">
        <v>7857667</v>
      </c>
      <c r="H48" s="182">
        <v>950613</v>
      </c>
      <c r="I48" s="182">
        <v>62242</v>
      </c>
      <c r="J48" s="182">
        <v>888371</v>
      </c>
      <c r="K48" s="182">
        <v>6907054</v>
      </c>
      <c r="L48" s="182">
        <v>201731</v>
      </c>
      <c r="M48" s="182">
        <v>41619</v>
      </c>
      <c r="N48" s="182">
        <v>6663704</v>
      </c>
      <c r="O48" s="182"/>
      <c r="P48" s="182">
        <v>7526405</v>
      </c>
      <c r="Q48" s="64"/>
      <c r="R48" s="182">
        <v>285103</v>
      </c>
      <c r="S48" s="182">
        <v>81922</v>
      </c>
      <c r="T48" s="182">
        <v>203181</v>
      </c>
      <c r="U48" s="182"/>
      <c r="V48" s="182">
        <v>7241302</v>
      </c>
      <c r="W48" s="182"/>
      <c r="X48" s="182">
        <v>567974</v>
      </c>
      <c r="Y48" s="182">
        <v>6076548</v>
      </c>
      <c r="Z48" s="182">
        <v>881883</v>
      </c>
    </row>
    <row r="49" spans="1:26" x14ac:dyDescent="0.3">
      <c r="A49" s="134">
        <v>35309</v>
      </c>
      <c r="B49" s="182">
        <v>694972</v>
      </c>
      <c r="C49" s="182">
        <v>-415679.8</v>
      </c>
      <c r="D49" s="182">
        <v>870244</v>
      </c>
      <c r="E49" s="182">
        <v>-175272</v>
      </c>
      <c r="F49" s="182"/>
      <c r="G49" s="182">
        <v>8386121</v>
      </c>
      <c r="H49" s="182">
        <v>1110652</v>
      </c>
      <c r="I49" s="182">
        <v>99594</v>
      </c>
      <c r="J49" s="182">
        <v>1011058</v>
      </c>
      <c r="K49" s="182">
        <v>7275469</v>
      </c>
      <c r="L49" s="182">
        <v>221457</v>
      </c>
      <c r="M49" s="182">
        <v>34290</v>
      </c>
      <c r="N49" s="182">
        <v>7019723</v>
      </c>
      <c r="O49" s="182"/>
      <c r="P49" s="182">
        <v>7691149</v>
      </c>
      <c r="Q49" s="64"/>
      <c r="R49" s="182">
        <v>240408</v>
      </c>
      <c r="S49" s="182">
        <v>51014</v>
      </c>
      <c r="T49" s="182">
        <v>189394</v>
      </c>
      <c r="U49" s="182"/>
      <c r="V49" s="182">
        <v>7450741</v>
      </c>
      <c r="W49" s="182"/>
      <c r="X49" s="182">
        <v>574258</v>
      </c>
      <c r="Y49" s="182">
        <v>6229531</v>
      </c>
      <c r="Z49" s="182">
        <v>887360</v>
      </c>
    </row>
    <row r="50" spans="1:26" x14ac:dyDescent="0.3">
      <c r="A50" s="133">
        <v>35339</v>
      </c>
      <c r="B50" s="182">
        <v>267840</v>
      </c>
      <c r="C50" s="182">
        <v>-971662</v>
      </c>
      <c r="D50" s="182">
        <v>952770</v>
      </c>
      <c r="E50" s="182">
        <v>-684930</v>
      </c>
      <c r="F50" s="182"/>
      <c r="G50" s="182">
        <v>9299120</v>
      </c>
      <c r="H50" s="182">
        <v>1239502</v>
      </c>
      <c r="I50" s="182">
        <v>99232</v>
      </c>
      <c r="J50" s="182">
        <v>1140271</v>
      </c>
      <c r="K50" s="182">
        <v>8059618</v>
      </c>
      <c r="L50" s="182">
        <v>266601</v>
      </c>
      <c r="M50" s="182">
        <v>38338</v>
      </c>
      <c r="N50" s="182">
        <v>7754679</v>
      </c>
      <c r="O50" s="182"/>
      <c r="P50" s="182">
        <v>9031280</v>
      </c>
      <c r="Q50" s="64"/>
      <c r="R50" s="182">
        <v>286732</v>
      </c>
      <c r="S50" s="182">
        <v>62316</v>
      </c>
      <c r="T50" s="182">
        <v>224416</v>
      </c>
      <c r="U50" s="182"/>
      <c r="V50" s="182">
        <v>8744548</v>
      </c>
      <c r="W50" s="182"/>
      <c r="X50" s="182">
        <v>712519</v>
      </c>
      <c r="Y50" s="182">
        <v>7245968</v>
      </c>
      <c r="Z50" s="182">
        <v>1072793</v>
      </c>
    </row>
    <row r="51" spans="1:26" x14ac:dyDescent="0.3">
      <c r="A51" s="132">
        <v>35370</v>
      </c>
      <c r="B51" s="182">
        <v>209063</v>
      </c>
      <c r="C51" s="182">
        <v>-808345.59999999998</v>
      </c>
      <c r="D51" s="182">
        <v>718602</v>
      </c>
      <c r="E51" s="182">
        <v>-509539</v>
      </c>
      <c r="F51" s="182"/>
      <c r="G51" s="182">
        <v>8467329</v>
      </c>
      <c r="H51" s="182">
        <v>1017409</v>
      </c>
      <c r="I51" s="182">
        <v>80403</v>
      </c>
      <c r="J51" s="182">
        <v>937006</v>
      </c>
      <c r="K51" s="182">
        <v>7449920</v>
      </c>
      <c r="L51" s="182">
        <v>331933</v>
      </c>
      <c r="M51" s="182">
        <v>36060</v>
      </c>
      <c r="N51" s="182">
        <v>7081927</v>
      </c>
      <c r="O51" s="182"/>
      <c r="P51" s="182">
        <v>8258266</v>
      </c>
      <c r="Q51" s="64"/>
      <c r="R51" s="182">
        <v>298807</v>
      </c>
      <c r="S51" s="182">
        <v>91267</v>
      </c>
      <c r="T51" s="182">
        <v>207540</v>
      </c>
      <c r="U51" s="182"/>
      <c r="V51" s="182">
        <v>7959459</v>
      </c>
      <c r="W51" s="182"/>
      <c r="X51" s="182">
        <v>683506</v>
      </c>
      <c r="Y51" s="182">
        <v>6536337</v>
      </c>
      <c r="Z51" s="182">
        <v>1038423</v>
      </c>
    </row>
    <row r="52" spans="1:26" x14ac:dyDescent="0.3">
      <c r="A52" s="143">
        <v>35400</v>
      </c>
      <c r="B52" s="182">
        <v>510489</v>
      </c>
      <c r="C52" s="182">
        <v>-624960.4</v>
      </c>
      <c r="D52" s="182">
        <v>759395</v>
      </c>
      <c r="E52" s="182">
        <v>-248906</v>
      </c>
      <c r="F52" s="182"/>
      <c r="G52" s="182">
        <v>8508952</v>
      </c>
      <c r="H52" s="182">
        <v>1135449</v>
      </c>
      <c r="I52" s="182">
        <v>121401</v>
      </c>
      <c r="J52" s="182">
        <v>1014048</v>
      </c>
      <c r="K52" s="182">
        <v>7373503</v>
      </c>
      <c r="L52" s="182">
        <v>371338</v>
      </c>
      <c r="M52" s="182">
        <v>40256</v>
      </c>
      <c r="N52" s="182">
        <v>6961908</v>
      </c>
      <c r="O52" s="182"/>
      <c r="P52" s="182">
        <v>7998463</v>
      </c>
      <c r="Q52" s="64"/>
      <c r="R52" s="182">
        <v>376055</v>
      </c>
      <c r="S52" s="182">
        <v>136977</v>
      </c>
      <c r="T52" s="182">
        <v>239078</v>
      </c>
      <c r="U52" s="182"/>
      <c r="V52" s="182">
        <v>7622408</v>
      </c>
      <c r="W52" s="182"/>
      <c r="X52" s="182">
        <v>725588</v>
      </c>
      <c r="Y52" s="182">
        <v>6083499</v>
      </c>
      <c r="Z52" s="182">
        <v>1189376</v>
      </c>
    </row>
    <row r="53" spans="1:26" x14ac:dyDescent="0.3">
      <c r="A53" s="142">
        <v>35431</v>
      </c>
      <c r="B53" s="182">
        <v>517156</v>
      </c>
      <c r="C53" s="182">
        <v>-562009.19999999995</v>
      </c>
      <c r="D53" s="182">
        <v>766479</v>
      </c>
      <c r="E53" s="182">
        <v>-249323</v>
      </c>
      <c r="F53" s="182"/>
      <c r="G53" s="182">
        <v>8181992</v>
      </c>
      <c r="H53" s="182">
        <v>1079165</v>
      </c>
      <c r="I53" s="182">
        <v>94740</v>
      </c>
      <c r="J53" s="182">
        <v>984425</v>
      </c>
      <c r="K53" s="182">
        <v>7102827</v>
      </c>
      <c r="L53" s="182">
        <v>461754</v>
      </c>
      <c r="M53" s="182">
        <v>33190</v>
      </c>
      <c r="N53" s="182">
        <v>6607882</v>
      </c>
      <c r="O53" s="182"/>
      <c r="P53" s="182">
        <v>7664836</v>
      </c>
      <c r="Q53" s="64"/>
      <c r="R53" s="182">
        <v>312686</v>
      </c>
      <c r="S53" s="182">
        <v>91864</v>
      </c>
      <c r="T53" s="182">
        <v>220822</v>
      </c>
      <c r="U53" s="182"/>
      <c r="V53" s="182">
        <v>7352150</v>
      </c>
      <c r="W53" s="182"/>
      <c r="X53" s="182">
        <v>493384</v>
      </c>
      <c r="Y53" s="182">
        <v>6117032</v>
      </c>
      <c r="Z53" s="182">
        <v>1054420</v>
      </c>
    </row>
    <row r="54" spans="1:26" x14ac:dyDescent="0.3">
      <c r="A54" s="141">
        <v>35462</v>
      </c>
      <c r="B54" s="182">
        <v>382546</v>
      </c>
      <c r="C54" s="182">
        <v>-528389.80000000005</v>
      </c>
      <c r="D54" s="182">
        <v>622142</v>
      </c>
      <c r="E54" s="182">
        <v>-239596</v>
      </c>
      <c r="F54" s="182"/>
      <c r="G54" s="182">
        <v>8068267</v>
      </c>
      <c r="H54" s="182">
        <v>910936</v>
      </c>
      <c r="I54" s="182">
        <v>80775</v>
      </c>
      <c r="J54" s="182">
        <v>830160</v>
      </c>
      <c r="K54" s="182">
        <v>7157331</v>
      </c>
      <c r="L54" s="182">
        <v>502739</v>
      </c>
      <c r="M54" s="182">
        <v>40045</v>
      </c>
      <c r="N54" s="182">
        <v>6614547</v>
      </c>
      <c r="O54" s="182"/>
      <c r="P54" s="182">
        <v>7685721</v>
      </c>
      <c r="Q54" s="64"/>
      <c r="R54" s="182">
        <v>288794</v>
      </c>
      <c r="S54" s="182">
        <v>64318</v>
      </c>
      <c r="T54" s="182">
        <v>224476</v>
      </c>
      <c r="U54" s="182"/>
      <c r="V54" s="182">
        <v>7396927</v>
      </c>
      <c r="W54" s="182"/>
      <c r="X54" s="182">
        <v>499849</v>
      </c>
      <c r="Y54" s="182">
        <v>6214315</v>
      </c>
      <c r="Z54" s="182">
        <v>971557</v>
      </c>
    </row>
    <row r="55" spans="1:26" x14ac:dyDescent="0.3">
      <c r="A55" s="140">
        <v>35490</v>
      </c>
      <c r="B55" s="182">
        <v>669636</v>
      </c>
      <c r="C55" s="182">
        <v>-303937.40000000002</v>
      </c>
      <c r="D55" s="182">
        <v>637495</v>
      </c>
      <c r="E55" s="182">
        <v>32141</v>
      </c>
      <c r="F55" s="182"/>
      <c r="G55" s="182">
        <v>8848132</v>
      </c>
      <c r="H55" s="182">
        <v>973573</v>
      </c>
      <c r="I55" s="182">
        <v>108652</v>
      </c>
      <c r="J55" s="182">
        <v>864921</v>
      </c>
      <c r="K55" s="182">
        <v>7874559</v>
      </c>
      <c r="L55" s="182">
        <v>522642</v>
      </c>
      <c r="M55" s="182">
        <v>32710</v>
      </c>
      <c r="N55" s="182">
        <v>7319206</v>
      </c>
      <c r="O55" s="182"/>
      <c r="P55" s="182">
        <v>8178496</v>
      </c>
      <c r="Q55" s="64"/>
      <c r="R55" s="182">
        <v>336078</v>
      </c>
      <c r="S55" s="182">
        <v>91877</v>
      </c>
      <c r="T55" s="182">
        <v>244201</v>
      </c>
      <c r="U55" s="182"/>
      <c r="V55" s="182">
        <v>7842418</v>
      </c>
      <c r="W55" s="182"/>
      <c r="X55" s="182">
        <v>524806</v>
      </c>
      <c r="Y55" s="182">
        <v>6650744</v>
      </c>
      <c r="Z55" s="182">
        <v>1002946</v>
      </c>
    </row>
    <row r="56" spans="1:26" x14ac:dyDescent="0.3">
      <c r="A56" s="139">
        <v>35521</v>
      </c>
      <c r="B56" s="182">
        <v>124255</v>
      </c>
      <c r="C56" s="182">
        <v>-837668</v>
      </c>
      <c r="D56" s="182">
        <v>589053</v>
      </c>
      <c r="E56" s="182">
        <v>-464798</v>
      </c>
      <c r="F56" s="182"/>
      <c r="G56" s="182">
        <v>9220360</v>
      </c>
      <c r="H56" s="182">
        <v>961923</v>
      </c>
      <c r="I56" s="182">
        <v>100653</v>
      </c>
      <c r="J56" s="182">
        <v>861270</v>
      </c>
      <c r="K56" s="182">
        <v>8258437</v>
      </c>
      <c r="L56" s="182">
        <v>446282</v>
      </c>
      <c r="M56" s="182">
        <v>47123</v>
      </c>
      <c r="N56" s="182">
        <v>7765033</v>
      </c>
      <c r="O56" s="182"/>
      <c r="P56" s="182">
        <v>9096105</v>
      </c>
      <c r="Q56" s="64"/>
      <c r="R56" s="182">
        <v>372870</v>
      </c>
      <c r="S56" s="182">
        <v>148820</v>
      </c>
      <c r="T56" s="182">
        <v>224050</v>
      </c>
      <c r="U56" s="182"/>
      <c r="V56" s="182">
        <v>8723235</v>
      </c>
      <c r="W56" s="182"/>
      <c r="X56" s="182">
        <v>818766</v>
      </c>
      <c r="Y56" s="182">
        <v>6934937</v>
      </c>
      <c r="Z56" s="182">
        <v>1342402</v>
      </c>
    </row>
    <row r="57" spans="1:26" x14ac:dyDescent="0.3">
      <c r="A57" s="138">
        <v>35551</v>
      </c>
      <c r="B57" s="182">
        <v>244570</v>
      </c>
      <c r="C57" s="182">
        <v>-683355.5</v>
      </c>
      <c r="D57" s="182">
        <v>639754</v>
      </c>
      <c r="E57" s="182">
        <v>-395184</v>
      </c>
      <c r="F57" s="182"/>
      <c r="G57" s="182">
        <v>8835675</v>
      </c>
      <c r="H57" s="182">
        <v>927926</v>
      </c>
      <c r="I57" s="182">
        <v>71107</v>
      </c>
      <c r="J57" s="182">
        <v>856818</v>
      </c>
      <c r="K57" s="182">
        <v>7907749</v>
      </c>
      <c r="L57" s="182">
        <v>365719</v>
      </c>
      <c r="M57" s="182">
        <v>40683</v>
      </c>
      <c r="N57" s="182">
        <v>7501347</v>
      </c>
      <c r="O57" s="182"/>
      <c r="P57" s="182">
        <v>8591105</v>
      </c>
      <c r="Q57" s="64"/>
      <c r="R57" s="182">
        <v>288172</v>
      </c>
      <c r="S57" s="182">
        <v>66360</v>
      </c>
      <c r="T57" s="182">
        <v>221812</v>
      </c>
      <c r="U57" s="182"/>
      <c r="V57" s="182">
        <v>8302933</v>
      </c>
      <c r="W57" s="182"/>
      <c r="X57" s="182">
        <v>653281</v>
      </c>
      <c r="Y57" s="182">
        <v>6731111</v>
      </c>
      <c r="Z57" s="182">
        <v>1206713</v>
      </c>
    </row>
    <row r="58" spans="1:26" x14ac:dyDescent="0.3">
      <c r="A58" s="137">
        <v>35582</v>
      </c>
      <c r="B58" s="182">
        <v>271889</v>
      </c>
      <c r="C58" s="182">
        <v>-593731.9</v>
      </c>
      <c r="D58" s="182">
        <v>579456</v>
      </c>
      <c r="E58" s="182">
        <v>-307567</v>
      </c>
      <c r="F58" s="182"/>
      <c r="G58" s="182">
        <v>9384390</v>
      </c>
      <c r="H58" s="182">
        <v>865621</v>
      </c>
      <c r="I58" s="182">
        <v>83074</v>
      </c>
      <c r="J58" s="182">
        <v>782547</v>
      </c>
      <c r="K58" s="182">
        <v>8518769</v>
      </c>
      <c r="L58" s="182">
        <v>287972</v>
      </c>
      <c r="M58" s="182">
        <v>34422</v>
      </c>
      <c r="N58" s="182">
        <v>8196374</v>
      </c>
      <c r="O58" s="182"/>
      <c r="P58" s="182">
        <v>9112501</v>
      </c>
      <c r="Q58" s="64"/>
      <c r="R58" s="182">
        <v>286165</v>
      </c>
      <c r="S58" s="182">
        <v>66338</v>
      </c>
      <c r="T58" s="182">
        <v>219827</v>
      </c>
      <c r="U58" s="182"/>
      <c r="V58" s="182">
        <v>8826336</v>
      </c>
      <c r="W58" s="182"/>
      <c r="X58" s="182">
        <v>712741</v>
      </c>
      <c r="Y58" s="182">
        <v>7129942</v>
      </c>
      <c r="Z58" s="182">
        <v>1269818</v>
      </c>
    </row>
    <row r="59" spans="1:26" x14ac:dyDescent="0.3">
      <c r="A59" s="136">
        <v>35612</v>
      </c>
      <c r="B59" s="182">
        <v>-61422</v>
      </c>
      <c r="C59" s="182">
        <v>-1030667.6</v>
      </c>
      <c r="D59" s="182">
        <v>571451</v>
      </c>
      <c r="E59" s="182">
        <v>-632873</v>
      </c>
      <c r="F59" s="182"/>
      <c r="G59" s="182">
        <v>9361095</v>
      </c>
      <c r="H59" s="182">
        <v>969246</v>
      </c>
      <c r="I59" s="182">
        <v>91399</v>
      </c>
      <c r="J59" s="182">
        <v>877847</v>
      </c>
      <c r="K59" s="182">
        <v>8391849</v>
      </c>
      <c r="L59" s="182">
        <v>210883</v>
      </c>
      <c r="M59" s="182">
        <v>48986</v>
      </c>
      <c r="N59" s="182">
        <v>8131981</v>
      </c>
      <c r="O59" s="182"/>
      <c r="P59" s="182">
        <v>9422517</v>
      </c>
      <c r="Q59" s="64"/>
      <c r="R59" s="182">
        <v>397795</v>
      </c>
      <c r="S59" s="182">
        <v>98445</v>
      </c>
      <c r="T59" s="182">
        <v>299350</v>
      </c>
      <c r="U59" s="182"/>
      <c r="V59" s="182">
        <v>9024722</v>
      </c>
      <c r="W59" s="182"/>
      <c r="X59" s="182">
        <v>713520</v>
      </c>
      <c r="Y59" s="182">
        <v>7436237</v>
      </c>
      <c r="Z59" s="182">
        <v>1272760</v>
      </c>
    </row>
    <row r="60" spans="1:26" x14ac:dyDescent="0.3">
      <c r="A60" s="135">
        <v>35643</v>
      </c>
      <c r="B60" s="182">
        <v>-124132</v>
      </c>
      <c r="C60" s="182">
        <v>-1082089.7</v>
      </c>
      <c r="D60" s="182">
        <v>595573</v>
      </c>
      <c r="E60" s="182">
        <v>-719705</v>
      </c>
      <c r="F60" s="182"/>
      <c r="G60" s="182">
        <v>8950302</v>
      </c>
      <c r="H60" s="182">
        <v>957958</v>
      </c>
      <c r="I60" s="182">
        <v>66813</v>
      </c>
      <c r="J60" s="182">
        <v>891145</v>
      </c>
      <c r="K60" s="182">
        <v>7992344</v>
      </c>
      <c r="L60" s="182">
        <v>202812</v>
      </c>
      <c r="M60" s="182">
        <v>38764</v>
      </c>
      <c r="N60" s="182">
        <v>7750769</v>
      </c>
      <c r="O60" s="182"/>
      <c r="P60" s="182">
        <v>9074434</v>
      </c>
      <c r="Q60" s="64"/>
      <c r="R60" s="182">
        <v>362385</v>
      </c>
      <c r="S60" s="182">
        <v>90474</v>
      </c>
      <c r="T60" s="182">
        <v>271911</v>
      </c>
      <c r="U60" s="182"/>
      <c r="V60" s="182">
        <v>8712049</v>
      </c>
      <c r="W60" s="182"/>
      <c r="X60" s="182">
        <v>699484</v>
      </c>
      <c r="Y60" s="182">
        <v>7152038</v>
      </c>
      <c r="Z60" s="182">
        <v>1222912</v>
      </c>
    </row>
    <row r="61" spans="1:26" x14ac:dyDescent="0.3">
      <c r="A61" s="134">
        <v>35674</v>
      </c>
      <c r="B61" s="182">
        <v>-123220</v>
      </c>
      <c r="C61" s="182">
        <v>-1093592</v>
      </c>
      <c r="D61" s="182">
        <v>529167</v>
      </c>
      <c r="E61" s="182">
        <v>-652387</v>
      </c>
      <c r="F61" s="182"/>
      <c r="G61" s="182">
        <v>9864982</v>
      </c>
      <c r="H61" s="182">
        <v>970372</v>
      </c>
      <c r="I61" s="182">
        <v>94454</v>
      </c>
      <c r="J61" s="182">
        <v>875918</v>
      </c>
      <c r="K61" s="182">
        <v>8894610</v>
      </c>
      <c r="L61" s="182">
        <v>256503</v>
      </c>
      <c r="M61" s="182">
        <v>35795</v>
      </c>
      <c r="N61" s="182">
        <v>8602312</v>
      </c>
      <c r="O61" s="182"/>
      <c r="P61" s="182">
        <v>9988202</v>
      </c>
      <c r="Q61" s="64"/>
      <c r="R61" s="182">
        <v>441205</v>
      </c>
      <c r="S61" s="182">
        <v>142716</v>
      </c>
      <c r="T61" s="182">
        <v>298489</v>
      </c>
      <c r="U61" s="182"/>
      <c r="V61" s="182">
        <v>9546997</v>
      </c>
      <c r="W61" s="182"/>
      <c r="X61" s="182">
        <v>876540</v>
      </c>
      <c r="Y61" s="182">
        <v>7838411</v>
      </c>
      <c r="Z61" s="182">
        <v>1273251</v>
      </c>
    </row>
    <row r="62" spans="1:26" x14ac:dyDescent="0.3">
      <c r="A62" s="133">
        <v>35704</v>
      </c>
      <c r="B62" s="182">
        <v>-158560</v>
      </c>
      <c r="C62" s="182">
        <v>-1192013.3999999999</v>
      </c>
      <c r="D62" s="182">
        <v>596286</v>
      </c>
      <c r="E62" s="182">
        <v>-754846</v>
      </c>
      <c r="F62" s="182"/>
      <c r="G62" s="182">
        <v>10289043</v>
      </c>
      <c r="H62" s="182">
        <v>1033453</v>
      </c>
      <c r="I62" s="182">
        <v>104436</v>
      </c>
      <c r="J62" s="182">
        <v>929018</v>
      </c>
      <c r="K62" s="182">
        <v>9255590</v>
      </c>
      <c r="L62" s="182">
        <v>311818</v>
      </c>
      <c r="M62" s="182">
        <v>45720</v>
      </c>
      <c r="N62" s="182">
        <v>8898051</v>
      </c>
      <c r="O62" s="182"/>
      <c r="P62" s="182">
        <v>10447603</v>
      </c>
      <c r="Q62" s="64"/>
      <c r="R62" s="182">
        <v>437167</v>
      </c>
      <c r="S62" s="182">
        <v>136750</v>
      </c>
      <c r="T62" s="182">
        <v>300417</v>
      </c>
      <c r="U62" s="182"/>
      <c r="V62" s="182">
        <v>10010436</v>
      </c>
      <c r="W62" s="182"/>
      <c r="X62" s="182">
        <v>993757</v>
      </c>
      <c r="Y62" s="182">
        <v>8047271</v>
      </c>
      <c r="Z62" s="182">
        <v>1406575</v>
      </c>
    </row>
    <row r="63" spans="1:26" x14ac:dyDescent="0.3">
      <c r="A63" s="132">
        <v>35735</v>
      </c>
      <c r="B63" s="182">
        <v>-386139</v>
      </c>
      <c r="C63" s="182">
        <v>-1410960.2</v>
      </c>
      <c r="D63" s="182">
        <v>582586</v>
      </c>
      <c r="E63" s="182">
        <v>-968725</v>
      </c>
      <c r="F63" s="182"/>
      <c r="G63" s="182">
        <v>9559202</v>
      </c>
      <c r="H63" s="182">
        <v>1024821</v>
      </c>
      <c r="I63" s="182">
        <v>117931</v>
      </c>
      <c r="J63" s="182">
        <v>906890</v>
      </c>
      <c r="K63" s="182">
        <v>8534381</v>
      </c>
      <c r="L63" s="182">
        <v>413825</v>
      </c>
      <c r="M63" s="182">
        <v>33999</v>
      </c>
      <c r="N63" s="182">
        <v>8086557</v>
      </c>
      <c r="O63" s="182"/>
      <c r="P63" s="182">
        <v>9945341</v>
      </c>
      <c r="Q63" s="64"/>
      <c r="R63" s="182">
        <v>442235</v>
      </c>
      <c r="S63" s="182">
        <v>125328</v>
      </c>
      <c r="T63" s="182">
        <v>316907</v>
      </c>
      <c r="U63" s="182"/>
      <c r="V63" s="182">
        <v>9503106</v>
      </c>
      <c r="W63" s="182"/>
      <c r="X63" s="182">
        <v>998781</v>
      </c>
      <c r="Y63" s="182">
        <v>7600067</v>
      </c>
      <c r="Z63" s="182">
        <v>1346493</v>
      </c>
    </row>
    <row r="64" spans="1:26" x14ac:dyDescent="0.3">
      <c r="A64" s="143">
        <v>35765</v>
      </c>
      <c r="B64" s="182">
        <v>-733281</v>
      </c>
      <c r="C64" s="182">
        <v>-1513723.3</v>
      </c>
      <c r="D64" s="182">
        <v>337858</v>
      </c>
      <c r="E64" s="182">
        <v>-1071139</v>
      </c>
      <c r="F64" s="182"/>
      <c r="G64" s="182">
        <v>9868058</v>
      </c>
      <c r="H64" s="182">
        <v>780442</v>
      </c>
      <c r="I64" s="182">
        <v>107635</v>
      </c>
      <c r="J64" s="182">
        <v>672808</v>
      </c>
      <c r="K64" s="182">
        <v>9087616</v>
      </c>
      <c r="L64" s="182">
        <v>453501</v>
      </c>
      <c r="M64" s="182">
        <v>32399</v>
      </c>
      <c r="N64" s="182">
        <v>8601716</v>
      </c>
      <c r="O64" s="182"/>
      <c r="P64" s="182">
        <v>10601339</v>
      </c>
      <c r="Q64" s="64"/>
      <c r="R64" s="182">
        <v>442585</v>
      </c>
      <c r="S64" s="182">
        <v>146794</v>
      </c>
      <c r="T64" s="182">
        <v>295790</v>
      </c>
      <c r="U64" s="182"/>
      <c r="V64" s="182">
        <v>10158755</v>
      </c>
      <c r="W64" s="182"/>
      <c r="X64" s="182">
        <v>1105413</v>
      </c>
      <c r="Y64" s="182">
        <v>7787065</v>
      </c>
      <c r="Z64" s="182">
        <v>1708861</v>
      </c>
    </row>
    <row r="65" spans="1:26" x14ac:dyDescent="0.3">
      <c r="A65" s="142">
        <v>35796</v>
      </c>
      <c r="B65" s="182">
        <v>-670111</v>
      </c>
      <c r="C65" s="182">
        <v>-1472657.7</v>
      </c>
      <c r="D65" s="182">
        <v>356934</v>
      </c>
      <c r="E65" s="182">
        <v>-1027045</v>
      </c>
      <c r="F65" s="182"/>
      <c r="G65" s="182">
        <v>8547674</v>
      </c>
      <c r="H65" s="182">
        <v>802547</v>
      </c>
      <c r="I65" s="182">
        <v>85356</v>
      </c>
      <c r="J65" s="182">
        <v>717191</v>
      </c>
      <c r="K65" s="182">
        <v>7745127</v>
      </c>
      <c r="L65" s="182">
        <v>500702</v>
      </c>
      <c r="M65" s="182">
        <v>31156</v>
      </c>
      <c r="N65" s="182">
        <v>7213270</v>
      </c>
      <c r="O65" s="182"/>
      <c r="P65" s="182">
        <v>9217785</v>
      </c>
      <c r="Q65" s="64"/>
      <c r="R65" s="182">
        <v>445612</v>
      </c>
      <c r="S65" s="182">
        <v>138382</v>
      </c>
      <c r="T65" s="182">
        <v>307230</v>
      </c>
      <c r="U65" s="182"/>
      <c r="V65" s="182">
        <v>8772173</v>
      </c>
      <c r="W65" s="182"/>
      <c r="X65" s="182">
        <v>835604</v>
      </c>
      <c r="Y65" s="182">
        <v>7025437</v>
      </c>
      <c r="Z65" s="182">
        <v>1356744</v>
      </c>
    </row>
    <row r="66" spans="1:26" x14ac:dyDescent="0.3">
      <c r="A66" s="141">
        <v>35827</v>
      </c>
      <c r="B66" s="182">
        <v>-586469</v>
      </c>
      <c r="C66" s="182">
        <v>-1154108.3999999999</v>
      </c>
      <c r="D66" s="182">
        <v>180028</v>
      </c>
      <c r="E66" s="182">
        <v>-766497</v>
      </c>
      <c r="F66" s="182"/>
      <c r="G66" s="182">
        <v>8908950</v>
      </c>
      <c r="H66" s="182">
        <v>567639</v>
      </c>
      <c r="I66" s="182">
        <v>76726</v>
      </c>
      <c r="J66" s="182">
        <v>490914</v>
      </c>
      <c r="K66" s="182">
        <v>8341311</v>
      </c>
      <c r="L66" s="182">
        <v>477499</v>
      </c>
      <c r="M66" s="182">
        <v>26826</v>
      </c>
      <c r="N66" s="182">
        <v>7836985</v>
      </c>
      <c r="O66" s="182"/>
      <c r="P66" s="182">
        <v>9495419</v>
      </c>
      <c r="Q66" s="64"/>
      <c r="R66" s="182">
        <v>387611</v>
      </c>
      <c r="S66" s="182">
        <v>125837</v>
      </c>
      <c r="T66" s="182">
        <v>261774</v>
      </c>
      <c r="U66" s="182"/>
      <c r="V66" s="182">
        <v>9107808</v>
      </c>
      <c r="W66" s="182"/>
      <c r="X66" s="182">
        <v>868998</v>
      </c>
      <c r="Y66" s="182">
        <v>7354448</v>
      </c>
      <c r="Z66" s="182">
        <v>1271973</v>
      </c>
    </row>
    <row r="67" spans="1:26" x14ac:dyDescent="0.3">
      <c r="A67" s="140">
        <v>35855</v>
      </c>
      <c r="B67" s="182">
        <v>-511411</v>
      </c>
      <c r="C67" s="182">
        <v>-1136925.5</v>
      </c>
      <c r="D67" s="182">
        <v>251269</v>
      </c>
      <c r="E67" s="182">
        <v>-762680</v>
      </c>
      <c r="F67" s="182"/>
      <c r="G67" s="182">
        <v>10649545</v>
      </c>
      <c r="H67" s="182">
        <v>625515</v>
      </c>
      <c r="I67" s="182">
        <v>82589</v>
      </c>
      <c r="J67" s="182">
        <v>542925</v>
      </c>
      <c r="K67" s="182">
        <v>10024030</v>
      </c>
      <c r="L67" s="182">
        <v>540468</v>
      </c>
      <c r="M67" s="182">
        <v>43401</v>
      </c>
      <c r="N67" s="182">
        <v>9440161</v>
      </c>
      <c r="O67" s="182"/>
      <c r="P67" s="182">
        <v>11160956</v>
      </c>
      <c r="Q67" s="64"/>
      <c r="R67" s="182">
        <v>374246</v>
      </c>
      <c r="S67" s="182">
        <v>110042</v>
      </c>
      <c r="T67" s="182">
        <v>264204</v>
      </c>
      <c r="U67" s="182"/>
      <c r="V67" s="182">
        <v>10786710</v>
      </c>
      <c r="W67" s="182"/>
      <c r="X67" s="182">
        <v>998711</v>
      </c>
      <c r="Y67" s="182">
        <v>8628716</v>
      </c>
      <c r="Z67" s="182">
        <v>1533529</v>
      </c>
    </row>
    <row r="68" spans="1:26" x14ac:dyDescent="0.3">
      <c r="A68" s="139">
        <v>35886</v>
      </c>
      <c r="B68" s="182">
        <v>-256881</v>
      </c>
      <c r="C68" s="182">
        <v>-906030.1</v>
      </c>
      <c r="D68" s="182">
        <v>355097</v>
      </c>
      <c r="E68" s="182">
        <v>-611978</v>
      </c>
      <c r="F68" s="182"/>
      <c r="G68" s="182">
        <v>9792844</v>
      </c>
      <c r="H68" s="182">
        <v>649149</v>
      </c>
      <c r="I68" s="182">
        <v>76926</v>
      </c>
      <c r="J68" s="182">
        <v>572223</v>
      </c>
      <c r="K68" s="182">
        <v>9143695</v>
      </c>
      <c r="L68" s="182">
        <v>481416</v>
      </c>
      <c r="M68" s="182">
        <v>38829</v>
      </c>
      <c r="N68" s="182">
        <v>8623451</v>
      </c>
      <c r="O68" s="182"/>
      <c r="P68" s="182">
        <v>10049725</v>
      </c>
      <c r="Q68" s="64"/>
      <c r="R68" s="182">
        <v>294052</v>
      </c>
      <c r="S68" s="182">
        <v>60016</v>
      </c>
      <c r="T68" s="182">
        <v>234036</v>
      </c>
      <c r="U68" s="182"/>
      <c r="V68" s="182">
        <v>9755673</v>
      </c>
      <c r="W68" s="182"/>
      <c r="X68" s="182">
        <v>850637</v>
      </c>
      <c r="Y68" s="182">
        <v>7783724</v>
      </c>
      <c r="Z68" s="182">
        <v>1415364</v>
      </c>
    </row>
    <row r="69" spans="1:26" x14ac:dyDescent="0.3">
      <c r="A69" s="138">
        <v>35916</v>
      </c>
      <c r="B69" s="182">
        <v>-317409</v>
      </c>
      <c r="C69" s="182">
        <v>-991047.5</v>
      </c>
      <c r="D69" s="182">
        <v>368832</v>
      </c>
      <c r="E69" s="182">
        <v>-686241</v>
      </c>
      <c r="F69" s="182"/>
      <c r="G69" s="182">
        <v>9772383</v>
      </c>
      <c r="H69" s="182">
        <v>673639</v>
      </c>
      <c r="I69" s="182">
        <v>70258</v>
      </c>
      <c r="J69" s="182">
        <v>603380</v>
      </c>
      <c r="K69" s="182">
        <v>9098744</v>
      </c>
      <c r="L69" s="182">
        <v>387199</v>
      </c>
      <c r="M69" s="182">
        <v>37003</v>
      </c>
      <c r="N69" s="182">
        <v>8674543</v>
      </c>
      <c r="O69" s="182"/>
      <c r="P69" s="182">
        <v>10089792</v>
      </c>
      <c r="Q69" s="64"/>
      <c r="R69" s="182">
        <v>304806</v>
      </c>
      <c r="S69" s="182">
        <v>55029</v>
      </c>
      <c r="T69" s="182">
        <v>249777</v>
      </c>
      <c r="U69" s="182"/>
      <c r="V69" s="182">
        <v>9784986</v>
      </c>
      <c r="W69" s="182"/>
      <c r="X69" s="182">
        <v>823163</v>
      </c>
      <c r="Y69" s="182">
        <v>7825620</v>
      </c>
      <c r="Z69" s="182">
        <v>1441009</v>
      </c>
    </row>
    <row r="70" spans="1:26" x14ac:dyDescent="0.3">
      <c r="A70" s="137">
        <v>35947</v>
      </c>
      <c r="B70" s="182">
        <v>-576892</v>
      </c>
      <c r="C70" s="182">
        <v>-1168691.8</v>
      </c>
      <c r="D70" s="182">
        <v>233803</v>
      </c>
      <c r="E70" s="182">
        <v>-810695</v>
      </c>
      <c r="F70" s="182"/>
      <c r="G70" s="182">
        <v>10306289</v>
      </c>
      <c r="H70" s="182">
        <v>591800</v>
      </c>
      <c r="I70" s="182">
        <v>69252</v>
      </c>
      <c r="J70" s="182">
        <v>522548</v>
      </c>
      <c r="K70" s="182">
        <v>9714489</v>
      </c>
      <c r="L70" s="182">
        <v>348952</v>
      </c>
      <c r="M70" s="182">
        <v>36349</v>
      </c>
      <c r="N70" s="182">
        <v>9329188</v>
      </c>
      <c r="O70" s="182"/>
      <c r="P70" s="182">
        <v>10883181</v>
      </c>
      <c r="Q70" s="64"/>
      <c r="R70" s="182">
        <v>357996</v>
      </c>
      <c r="S70" s="182">
        <v>82312</v>
      </c>
      <c r="T70" s="182">
        <v>275684</v>
      </c>
      <c r="U70" s="182"/>
      <c r="V70" s="182">
        <v>10525185</v>
      </c>
      <c r="W70" s="182"/>
      <c r="X70" s="182">
        <v>911189</v>
      </c>
      <c r="Y70" s="182">
        <v>8430831</v>
      </c>
      <c r="Z70" s="182">
        <v>1541161</v>
      </c>
    </row>
    <row r="71" spans="1:26" x14ac:dyDescent="0.3">
      <c r="A71" s="136">
        <v>35977</v>
      </c>
      <c r="B71" s="182">
        <v>-922909</v>
      </c>
      <c r="C71" s="182">
        <v>-1499472.9</v>
      </c>
      <c r="D71" s="182">
        <v>150861</v>
      </c>
      <c r="E71" s="182">
        <v>-1073770</v>
      </c>
      <c r="F71" s="182"/>
      <c r="G71" s="182">
        <v>9126235</v>
      </c>
      <c r="H71" s="182">
        <v>576564</v>
      </c>
      <c r="I71" s="182">
        <v>61176</v>
      </c>
      <c r="J71" s="182">
        <v>515388</v>
      </c>
      <c r="K71" s="182">
        <v>8549671</v>
      </c>
      <c r="L71" s="182">
        <v>230340</v>
      </c>
      <c r="M71" s="182">
        <v>53813</v>
      </c>
      <c r="N71" s="182">
        <v>8265518</v>
      </c>
      <c r="O71" s="182"/>
      <c r="P71" s="182">
        <v>10049144</v>
      </c>
      <c r="Q71" s="64"/>
      <c r="R71" s="182">
        <v>425703</v>
      </c>
      <c r="S71" s="182">
        <v>110259</v>
      </c>
      <c r="T71" s="182">
        <v>315444</v>
      </c>
      <c r="U71" s="182"/>
      <c r="V71" s="182">
        <v>9623441</v>
      </c>
      <c r="W71" s="182"/>
      <c r="X71" s="182">
        <v>920963</v>
      </c>
      <c r="Y71" s="182">
        <v>7618687</v>
      </c>
      <c r="Z71" s="182">
        <v>1509494</v>
      </c>
    </row>
    <row r="72" spans="1:26" x14ac:dyDescent="0.3">
      <c r="A72" s="135">
        <v>36008</v>
      </c>
      <c r="B72" s="182">
        <v>-805317</v>
      </c>
      <c r="C72" s="182">
        <v>-1358887.7</v>
      </c>
      <c r="D72" s="182">
        <v>225109</v>
      </c>
      <c r="E72" s="182">
        <v>-1030426</v>
      </c>
      <c r="F72" s="182"/>
      <c r="G72" s="182">
        <v>9236794</v>
      </c>
      <c r="H72" s="182">
        <v>553571</v>
      </c>
      <c r="I72" s="182">
        <v>55527</v>
      </c>
      <c r="J72" s="182">
        <v>498044</v>
      </c>
      <c r="K72" s="182">
        <v>8683223</v>
      </c>
      <c r="L72" s="182">
        <v>197706</v>
      </c>
      <c r="M72" s="182">
        <v>24570</v>
      </c>
      <c r="N72" s="182">
        <v>8460947</v>
      </c>
      <c r="O72" s="182"/>
      <c r="P72" s="182">
        <v>10042111</v>
      </c>
      <c r="Q72" s="64"/>
      <c r="R72" s="182">
        <v>328462</v>
      </c>
      <c r="S72" s="182">
        <v>82108</v>
      </c>
      <c r="T72" s="182">
        <v>246354</v>
      </c>
      <c r="U72" s="182"/>
      <c r="V72" s="182">
        <v>9713649</v>
      </c>
      <c r="W72" s="182"/>
      <c r="X72" s="182">
        <v>823974</v>
      </c>
      <c r="Y72" s="182">
        <v>7904588</v>
      </c>
      <c r="Z72" s="182">
        <v>1313549</v>
      </c>
    </row>
    <row r="73" spans="1:26" x14ac:dyDescent="0.3">
      <c r="A73" s="134">
        <v>36039</v>
      </c>
      <c r="B73" s="182">
        <v>-710536</v>
      </c>
      <c r="C73" s="182">
        <v>-1318891.8</v>
      </c>
      <c r="D73" s="182">
        <v>281980</v>
      </c>
      <c r="E73" s="182">
        <v>-992516</v>
      </c>
      <c r="F73" s="182"/>
      <c r="G73" s="182">
        <v>10223556</v>
      </c>
      <c r="H73" s="182">
        <v>608356</v>
      </c>
      <c r="I73" s="182">
        <v>70130</v>
      </c>
      <c r="J73" s="182">
        <v>538226</v>
      </c>
      <c r="K73" s="182">
        <v>9615200</v>
      </c>
      <c r="L73" s="182">
        <v>181865</v>
      </c>
      <c r="M73" s="182">
        <v>43779</v>
      </c>
      <c r="N73" s="182">
        <v>9389556</v>
      </c>
      <c r="O73" s="182"/>
      <c r="P73" s="182">
        <v>10934092</v>
      </c>
      <c r="Q73" s="64"/>
      <c r="R73" s="182">
        <v>326375</v>
      </c>
      <c r="S73" s="182">
        <v>71064</v>
      </c>
      <c r="T73" s="182">
        <v>255311</v>
      </c>
      <c r="U73" s="182"/>
      <c r="V73" s="182">
        <v>10607717</v>
      </c>
      <c r="W73" s="182"/>
      <c r="X73" s="182">
        <v>886806</v>
      </c>
      <c r="Y73" s="182">
        <v>8561847</v>
      </c>
      <c r="Z73" s="182">
        <v>1485439</v>
      </c>
    </row>
    <row r="74" spans="1:26" x14ac:dyDescent="0.3">
      <c r="A74" s="133">
        <v>36069</v>
      </c>
      <c r="B74" s="182">
        <v>-761489</v>
      </c>
      <c r="C74" s="182">
        <v>-1344068.6</v>
      </c>
      <c r="D74" s="182">
        <v>263041</v>
      </c>
      <c r="E74" s="182">
        <v>-1024530</v>
      </c>
      <c r="F74" s="182"/>
      <c r="G74" s="182">
        <v>10338716</v>
      </c>
      <c r="H74" s="182">
        <v>582580</v>
      </c>
      <c r="I74" s="182">
        <v>74316</v>
      </c>
      <c r="J74" s="182">
        <v>508263</v>
      </c>
      <c r="K74" s="182">
        <v>9756136</v>
      </c>
      <c r="L74" s="182">
        <v>252278</v>
      </c>
      <c r="M74" s="182">
        <v>48427</v>
      </c>
      <c r="N74" s="182">
        <v>9455432</v>
      </c>
      <c r="O74" s="182"/>
      <c r="P74" s="182">
        <v>11100205</v>
      </c>
      <c r="Q74" s="64"/>
      <c r="R74" s="182">
        <v>319539</v>
      </c>
      <c r="S74" s="182">
        <v>80899</v>
      </c>
      <c r="T74" s="182">
        <v>238640</v>
      </c>
      <c r="U74" s="182"/>
      <c r="V74" s="182">
        <v>10780666</v>
      </c>
      <c r="W74" s="182"/>
      <c r="X74" s="182">
        <v>1097582</v>
      </c>
      <c r="Y74" s="182">
        <v>8568265</v>
      </c>
      <c r="Z74" s="182">
        <v>1434358</v>
      </c>
    </row>
    <row r="75" spans="1:26" x14ac:dyDescent="0.3">
      <c r="A75" s="132">
        <v>36100</v>
      </c>
      <c r="B75" s="182">
        <v>-904205</v>
      </c>
      <c r="C75" s="182">
        <v>-1473703.2</v>
      </c>
      <c r="D75" s="182">
        <v>227560</v>
      </c>
      <c r="E75" s="182">
        <v>-1131765</v>
      </c>
      <c r="F75" s="182"/>
      <c r="G75" s="182">
        <v>10266337</v>
      </c>
      <c r="H75" s="182">
        <v>569498</v>
      </c>
      <c r="I75" s="182">
        <v>58061</v>
      </c>
      <c r="J75" s="182">
        <v>511437</v>
      </c>
      <c r="K75" s="182">
        <v>9696839</v>
      </c>
      <c r="L75" s="182">
        <v>343811</v>
      </c>
      <c r="M75" s="182">
        <v>37264</v>
      </c>
      <c r="N75" s="182">
        <v>9315764</v>
      </c>
      <c r="O75" s="182"/>
      <c r="P75" s="182">
        <v>11170542</v>
      </c>
      <c r="Q75" s="64"/>
      <c r="R75" s="182">
        <v>341938</v>
      </c>
      <c r="S75" s="182">
        <v>84966</v>
      </c>
      <c r="T75" s="182">
        <v>256972</v>
      </c>
      <c r="U75" s="182"/>
      <c r="V75" s="182">
        <v>10828604</v>
      </c>
      <c r="W75" s="182"/>
      <c r="X75" s="182">
        <v>1023002</v>
      </c>
      <c r="Y75" s="182">
        <v>8735107</v>
      </c>
      <c r="Z75" s="182">
        <v>1412433</v>
      </c>
    </row>
    <row r="76" spans="1:26" x14ac:dyDescent="0.3">
      <c r="A76" s="143">
        <v>36130</v>
      </c>
      <c r="B76" s="182">
        <v>-810135</v>
      </c>
      <c r="C76" s="182">
        <v>-1305041.5</v>
      </c>
      <c r="D76" s="182">
        <v>155486</v>
      </c>
      <c r="E76" s="182">
        <v>-965621</v>
      </c>
      <c r="F76" s="182"/>
      <c r="G76" s="182">
        <v>10369971</v>
      </c>
      <c r="H76" s="182">
        <v>494907</v>
      </c>
      <c r="I76" s="182">
        <v>67790</v>
      </c>
      <c r="J76" s="182">
        <v>427117</v>
      </c>
      <c r="K76" s="182">
        <v>9875065</v>
      </c>
      <c r="L76" s="182">
        <v>378253</v>
      </c>
      <c r="M76" s="182">
        <v>27230</v>
      </c>
      <c r="N76" s="182">
        <v>9469582</v>
      </c>
      <c r="O76" s="182"/>
      <c r="P76" s="182">
        <v>11180106</v>
      </c>
      <c r="Q76" s="64"/>
      <c r="R76" s="182">
        <v>339420</v>
      </c>
      <c r="S76" s="182">
        <v>81623</v>
      </c>
      <c r="T76" s="182">
        <v>257797</v>
      </c>
      <c r="U76" s="182"/>
      <c r="V76" s="182">
        <v>10840686</v>
      </c>
      <c r="W76" s="182"/>
      <c r="X76" s="182">
        <v>1067847</v>
      </c>
      <c r="Y76" s="182">
        <v>8497946</v>
      </c>
      <c r="Z76" s="182">
        <v>1614313</v>
      </c>
    </row>
    <row r="77" spans="1:26" x14ac:dyDescent="0.3">
      <c r="A77" s="142">
        <v>36161</v>
      </c>
      <c r="B77" s="182">
        <v>-547870</v>
      </c>
      <c r="C77" s="182">
        <v>-1052111.5</v>
      </c>
      <c r="D77" s="182">
        <v>234988</v>
      </c>
      <c r="E77" s="182">
        <v>-782858</v>
      </c>
      <c r="F77" s="182"/>
      <c r="G77" s="182">
        <v>8663443</v>
      </c>
      <c r="H77" s="182">
        <v>504242</v>
      </c>
      <c r="I77" s="182">
        <v>54542</v>
      </c>
      <c r="J77" s="182">
        <v>449700</v>
      </c>
      <c r="K77" s="182">
        <v>8159202</v>
      </c>
      <c r="L77" s="182">
        <v>447267</v>
      </c>
      <c r="M77" s="182">
        <v>25974</v>
      </c>
      <c r="N77" s="182">
        <v>7685961</v>
      </c>
      <c r="O77" s="182"/>
      <c r="P77" s="182">
        <v>9211313</v>
      </c>
      <c r="Q77" s="64"/>
      <c r="R77" s="182">
        <v>269254</v>
      </c>
      <c r="S77" s="182">
        <v>61168</v>
      </c>
      <c r="T77" s="182">
        <v>208086</v>
      </c>
      <c r="U77" s="182"/>
      <c r="V77" s="182">
        <v>8942059</v>
      </c>
      <c r="W77" s="182"/>
      <c r="X77" s="182">
        <v>690108</v>
      </c>
      <c r="Y77" s="182">
        <v>7184073</v>
      </c>
      <c r="Z77" s="182">
        <v>1337132</v>
      </c>
    </row>
    <row r="78" spans="1:26" x14ac:dyDescent="0.3">
      <c r="A78" s="141">
        <v>36192</v>
      </c>
      <c r="B78" s="182">
        <v>-323153</v>
      </c>
      <c r="C78" s="182">
        <v>-778372.9</v>
      </c>
      <c r="D78" s="182">
        <v>158581</v>
      </c>
      <c r="E78" s="182">
        <v>-481734</v>
      </c>
      <c r="F78" s="182"/>
      <c r="G78" s="182">
        <v>9613236</v>
      </c>
      <c r="H78" s="182">
        <v>455220</v>
      </c>
      <c r="I78" s="182">
        <v>62111</v>
      </c>
      <c r="J78" s="182">
        <v>393109</v>
      </c>
      <c r="K78" s="182">
        <v>9158016</v>
      </c>
      <c r="L78" s="182">
        <v>502740</v>
      </c>
      <c r="M78" s="182">
        <v>30926</v>
      </c>
      <c r="N78" s="182">
        <v>8624350</v>
      </c>
      <c r="O78" s="182"/>
      <c r="P78" s="182">
        <v>9936389</v>
      </c>
      <c r="Q78" s="64"/>
      <c r="R78" s="182">
        <v>296639</v>
      </c>
      <c r="S78" s="182">
        <v>78062</v>
      </c>
      <c r="T78" s="182">
        <v>218577</v>
      </c>
      <c r="U78" s="182"/>
      <c r="V78" s="182">
        <v>9639750</v>
      </c>
      <c r="W78" s="182"/>
      <c r="X78" s="182">
        <v>776277</v>
      </c>
      <c r="Y78" s="182">
        <v>7718937</v>
      </c>
      <c r="Z78" s="182">
        <v>1441175</v>
      </c>
    </row>
    <row r="79" spans="1:26" x14ac:dyDescent="0.3">
      <c r="A79" s="140">
        <v>36220</v>
      </c>
      <c r="B79" s="182">
        <v>-335533</v>
      </c>
      <c r="C79" s="182">
        <v>-959111</v>
      </c>
      <c r="D79" s="182">
        <v>314137</v>
      </c>
      <c r="E79" s="182">
        <v>-649670</v>
      </c>
      <c r="F79" s="182"/>
      <c r="G79" s="182">
        <v>11663694</v>
      </c>
      <c r="H79" s="182">
        <v>623578</v>
      </c>
      <c r="I79" s="182">
        <v>75193</v>
      </c>
      <c r="J79" s="182">
        <v>548385</v>
      </c>
      <c r="K79" s="182">
        <v>11040116</v>
      </c>
      <c r="L79" s="182">
        <v>525038</v>
      </c>
      <c r="M79" s="182">
        <v>32958</v>
      </c>
      <c r="N79" s="182">
        <v>10482120</v>
      </c>
      <c r="O79" s="182"/>
      <c r="P79" s="182">
        <v>11999227</v>
      </c>
      <c r="Q79" s="64"/>
      <c r="R79" s="182">
        <v>309441</v>
      </c>
      <c r="S79" s="182">
        <v>63377</v>
      </c>
      <c r="T79" s="182">
        <v>246064</v>
      </c>
      <c r="U79" s="182"/>
      <c r="V79" s="182">
        <v>11689786</v>
      </c>
      <c r="W79" s="182"/>
      <c r="X79" s="182">
        <v>976210</v>
      </c>
      <c r="Y79" s="182">
        <v>9224615</v>
      </c>
      <c r="Z79" s="182">
        <v>1798402</v>
      </c>
    </row>
    <row r="80" spans="1:26" x14ac:dyDescent="0.3">
      <c r="A80" s="139">
        <v>36251</v>
      </c>
      <c r="B80" s="182">
        <v>-412778</v>
      </c>
      <c r="C80" s="182">
        <v>-1100357.3</v>
      </c>
      <c r="D80" s="182">
        <v>383534</v>
      </c>
      <c r="E80" s="182">
        <v>-796312</v>
      </c>
      <c r="F80" s="182"/>
      <c r="G80" s="182">
        <v>10533432</v>
      </c>
      <c r="H80" s="182">
        <v>687579</v>
      </c>
      <c r="I80" s="182">
        <v>72364</v>
      </c>
      <c r="J80" s="182">
        <v>615216</v>
      </c>
      <c r="K80" s="182">
        <v>9845853</v>
      </c>
      <c r="L80" s="182">
        <v>407597</v>
      </c>
      <c r="M80" s="182">
        <v>32887</v>
      </c>
      <c r="N80" s="182">
        <v>9405368</v>
      </c>
      <c r="O80" s="182"/>
      <c r="P80" s="182">
        <v>10946210</v>
      </c>
      <c r="Q80" s="64"/>
      <c r="R80" s="182">
        <v>304045</v>
      </c>
      <c r="S80" s="182">
        <v>67769</v>
      </c>
      <c r="T80" s="182">
        <v>236276</v>
      </c>
      <c r="U80" s="182"/>
      <c r="V80" s="182">
        <v>10642165</v>
      </c>
      <c r="W80" s="182"/>
      <c r="X80" s="182">
        <v>908352</v>
      </c>
      <c r="Y80" s="182">
        <v>8451406</v>
      </c>
      <c r="Z80" s="182">
        <v>1586452</v>
      </c>
    </row>
    <row r="81" spans="1:26" x14ac:dyDescent="0.3">
      <c r="A81" s="138">
        <v>36281</v>
      </c>
      <c r="B81" s="182">
        <v>-251359</v>
      </c>
      <c r="C81" s="182">
        <v>-982172.5</v>
      </c>
      <c r="D81" s="182">
        <v>413372</v>
      </c>
      <c r="E81" s="182">
        <v>-664731</v>
      </c>
      <c r="F81" s="182"/>
      <c r="G81" s="182">
        <v>11068961</v>
      </c>
      <c r="H81" s="182">
        <v>730814</v>
      </c>
      <c r="I81" s="182">
        <v>83598</v>
      </c>
      <c r="J81" s="182">
        <v>647216</v>
      </c>
      <c r="K81" s="182">
        <v>10338147</v>
      </c>
      <c r="L81" s="182">
        <v>399661</v>
      </c>
      <c r="M81" s="182">
        <v>31299</v>
      </c>
      <c r="N81" s="182">
        <v>9907187</v>
      </c>
      <c r="O81" s="182"/>
      <c r="P81" s="182">
        <v>11320320</v>
      </c>
      <c r="Q81" s="64"/>
      <c r="R81" s="182">
        <v>317442</v>
      </c>
      <c r="S81" s="182">
        <v>71078</v>
      </c>
      <c r="T81" s="182">
        <v>246364</v>
      </c>
      <c r="U81" s="182"/>
      <c r="V81" s="182">
        <v>11002878</v>
      </c>
      <c r="W81" s="182"/>
      <c r="X81" s="182">
        <v>892849</v>
      </c>
      <c r="Y81" s="182">
        <v>8827236</v>
      </c>
      <c r="Z81" s="182">
        <v>1600235</v>
      </c>
    </row>
    <row r="82" spans="1:26" x14ac:dyDescent="0.3">
      <c r="A82" s="137">
        <v>36312</v>
      </c>
      <c r="B82" s="182">
        <v>-312417</v>
      </c>
      <c r="C82" s="182">
        <v>-1045593.8</v>
      </c>
      <c r="D82" s="182">
        <v>296430</v>
      </c>
      <c r="E82" s="182">
        <v>-608847</v>
      </c>
      <c r="F82" s="182"/>
      <c r="G82" s="182">
        <v>12038721</v>
      </c>
      <c r="H82" s="182">
        <v>733177</v>
      </c>
      <c r="I82" s="182">
        <v>86181</v>
      </c>
      <c r="J82" s="182">
        <v>646996</v>
      </c>
      <c r="K82" s="182">
        <v>11305544</v>
      </c>
      <c r="L82" s="182">
        <v>356757</v>
      </c>
      <c r="M82" s="182">
        <v>38442</v>
      </c>
      <c r="N82" s="182">
        <v>10910345</v>
      </c>
      <c r="O82" s="182"/>
      <c r="P82" s="182">
        <v>12351138</v>
      </c>
      <c r="Q82" s="64"/>
      <c r="R82" s="182">
        <v>436747</v>
      </c>
      <c r="S82" s="182">
        <v>95212</v>
      </c>
      <c r="T82" s="182">
        <v>341535</v>
      </c>
      <c r="U82" s="182"/>
      <c r="V82" s="182">
        <v>11914391</v>
      </c>
      <c r="W82" s="182"/>
      <c r="X82" s="182">
        <v>1010577</v>
      </c>
      <c r="Y82" s="182">
        <v>9546789</v>
      </c>
      <c r="Z82" s="182">
        <v>1793772</v>
      </c>
    </row>
    <row r="83" spans="1:26" x14ac:dyDescent="0.3">
      <c r="A83" s="136">
        <v>36342</v>
      </c>
      <c r="B83" s="182">
        <v>-230600</v>
      </c>
      <c r="C83" s="182">
        <v>-1104909.6000000001</v>
      </c>
      <c r="D83" s="182">
        <v>411767</v>
      </c>
      <c r="E83" s="182">
        <v>-642367</v>
      </c>
      <c r="F83" s="182"/>
      <c r="G83" s="182">
        <v>11050320</v>
      </c>
      <c r="H83" s="182">
        <v>874310</v>
      </c>
      <c r="I83" s="182">
        <v>96352</v>
      </c>
      <c r="J83" s="182">
        <v>777958</v>
      </c>
      <c r="K83" s="182">
        <v>10176010</v>
      </c>
      <c r="L83" s="182">
        <v>236413</v>
      </c>
      <c r="M83" s="182">
        <v>37406</v>
      </c>
      <c r="N83" s="182">
        <v>9902191</v>
      </c>
      <c r="O83" s="182"/>
      <c r="P83" s="182">
        <v>11280920</v>
      </c>
      <c r="Q83" s="64"/>
      <c r="R83" s="182">
        <v>462542</v>
      </c>
      <c r="S83" s="182">
        <v>100818</v>
      </c>
      <c r="T83" s="182">
        <v>361724</v>
      </c>
      <c r="U83" s="182"/>
      <c r="V83" s="182">
        <v>10818378</v>
      </c>
      <c r="W83" s="182"/>
      <c r="X83" s="182">
        <v>931869</v>
      </c>
      <c r="Y83" s="182">
        <v>8680336</v>
      </c>
      <c r="Z83" s="182">
        <v>1668715</v>
      </c>
    </row>
    <row r="84" spans="1:26" x14ac:dyDescent="0.3">
      <c r="A84" s="135">
        <v>36373</v>
      </c>
      <c r="B84" s="182">
        <v>-433140</v>
      </c>
      <c r="C84" s="182">
        <v>-1422834.8</v>
      </c>
      <c r="D84" s="182">
        <v>573314</v>
      </c>
      <c r="E84" s="182">
        <v>-1006454</v>
      </c>
      <c r="F84" s="182"/>
      <c r="G84" s="182">
        <v>12285014</v>
      </c>
      <c r="H84" s="182">
        <v>989695</v>
      </c>
      <c r="I84" s="182">
        <v>114832</v>
      </c>
      <c r="J84" s="182">
        <v>874863</v>
      </c>
      <c r="K84" s="182">
        <v>11295319</v>
      </c>
      <c r="L84" s="182">
        <v>211708</v>
      </c>
      <c r="M84" s="182">
        <v>41428</v>
      </c>
      <c r="N84" s="182">
        <v>11042184</v>
      </c>
      <c r="O84" s="182"/>
      <c r="P84" s="182">
        <v>12718154</v>
      </c>
      <c r="Q84" s="64"/>
      <c r="R84" s="182">
        <v>416381</v>
      </c>
      <c r="S84" s="182">
        <v>109881</v>
      </c>
      <c r="T84" s="182">
        <v>306500</v>
      </c>
      <c r="U84" s="182"/>
      <c r="V84" s="182">
        <v>12301773</v>
      </c>
      <c r="W84" s="182"/>
      <c r="X84" s="182">
        <v>953949</v>
      </c>
      <c r="Y84" s="182">
        <v>9987770</v>
      </c>
      <c r="Z84" s="182">
        <v>1776435</v>
      </c>
    </row>
    <row r="85" spans="1:26" x14ac:dyDescent="0.3">
      <c r="A85" s="134">
        <v>36404</v>
      </c>
      <c r="B85" s="182">
        <v>-298241</v>
      </c>
      <c r="C85" s="182">
        <v>-1348906.1</v>
      </c>
      <c r="D85" s="182">
        <v>581214</v>
      </c>
      <c r="E85" s="182">
        <v>-879455</v>
      </c>
      <c r="F85" s="182"/>
      <c r="G85" s="182">
        <v>11957664</v>
      </c>
      <c r="H85" s="182">
        <v>1050665</v>
      </c>
      <c r="I85" s="182">
        <v>112425</v>
      </c>
      <c r="J85" s="182">
        <v>938240</v>
      </c>
      <c r="K85" s="182">
        <v>10906999</v>
      </c>
      <c r="L85" s="182">
        <v>227470</v>
      </c>
      <c r="M85" s="182">
        <v>33874</v>
      </c>
      <c r="N85" s="182">
        <v>10645655</v>
      </c>
      <c r="O85" s="182"/>
      <c r="P85" s="182">
        <v>12255905</v>
      </c>
      <c r="Q85" s="64"/>
      <c r="R85" s="182">
        <v>469451</v>
      </c>
      <c r="S85" s="182">
        <v>125308</v>
      </c>
      <c r="T85" s="182">
        <v>344143</v>
      </c>
      <c r="U85" s="182"/>
      <c r="V85" s="182">
        <v>11786454</v>
      </c>
      <c r="W85" s="182"/>
      <c r="X85" s="182">
        <v>1079458</v>
      </c>
      <c r="Y85" s="182">
        <v>9355145</v>
      </c>
      <c r="Z85" s="182">
        <v>1821302</v>
      </c>
    </row>
    <row r="86" spans="1:26" x14ac:dyDescent="0.3">
      <c r="A86" s="133">
        <v>36434</v>
      </c>
      <c r="B86" s="182">
        <v>-596852</v>
      </c>
      <c r="C86" s="182">
        <v>-1644715.8</v>
      </c>
      <c r="D86" s="182">
        <v>524584</v>
      </c>
      <c r="E86" s="182">
        <v>-1121435</v>
      </c>
      <c r="F86" s="182"/>
      <c r="G86" s="182">
        <v>12329161</v>
      </c>
      <c r="H86" s="182">
        <v>1047864</v>
      </c>
      <c r="I86" s="182">
        <v>112846</v>
      </c>
      <c r="J86" s="182">
        <v>935018</v>
      </c>
      <c r="K86" s="182">
        <v>11281297</v>
      </c>
      <c r="L86" s="182">
        <v>292179</v>
      </c>
      <c r="M86" s="182">
        <v>46284</v>
      </c>
      <c r="N86" s="182">
        <v>10942834</v>
      </c>
      <c r="O86" s="182"/>
      <c r="P86" s="182">
        <v>12926013</v>
      </c>
      <c r="Q86" s="64"/>
      <c r="R86" s="182">
        <v>523280</v>
      </c>
      <c r="S86" s="182">
        <v>114752</v>
      </c>
      <c r="T86" s="182">
        <v>408528</v>
      </c>
      <c r="U86" s="182"/>
      <c r="V86" s="182">
        <v>12402733</v>
      </c>
      <c r="W86" s="182"/>
      <c r="X86" s="182">
        <v>1192044</v>
      </c>
      <c r="Y86" s="182">
        <v>9872404</v>
      </c>
      <c r="Z86" s="182">
        <v>1861565</v>
      </c>
    </row>
    <row r="87" spans="1:26" x14ac:dyDescent="0.3">
      <c r="A87" s="132">
        <v>36465</v>
      </c>
      <c r="B87" s="182">
        <v>-855287</v>
      </c>
      <c r="C87" s="182">
        <v>-1943774.9</v>
      </c>
      <c r="D87" s="182">
        <v>636049</v>
      </c>
      <c r="E87" s="182">
        <v>-1491336</v>
      </c>
      <c r="F87" s="182"/>
      <c r="G87" s="182">
        <v>12994306</v>
      </c>
      <c r="H87" s="182">
        <v>1088488</v>
      </c>
      <c r="I87" s="182">
        <v>144421</v>
      </c>
      <c r="J87" s="182">
        <v>944067</v>
      </c>
      <c r="K87" s="182">
        <v>11905818</v>
      </c>
      <c r="L87" s="182">
        <v>417160</v>
      </c>
      <c r="M87" s="182">
        <v>30722</v>
      </c>
      <c r="N87" s="182">
        <v>11457936</v>
      </c>
      <c r="O87" s="182"/>
      <c r="P87" s="182">
        <v>13849593</v>
      </c>
      <c r="Q87" s="64"/>
      <c r="R87" s="182">
        <v>452439</v>
      </c>
      <c r="S87" s="182">
        <v>84948</v>
      </c>
      <c r="T87" s="182">
        <v>367491</v>
      </c>
      <c r="U87" s="182"/>
      <c r="V87" s="182">
        <v>13397154</v>
      </c>
      <c r="W87" s="182"/>
      <c r="X87" s="182">
        <v>1359588</v>
      </c>
      <c r="Y87" s="182">
        <v>10628856</v>
      </c>
      <c r="Z87" s="182">
        <v>1861149</v>
      </c>
    </row>
    <row r="88" spans="1:26" x14ac:dyDescent="0.3">
      <c r="A88" s="143">
        <v>36495</v>
      </c>
      <c r="B88" s="182">
        <v>-1015718</v>
      </c>
      <c r="C88" s="182">
        <v>-2189569.2999999998</v>
      </c>
      <c r="D88" s="182">
        <v>597061</v>
      </c>
      <c r="E88" s="182">
        <v>-1612779</v>
      </c>
      <c r="F88" s="182"/>
      <c r="G88" s="182">
        <v>12163864</v>
      </c>
      <c r="H88" s="182">
        <v>1173851</v>
      </c>
      <c r="I88" s="182">
        <v>115116</v>
      </c>
      <c r="J88" s="182">
        <v>1058735</v>
      </c>
      <c r="K88" s="182">
        <v>10990013</v>
      </c>
      <c r="L88" s="182">
        <v>413636</v>
      </c>
      <c r="M88" s="182">
        <v>39144</v>
      </c>
      <c r="N88" s="182">
        <v>10537233</v>
      </c>
      <c r="O88" s="182"/>
      <c r="P88" s="182">
        <v>13179582</v>
      </c>
      <c r="Q88" s="64"/>
      <c r="R88" s="182">
        <v>576791</v>
      </c>
      <c r="S88" s="182">
        <v>122058</v>
      </c>
      <c r="T88" s="182">
        <v>454733</v>
      </c>
      <c r="U88" s="182"/>
      <c r="V88" s="182">
        <v>12602791</v>
      </c>
      <c r="W88" s="182"/>
      <c r="X88" s="182">
        <v>1403737</v>
      </c>
      <c r="Y88" s="182">
        <v>9792054</v>
      </c>
      <c r="Z88" s="182">
        <v>1983791</v>
      </c>
    </row>
    <row r="89" spans="1:26" x14ac:dyDescent="0.3">
      <c r="A89" s="142">
        <v>36526</v>
      </c>
      <c r="B89" s="182">
        <v>-605904</v>
      </c>
      <c r="C89" s="182">
        <v>-1797594.4</v>
      </c>
      <c r="D89" s="182">
        <v>613436</v>
      </c>
      <c r="E89" s="182">
        <v>-1219339</v>
      </c>
      <c r="F89" s="182"/>
      <c r="G89" s="182">
        <v>11252743</v>
      </c>
      <c r="H89" s="182">
        <v>1191690</v>
      </c>
      <c r="I89" s="182">
        <v>143980</v>
      </c>
      <c r="J89" s="182">
        <v>1047710</v>
      </c>
      <c r="K89" s="182">
        <v>10061053</v>
      </c>
      <c r="L89" s="182">
        <v>459973</v>
      </c>
      <c r="M89" s="182">
        <v>34750</v>
      </c>
      <c r="N89" s="182">
        <v>9566330</v>
      </c>
      <c r="O89" s="182"/>
      <c r="P89" s="182">
        <v>11858647</v>
      </c>
      <c r="Q89" s="64"/>
      <c r="R89" s="182">
        <v>578255</v>
      </c>
      <c r="S89" s="182">
        <v>178622</v>
      </c>
      <c r="T89" s="182">
        <v>399633</v>
      </c>
      <c r="U89" s="182"/>
      <c r="V89" s="182">
        <v>11280392</v>
      </c>
      <c r="W89" s="182"/>
      <c r="X89" s="182">
        <v>1055280</v>
      </c>
      <c r="Y89" s="182">
        <v>9035457</v>
      </c>
      <c r="Z89" s="182">
        <v>1767910</v>
      </c>
    </row>
    <row r="90" spans="1:26" x14ac:dyDescent="0.3">
      <c r="A90" s="141">
        <v>36557</v>
      </c>
      <c r="B90" s="182">
        <v>-249512</v>
      </c>
      <c r="C90" s="182">
        <v>-1485629.7</v>
      </c>
      <c r="D90" s="182">
        <v>657521</v>
      </c>
      <c r="E90" s="182">
        <v>-907033</v>
      </c>
      <c r="F90" s="182"/>
      <c r="G90" s="182">
        <v>13189566</v>
      </c>
      <c r="H90" s="182">
        <v>1236118</v>
      </c>
      <c r="I90" s="182">
        <v>146513</v>
      </c>
      <c r="J90" s="182">
        <v>1089605</v>
      </c>
      <c r="K90" s="182">
        <v>11953448</v>
      </c>
      <c r="L90" s="182">
        <v>560251</v>
      </c>
      <c r="M90" s="182">
        <v>34377</v>
      </c>
      <c r="N90" s="182">
        <v>11358821</v>
      </c>
      <c r="O90" s="182"/>
      <c r="P90" s="182">
        <v>13439078</v>
      </c>
      <c r="Q90" s="64"/>
      <c r="R90" s="182">
        <v>578597</v>
      </c>
      <c r="S90" s="182">
        <v>126132</v>
      </c>
      <c r="T90" s="182">
        <v>452465</v>
      </c>
      <c r="U90" s="182"/>
      <c r="V90" s="182">
        <v>12860481</v>
      </c>
      <c r="W90" s="182"/>
      <c r="X90" s="182">
        <v>1152180</v>
      </c>
      <c r="Y90" s="182">
        <v>10550807</v>
      </c>
      <c r="Z90" s="182">
        <v>1736091</v>
      </c>
    </row>
    <row r="91" spans="1:26" x14ac:dyDescent="0.3">
      <c r="A91" s="140">
        <v>36586</v>
      </c>
      <c r="B91" s="182">
        <v>-345813</v>
      </c>
      <c r="C91" s="182">
        <v>-1733706.1</v>
      </c>
      <c r="D91" s="182">
        <v>725769</v>
      </c>
      <c r="E91" s="182">
        <v>-1071582</v>
      </c>
      <c r="F91" s="182"/>
      <c r="G91" s="182">
        <v>13575435</v>
      </c>
      <c r="H91" s="182">
        <v>1387893</v>
      </c>
      <c r="I91" s="182">
        <v>197261</v>
      </c>
      <c r="J91" s="182">
        <v>1190632</v>
      </c>
      <c r="K91" s="182">
        <v>12187542</v>
      </c>
      <c r="L91" s="182">
        <v>570669</v>
      </c>
      <c r="M91" s="182">
        <v>35092</v>
      </c>
      <c r="N91" s="182">
        <v>11581780</v>
      </c>
      <c r="O91" s="182"/>
      <c r="P91" s="182">
        <v>13921248</v>
      </c>
      <c r="Q91" s="64"/>
      <c r="R91" s="182">
        <v>662124</v>
      </c>
      <c r="S91" s="182">
        <v>126119</v>
      </c>
      <c r="T91" s="182">
        <v>536005</v>
      </c>
      <c r="U91" s="182"/>
      <c r="V91" s="182">
        <v>13259124</v>
      </c>
      <c r="W91" s="182"/>
      <c r="X91" s="182">
        <v>1302307</v>
      </c>
      <c r="Y91" s="182">
        <v>10798346</v>
      </c>
      <c r="Z91" s="182">
        <v>1820595</v>
      </c>
    </row>
    <row r="92" spans="1:26" x14ac:dyDescent="0.3">
      <c r="A92" s="139">
        <v>36617</v>
      </c>
      <c r="B92" s="182">
        <v>-390456</v>
      </c>
      <c r="C92" s="182">
        <v>-1563291.4</v>
      </c>
      <c r="D92" s="182">
        <v>609228</v>
      </c>
      <c r="E92" s="182">
        <v>-999684</v>
      </c>
      <c r="F92" s="182"/>
      <c r="G92" s="182">
        <v>12327403</v>
      </c>
      <c r="H92" s="182">
        <v>1172835</v>
      </c>
      <c r="I92" s="182">
        <v>138153</v>
      </c>
      <c r="J92" s="182">
        <v>1034682</v>
      </c>
      <c r="K92" s="182">
        <v>11154568</v>
      </c>
      <c r="L92" s="182">
        <v>484667</v>
      </c>
      <c r="M92" s="182">
        <v>37852</v>
      </c>
      <c r="N92" s="182">
        <v>10632048</v>
      </c>
      <c r="O92" s="182"/>
      <c r="P92" s="182">
        <v>12717859</v>
      </c>
      <c r="Q92" s="64"/>
      <c r="R92" s="182">
        <v>563608</v>
      </c>
      <c r="S92" s="182">
        <v>109017</v>
      </c>
      <c r="T92" s="182">
        <v>454591</v>
      </c>
      <c r="U92" s="182"/>
      <c r="V92" s="182">
        <v>12154251</v>
      </c>
      <c r="W92" s="182"/>
      <c r="X92" s="182">
        <v>1180596</v>
      </c>
      <c r="Y92" s="182">
        <v>9874581</v>
      </c>
      <c r="Z92" s="182">
        <v>1662682</v>
      </c>
    </row>
    <row r="93" spans="1:26" x14ac:dyDescent="0.3">
      <c r="A93" s="138">
        <v>36647</v>
      </c>
      <c r="B93" s="182">
        <v>-538136</v>
      </c>
      <c r="C93" s="182">
        <v>-1916587.4</v>
      </c>
      <c r="D93" s="182">
        <v>734741</v>
      </c>
      <c r="E93" s="182">
        <v>-1272877</v>
      </c>
      <c r="F93" s="182"/>
      <c r="G93" s="182">
        <v>14654687</v>
      </c>
      <c r="H93" s="182">
        <v>1378451</v>
      </c>
      <c r="I93" s="182">
        <v>123091</v>
      </c>
      <c r="J93" s="182">
        <v>1255360</v>
      </c>
      <c r="K93" s="182">
        <v>13276236</v>
      </c>
      <c r="L93" s="182">
        <v>423843</v>
      </c>
      <c r="M93" s="182">
        <v>51725</v>
      </c>
      <c r="N93" s="182">
        <v>12800667</v>
      </c>
      <c r="O93" s="182"/>
      <c r="P93" s="182">
        <v>15192823</v>
      </c>
      <c r="Q93" s="64"/>
      <c r="R93" s="182">
        <v>643710</v>
      </c>
      <c r="S93" s="182">
        <v>131914</v>
      </c>
      <c r="T93" s="182">
        <v>511796</v>
      </c>
      <c r="U93" s="182"/>
      <c r="V93" s="182">
        <v>14549113</v>
      </c>
      <c r="W93" s="182"/>
      <c r="X93" s="182">
        <v>1331798</v>
      </c>
      <c r="Y93" s="182">
        <v>11930075</v>
      </c>
      <c r="Z93" s="182">
        <v>1930950</v>
      </c>
    </row>
    <row r="94" spans="1:26" x14ac:dyDescent="0.3">
      <c r="A94" s="137">
        <v>36678</v>
      </c>
      <c r="B94" s="182">
        <v>-522278</v>
      </c>
      <c r="C94" s="182">
        <v>-2015544.1</v>
      </c>
      <c r="D94" s="182">
        <v>816338</v>
      </c>
      <c r="E94" s="182">
        <v>-1338616</v>
      </c>
      <c r="F94" s="182"/>
      <c r="G94" s="182">
        <v>14045054</v>
      </c>
      <c r="H94" s="182">
        <v>1493266</v>
      </c>
      <c r="I94" s="182">
        <v>121153</v>
      </c>
      <c r="J94" s="182">
        <v>1372113</v>
      </c>
      <c r="K94" s="182">
        <v>12551788</v>
      </c>
      <c r="L94" s="182">
        <v>323493</v>
      </c>
      <c r="M94" s="182">
        <v>48889</v>
      </c>
      <c r="N94" s="182">
        <v>12179406</v>
      </c>
      <c r="O94" s="182"/>
      <c r="P94" s="182">
        <v>14567332</v>
      </c>
      <c r="Q94" s="64"/>
      <c r="R94" s="182">
        <v>676928</v>
      </c>
      <c r="S94" s="182">
        <v>162208</v>
      </c>
      <c r="T94" s="182">
        <v>514720</v>
      </c>
      <c r="U94" s="182"/>
      <c r="V94" s="182">
        <v>13890404</v>
      </c>
      <c r="W94" s="182"/>
      <c r="X94" s="182">
        <v>1406726</v>
      </c>
      <c r="Y94" s="182">
        <v>11105901</v>
      </c>
      <c r="Z94" s="182">
        <v>2054705</v>
      </c>
    </row>
    <row r="95" spans="1:26" x14ac:dyDescent="0.3">
      <c r="A95" s="136">
        <v>36708</v>
      </c>
      <c r="B95" s="182">
        <v>-581646</v>
      </c>
      <c r="C95" s="182">
        <v>-1847073.7</v>
      </c>
      <c r="D95" s="182">
        <v>686097</v>
      </c>
      <c r="E95" s="182">
        <v>-1267743</v>
      </c>
      <c r="F95" s="182"/>
      <c r="G95" s="182">
        <v>13411361</v>
      </c>
      <c r="H95" s="182">
        <v>1265428</v>
      </c>
      <c r="I95" s="182">
        <v>119054</v>
      </c>
      <c r="J95" s="182">
        <v>1146374</v>
      </c>
      <c r="K95" s="182">
        <v>12145933</v>
      </c>
      <c r="L95" s="182">
        <v>225831</v>
      </c>
      <c r="M95" s="182">
        <v>33976</v>
      </c>
      <c r="N95" s="182">
        <v>11886127</v>
      </c>
      <c r="O95" s="182"/>
      <c r="P95" s="182">
        <v>13993007</v>
      </c>
      <c r="Q95" s="64"/>
      <c r="R95" s="182">
        <v>579331</v>
      </c>
      <c r="S95" s="182">
        <v>79253</v>
      </c>
      <c r="T95" s="182">
        <v>500077</v>
      </c>
      <c r="U95" s="182"/>
      <c r="V95" s="182">
        <v>13413677</v>
      </c>
      <c r="W95" s="182"/>
      <c r="X95" s="182">
        <v>1229786</v>
      </c>
      <c r="Y95" s="182">
        <v>10800267</v>
      </c>
      <c r="Z95" s="182">
        <v>1962954</v>
      </c>
    </row>
    <row r="96" spans="1:26" x14ac:dyDescent="0.3">
      <c r="A96" s="135">
        <v>36739</v>
      </c>
      <c r="B96" s="182">
        <v>-840984</v>
      </c>
      <c r="C96" s="182">
        <v>-2382589.2999999998</v>
      </c>
      <c r="D96" s="182">
        <v>824820</v>
      </c>
      <c r="E96" s="182">
        <v>-1665803</v>
      </c>
      <c r="F96" s="182"/>
      <c r="G96" s="182">
        <v>15261802</v>
      </c>
      <c r="H96" s="182">
        <v>1541605</v>
      </c>
      <c r="I96" s="182">
        <v>131014</v>
      </c>
      <c r="J96" s="182">
        <v>1410592</v>
      </c>
      <c r="K96" s="182">
        <v>13720197</v>
      </c>
      <c r="L96" s="182">
        <v>243471</v>
      </c>
      <c r="M96" s="182">
        <v>46623</v>
      </c>
      <c r="N96" s="182">
        <v>13430103</v>
      </c>
      <c r="O96" s="182"/>
      <c r="P96" s="182">
        <v>16102786</v>
      </c>
      <c r="Q96" s="64"/>
      <c r="R96" s="182">
        <v>716786</v>
      </c>
      <c r="S96" s="182">
        <v>159257</v>
      </c>
      <c r="T96" s="182">
        <v>557529</v>
      </c>
      <c r="U96" s="182"/>
      <c r="V96" s="182">
        <v>15386000</v>
      </c>
      <c r="W96" s="182"/>
      <c r="X96" s="182">
        <v>1284984</v>
      </c>
      <c r="Y96" s="182">
        <v>12586124</v>
      </c>
      <c r="Z96" s="182">
        <v>2231678</v>
      </c>
    </row>
    <row r="97" spans="1:26" x14ac:dyDescent="0.3">
      <c r="A97" s="134">
        <v>36770</v>
      </c>
      <c r="B97" s="182">
        <v>-671554</v>
      </c>
      <c r="C97" s="182">
        <v>-2169293.5</v>
      </c>
      <c r="D97" s="182">
        <v>731630</v>
      </c>
      <c r="E97" s="182">
        <v>-1403184</v>
      </c>
      <c r="F97" s="182"/>
      <c r="G97" s="182">
        <v>14110043</v>
      </c>
      <c r="H97" s="182">
        <v>1497740</v>
      </c>
      <c r="I97" s="182">
        <v>107237</v>
      </c>
      <c r="J97" s="182">
        <v>1390503</v>
      </c>
      <c r="K97" s="182">
        <v>12612304</v>
      </c>
      <c r="L97" s="182">
        <v>262557</v>
      </c>
      <c r="M97" s="182">
        <v>49717</v>
      </c>
      <c r="N97" s="182">
        <v>12300029</v>
      </c>
      <c r="O97" s="182"/>
      <c r="P97" s="182">
        <v>14781597</v>
      </c>
      <c r="Q97" s="64"/>
      <c r="R97" s="182">
        <v>766109</v>
      </c>
      <c r="S97" s="182">
        <v>197769</v>
      </c>
      <c r="T97" s="182">
        <v>568340</v>
      </c>
      <c r="U97" s="182"/>
      <c r="V97" s="182">
        <v>14015488</v>
      </c>
      <c r="W97" s="182"/>
      <c r="X97" s="182">
        <v>1453796</v>
      </c>
      <c r="Y97" s="182">
        <v>11307574</v>
      </c>
      <c r="Z97" s="182">
        <v>2020227</v>
      </c>
    </row>
    <row r="98" spans="1:26" x14ac:dyDescent="0.3">
      <c r="A98" s="133">
        <v>36800</v>
      </c>
      <c r="B98" s="182">
        <v>-709745</v>
      </c>
      <c r="C98" s="182">
        <v>-2275556.5</v>
      </c>
      <c r="D98" s="182">
        <v>820108</v>
      </c>
      <c r="E98" s="182">
        <v>-1529853</v>
      </c>
      <c r="F98" s="182"/>
      <c r="G98" s="182">
        <v>16131582</v>
      </c>
      <c r="H98" s="182">
        <v>1565812</v>
      </c>
      <c r="I98" s="182">
        <v>125036</v>
      </c>
      <c r="J98" s="182">
        <v>1440775</v>
      </c>
      <c r="K98" s="182">
        <v>14565771</v>
      </c>
      <c r="L98" s="182">
        <v>341949</v>
      </c>
      <c r="M98" s="182">
        <v>51567</v>
      </c>
      <c r="N98" s="182">
        <v>14172254</v>
      </c>
      <c r="O98" s="182"/>
      <c r="P98" s="182">
        <v>16841327</v>
      </c>
      <c r="Q98" s="64"/>
      <c r="R98" s="182">
        <v>745704</v>
      </c>
      <c r="S98" s="182">
        <v>142499</v>
      </c>
      <c r="T98" s="182">
        <v>603205</v>
      </c>
      <c r="U98" s="182"/>
      <c r="V98" s="182">
        <v>16095623</v>
      </c>
      <c r="W98" s="182"/>
      <c r="X98" s="182">
        <v>1628866</v>
      </c>
      <c r="Y98" s="182">
        <v>12954070</v>
      </c>
      <c r="Z98" s="182">
        <v>2258391</v>
      </c>
    </row>
    <row r="99" spans="1:26" x14ac:dyDescent="0.3">
      <c r="A99" s="132">
        <v>36831</v>
      </c>
      <c r="B99" s="182">
        <v>-1440875</v>
      </c>
      <c r="C99" s="182">
        <v>-2681780.2999999998</v>
      </c>
      <c r="D99" s="182">
        <v>453550</v>
      </c>
      <c r="E99" s="182">
        <v>-1894425</v>
      </c>
      <c r="F99" s="182"/>
      <c r="G99" s="182">
        <v>14525529</v>
      </c>
      <c r="H99" s="182">
        <v>1240905</v>
      </c>
      <c r="I99" s="182">
        <v>112094</v>
      </c>
      <c r="J99" s="182">
        <v>1128811</v>
      </c>
      <c r="K99" s="182">
        <v>13284624</v>
      </c>
      <c r="L99" s="182">
        <v>424514</v>
      </c>
      <c r="M99" s="182">
        <v>28764</v>
      </c>
      <c r="N99" s="182">
        <v>12831345</v>
      </c>
      <c r="O99" s="182"/>
      <c r="P99" s="182">
        <v>15966404</v>
      </c>
      <c r="Q99" s="64"/>
      <c r="R99" s="182">
        <v>787355</v>
      </c>
      <c r="S99" s="182">
        <v>229232</v>
      </c>
      <c r="T99" s="182">
        <v>558123</v>
      </c>
      <c r="U99" s="182"/>
      <c r="V99" s="182">
        <v>15179049</v>
      </c>
      <c r="W99" s="182"/>
      <c r="X99" s="182">
        <v>1973142</v>
      </c>
      <c r="Y99" s="182">
        <v>11635854</v>
      </c>
      <c r="Z99" s="182">
        <v>2357408</v>
      </c>
    </row>
    <row r="100" spans="1:26" x14ac:dyDescent="0.3">
      <c r="A100" s="143">
        <v>36861</v>
      </c>
      <c r="B100" s="182">
        <v>-1440183</v>
      </c>
      <c r="C100" s="182">
        <v>-2592751.7000000002</v>
      </c>
      <c r="D100" s="182">
        <v>477538</v>
      </c>
      <c r="E100" s="182">
        <v>-1917721</v>
      </c>
      <c r="F100" s="182"/>
      <c r="G100" s="182">
        <v>13635532</v>
      </c>
      <c r="H100" s="182">
        <v>1152569</v>
      </c>
      <c r="I100" s="182">
        <v>106856</v>
      </c>
      <c r="J100" s="182">
        <v>1045713</v>
      </c>
      <c r="K100" s="182">
        <v>12482963</v>
      </c>
      <c r="L100" s="182">
        <v>431252</v>
      </c>
      <c r="M100" s="182">
        <v>43041</v>
      </c>
      <c r="N100" s="182">
        <v>12008671</v>
      </c>
      <c r="O100" s="182"/>
      <c r="P100" s="182">
        <v>15075715</v>
      </c>
      <c r="Q100" s="64"/>
      <c r="R100" s="182">
        <v>675031</v>
      </c>
      <c r="S100" s="182">
        <v>184113</v>
      </c>
      <c r="T100" s="182">
        <v>490918</v>
      </c>
      <c r="U100" s="182"/>
      <c r="V100" s="182">
        <v>14400684</v>
      </c>
      <c r="W100" s="182"/>
      <c r="X100" s="182">
        <v>1691088</v>
      </c>
      <c r="Y100" s="182">
        <v>11058291</v>
      </c>
      <c r="Z100" s="182">
        <v>2326336</v>
      </c>
    </row>
    <row r="101" spans="1:26" x14ac:dyDescent="0.3">
      <c r="A101" s="142">
        <v>36892</v>
      </c>
      <c r="B101" s="182">
        <v>-946470</v>
      </c>
      <c r="C101" s="182">
        <v>-2239446.2999999998</v>
      </c>
      <c r="D101" s="182">
        <v>549516</v>
      </c>
      <c r="E101" s="182">
        <v>-1495986</v>
      </c>
      <c r="F101" s="182"/>
      <c r="G101" s="182">
        <v>12853053</v>
      </c>
      <c r="H101" s="182">
        <v>1292976</v>
      </c>
      <c r="I101" s="182">
        <v>171721</v>
      </c>
      <c r="J101" s="182">
        <v>1121256</v>
      </c>
      <c r="K101" s="182">
        <v>11560077</v>
      </c>
      <c r="L101" s="182">
        <v>501786</v>
      </c>
      <c r="M101" s="182">
        <v>27583</v>
      </c>
      <c r="N101" s="182">
        <v>11030708</v>
      </c>
      <c r="O101" s="182"/>
      <c r="P101" s="182">
        <v>13799523</v>
      </c>
      <c r="Q101" s="64"/>
      <c r="R101" s="182">
        <v>743460</v>
      </c>
      <c r="S101" s="182">
        <v>218895</v>
      </c>
      <c r="T101" s="182">
        <v>524565</v>
      </c>
      <c r="U101" s="182"/>
      <c r="V101" s="182">
        <v>13056063</v>
      </c>
      <c r="W101" s="182"/>
      <c r="X101" s="182">
        <v>1424519</v>
      </c>
      <c r="Y101" s="182">
        <v>10582853</v>
      </c>
      <c r="Z101" s="182">
        <v>1792151</v>
      </c>
    </row>
    <row r="102" spans="1:26" x14ac:dyDescent="0.3">
      <c r="A102" s="141">
        <v>36923</v>
      </c>
      <c r="B102" s="182">
        <v>-563964</v>
      </c>
      <c r="C102" s="182">
        <v>-1695377.2</v>
      </c>
      <c r="D102" s="182">
        <v>520670</v>
      </c>
      <c r="E102" s="182">
        <v>-1084634</v>
      </c>
      <c r="F102" s="182"/>
      <c r="G102" s="182">
        <v>12566162</v>
      </c>
      <c r="H102" s="182">
        <v>1131413</v>
      </c>
      <c r="I102" s="182">
        <v>131502</v>
      </c>
      <c r="J102" s="182">
        <v>999911</v>
      </c>
      <c r="K102" s="182">
        <v>11434749</v>
      </c>
      <c r="L102" s="182">
        <v>467695</v>
      </c>
      <c r="M102" s="182">
        <v>30955</v>
      </c>
      <c r="N102" s="182">
        <v>10936099</v>
      </c>
      <c r="O102" s="182"/>
      <c r="P102" s="182">
        <v>13130126</v>
      </c>
      <c r="Q102" s="64"/>
      <c r="R102" s="182">
        <v>610743</v>
      </c>
      <c r="S102" s="182">
        <v>141617</v>
      </c>
      <c r="T102" s="182">
        <v>469126</v>
      </c>
      <c r="U102" s="182"/>
      <c r="V102" s="182">
        <v>12519383</v>
      </c>
      <c r="W102" s="182"/>
      <c r="X102" s="182">
        <v>1359369</v>
      </c>
      <c r="Y102" s="182">
        <v>9940611</v>
      </c>
      <c r="Z102" s="182">
        <v>1830146</v>
      </c>
    </row>
    <row r="103" spans="1:26" x14ac:dyDescent="0.3">
      <c r="A103" s="140">
        <v>36951</v>
      </c>
      <c r="B103" s="182">
        <v>-621875</v>
      </c>
      <c r="C103" s="182">
        <v>-1818546.7</v>
      </c>
      <c r="D103" s="182">
        <v>489672</v>
      </c>
      <c r="E103" s="182">
        <v>-1111547</v>
      </c>
      <c r="F103" s="182"/>
      <c r="G103" s="182">
        <v>14311048</v>
      </c>
      <c r="H103" s="182">
        <v>1196672</v>
      </c>
      <c r="I103" s="182">
        <v>133365</v>
      </c>
      <c r="J103" s="182">
        <v>1063307</v>
      </c>
      <c r="K103" s="182">
        <v>13114376</v>
      </c>
      <c r="L103" s="182">
        <v>542555</v>
      </c>
      <c r="M103" s="182">
        <v>38088</v>
      </c>
      <c r="N103" s="182">
        <v>12533733</v>
      </c>
      <c r="O103" s="182"/>
      <c r="P103" s="182">
        <v>14932923</v>
      </c>
      <c r="Q103" s="64"/>
      <c r="R103" s="182">
        <v>707000</v>
      </c>
      <c r="S103" s="182">
        <v>249148</v>
      </c>
      <c r="T103" s="182">
        <v>457852</v>
      </c>
      <c r="U103" s="182"/>
      <c r="V103" s="182">
        <v>14225923</v>
      </c>
      <c r="W103" s="182"/>
      <c r="X103" s="182">
        <v>1747266</v>
      </c>
      <c r="Y103" s="182">
        <v>11085230</v>
      </c>
      <c r="Z103" s="182">
        <v>2100427</v>
      </c>
    </row>
    <row r="104" spans="1:26" x14ac:dyDescent="0.3">
      <c r="A104" s="139">
        <v>36982</v>
      </c>
      <c r="B104" s="182">
        <v>-839742</v>
      </c>
      <c r="C104" s="182">
        <v>-1931364.6</v>
      </c>
      <c r="D104" s="182">
        <v>361442</v>
      </c>
      <c r="E104" s="182">
        <v>-1201184</v>
      </c>
      <c r="F104" s="182"/>
      <c r="G104" s="182">
        <v>13273001</v>
      </c>
      <c r="H104" s="182">
        <v>1091623</v>
      </c>
      <c r="I104" s="182">
        <v>125218</v>
      </c>
      <c r="J104" s="182">
        <v>966405</v>
      </c>
      <c r="K104" s="182">
        <v>12181378</v>
      </c>
      <c r="L104" s="182">
        <v>468792</v>
      </c>
      <c r="M104" s="182">
        <v>28154</v>
      </c>
      <c r="N104" s="182">
        <v>11684433</v>
      </c>
      <c r="O104" s="182"/>
      <c r="P104" s="182">
        <v>14112743</v>
      </c>
      <c r="Q104" s="64"/>
      <c r="R104" s="182">
        <v>730180</v>
      </c>
      <c r="S104" s="182">
        <v>282500</v>
      </c>
      <c r="T104" s="182">
        <v>447680</v>
      </c>
      <c r="U104" s="182"/>
      <c r="V104" s="182">
        <v>13382563</v>
      </c>
      <c r="W104" s="182"/>
      <c r="X104" s="182">
        <v>1529382</v>
      </c>
      <c r="Y104" s="182">
        <v>10761902</v>
      </c>
      <c r="Z104" s="182">
        <v>1821459</v>
      </c>
    </row>
    <row r="105" spans="1:26" x14ac:dyDescent="0.3">
      <c r="A105" s="138">
        <v>37012</v>
      </c>
      <c r="B105" s="182">
        <v>-608493</v>
      </c>
      <c r="C105" s="182">
        <v>-1790456.2</v>
      </c>
      <c r="D105" s="182">
        <v>372851</v>
      </c>
      <c r="E105" s="182">
        <v>-981344</v>
      </c>
      <c r="F105" s="182"/>
      <c r="G105" s="182">
        <v>14051740</v>
      </c>
      <c r="H105" s="182">
        <v>1181963</v>
      </c>
      <c r="I105" s="182">
        <v>113668</v>
      </c>
      <c r="J105" s="182">
        <v>1068295</v>
      </c>
      <c r="K105" s="182">
        <v>12869777</v>
      </c>
      <c r="L105" s="182">
        <v>395132</v>
      </c>
      <c r="M105" s="182">
        <v>42723</v>
      </c>
      <c r="N105" s="182">
        <v>12431922</v>
      </c>
      <c r="O105" s="182"/>
      <c r="P105" s="182">
        <v>14660233</v>
      </c>
      <c r="Q105" s="64"/>
      <c r="R105" s="182">
        <v>809113</v>
      </c>
      <c r="S105" s="182">
        <v>350109</v>
      </c>
      <c r="T105" s="182">
        <v>459004</v>
      </c>
      <c r="U105" s="182"/>
      <c r="V105" s="182">
        <v>13851120</v>
      </c>
      <c r="W105" s="182"/>
      <c r="X105" s="182">
        <v>1718190</v>
      </c>
      <c r="Y105" s="182">
        <v>11040010</v>
      </c>
      <c r="Z105" s="182">
        <v>1902033</v>
      </c>
    </row>
    <row r="106" spans="1:26" x14ac:dyDescent="0.3">
      <c r="A106" s="137">
        <v>37043</v>
      </c>
      <c r="B106" s="182">
        <v>-325990</v>
      </c>
      <c r="C106" s="182">
        <v>-1453196.4</v>
      </c>
      <c r="D106" s="182">
        <v>539920</v>
      </c>
      <c r="E106" s="182">
        <v>-865910</v>
      </c>
      <c r="F106" s="182"/>
      <c r="G106" s="182">
        <v>13423356</v>
      </c>
      <c r="H106" s="182">
        <v>1127206</v>
      </c>
      <c r="I106" s="182">
        <v>87627</v>
      </c>
      <c r="J106" s="182">
        <v>1039579</v>
      </c>
      <c r="K106" s="182">
        <v>12296150</v>
      </c>
      <c r="L106" s="182">
        <v>307825</v>
      </c>
      <c r="M106" s="182">
        <v>28573</v>
      </c>
      <c r="N106" s="182">
        <v>11959752</v>
      </c>
      <c r="O106" s="182"/>
      <c r="P106" s="182">
        <v>13749346</v>
      </c>
      <c r="Q106" s="64"/>
      <c r="R106" s="182">
        <v>587287</v>
      </c>
      <c r="S106" s="182">
        <v>154096</v>
      </c>
      <c r="T106" s="182">
        <v>433191</v>
      </c>
      <c r="U106" s="182"/>
      <c r="V106" s="182">
        <v>13162059</v>
      </c>
      <c r="W106" s="182"/>
      <c r="X106" s="182">
        <v>1516371</v>
      </c>
      <c r="Y106" s="182">
        <v>10352481</v>
      </c>
      <c r="Z106" s="182">
        <v>1880494</v>
      </c>
    </row>
    <row r="107" spans="1:26" x14ac:dyDescent="0.3">
      <c r="A107" s="136">
        <v>37073</v>
      </c>
      <c r="B107" s="182">
        <v>-555421</v>
      </c>
      <c r="C107" s="182">
        <v>-1709437</v>
      </c>
      <c r="D107" s="182">
        <v>613584</v>
      </c>
      <c r="E107" s="182">
        <v>-1169005</v>
      </c>
      <c r="F107" s="182"/>
      <c r="G107" s="182">
        <v>12947584</v>
      </c>
      <c r="H107" s="182">
        <v>1154016</v>
      </c>
      <c r="I107" s="182">
        <v>80857</v>
      </c>
      <c r="J107" s="182">
        <v>1073159</v>
      </c>
      <c r="K107" s="182">
        <v>11793568</v>
      </c>
      <c r="L107" s="182">
        <v>254916</v>
      </c>
      <c r="M107" s="182">
        <v>27824</v>
      </c>
      <c r="N107" s="182">
        <v>11510828</v>
      </c>
      <c r="O107" s="182"/>
      <c r="P107" s="182">
        <v>13503005</v>
      </c>
      <c r="Q107" s="64"/>
      <c r="R107" s="182">
        <v>540432</v>
      </c>
      <c r="S107" s="182">
        <v>91096</v>
      </c>
      <c r="T107" s="182">
        <v>449336</v>
      </c>
      <c r="U107" s="182"/>
      <c r="V107" s="182">
        <v>12962573</v>
      </c>
      <c r="W107" s="182"/>
      <c r="X107" s="182">
        <v>1386842</v>
      </c>
      <c r="Y107" s="182">
        <v>10285021</v>
      </c>
      <c r="Z107" s="182">
        <v>1831142</v>
      </c>
    </row>
    <row r="108" spans="1:26" x14ac:dyDescent="0.3">
      <c r="A108" s="135">
        <v>37104</v>
      </c>
      <c r="B108" s="182">
        <v>-660948</v>
      </c>
      <c r="C108" s="182">
        <v>-1853799.7</v>
      </c>
      <c r="D108" s="182">
        <v>519657</v>
      </c>
      <c r="E108" s="182">
        <v>-1180605</v>
      </c>
      <c r="F108" s="182"/>
      <c r="G108" s="182">
        <v>13502467</v>
      </c>
      <c r="H108" s="182">
        <v>1192852</v>
      </c>
      <c r="I108" s="182">
        <v>87643</v>
      </c>
      <c r="J108" s="182">
        <v>1105209</v>
      </c>
      <c r="K108" s="182">
        <v>12309615</v>
      </c>
      <c r="L108" s="182">
        <v>218833</v>
      </c>
      <c r="M108" s="182">
        <v>37433</v>
      </c>
      <c r="N108" s="182">
        <v>12053349</v>
      </c>
      <c r="O108" s="182"/>
      <c r="P108" s="182">
        <v>14163415</v>
      </c>
      <c r="Q108" s="64"/>
      <c r="R108" s="182">
        <v>673195</v>
      </c>
      <c r="S108" s="182">
        <v>208298</v>
      </c>
      <c r="T108" s="182">
        <v>464897</v>
      </c>
      <c r="U108" s="182"/>
      <c r="V108" s="182">
        <v>13490220</v>
      </c>
      <c r="W108" s="182"/>
      <c r="X108" s="182">
        <v>1687749</v>
      </c>
      <c r="Y108" s="182">
        <v>10626775</v>
      </c>
      <c r="Z108" s="182">
        <v>1848891</v>
      </c>
    </row>
    <row r="109" spans="1:26" x14ac:dyDescent="0.3">
      <c r="A109" s="134">
        <v>37135</v>
      </c>
      <c r="B109" s="182">
        <v>-453108</v>
      </c>
      <c r="C109" s="182">
        <v>-1540261.4</v>
      </c>
      <c r="D109" s="182">
        <v>518928</v>
      </c>
      <c r="E109" s="182">
        <v>-972036</v>
      </c>
      <c r="F109" s="182"/>
      <c r="G109" s="182">
        <v>12679097</v>
      </c>
      <c r="H109" s="182">
        <v>1087153</v>
      </c>
      <c r="I109" s="182">
        <v>91133</v>
      </c>
      <c r="J109" s="182">
        <v>996020</v>
      </c>
      <c r="K109" s="182">
        <v>11591944</v>
      </c>
      <c r="L109" s="182">
        <v>206993</v>
      </c>
      <c r="M109" s="182">
        <v>29242</v>
      </c>
      <c r="N109" s="182">
        <v>11355709</v>
      </c>
      <c r="O109" s="182"/>
      <c r="P109" s="182">
        <v>13132205</v>
      </c>
      <c r="Q109" s="64"/>
      <c r="R109" s="182">
        <v>568226</v>
      </c>
      <c r="S109" s="182">
        <v>184837</v>
      </c>
      <c r="T109" s="182">
        <v>383389</v>
      </c>
      <c r="U109" s="182"/>
      <c r="V109" s="182">
        <v>12563979</v>
      </c>
      <c r="W109" s="182"/>
      <c r="X109" s="182">
        <v>1612362</v>
      </c>
      <c r="Y109" s="182">
        <v>9925358</v>
      </c>
      <c r="Z109" s="182">
        <v>1594485</v>
      </c>
    </row>
    <row r="110" spans="1:26" x14ac:dyDescent="0.3">
      <c r="A110" s="133">
        <v>37165</v>
      </c>
      <c r="B110" s="182">
        <v>-1076240</v>
      </c>
      <c r="C110" s="182">
        <v>-2081893.3</v>
      </c>
      <c r="D110" s="182">
        <v>278432</v>
      </c>
      <c r="E110" s="182">
        <v>-1354672</v>
      </c>
      <c r="F110" s="182"/>
      <c r="G110" s="182">
        <v>14484934</v>
      </c>
      <c r="H110" s="182">
        <v>1005653</v>
      </c>
      <c r="I110" s="182">
        <v>94913</v>
      </c>
      <c r="J110" s="182">
        <v>910741</v>
      </c>
      <c r="K110" s="182">
        <v>13479281</v>
      </c>
      <c r="L110" s="182">
        <v>355572</v>
      </c>
      <c r="M110" s="182">
        <v>43221</v>
      </c>
      <c r="N110" s="182">
        <v>13080488</v>
      </c>
      <c r="O110" s="182"/>
      <c r="P110" s="182">
        <v>15561174</v>
      </c>
      <c r="Q110" s="64"/>
      <c r="R110" s="182">
        <v>727222</v>
      </c>
      <c r="S110" s="182">
        <v>229614</v>
      </c>
      <c r="T110" s="182">
        <v>497608</v>
      </c>
      <c r="U110" s="182"/>
      <c r="V110" s="182">
        <v>14833952</v>
      </c>
      <c r="W110" s="182"/>
      <c r="X110" s="182">
        <v>2016178</v>
      </c>
      <c r="Y110" s="182">
        <v>11597072</v>
      </c>
      <c r="Z110" s="182">
        <v>1947924</v>
      </c>
    </row>
    <row r="111" spans="1:26" x14ac:dyDescent="0.3">
      <c r="A111" s="132">
        <v>37196</v>
      </c>
      <c r="B111" s="182">
        <v>-1677473</v>
      </c>
      <c r="C111" s="182">
        <v>-2531357.6</v>
      </c>
      <c r="D111" s="182">
        <v>305551</v>
      </c>
      <c r="E111" s="182">
        <v>-1983024</v>
      </c>
      <c r="F111" s="182"/>
      <c r="G111" s="182">
        <v>12511301</v>
      </c>
      <c r="H111" s="182">
        <v>853885</v>
      </c>
      <c r="I111" s="182">
        <v>72398</v>
      </c>
      <c r="J111" s="182">
        <v>781487</v>
      </c>
      <c r="K111" s="182">
        <v>11657416</v>
      </c>
      <c r="L111" s="182">
        <v>361553</v>
      </c>
      <c r="M111" s="182">
        <v>28433</v>
      </c>
      <c r="N111" s="182">
        <v>11267430</v>
      </c>
      <c r="O111" s="182"/>
      <c r="P111" s="182">
        <v>14188774</v>
      </c>
      <c r="Q111" s="64"/>
      <c r="R111" s="182">
        <v>548333</v>
      </c>
      <c r="S111" s="182">
        <v>143982</v>
      </c>
      <c r="T111" s="182">
        <v>404351</v>
      </c>
      <c r="U111" s="182"/>
      <c r="V111" s="182">
        <v>13640441</v>
      </c>
      <c r="W111" s="182"/>
      <c r="X111" s="182">
        <v>1978732</v>
      </c>
      <c r="Y111" s="182">
        <v>10292683</v>
      </c>
      <c r="Z111" s="182">
        <v>1917359</v>
      </c>
    </row>
    <row r="112" spans="1:26" x14ac:dyDescent="0.3">
      <c r="A112" s="143">
        <v>37226</v>
      </c>
      <c r="B112" s="182">
        <v>-1286977</v>
      </c>
      <c r="C112" s="182">
        <v>-2162528.1</v>
      </c>
      <c r="D112" s="182">
        <v>473552</v>
      </c>
      <c r="E112" s="182">
        <v>-1760529</v>
      </c>
      <c r="F112" s="182"/>
      <c r="G112" s="182">
        <v>12175990</v>
      </c>
      <c r="H112" s="182">
        <v>875551</v>
      </c>
      <c r="I112" s="182">
        <v>73224</v>
      </c>
      <c r="J112" s="182">
        <v>802327</v>
      </c>
      <c r="K112" s="182">
        <v>11300439</v>
      </c>
      <c r="L112" s="182">
        <v>353679</v>
      </c>
      <c r="M112" s="182">
        <v>24006</v>
      </c>
      <c r="N112" s="182">
        <v>10922754</v>
      </c>
      <c r="O112" s="182"/>
      <c r="P112" s="182">
        <v>13462967</v>
      </c>
      <c r="Q112" s="64"/>
      <c r="R112" s="182">
        <v>401999</v>
      </c>
      <c r="S112" s="182">
        <v>68251</v>
      </c>
      <c r="T112" s="182">
        <v>333748</v>
      </c>
      <c r="U112" s="182"/>
      <c r="V112" s="182">
        <v>13060968</v>
      </c>
      <c r="W112" s="182"/>
      <c r="X112" s="182">
        <v>1775033</v>
      </c>
      <c r="Y112" s="182">
        <v>9658769</v>
      </c>
      <c r="Z112" s="182">
        <v>2029165</v>
      </c>
    </row>
    <row r="113" spans="1:26" x14ac:dyDescent="0.3">
      <c r="A113" s="142">
        <v>37257</v>
      </c>
      <c r="B113" s="182">
        <v>-579657</v>
      </c>
      <c r="C113" s="182">
        <v>-1485575.9</v>
      </c>
      <c r="D113" s="182">
        <v>460959</v>
      </c>
      <c r="E113" s="182">
        <v>-1040616</v>
      </c>
      <c r="F113" s="182"/>
      <c r="G113" s="182">
        <v>11579633</v>
      </c>
      <c r="H113" s="182">
        <v>905919</v>
      </c>
      <c r="I113" s="182">
        <v>80568</v>
      </c>
      <c r="J113" s="182">
        <v>825351</v>
      </c>
      <c r="K113" s="182">
        <v>10673714</v>
      </c>
      <c r="L113" s="182">
        <v>405534</v>
      </c>
      <c r="M113" s="182">
        <v>34115</v>
      </c>
      <c r="N113" s="182">
        <v>10234065</v>
      </c>
      <c r="O113" s="182"/>
      <c r="P113" s="182">
        <v>12159290</v>
      </c>
      <c r="Q113" s="64"/>
      <c r="R113" s="182">
        <v>444960</v>
      </c>
      <c r="S113" s="182">
        <v>97151</v>
      </c>
      <c r="T113" s="182">
        <v>347809</v>
      </c>
      <c r="U113" s="182"/>
      <c r="V113" s="182">
        <v>11714330</v>
      </c>
      <c r="W113" s="182"/>
      <c r="X113" s="182">
        <v>1387355</v>
      </c>
      <c r="Y113" s="182">
        <v>9144596</v>
      </c>
      <c r="Z113" s="182">
        <v>1627339</v>
      </c>
    </row>
    <row r="114" spans="1:26" x14ac:dyDescent="0.3">
      <c r="A114" s="141">
        <v>37288</v>
      </c>
      <c r="B114" s="182">
        <v>-568180</v>
      </c>
      <c r="C114" s="182">
        <v>-1433410.4</v>
      </c>
      <c r="D114" s="182">
        <v>341093</v>
      </c>
      <c r="E114" s="182">
        <v>-909273</v>
      </c>
      <c r="F114" s="182"/>
      <c r="G114" s="182">
        <v>11977242</v>
      </c>
      <c r="H114" s="182">
        <v>865230</v>
      </c>
      <c r="I114" s="182">
        <v>88847</v>
      </c>
      <c r="J114" s="182">
        <v>776383</v>
      </c>
      <c r="K114" s="182">
        <v>11112012</v>
      </c>
      <c r="L114" s="182">
        <v>443415</v>
      </c>
      <c r="M114" s="182">
        <v>27677</v>
      </c>
      <c r="N114" s="182">
        <v>10640920</v>
      </c>
      <c r="O114" s="182"/>
      <c r="P114" s="182">
        <v>12545422</v>
      </c>
      <c r="Q114" s="64"/>
      <c r="R114" s="182">
        <v>524138</v>
      </c>
      <c r="S114" s="182">
        <v>182075</v>
      </c>
      <c r="T114" s="182">
        <v>342063</v>
      </c>
      <c r="U114" s="182"/>
      <c r="V114" s="182">
        <v>12021284</v>
      </c>
      <c r="W114" s="182"/>
      <c r="X114" s="182">
        <v>1441366</v>
      </c>
      <c r="Y114" s="182">
        <v>9414152</v>
      </c>
      <c r="Z114" s="182">
        <v>1689904</v>
      </c>
    </row>
    <row r="115" spans="1:26" x14ac:dyDescent="0.3">
      <c r="A115" s="140">
        <v>37316</v>
      </c>
      <c r="B115" s="182">
        <v>-296493</v>
      </c>
      <c r="C115" s="182">
        <v>-1468872.6</v>
      </c>
      <c r="D115" s="182">
        <v>798721</v>
      </c>
      <c r="E115" s="182">
        <v>-1095214</v>
      </c>
      <c r="F115" s="182"/>
      <c r="G115" s="182">
        <v>13120312</v>
      </c>
      <c r="H115" s="182">
        <v>1172380</v>
      </c>
      <c r="I115" s="182">
        <v>116451</v>
      </c>
      <c r="J115" s="182">
        <v>1055928</v>
      </c>
      <c r="K115" s="182">
        <v>11947932</v>
      </c>
      <c r="L115" s="182">
        <v>463995</v>
      </c>
      <c r="M115" s="182">
        <v>27079</v>
      </c>
      <c r="N115" s="182">
        <v>11456859</v>
      </c>
      <c r="O115" s="182"/>
      <c r="P115" s="182">
        <v>13416805</v>
      </c>
      <c r="Q115" s="64"/>
      <c r="R115" s="182">
        <v>373659</v>
      </c>
      <c r="S115" s="182">
        <v>88813</v>
      </c>
      <c r="T115" s="182">
        <v>284846</v>
      </c>
      <c r="U115" s="182"/>
      <c r="V115" s="182">
        <v>13043146</v>
      </c>
      <c r="W115" s="182"/>
      <c r="X115" s="182">
        <v>1537413</v>
      </c>
      <c r="Y115" s="182">
        <v>10274958</v>
      </c>
      <c r="Z115" s="182">
        <v>1604434</v>
      </c>
    </row>
    <row r="116" spans="1:26" x14ac:dyDescent="0.3">
      <c r="A116" s="139">
        <v>37347</v>
      </c>
      <c r="B116" s="182">
        <v>-569027</v>
      </c>
      <c r="C116" s="182">
        <v>-1818729.3</v>
      </c>
      <c r="D116" s="182">
        <v>700031</v>
      </c>
      <c r="E116" s="182">
        <v>-1269058</v>
      </c>
      <c r="F116" s="182"/>
      <c r="G116" s="182">
        <v>14445063</v>
      </c>
      <c r="H116" s="182">
        <v>1249702</v>
      </c>
      <c r="I116" s="182">
        <v>129777</v>
      </c>
      <c r="J116" s="182">
        <v>1119925</v>
      </c>
      <c r="K116" s="182">
        <v>13195361</v>
      </c>
      <c r="L116" s="182">
        <v>416790</v>
      </c>
      <c r="M116" s="182">
        <v>31126</v>
      </c>
      <c r="N116" s="182">
        <v>12747445</v>
      </c>
      <c r="O116" s="182"/>
      <c r="P116" s="182">
        <v>15014090</v>
      </c>
      <c r="Q116" s="64"/>
      <c r="R116" s="182">
        <v>549671</v>
      </c>
      <c r="S116" s="182">
        <v>166183</v>
      </c>
      <c r="T116" s="182">
        <v>383488</v>
      </c>
      <c r="U116" s="182"/>
      <c r="V116" s="182">
        <v>14464419</v>
      </c>
      <c r="W116" s="182"/>
      <c r="X116" s="182">
        <v>1912133</v>
      </c>
      <c r="Y116" s="182">
        <v>11215439</v>
      </c>
      <c r="Z116" s="182">
        <v>1886518</v>
      </c>
    </row>
    <row r="117" spans="1:26" x14ac:dyDescent="0.3">
      <c r="A117" s="138">
        <v>37377</v>
      </c>
      <c r="B117" s="182">
        <v>-533433</v>
      </c>
      <c r="C117" s="182">
        <v>-1824283.6</v>
      </c>
      <c r="D117" s="182">
        <v>709638</v>
      </c>
      <c r="E117" s="182">
        <v>-1243071</v>
      </c>
      <c r="F117" s="182"/>
      <c r="G117" s="182">
        <v>13911295</v>
      </c>
      <c r="H117" s="182">
        <v>1290851</v>
      </c>
      <c r="I117" s="182">
        <v>143765</v>
      </c>
      <c r="J117" s="182">
        <v>1147086</v>
      </c>
      <c r="K117" s="182">
        <v>12620444</v>
      </c>
      <c r="L117" s="182">
        <v>340028</v>
      </c>
      <c r="M117" s="182">
        <v>23946</v>
      </c>
      <c r="N117" s="182">
        <v>12256470</v>
      </c>
      <c r="O117" s="182"/>
      <c r="P117" s="182">
        <v>14444728</v>
      </c>
      <c r="Q117" s="64"/>
      <c r="R117" s="182">
        <v>581213</v>
      </c>
      <c r="S117" s="182">
        <v>169044</v>
      </c>
      <c r="T117" s="182">
        <v>412169</v>
      </c>
      <c r="U117" s="182"/>
      <c r="V117" s="182">
        <v>13863515</v>
      </c>
      <c r="W117" s="182"/>
      <c r="X117" s="182">
        <v>1826395</v>
      </c>
      <c r="Y117" s="182">
        <v>10667977</v>
      </c>
      <c r="Z117" s="182">
        <v>1950356</v>
      </c>
    </row>
    <row r="118" spans="1:26" x14ac:dyDescent="0.3">
      <c r="A118" s="137">
        <v>37408</v>
      </c>
      <c r="B118" s="182">
        <v>-394645</v>
      </c>
      <c r="C118" s="182">
        <v>-1549015.1</v>
      </c>
      <c r="D118" s="182">
        <v>651181</v>
      </c>
      <c r="E118" s="182">
        <v>-1045826</v>
      </c>
      <c r="F118" s="182"/>
      <c r="G118" s="182">
        <v>13124146</v>
      </c>
      <c r="H118" s="182">
        <v>1154370</v>
      </c>
      <c r="I118" s="182">
        <v>98779</v>
      </c>
      <c r="J118" s="182">
        <v>1055591</v>
      </c>
      <c r="K118" s="182">
        <v>11969776</v>
      </c>
      <c r="L118" s="182">
        <v>318689</v>
      </c>
      <c r="M118" s="182">
        <v>31597</v>
      </c>
      <c r="N118" s="182">
        <v>11619490</v>
      </c>
      <c r="O118" s="182"/>
      <c r="P118" s="182">
        <v>13518791</v>
      </c>
      <c r="Q118" s="64"/>
      <c r="R118" s="182">
        <v>503189</v>
      </c>
      <c r="S118" s="182">
        <v>84975</v>
      </c>
      <c r="T118" s="182">
        <v>418214</v>
      </c>
      <c r="U118" s="182"/>
      <c r="V118" s="182">
        <v>13015602</v>
      </c>
      <c r="W118" s="182"/>
      <c r="X118" s="182">
        <v>1567124</v>
      </c>
      <c r="Y118" s="182">
        <v>10289449</v>
      </c>
      <c r="Z118" s="182">
        <v>1662218</v>
      </c>
    </row>
    <row r="119" spans="1:26" x14ac:dyDescent="0.3">
      <c r="A119" s="136">
        <v>37438</v>
      </c>
      <c r="B119" s="182">
        <v>-494353</v>
      </c>
      <c r="C119" s="182">
        <v>-1859434.6</v>
      </c>
      <c r="D119" s="182">
        <v>810405</v>
      </c>
      <c r="E119" s="182">
        <v>-1304758</v>
      </c>
      <c r="F119" s="182"/>
      <c r="G119" s="182">
        <v>14066592</v>
      </c>
      <c r="H119" s="182">
        <v>1365082</v>
      </c>
      <c r="I119" s="182">
        <v>151944</v>
      </c>
      <c r="J119" s="182">
        <v>1213138</v>
      </c>
      <c r="K119" s="182">
        <v>12701510</v>
      </c>
      <c r="L119" s="182">
        <v>239452</v>
      </c>
      <c r="M119" s="182">
        <v>37994</v>
      </c>
      <c r="N119" s="182">
        <v>12424064</v>
      </c>
      <c r="O119" s="182"/>
      <c r="P119" s="182">
        <v>14560945</v>
      </c>
      <c r="Q119" s="64"/>
      <c r="R119" s="182">
        <v>554677</v>
      </c>
      <c r="S119" s="182">
        <v>131190</v>
      </c>
      <c r="T119" s="182">
        <v>423487</v>
      </c>
      <c r="U119" s="182"/>
      <c r="V119" s="182">
        <v>14006268</v>
      </c>
      <c r="W119" s="182"/>
      <c r="X119" s="182">
        <v>1662862</v>
      </c>
      <c r="Y119" s="182">
        <v>11168772</v>
      </c>
      <c r="Z119" s="182">
        <v>1729311</v>
      </c>
    </row>
    <row r="120" spans="1:26" x14ac:dyDescent="0.3">
      <c r="A120" s="135">
        <v>37469</v>
      </c>
      <c r="B120" s="182">
        <v>-573546</v>
      </c>
      <c r="C120" s="182">
        <v>-1900660.3</v>
      </c>
      <c r="D120" s="182">
        <v>691161</v>
      </c>
      <c r="E120" s="182">
        <v>-1264707</v>
      </c>
      <c r="F120" s="182"/>
      <c r="G120" s="182">
        <v>13726998</v>
      </c>
      <c r="H120" s="182">
        <v>1327114</v>
      </c>
      <c r="I120" s="182">
        <v>110290</v>
      </c>
      <c r="J120" s="182">
        <v>1216825</v>
      </c>
      <c r="K120" s="182">
        <v>12399884</v>
      </c>
      <c r="L120" s="182">
        <v>171478</v>
      </c>
      <c r="M120" s="182">
        <v>21457</v>
      </c>
      <c r="N120" s="182">
        <v>12206948</v>
      </c>
      <c r="O120" s="182"/>
      <c r="P120" s="182">
        <v>14300544</v>
      </c>
      <c r="Q120" s="64"/>
      <c r="R120" s="182">
        <v>635953</v>
      </c>
      <c r="S120" s="182">
        <v>148696</v>
      </c>
      <c r="T120" s="182">
        <v>487257</v>
      </c>
      <c r="U120" s="182"/>
      <c r="V120" s="182">
        <v>13664591</v>
      </c>
      <c r="W120" s="182"/>
      <c r="X120" s="182">
        <v>1778523</v>
      </c>
      <c r="Y120" s="182">
        <v>10868746</v>
      </c>
      <c r="Z120" s="182">
        <v>1653275</v>
      </c>
    </row>
    <row r="121" spans="1:26" x14ac:dyDescent="0.3">
      <c r="A121" s="134">
        <v>37500</v>
      </c>
      <c r="B121" s="182">
        <v>-489975</v>
      </c>
      <c r="C121" s="182">
        <v>-1824835.5</v>
      </c>
      <c r="D121" s="182">
        <v>776225</v>
      </c>
      <c r="E121" s="182">
        <v>-1266199</v>
      </c>
      <c r="F121" s="182"/>
      <c r="G121" s="182">
        <v>13573619</v>
      </c>
      <c r="H121" s="182">
        <v>1334861</v>
      </c>
      <c r="I121" s="182">
        <v>127423</v>
      </c>
      <c r="J121" s="182">
        <v>1207437</v>
      </c>
      <c r="K121" s="182">
        <v>12238759</v>
      </c>
      <c r="L121" s="182">
        <v>177738</v>
      </c>
      <c r="M121" s="182">
        <v>34375</v>
      </c>
      <c r="N121" s="182">
        <v>12026645</v>
      </c>
      <c r="O121" s="182"/>
      <c r="P121" s="182">
        <v>14063594</v>
      </c>
      <c r="Q121" s="64"/>
      <c r="R121" s="182">
        <v>558636</v>
      </c>
      <c r="S121" s="182">
        <v>98257</v>
      </c>
      <c r="T121" s="182">
        <v>460379</v>
      </c>
      <c r="U121" s="182"/>
      <c r="V121" s="182">
        <v>13504958</v>
      </c>
      <c r="W121" s="182"/>
      <c r="X121" s="182">
        <v>1686712</v>
      </c>
      <c r="Y121" s="182">
        <v>10853246</v>
      </c>
      <c r="Z121" s="182">
        <v>1523636</v>
      </c>
    </row>
    <row r="122" spans="1:26" x14ac:dyDescent="0.3">
      <c r="A122" s="133">
        <v>37530</v>
      </c>
      <c r="B122" s="182">
        <v>-820425</v>
      </c>
      <c r="C122" s="182">
        <v>-2325248.9</v>
      </c>
      <c r="D122" s="182">
        <v>849952</v>
      </c>
      <c r="E122" s="182">
        <v>-1670377</v>
      </c>
      <c r="F122" s="182"/>
      <c r="G122" s="182">
        <v>14856076</v>
      </c>
      <c r="H122" s="182">
        <v>1504824</v>
      </c>
      <c r="I122" s="182">
        <v>131430</v>
      </c>
      <c r="J122" s="182">
        <v>1373393</v>
      </c>
      <c r="K122" s="182">
        <v>13351252</v>
      </c>
      <c r="L122" s="182">
        <v>310048</v>
      </c>
      <c r="M122" s="182">
        <v>25028</v>
      </c>
      <c r="N122" s="182">
        <v>13016176</v>
      </c>
      <c r="O122" s="182"/>
      <c r="P122" s="182">
        <v>15676501</v>
      </c>
      <c r="Q122" s="64"/>
      <c r="R122" s="182">
        <v>654872</v>
      </c>
      <c r="S122" s="182">
        <v>138894</v>
      </c>
      <c r="T122" s="182">
        <v>515978</v>
      </c>
      <c r="U122" s="182"/>
      <c r="V122" s="182">
        <v>15021629</v>
      </c>
      <c r="W122" s="182"/>
      <c r="X122" s="182">
        <v>2212797</v>
      </c>
      <c r="Y122" s="182">
        <v>11633224</v>
      </c>
      <c r="Z122" s="182">
        <v>1830480</v>
      </c>
    </row>
    <row r="123" spans="1:26" x14ac:dyDescent="0.3">
      <c r="A123" s="132">
        <v>37561</v>
      </c>
      <c r="B123" s="182">
        <v>-1167546</v>
      </c>
      <c r="C123" s="182">
        <v>-2309157.2000000002</v>
      </c>
      <c r="D123" s="182">
        <v>434607</v>
      </c>
      <c r="E123" s="182">
        <v>-1602153</v>
      </c>
      <c r="F123" s="182"/>
      <c r="G123" s="182">
        <v>13230385</v>
      </c>
      <c r="H123" s="182">
        <v>1141611</v>
      </c>
      <c r="I123" s="182">
        <v>91639</v>
      </c>
      <c r="J123" s="182">
        <v>1049972</v>
      </c>
      <c r="K123" s="182">
        <v>12088774</v>
      </c>
      <c r="L123" s="182">
        <v>439844</v>
      </c>
      <c r="M123" s="182">
        <v>35313</v>
      </c>
      <c r="N123" s="182">
        <v>11613617</v>
      </c>
      <c r="O123" s="182"/>
      <c r="P123" s="182">
        <v>14397931</v>
      </c>
      <c r="Q123" s="64"/>
      <c r="R123" s="182">
        <v>707004</v>
      </c>
      <c r="S123" s="182">
        <v>203464</v>
      </c>
      <c r="T123" s="182">
        <v>503540</v>
      </c>
      <c r="U123" s="182"/>
      <c r="V123" s="182">
        <v>13690927</v>
      </c>
      <c r="W123" s="182"/>
      <c r="X123" s="182">
        <v>2149173</v>
      </c>
      <c r="Y123" s="182">
        <v>10399386</v>
      </c>
      <c r="Z123" s="182">
        <v>1849372</v>
      </c>
    </row>
    <row r="124" spans="1:26" x14ac:dyDescent="0.3">
      <c r="A124" s="143">
        <v>37591</v>
      </c>
      <c r="B124" s="182">
        <v>-1145629</v>
      </c>
      <c r="C124" s="182">
        <v>-2657148.6</v>
      </c>
      <c r="D124" s="182">
        <v>803235</v>
      </c>
      <c r="E124" s="182">
        <v>-1948864</v>
      </c>
      <c r="F124" s="182"/>
      <c r="G124" s="182">
        <v>13434619</v>
      </c>
      <c r="H124" s="182">
        <v>1511520</v>
      </c>
      <c r="I124" s="182">
        <v>160350</v>
      </c>
      <c r="J124" s="182">
        <v>1351170</v>
      </c>
      <c r="K124" s="182">
        <v>11923099</v>
      </c>
      <c r="L124" s="182">
        <v>468969</v>
      </c>
      <c r="M124" s="182">
        <v>37454</v>
      </c>
      <c r="N124" s="182">
        <v>11416676</v>
      </c>
      <c r="O124" s="182"/>
      <c r="P124" s="182">
        <v>14580248</v>
      </c>
      <c r="Q124" s="64"/>
      <c r="R124" s="182">
        <v>708285</v>
      </c>
      <c r="S124" s="182">
        <v>168496</v>
      </c>
      <c r="T124" s="182">
        <v>539789</v>
      </c>
      <c r="U124" s="182"/>
      <c r="V124" s="182">
        <v>13871963</v>
      </c>
      <c r="W124" s="182"/>
      <c r="X124" s="182">
        <v>2016503</v>
      </c>
      <c r="Y124" s="182">
        <v>10578124</v>
      </c>
      <c r="Z124" s="182">
        <v>1985621</v>
      </c>
    </row>
    <row r="125" spans="1:26" x14ac:dyDescent="0.3">
      <c r="A125" s="142">
        <v>37622</v>
      </c>
      <c r="B125" s="182">
        <v>-8622</v>
      </c>
      <c r="C125" s="182">
        <v>-1887333.7</v>
      </c>
      <c r="D125" s="182">
        <v>1193111</v>
      </c>
      <c r="E125" s="182">
        <v>-1201733</v>
      </c>
      <c r="F125" s="182"/>
      <c r="G125" s="182">
        <v>12613632</v>
      </c>
      <c r="H125" s="182">
        <v>1878712</v>
      </c>
      <c r="I125" s="182">
        <v>188484</v>
      </c>
      <c r="J125" s="182">
        <v>1690228</v>
      </c>
      <c r="K125" s="182">
        <v>10734920</v>
      </c>
      <c r="L125" s="182">
        <v>522735</v>
      </c>
      <c r="M125" s="182">
        <v>26462</v>
      </c>
      <c r="N125" s="182">
        <v>10185723</v>
      </c>
      <c r="O125" s="182"/>
      <c r="P125" s="182">
        <v>12622254</v>
      </c>
      <c r="Q125" s="64"/>
      <c r="R125" s="182">
        <v>685600</v>
      </c>
      <c r="S125" s="182">
        <v>152496</v>
      </c>
      <c r="T125" s="182">
        <v>533104</v>
      </c>
      <c r="U125" s="182"/>
      <c r="V125" s="182">
        <v>11936654</v>
      </c>
      <c r="W125" s="182"/>
      <c r="X125" s="182">
        <v>1640396</v>
      </c>
      <c r="Y125" s="182">
        <v>9435121</v>
      </c>
      <c r="Z125" s="182">
        <v>1546737</v>
      </c>
    </row>
    <row r="126" spans="1:26" x14ac:dyDescent="0.3">
      <c r="A126" s="141">
        <v>37653</v>
      </c>
      <c r="B126" s="182">
        <v>285279</v>
      </c>
      <c r="C126" s="182">
        <v>-1375120.5</v>
      </c>
      <c r="D126" s="182">
        <v>890354</v>
      </c>
      <c r="E126" s="182">
        <v>-605075</v>
      </c>
      <c r="F126" s="182"/>
      <c r="G126" s="182">
        <v>12867156</v>
      </c>
      <c r="H126" s="182">
        <v>1660400</v>
      </c>
      <c r="I126" s="182">
        <v>195239</v>
      </c>
      <c r="J126" s="182">
        <v>1465161</v>
      </c>
      <c r="K126" s="182">
        <v>11206757</v>
      </c>
      <c r="L126" s="182">
        <v>473865</v>
      </c>
      <c r="M126" s="182">
        <v>30242</v>
      </c>
      <c r="N126" s="182">
        <v>10702650</v>
      </c>
      <c r="O126" s="182"/>
      <c r="P126" s="182">
        <v>12581877</v>
      </c>
      <c r="Q126" s="64"/>
      <c r="R126" s="182">
        <v>770045</v>
      </c>
      <c r="S126" s="182">
        <v>249912</v>
      </c>
      <c r="T126" s="182">
        <v>520133</v>
      </c>
      <c r="U126" s="182"/>
      <c r="V126" s="182">
        <v>11811832</v>
      </c>
      <c r="W126" s="182"/>
      <c r="X126" s="182">
        <v>1607652</v>
      </c>
      <c r="Y126" s="182">
        <v>9529243</v>
      </c>
      <c r="Z126" s="182">
        <v>1444982</v>
      </c>
    </row>
    <row r="127" spans="1:26" x14ac:dyDescent="0.3">
      <c r="A127" s="140">
        <v>37681</v>
      </c>
      <c r="B127" s="182">
        <v>-414572</v>
      </c>
      <c r="C127" s="182">
        <v>-1766740.6</v>
      </c>
      <c r="D127" s="182">
        <v>515696</v>
      </c>
      <c r="E127" s="182">
        <v>-930268</v>
      </c>
      <c r="F127" s="182"/>
      <c r="G127" s="182">
        <v>13570706</v>
      </c>
      <c r="H127" s="182">
        <v>1352169</v>
      </c>
      <c r="I127" s="182">
        <v>162819</v>
      </c>
      <c r="J127" s="182">
        <v>1189350</v>
      </c>
      <c r="K127" s="182">
        <v>12218537</v>
      </c>
      <c r="L127" s="182">
        <v>570883</v>
      </c>
      <c r="M127" s="182">
        <v>43525</v>
      </c>
      <c r="N127" s="182">
        <v>11604130</v>
      </c>
      <c r="O127" s="182"/>
      <c r="P127" s="182">
        <v>13985278</v>
      </c>
      <c r="Q127" s="64"/>
      <c r="R127" s="182">
        <v>836473</v>
      </c>
      <c r="S127" s="182">
        <v>183479</v>
      </c>
      <c r="T127" s="182">
        <v>652994</v>
      </c>
      <c r="U127" s="182"/>
      <c r="V127" s="182">
        <v>13148806</v>
      </c>
      <c r="W127" s="182"/>
      <c r="X127" s="182">
        <v>1725212</v>
      </c>
      <c r="Y127" s="182">
        <v>10601622</v>
      </c>
      <c r="Z127" s="182">
        <v>1658444</v>
      </c>
    </row>
    <row r="128" spans="1:26" x14ac:dyDescent="0.3">
      <c r="A128" s="139">
        <v>37712</v>
      </c>
      <c r="B128" s="182">
        <v>-806134</v>
      </c>
      <c r="C128" s="182">
        <v>-2143479.1</v>
      </c>
      <c r="D128" s="182">
        <v>622002</v>
      </c>
      <c r="E128" s="182">
        <v>-1428136</v>
      </c>
      <c r="F128" s="182"/>
      <c r="G128" s="182">
        <v>13563240</v>
      </c>
      <c r="H128" s="182">
        <v>1337345</v>
      </c>
      <c r="I128" s="182">
        <v>141024</v>
      </c>
      <c r="J128" s="182">
        <v>1196321</v>
      </c>
      <c r="K128" s="182">
        <v>12225895</v>
      </c>
      <c r="L128" s="182">
        <v>470183</v>
      </c>
      <c r="M128" s="182">
        <v>38920</v>
      </c>
      <c r="N128" s="182">
        <v>11716791</v>
      </c>
      <c r="O128" s="182"/>
      <c r="P128" s="182">
        <v>14369374</v>
      </c>
      <c r="Q128" s="64"/>
      <c r="R128" s="182">
        <v>715344</v>
      </c>
      <c r="S128" s="182">
        <v>107092</v>
      </c>
      <c r="T128" s="182">
        <v>608251</v>
      </c>
      <c r="U128" s="182"/>
      <c r="V128" s="182">
        <v>13654031</v>
      </c>
      <c r="W128" s="182"/>
      <c r="X128" s="182">
        <v>1719133</v>
      </c>
      <c r="Y128" s="182">
        <v>11005171</v>
      </c>
      <c r="Z128" s="182">
        <v>1645070</v>
      </c>
    </row>
    <row r="129" spans="1:26" x14ac:dyDescent="0.3">
      <c r="A129" s="138">
        <v>37742</v>
      </c>
      <c r="B129" s="182">
        <v>-521315</v>
      </c>
      <c r="C129" s="182">
        <v>-1790013</v>
      </c>
      <c r="D129" s="182">
        <v>677648</v>
      </c>
      <c r="E129" s="182">
        <v>-1198963</v>
      </c>
      <c r="F129" s="182"/>
      <c r="G129" s="182">
        <v>13153418</v>
      </c>
      <c r="H129" s="182">
        <v>1268698</v>
      </c>
      <c r="I129" s="182">
        <v>107237</v>
      </c>
      <c r="J129" s="182">
        <v>1161461</v>
      </c>
      <c r="K129" s="182">
        <v>11884720</v>
      </c>
      <c r="L129" s="182">
        <v>423202</v>
      </c>
      <c r="M129" s="182">
        <v>34463</v>
      </c>
      <c r="N129" s="182">
        <v>11427055</v>
      </c>
      <c r="O129" s="182"/>
      <c r="P129" s="182">
        <v>13674733</v>
      </c>
      <c r="Q129" s="64"/>
      <c r="R129" s="182">
        <v>591050</v>
      </c>
      <c r="S129" s="182">
        <v>90717</v>
      </c>
      <c r="T129" s="182">
        <v>500333</v>
      </c>
      <c r="U129" s="182"/>
      <c r="V129" s="182">
        <v>13083683</v>
      </c>
      <c r="W129" s="182"/>
      <c r="X129" s="182">
        <v>1573066</v>
      </c>
      <c r="Y129" s="182">
        <v>10419896</v>
      </c>
      <c r="Z129" s="182">
        <v>1681771</v>
      </c>
    </row>
    <row r="130" spans="1:26" x14ac:dyDescent="0.3">
      <c r="A130" s="137">
        <v>37773</v>
      </c>
      <c r="B130" s="182">
        <v>-319127</v>
      </c>
      <c r="C130" s="182">
        <v>-1760926.2</v>
      </c>
      <c r="D130" s="182">
        <v>752088</v>
      </c>
      <c r="E130" s="182">
        <v>-1071215</v>
      </c>
      <c r="F130" s="182"/>
      <c r="G130" s="182">
        <v>13527896</v>
      </c>
      <c r="H130" s="182">
        <v>1441799</v>
      </c>
      <c r="I130" s="182">
        <v>134172</v>
      </c>
      <c r="J130" s="182">
        <v>1307628</v>
      </c>
      <c r="K130" s="182">
        <v>12086097</v>
      </c>
      <c r="L130" s="182">
        <v>386408</v>
      </c>
      <c r="M130" s="182">
        <v>39284</v>
      </c>
      <c r="N130" s="182">
        <v>11660404</v>
      </c>
      <c r="O130" s="182"/>
      <c r="P130" s="182">
        <v>13847023</v>
      </c>
      <c r="Q130" s="64"/>
      <c r="R130" s="182">
        <v>689712</v>
      </c>
      <c r="S130" s="182">
        <v>135832</v>
      </c>
      <c r="T130" s="182">
        <v>553880</v>
      </c>
      <c r="U130" s="182"/>
      <c r="V130" s="182">
        <v>13157311</v>
      </c>
      <c r="W130" s="182"/>
      <c r="X130" s="182">
        <v>1593130</v>
      </c>
      <c r="Y130" s="182">
        <v>10587764</v>
      </c>
      <c r="Z130" s="182">
        <v>1666129</v>
      </c>
    </row>
    <row r="131" spans="1:26" x14ac:dyDescent="0.3">
      <c r="A131" s="136">
        <v>37803</v>
      </c>
      <c r="B131" s="182">
        <v>-684007</v>
      </c>
      <c r="C131" s="182">
        <v>-2313478.9</v>
      </c>
      <c r="D131" s="182">
        <v>857936</v>
      </c>
      <c r="E131" s="182">
        <v>-1541943</v>
      </c>
      <c r="F131" s="182"/>
      <c r="G131" s="182">
        <v>13740277</v>
      </c>
      <c r="H131" s="182">
        <v>1629472</v>
      </c>
      <c r="I131" s="182">
        <v>164730</v>
      </c>
      <c r="J131" s="182">
        <v>1464742</v>
      </c>
      <c r="K131" s="182">
        <v>12110805</v>
      </c>
      <c r="L131" s="182">
        <v>301110</v>
      </c>
      <c r="M131" s="182">
        <v>45868</v>
      </c>
      <c r="N131" s="182">
        <v>11763828</v>
      </c>
      <c r="O131" s="182"/>
      <c r="P131" s="182">
        <v>14424284</v>
      </c>
      <c r="Q131" s="64"/>
      <c r="R131" s="182">
        <v>771536</v>
      </c>
      <c r="S131" s="182">
        <v>88526</v>
      </c>
      <c r="T131" s="182">
        <v>683010</v>
      </c>
      <c r="U131" s="182"/>
      <c r="V131" s="182">
        <v>13652748</v>
      </c>
      <c r="W131" s="182"/>
      <c r="X131" s="182">
        <v>1656622</v>
      </c>
      <c r="Y131" s="182">
        <v>11089102</v>
      </c>
      <c r="Z131" s="182">
        <v>1678560</v>
      </c>
    </row>
    <row r="132" spans="1:26" x14ac:dyDescent="0.3">
      <c r="A132" s="135">
        <v>37834</v>
      </c>
      <c r="B132" s="182">
        <v>-389135</v>
      </c>
      <c r="C132" s="182">
        <v>-2033234.1</v>
      </c>
      <c r="D132" s="182">
        <v>958944</v>
      </c>
      <c r="E132" s="182">
        <v>-1348079</v>
      </c>
      <c r="F132" s="182"/>
      <c r="G132" s="182">
        <v>13427713</v>
      </c>
      <c r="H132" s="182">
        <v>1644099</v>
      </c>
      <c r="I132" s="182">
        <v>114553</v>
      </c>
      <c r="J132" s="182">
        <v>1529547</v>
      </c>
      <c r="K132" s="182">
        <v>11783614</v>
      </c>
      <c r="L132" s="182">
        <v>211537</v>
      </c>
      <c r="M132" s="182">
        <v>46592</v>
      </c>
      <c r="N132" s="182">
        <v>11525485</v>
      </c>
      <c r="O132" s="182"/>
      <c r="P132" s="182">
        <v>13816848</v>
      </c>
      <c r="Q132" s="64"/>
      <c r="R132" s="182">
        <v>685155</v>
      </c>
      <c r="S132" s="182">
        <v>100780</v>
      </c>
      <c r="T132" s="182">
        <v>584375</v>
      </c>
      <c r="U132" s="182"/>
      <c r="V132" s="182">
        <v>13131693</v>
      </c>
      <c r="W132" s="182"/>
      <c r="X132" s="182">
        <v>1686906</v>
      </c>
      <c r="Y132" s="182">
        <v>10482635</v>
      </c>
      <c r="Z132" s="182">
        <v>1647307</v>
      </c>
    </row>
    <row r="133" spans="1:26" x14ac:dyDescent="0.3">
      <c r="A133" s="134">
        <v>37865</v>
      </c>
      <c r="B133" s="182">
        <v>-355932</v>
      </c>
      <c r="C133" s="182">
        <v>-1815143.5</v>
      </c>
      <c r="D133" s="182">
        <v>819271</v>
      </c>
      <c r="E133" s="182">
        <v>-1175203</v>
      </c>
      <c r="F133" s="182"/>
      <c r="G133" s="182">
        <v>14375051</v>
      </c>
      <c r="H133" s="182">
        <v>1459212</v>
      </c>
      <c r="I133" s="182">
        <v>145015</v>
      </c>
      <c r="J133" s="182">
        <v>1314197</v>
      </c>
      <c r="K133" s="182">
        <v>12915840</v>
      </c>
      <c r="L133" s="182">
        <v>282420</v>
      </c>
      <c r="M133" s="182">
        <v>42434</v>
      </c>
      <c r="N133" s="182">
        <v>12590986</v>
      </c>
      <c r="O133" s="182"/>
      <c r="P133" s="182">
        <v>14730983</v>
      </c>
      <c r="Q133" s="64"/>
      <c r="R133" s="182">
        <v>639941</v>
      </c>
      <c r="S133" s="182">
        <v>94562</v>
      </c>
      <c r="T133" s="182">
        <v>545379</v>
      </c>
      <c r="U133" s="182"/>
      <c r="V133" s="182">
        <v>14091042</v>
      </c>
      <c r="W133" s="182"/>
      <c r="X133" s="182">
        <v>1871426</v>
      </c>
      <c r="Y133" s="182">
        <v>11216978</v>
      </c>
      <c r="Z133" s="182">
        <v>1642579</v>
      </c>
    </row>
    <row r="134" spans="1:26" x14ac:dyDescent="0.3">
      <c r="A134" s="133">
        <v>37895</v>
      </c>
      <c r="B134" s="182">
        <v>-607453</v>
      </c>
      <c r="C134" s="182">
        <v>-2187752.2999999998</v>
      </c>
      <c r="D134" s="182">
        <v>879226</v>
      </c>
      <c r="E134" s="182">
        <v>-1486679</v>
      </c>
      <c r="F134" s="182"/>
      <c r="G134" s="182">
        <v>15128019</v>
      </c>
      <c r="H134" s="182">
        <v>1580299</v>
      </c>
      <c r="I134" s="182">
        <v>173252</v>
      </c>
      <c r="J134" s="182">
        <v>1407048</v>
      </c>
      <c r="K134" s="182">
        <v>13547720</v>
      </c>
      <c r="L134" s="182">
        <v>373971</v>
      </c>
      <c r="M134" s="182">
        <v>54360</v>
      </c>
      <c r="N134" s="182">
        <v>13119388</v>
      </c>
      <c r="O134" s="182"/>
      <c r="P134" s="182">
        <v>15735472</v>
      </c>
      <c r="Q134" s="64"/>
      <c r="R134" s="182">
        <v>701074</v>
      </c>
      <c r="S134" s="182">
        <v>143206</v>
      </c>
      <c r="T134" s="182">
        <v>557868</v>
      </c>
      <c r="U134" s="182"/>
      <c r="V134" s="182">
        <v>15034398</v>
      </c>
      <c r="W134" s="182"/>
      <c r="X134" s="182">
        <v>2218999</v>
      </c>
      <c r="Y134" s="182">
        <v>11744678</v>
      </c>
      <c r="Z134" s="182">
        <v>1771795</v>
      </c>
    </row>
    <row r="135" spans="1:26" x14ac:dyDescent="0.3">
      <c r="A135" s="132">
        <v>37926</v>
      </c>
      <c r="B135" s="182">
        <v>-932184</v>
      </c>
      <c r="C135" s="182">
        <v>-2394490.7999999998</v>
      </c>
      <c r="D135" s="182">
        <v>801761</v>
      </c>
      <c r="E135" s="182">
        <v>-1733944</v>
      </c>
      <c r="F135" s="182"/>
      <c r="G135" s="182">
        <v>13760615</v>
      </c>
      <c r="H135" s="182">
        <v>1462307</v>
      </c>
      <c r="I135" s="182">
        <v>190632</v>
      </c>
      <c r="J135" s="182">
        <v>1271675</v>
      </c>
      <c r="K135" s="182">
        <v>12298308</v>
      </c>
      <c r="L135" s="182">
        <v>458273</v>
      </c>
      <c r="M135" s="182">
        <v>37721</v>
      </c>
      <c r="N135" s="182">
        <v>11802314</v>
      </c>
      <c r="O135" s="182"/>
      <c r="P135" s="182">
        <v>14692799</v>
      </c>
      <c r="Q135" s="64"/>
      <c r="R135" s="182">
        <v>660546</v>
      </c>
      <c r="S135" s="182">
        <v>148218</v>
      </c>
      <c r="T135" s="182">
        <v>512328</v>
      </c>
      <c r="U135" s="182"/>
      <c r="V135" s="182">
        <v>14032253</v>
      </c>
      <c r="W135" s="182"/>
      <c r="X135" s="182">
        <v>2035714</v>
      </c>
      <c r="Y135" s="182">
        <v>10885334</v>
      </c>
      <c r="Z135" s="182">
        <v>1771751</v>
      </c>
    </row>
    <row r="136" spans="1:26" x14ac:dyDescent="0.3">
      <c r="A136" s="143">
        <v>37956</v>
      </c>
      <c r="B136" s="182">
        <v>-1026206</v>
      </c>
      <c r="C136" s="182">
        <v>-2908918.6</v>
      </c>
      <c r="D136" s="182">
        <v>1109925</v>
      </c>
      <c r="E136" s="182">
        <v>-2136131</v>
      </c>
      <c r="F136" s="182"/>
      <c r="G136" s="182">
        <v>15038713</v>
      </c>
      <c r="H136" s="182">
        <v>1882713</v>
      </c>
      <c r="I136" s="182">
        <v>203792</v>
      </c>
      <c r="J136" s="182">
        <v>1678920</v>
      </c>
      <c r="K136" s="182">
        <v>13156000</v>
      </c>
      <c r="L136" s="182">
        <v>547915</v>
      </c>
      <c r="M136" s="182">
        <v>56534</v>
      </c>
      <c r="N136" s="182">
        <v>12551552</v>
      </c>
      <c r="O136" s="182"/>
      <c r="P136" s="182">
        <v>16064919</v>
      </c>
      <c r="Q136" s="64"/>
      <c r="R136" s="182">
        <v>772788</v>
      </c>
      <c r="S136" s="182">
        <v>93599</v>
      </c>
      <c r="T136" s="182">
        <v>679189</v>
      </c>
      <c r="U136" s="182"/>
      <c r="V136" s="182">
        <v>15292131</v>
      </c>
      <c r="W136" s="182"/>
      <c r="X136" s="182">
        <v>2180779</v>
      </c>
      <c r="Y136" s="182">
        <v>11833916</v>
      </c>
      <c r="Z136" s="182">
        <v>2050224</v>
      </c>
    </row>
    <row r="137" spans="1:26" x14ac:dyDescent="0.3">
      <c r="A137" s="142">
        <v>37987</v>
      </c>
      <c r="B137" s="182">
        <v>-161166</v>
      </c>
      <c r="C137" s="182">
        <v>-1889973.9</v>
      </c>
      <c r="D137" s="182">
        <v>987066</v>
      </c>
      <c r="E137" s="182">
        <v>-1148232</v>
      </c>
      <c r="F137" s="182"/>
      <c r="G137" s="182">
        <v>12710912</v>
      </c>
      <c r="H137" s="182">
        <v>1728808</v>
      </c>
      <c r="I137" s="182">
        <v>180575</v>
      </c>
      <c r="J137" s="182">
        <v>1548233</v>
      </c>
      <c r="K137" s="182">
        <v>10982104</v>
      </c>
      <c r="L137" s="182">
        <v>496600</v>
      </c>
      <c r="M137" s="182">
        <v>74020</v>
      </c>
      <c r="N137" s="182">
        <v>10411484</v>
      </c>
      <c r="O137" s="182"/>
      <c r="P137" s="182">
        <v>12872078</v>
      </c>
      <c r="Q137" s="64"/>
      <c r="R137" s="182">
        <v>741742</v>
      </c>
      <c r="S137" s="182">
        <v>176070</v>
      </c>
      <c r="T137" s="182">
        <v>565672</v>
      </c>
      <c r="U137" s="182"/>
      <c r="V137" s="182">
        <v>12130336</v>
      </c>
      <c r="W137" s="182"/>
      <c r="X137" s="182">
        <v>1472078</v>
      </c>
      <c r="Y137" s="182">
        <v>9864348</v>
      </c>
      <c r="Z137" s="182">
        <v>1535652</v>
      </c>
    </row>
    <row r="138" spans="1:26" x14ac:dyDescent="0.3">
      <c r="A138" s="141">
        <v>38018</v>
      </c>
      <c r="B138" s="182">
        <v>-211388</v>
      </c>
      <c r="C138" s="182">
        <v>-1717065.5</v>
      </c>
      <c r="D138" s="182">
        <v>714798</v>
      </c>
      <c r="E138" s="182">
        <v>-926186</v>
      </c>
      <c r="F138" s="182"/>
      <c r="G138" s="182">
        <v>13864283</v>
      </c>
      <c r="H138" s="182">
        <v>1505678</v>
      </c>
      <c r="I138" s="182">
        <v>180371</v>
      </c>
      <c r="J138" s="182">
        <v>1325306</v>
      </c>
      <c r="K138" s="182">
        <v>12358606</v>
      </c>
      <c r="L138" s="182">
        <v>534984</v>
      </c>
      <c r="M138" s="182">
        <v>47545</v>
      </c>
      <c r="N138" s="182">
        <v>11776077</v>
      </c>
      <c r="O138" s="182"/>
      <c r="P138" s="182">
        <v>14075671</v>
      </c>
      <c r="Q138" s="64"/>
      <c r="R138" s="182">
        <v>790880</v>
      </c>
      <c r="S138" s="182">
        <v>140991</v>
      </c>
      <c r="T138" s="182">
        <v>649889</v>
      </c>
      <c r="U138" s="182"/>
      <c r="V138" s="182">
        <v>13284791</v>
      </c>
      <c r="W138" s="182"/>
      <c r="X138" s="182">
        <v>1625007</v>
      </c>
      <c r="Y138" s="182">
        <v>10904918</v>
      </c>
      <c r="Z138" s="182">
        <v>1545746</v>
      </c>
    </row>
    <row r="139" spans="1:26" x14ac:dyDescent="0.3">
      <c r="A139" s="140">
        <v>38047</v>
      </c>
      <c r="B139" s="182">
        <v>-151330</v>
      </c>
      <c r="C139" s="182">
        <v>-1911376.2</v>
      </c>
      <c r="D139" s="182">
        <v>962536</v>
      </c>
      <c r="E139" s="182">
        <v>-1113866</v>
      </c>
      <c r="F139" s="182"/>
      <c r="G139" s="182">
        <v>16617819</v>
      </c>
      <c r="H139" s="182">
        <v>1760046</v>
      </c>
      <c r="I139" s="182">
        <v>215046</v>
      </c>
      <c r="J139" s="182">
        <v>1545000</v>
      </c>
      <c r="K139" s="182">
        <v>14857773</v>
      </c>
      <c r="L139" s="182">
        <v>751798</v>
      </c>
      <c r="M139" s="182">
        <v>47407</v>
      </c>
      <c r="N139" s="182">
        <v>14058567</v>
      </c>
      <c r="O139" s="182"/>
      <c r="P139" s="182">
        <v>16769149</v>
      </c>
      <c r="Q139" s="64"/>
      <c r="R139" s="182">
        <v>797511</v>
      </c>
      <c r="S139" s="182">
        <v>191624</v>
      </c>
      <c r="T139" s="182">
        <v>605887</v>
      </c>
      <c r="U139" s="182"/>
      <c r="V139" s="182">
        <v>15971638</v>
      </c>
      <c r="W139" s="182"/>
      <c r="X139" s="182">
        <v>2103594</v>
      </c>
      <c r="Y139" s="182">
        <v>12820674</v>
      </c>
      <c r="Z139" s="182">
        <v>1844881</v>
      </c>
    </row>
    <row r="140" spans="1:26" x14ac:dyDescent="0.3">
      <c r="A140" s="139">
        <v>38078</v>
      </c>
      <c r="B140" s="182">
        <v>-698612</v>
      </c>
      <c r="C140" s="182">
        <v>-2416520.6</v>
      </c>
      <c r="D140" s="182">
        <v>901697</v>
      </c>
      <c r="E140" s="182">
        <v>-1600309</v>
      </c>
      <c r="F140" s="182"/>
      <c r="G140" s="182">
        <v>14725798</v>
      </c>
      <c r="H140" s="182">
        <v>1717909</v>
      </c>
      <c r="I140" s="182">
        <v>192730</v>
      </c>
      <c r="J140" s="182">
        <v>1525179</v>
      </c>
      <c r="K140" s="182">
        <v>13007889</v>
      </c>
      <c r="L140" s="182">
        <v>495411</v>
      </c>
      <c r="M140" s="182">
        <v>90870</v>
      </c>
      <c r="N140" s="182">
        <v>12421608</v>
      </c>
      <c r="O140" s="182"/>
      <c r="P140" s="182">
        <v>15424410</v>
      </c>
      <c r="Q140" s="64"/>
      <c r="R140" s="182">
        <v>816212</v>
      </c>
      <c r="S140" s="182">
        <v>206595</v>
      </c>
      <c r="T140" s="182">
        <v>609617</v>
      </c>
      <c r="U140" s="182"/>
      <c r="V140" s="182">
        <v>14608198</v>
      </c>
      <c r="W140" s="182"/>
      <c r="X140" s="182">
        <v>1973280</v>
      </c>
      <c r="Y140" s="182">
        <v>11724237</v>
      </c>
      <c r="Z140" s="182">
        <v>1726893</v>
      </c>
    </row>
    <row r="141" spans="1:26" x14ac:dyDescent="0.3">
      <c r="A141" s="138">
        <v>38108</v>
      </c>
      <c r="B141" s="182">
        <v>92762</v>
      </c>
      <c r="C141" s="182">
        <v>-2052590.9</v>
      </c>
      <c r="D141" s="182">
        <v>1384262</v>
      </c>
      <c r="E141" s="182">
        <v>-1291500</v>
      </c>
      <c r="F141" s="182"/>
      <c r="G141" s="182">
        <v>16154748</v>
      </c>
      <c r="H141" s="182">
        <v>2145353</v>
      </c>
      <c r="I141" s="182">
        <v>213690</v>
      </c>
      <c r="J141" s="182">
        <v>1931663</v>
      </c>
      <c r="K141" s="182">
        <v>14009395</v>
      </c>
      <c r="L141" s="182">
        <v>467913</v>
      </c>
      <c r="M141" s="182">
        <v>73430</v>
      </c>
      <c r="N141" s="182">
        <v>13468052</v>
      </c>
      <c r="O141" s="182"/>
      <c r="P141" s="182">
        <v>16061986</v>
      </c>
      <c r="Q141" s="64"/>
      <c r="R141" s="182">
        <v>761091</v>
      </c>
      <c r="S141" s="182">
        <v>223220</v>
      </c>
      <c r="T141" s="182">
        <v>537871</v>
      </c>
      <c r="U141" s="182"/>
      <c r="V141" s="182">
        <v>15300895</v>
      </c>
      <c r="W141" s="182"/>
      <c r="X141" s="182">
        <v>1963070</v>
      </c>
      <c r="Y141" s="182">
        <v>12409767</v>
      </c>
      <c r="Z141" s="182">
        <v>1689149</v>
      </c>
    </row>
    <row r="142" spans="1:26" x14ac:dyDescent="0.3">
      <c r="A142" s="137">
        <v>38139</v>
      </c>
      <c r="B142" s="182">
        <v>-513668</v>
      </c>
      <c r="C142" s="182">
        <v>-2360282.1</v>
      </c>
      <c r="D142" s="182">
        <v>1003763</v>
      </c>
      <c r="E142" s="182">
        <v>-1517431</v>
      </c>
      <c r="F142" s="182"/>
      <c r="G142" s="182">
        <v>16507297</v>
      </c>
      <c r="H142" s="182">
        <v>1846614</v>
      </c>
      <c r="I142" s="182">
        <v>183333</v>
      </c>
      <c r="J142" s="182">
        <v>1663281</v>
      </c>
      <c r="K142" s="182">
        <v>14660683</v>
      </c>
      <c r="L142" s="182">
        <v>388477</v>
      </c>
      <c r="M142" s="182">
        <v>75668</v>
      </c>
      <c r="N142" s="182">
        <v>14196538</v>
      </c>
      <c r="O142" s="182"/>
      <c r="P142" s="182">
        <v>17020965</v>
      </c>
      <c r="Q142" s="64"/>
      <c r="R142" s="182">
        <v>842851</v>
      </c>
      <c r="S142" s="182">
        <v>191760</v>
      </c>
      <c r="T142" s="182">
        <v>651091</v>
      </c>
      <c r="U142" s="182"/>
      <c r="V142" s="182">
        <v>16178114</v>
      </c>
      <c r="W142" s="182"/>
      <c r="X142" s="182">
        <v>2011801</v>
      </c>
      <c r="Y142" s="182">
        <v>13028668</v>
      </c>
      <c r="Z142" s="182">
        <v>1980496</v>
      </c>
    </row>
    <row r="143" spans="1:26" x14ac:dyDescent="0.3">
      <c r="A143" s="136">
        <v>38169</v>
      </c>
      <c r="B143" s="182">
        <v>-831004</v>
      </c>
      <c r="C143" s="182">
        <v>-2809888.2</v>
      </c>
      <c r="D143" s="182">
        <v>1031628</v>
      </c>
      <c r="E143" s="182">
        <v>-1862632</v>
      </c>
      <c r="F143" s="182"/>
      <c r="G143" s="182">
        <v>15016997</v>
      </c>
      <c r="H143" s="182">
        <v>1978884</v>
      </c>
      <c r="I143" s="182">
        <v>200300</v>
      </c>
      <c r="J143" s="182">
        <v>1778585</v>
      </c>
      <c r="K143" s="182">
        <v>13038113</v>
      </c>
      <c r="L143" s="182">
        <v>314905</v>
      </c>
      <c r="M143" s="182">
        <v>78560</v>
      </c>
      <c r="N143" s="182">
        <v>12644648</v>
      </c>
      <c r="O143" s="182"/>
      <c r="P143" s="182">
        <v>15848001</v>
      </c>
      <c r="Q143" s="64"/>
      <c r="R143" s="182">
        <v>947256</v>
      </c>
      <c r="S143" s="182">
        <v>158015</v>
      </c>
      <c r="T143" s="182">
        <v>789241</v>
      </c>
      <c r="U143" s="182"/>
      <c r="V143" s="182">
        <v>14900745</v>
      </c>
      <c r="W143" s="182"/>
      <c r="X143" s="182">
        <v>1895692</v>
      </c>
      <c r="Y143" s="182">
        <v>12029521</v>
      </c>
      <c r="Z143" s="182">
        <v>1922788</v>
      </c>
    </row>
    <row r="144" spans="1:26" x14ac:dyDescent="0.3">
      <c r="A144" s="135">
        <v>38200</v>
      </c>
      <c r="B144" s="182">
        <v>-672822</v>
      </c>
      <c r="C144" s="182">
        <v>-2759978.5</v>
      </c>
      <c r="D144" s="182">
        <v>1191732</v>
      </c>
      <c r="E144" s="182">
        <v>-1864554</v>
      </c>
      <c r="F144" s="182"/>
      <c r="G144" s="182">
        <v>16927796</v>
      </c>
      <c r="H144" s="182">
        <v>2087157</v>
      </c>
      <c r="I144" s="182">
        <v>182458</v>
      </c>
      <c r="J144" s="182">
        <v>1904698</v>
      </c>
      <c r="K144" s="182">
        <v>14840640</v>
      </c>
      <c r="L144" s="182">
        <v>274045</v>
      </c>
      <c r="M144" s="182">
        <v>67357</v>
      </c>
      <c r="N144" s="182">
        <v>14499237</v>
      </c>
      <c r="O144" s="182"/>
      <c r="P144" s="182">
        <v>17600618</v>
      </c>
      <c r="Q144" s="64"/>
      <c r="R144" s="182">
        <v>895424</v>
      </c>
      <c r="S144" s="182">
        <v>164654</v>
      </c>
      <c r="T144" s="182">
        <v>730770</v>
      </c>
      <c r="U144" s="182"/>
      <c r="V144" s="182">
        <v>16705194</v>
      </c>
      <c r="W144" s="182"/>
      <c r="X144" s="182">
        <v>2161474</v>
      </c>
      <c r="Y144" s="182">
        <v>13513501</v>
      </c>
      <c r="Z144" s="182">
        <v>1925643</v>
      </c>
    </row>
    <row r="145" spans="1:26" x14ac:dyDescent="0.3">
      <c r="A145" s="134">
        <v>38231</v>
      </c>
      <c r="B145" s="182">
        <v>-443786</v>
      </c>
      <c r="C145" s="182">
        <v>-2633475.1</v>
      </c>
      <c r="D145" s="182">
        <v>1158552</v>
      </c>
      <c r="E145" s="182">
        <v>-1602338</v>
      </c>
      <c r="F145" s="182"/>
      <c r="G145" s="182">
        <v>15929465</v>
      </c>
      <c r="H145" s="182">
        <v>2189689</v>
      </c>
      <c r="I145" s="182">
        <v>211733</v>
      </c>
      <c r="J145" s="182">
        <v>1977956</v>
      </c>
      <c r="K145" s="182">
        <v>13739776</v>
      </c>
      <c r="L145" s="182">
        <v>247738</v>
      </c>
      <c r="M145" s="182">
        <v>75910</v>
      </c>
      <c r="N145" s="182">
        <v>13416128</v>
      </c>
      <c r="O145" s="182"/>
      <c r="P145" s="182">
        <v>16373251</v>
      </c>
      <c r="Q145" s="64"/>
      <c r="R145" s="182">
        <v>1031137</v>
      </c>
      <c r="S145" s="182">
        <v>225000</v>
      </c>
      <c r="T145" s="182">
        <v>806137</v>
      </c>
      <c r="U145" s="182"/>
      <c r="V145" s="182">
        <v>15342114</v>
      </c>
      <c r="W145" s="182"/>
      <c r="X145" s="182">
        <v>2257125</v>
      </c>
      <c r="Y145" s="182">
        <v>12264811</v>
      </c>
      <c r="Z145" s="182">
        <v>1851315</v>
      </c>
    </row>
    <row r="146" spans="1:26" x14ac:dyDescent="0.3">
      <c r="A146" s="133">
        <v>38261</v>
      </c>
      <c r="B146" s="182">
        <v>-610724</v>
      </c>
      <c r="C146" s="182">
        <v>-3193686.5</v>
      </c>
      <c r="D146" s="182">
        <v>1707146</v>
      </c>
      <c r="E146" s="182">
        <v>-2317870</v>
      </c>
      <c r="F146" s="182"/>
      <c r="G146" s="182">
        <v>16913202</v>
      </c>
      <c r="H146" s="182">
        <v>2582963</v>
      </c>
      <c r="I146" s="182">
        <v>193675</v>
      </c>
      <c r="J146" s="182">
        <v>2389288</v>
      </c>
      <c r="K146" s="182">
        <v>14330239</v>
      </c>
      <c r="L146" s="182">
        <v>417142</v>
      </c>
      <c r="M146" s="182">
        <v>70271</v>
      </c>
      <c r="N146" s="182">
        <v>13842827</v>
      </c>
      <c r="O146" s="182"/>
      <c r="P146" s="182">
        <v>17523926</v>
      </c>
      <c r="Q146" s="64"/>
      <c r="R146" s="182">
        <v>875816</v>
      </c>
      <c r="S146" s="182">
        <v>132998</v>
      </c>
      <c r="T146" s="182">
        <v>742818</v>
      </c>
      <c r="U146" s="182"/>
      <c r="V146" s="182">
        <v>16648110</v>
      </c>
      <c r="W146" s="182"/>
      <c r="X146" s="182">
        <v>2281316</v>
      </c>
      <c r="Y146" s="182">
        <v>13275023</v>
      </c>
      <c r="Z146" s="182">
        <v>1967587</v>
      </c>
    </row>
    <row r="147" spans="1:26" x14ac:dyDescent="0.3">
      <c r="A147" s="132">
        <v>38292</v>
      </c>
      <c r="B147" s="182">
        <v>-2351548</v>
      </c>
      <c r="C147" s="182">
        <v>-4489992.7</v>
      </c>
      <c r="D147" s="182">
        <v>819044</v>
      </c>
      <c r="E147" s="182">
        <v>-3170592</v>
      </c>
      <c r="F147" s="182"/>
      <c r="G147" s="182">
        <v>17075574</v>
      </c>
      <c r="H147" s="182">
        <v>2138445</v>
      </c>
      <c r="I147" s="182">
        <v>242366</v>
      </c>
      <c r="J147" s="182">
        <v>1896079</v>
      </c>
      <c r="K147" s="182">
        <v>14937129</v>
      </c>
      <c r="L147" s="182">
        <v>603742</v>
      </c>
      <c r="M147" s="182">
        <v>84321</v>
      </c>
      <c r="N147" s="182">
        <v>14249067</v>
      </c>
      <c r="O147" s="182"/>
      <c r="P147" s="182">
        <v>19427122</v>
      </c>
      <c r="Q147" s="64"/>
      <c r="R147" s="182">
        <v>1319401</v>
      </c>
      <c r="S147" s="182">
        <v>393646</v>
      </c>
      <c r="T147" s="182">
        <v>925755</v>
      </c>
      <c r="U147" s="182"/>
      <c r="V147" s="182">
        <v>18107721</v>
      </c>
      <c r="W147" s="182"/>
      <c r="X147" s="182">
        <v>2858490</v>
      </c>
      <c r="Y147" s="182">
        <v>14374866</v>
      </c>
      <c r="Z147" s="182">
        <v>2193766</v>
      </c>
    </row>
    <row r="148" spans="1:26" x14ac:dyDescent="0.3">
      <c r="A148" s="143">
        <v>38322</v>
      </c>
      <c r="B148" s="182">
        <v>-2257811</v>
      </c>
      <c r="C148" s="182">
        <v>-4239343.9000000004</v>
      </c>
      <c r="D148" s="182">
        <v>572054</v>
      </c>
      <c r="E148" s="182">
        <v>-2829865</v>
      </c>
      <c r="F148" s="182"/>
      <c r="G148" s="182">
        <v>15554664</v>
      </c>
      <c r="H148" s="182">
        <v>1981533</v>
      </c>
      <c r="I148" s="182">
        <v>208981</v>
      </c>
      <c r="J148" s="182">
        <v>1772552</v>
      </c>
      <c r="K148" s="182">
        <v>13573131</v>
      </c>
      <c r="L148" s="182">
        <v>673721</v>
      </c>
      <c r="M148" s="182">
        <v>115429</v>
      </c>
      <c r="N148" s="182">
        <v>12783981</v>
      </c>
      <c r="O148" s="182"/>
      <c r="P148" s="182">
        <v>17812475</v>
      </c>
      <c r="Q148" s="64"/>
      <c r="R148" s="182">
        <v>1409479</v>
      </c>
      <c r="S148" s="182">
        <v>435235</v>
      </c>
      <c r="T148" s="182">
        <v>974244</v>
      </c>
      <c r="U148" s="182"/>
      <c r="V148" s="182">
        <v>16402996</v>
      </c>
      <c r="W148" s="182"/>
      <c r="X148" s="182">
        <v>2806049</v>
      </c>
      <c r="Y148" s="182">
        <v>12593389</v>
      </c>
      <c r="Z148" s="182">
        <v>2413037</v>
      </c>
    </row>
    <row r="149" spans="1:26" x14ac:dyDescent="0.3">
      <c r="A149" s="142">
        <v>38353</v>
      </c>
      <c r="B149" s="182">
        <v>-1146463</v>
      </c>
      <c r="C149" s="182">
        <v>-3132415.6</v>
      </c>
      <c r="D149" s="182">
        <v>953548</v>
      </c>
      <c r="E149" s="182">
        <v>-2100011</v>
      </c>
      <c r="F149" s="182"/>
      <c r="G149" s="182">
        <v>14125238</v>
      </c>
      <c r="H149" s="182">
        <v>1985953</v>
      </c>
      <c r="I149" s="182">
        <v>199936</v>
      </c>
      <c r="J149" s="182">
        <v>1786016</v>
      </c>
      <c r="K149" s="182">
        <v>12139285</v>
      </c>
      <c r="L149" s="182">
        <v>578502</v>
      </c>
      <c r="M149" s="182">
        <v>74171</v>
      </c>
      <c r="N149" s="182">
        <v>11486613</v>
      </c>
      <c r="O149" s="182"/>
      <c r="P149" s="182">
        <v>15271701</v>
      </c>
      <c r="Q149" s="64"/>
      <c r="R149" s="182">
        <v>1032405</v>
      </c>
      <c r="S149" s="182">
        <v>240795</v>
      </c>
      <c r="T149" s="182">
        <v>791610</v>
      </c>
      <c r="U149" s="182"/>
      <c r="V149" s="182">
        <v>14239296</v>
      </c>
      <c r="W149" s="182"/>
      <c r="X149" s="182">
        <v>1913444</v>
      </c>
      <c r="Y149" s="182">
        <v>11532574</v>
      </c>
      <c r="Z149" s="182">
        <v>1825682</v>
      </c>
    </row>
    <row r="150" spans="1:26" x14ac:dyDescent="0.3">
      <c r="A150" s="141">
        <v>38384</v>
      </c>
      <c r="B150" s="182">
        <v>-573006</v>
      </c>
      <c r="C150" s="182">
        <v>-2600301.4</v>
      </c>
      <c r="D150" s="182">
        <v>851384</v>
      </c>
      <c r="E150" s="182">
        <v>-1424390</v>
      </c>
      <c r="F150" s="182"/>
      <c r="G150" s="182">
        <v>15411666</v>
      </c>
      <c r="H150" s="182">
        <v>2027295</v>
      </c>
      <c r="I150" s="182">
        <v>237237</v>
      </c>
      <c r="J150" s="182">
        <v>1790058</v>
      </c>
      <c r="K150" s="182">
        <v>13384371</v>
      </c>
      <c r="L150" s="182">
        <v>531662</v>
      </c>
      <c r="M150" s="182">
        <v>95982</v>
      </c>
      <c r="N150" s="182">
        <v>12756727</v>
      </c>
      <c r="O150" s="182"/>
      <c r="P150" s="182">
        <v>15984672</v>
      </c>
      <c r="Q150" s="64"/>
      <c r="R150" s="182">
        <v>1175912</v>
      </c>
      <c r="S150" s="182">
        <v>401643</v>
      </c>
      <c r="T150" s="182">
        <v>774268</v>
      </c>
      <c r="U150" s="182"/>
      <c r="V150" s="182">
        <v>14808761</v>
      </c>
      <c r="W150" s="182"/>
      <c r="X150" s="182">
        <v>2196333</v>
      </c>
      <c r="Y150" s="182">
        <v>11934889</v>
      </c>
      <c r="Z150" s="182">
        <v>1853450</v>
      </c>
    </row>
    <row r="151" spans="1:26" x14ac:dyDescent="0.3">
      <c r="A151" s="140">
        <v>38412</v>
      </c>
      <c r="B151" s="182">
        <v>-157799</v>
      </c>
      <c r="C151" s="182">
        <v>-2634928.6</v>
      </c>
      <c r="D151" s="182">
        <v>1234709</v>
      </c>
      <c r="E151" s="182">
        <v>-1392508</v>
      </c>
      <c r="F151" s="182"/>
      <c r="G151" s="182">
        <v>17357855</v>
      </c>
      <c r="H151" s="182">
        <v>2477130</v>
      </c>
      <c r="I151" s="182">
        <v>266752</v>
      </c>
      <c r="J151" s="182">
        <v>2210377</v>
      </c>
      <c r="K151" s="182">
        <v>14880725</v>
      </c>
      <c r="L151" s="182">
        <v>640310</v>
      </c>
      <c r="M151" s="182">
        <v>99805</v>
      </c>
      <c r="N151" s="182">
        <v>14140610</v>
      </c>
      <c r="O151" s="182"/>
      <c r="P151" s="182">
        <v>17515654</v>
      </c>
      <c r="Q151" s="64"/>
      <c r="R151" s="182">
        <v>1242420</v>
      </c>
      <c r="S151" s="182">
        <v>400198</v>
      </c>
      <c r="T151" s="182">
        <v>842222</v>
      </c>
      <c r="U151" s="182"/>
      <c r="V151" s="182">
        <v>16273234</v>
      </c>
      <c r="W151" s="182"/>
      <c r="X151" s="182">
        <v>2444429</v>
      </c>
      <c r="Y151" s="182">
        <v>12953074</v>
      </c>
      <c r="Z151" s="182">
        <v>2118151</v>
      </c>
    </row>
    <row r="152" spans="1:26" x14ac:dyDescent="0.3">
      <c r="A152" s="139">
        <v>38443</v>
      </c>
      <c r="B152" s="182">
        <v>-634635</v>
      </c>
      <c r="C152" s="182">
        <v>-3063721.7</v>
      </c>
      <c r="D152" s="182">
        <v>1105455</v>
      </c>
      <c r="E152" s="182">
        <v>-1740090</v>
      </c>
      <c r="F152" s="182"/>
      <c r="G152" s="182">
        <v>17378788</v>
      </c>
      <c r="H152" s="182">
        <v>2429087</v>
      </c>
      <c r="I152" s="182">
        <v>299147</v>
      </c>
      <c r="J152" s="182">
        <v>2129939</v>
      </c>
      <c r="K152" s="182">
        <v>14949701</v>
      </c>
      <c r="L152" s="182">
        <v>596187</v>
      </c>
      <c r="M152" s="182">
        <v>111370</v>
      </c>
      <c r="N152" s="182">
        <v>14242145</v>
      </c>
      <c r="O152" s="182"/>
      <c r="P152" s="182">
        <v>18013423</v>
      </c>
      <c r="Q152" s="64"/>
      <c r="R152" s="182">
        <v>1323631</v>
      </c>
      <c r="S152" s="182">
        <v>465276</v>
      </c>
      <c r="T152" s="182">
        <v>858355</v>
      </c>
      <c r="U152" s="182"/>
      <c r="V152" s="182">
        <v>16689792</v>
      </c>
      <c r="W152" s="182"/>
      <c r="X152" s="182">
        <v>2567146</v>
      </c>
      <c r="Y152" s="182">
        <v>13319525</v>
      </c>
      <c r="Z152" s="182">
        <v>2126751</v>
      </c>
    </row>
    <row r="153" spans="1:26" x14ac:dyDescent="0.3">
      <c r="A153" s="138">
        <v>38473</v>
      </c>
      <c r="B153" s="182">
        <v>10801</v>
      </c>
      <c r="C153" s="182">
        <v>-2571998.2000000002</v>
      </c>
      <c r="D153" s="182">
        <v>1495960</v>
      </c>
      <c r="E153" s="182">
        <v>-1485159</v>
      </c>
      <c r="F153" s="182"/>
      <c r="G153" s="182">
        <v>18280740</v>
      </c>
      <c r="H153" s="182">
        <v>2582799</v>
      </c>
      <c r="I153" s="182">
        <v>296486</v>
      </c>
      <c r="J153" s="182">
        <v>2286312</v>
      </c>
      <c r="K153" s="182">
        <v>15697941</v>
      </c>
      <c r="L153" s="182">
        <v>581217</v>
      </c>
      <c r="M153" s="182">
        <v>103980</v>
      </c>
      <c r="N153" s="182">
        <v>15012744</v>
      </c>
      <c r="O153" s="182"/>
      <c r="P153" s="182">
        <v>18269939</v>
      </c>
      <c r="Q153" s="64"/>
      <c r="R153" s="182">
        <v>1086839</v>
      </c>
      <c r="S153" s="182">
        <v>295545</v>
      </c>
      <c r="T153" s="182">
        <v>791294</v>
      </c>
      <c r="U153" s="182"/>
      <c r="V153" s="182">
        <v>17183100</v>
      </c>
      <c r="W153" s="182"/>
      <c r="X153" s="182">
        <v>2305134</v>
      </c>
      <c r="Y153" s="182">
        <v>13999407</v>
      </c>
      <c r="Z153" s="182">
        <v>1965399</v>
      </c>
    </row>
    <row r="154" spans="1:26" x14ac:dyDescent="0.3">
      <c r="A154" s="137">
        <v>38504</v>
      </c>
      <c r="B154" s="182">
        <v>-53831</v>
      </c>
      <c r="C154" s="182">
        <v>-2762780.2</v>
      </c>
      <c r="D154" s="182">
        <v>1612588</v>
      </c>
      <c r="E154" s="182">
        <v>-1666419</v>
      </c>
      <c r="F154" s="182"/>
      <c r="G154" s="182">
        <v>18317507</v>
      </c>
      <c r="H154" s="182">
        <v>2708949</v>
      </c>
      <c r="I154" s="182">
        <v>301961</v>
      </c>
      <c r="J154" s="182">
        <v>2406987</v>
      </c>
      <c r="K154" s="182">
        <v>15608558</v>
      </c>
      <c r="L154" s="182">
        <v>500153</v>
      </c>
      <c r="M154" s="182">
        <v>78786</v>
      </c>
      <c r="N154" s="182">
        <v>15029619</v>
      </c>
      <c r="O154" s="182"/>
      <c r="P154" s="182">
        <v>18371338</v>
      </c>
      <c r="Q154" s="64"/>
      <c r="R154" s="182">
        <v>1096361</v>
      </c>
      <c r="S154" s="182">
        <v>287997</v>
      </c>
      <c r="T154" s="182">
        <v>808364</v>
      </c>
      <c r="U154" s="182"/>
      <c r="V154" s="182">
        <v>17274977</v>
      </c>
      <c r="W154" s="182"/>
      <c r="X154" s="182">
        <v>2416913</v>
      </c>
      <c r="Y154" s="182">
        <v>13771854</v>
      </c>
      <c r="Z154" s="182">
        <v>2182571</v>
      </c>
    </row>
    <row r="155" spans="1:26" x14ac:dyDescent="0.3">
      <c r="A155" s="136">
        <v>38534</v>
      </c>
      <c r="B155" s="182">
        <v>-721349</v>
      </c>
      <c r="C155" s="182">
        <v>-3479404</v>
      </c>
      <c r="D155" s="182">
        <v>1497230</v>
      </c>
      <c r="E155" s="182">
        <v>-2218579</v>
      </c>
      <c r="F155" s="182"/>
      <c r="G155" s="182">
        <v>16376581</v>
      </c>
      <c r="H155" s="182">
        <v>2758055</v>
      </c>
      <c r="I155" s="182">
        <v>284971</v>
      </c>
      <c r="J155" s="182">
        <v>2473084</v>
      </c>
      <c r="K155" s="182">
        <v>13618526</v>
      </c>
      <c r="L155" s="182">
        <v>288306</v>
      </c>
      <c r="M155" s="182">
        <v>96715</v>
      </c>
      <c r="N155" s="182">
        <v>13233505</v>
      </c>
      <c r="O155" s="182"/>
      <c r="P155" s="182">
        <v>17097930</v>
      </c>
      <c r="Q155" s="64"/>
      <c r="R155" s="182">
        <v>1260825</v>
      </c>
      <c r="S155" s="182">
        <v>367776</v>
      </c>
      <c r="T155" s="182">
        <v>893049</v>
      </c>
      <c r="U155" s="182"/>
      <c r="V155" s="182">
        <v>15837105</v>
      </c>
      <c r="W155" s="182"/>
      <c r="X155" s="182">
        <v>2329435</v>
      </c>
      <c r="Y155" s="182">
        <v>12766566</v>
      </c>
      <c r="Z155" s="182">
        <v>2001929</v>
      </c>
    </row>
    <row r="156" spans="1:26" x14ac:dyDescent="0.3">
      <c r="A156" s="135">
        <v>38565</v>
      </c>
      <c r="B156" s="182">
        <v>-636561</v>
      </c>
      <c r="C156" s="182">
        <v>-3704544.3</v>
      </c>
      <c r="D156" s="182">
        <v>1743761</v>
      </c>
      <c r="E156" s="182">
        <v>-2380322</v>
      </c>
      <c r="F156" s="182"/>
      <c r="G156" s="182">
        <v>19499370</v>
      </c>
      <c r="H156" s="182">
        <v>3067983</v>
      </c>
      <c r="I156" s="182">
        <v>312462</v>
      </c>
      <c r="J156" s="182">
        <v>2755521</v>
      </c>
      <c r="K156" s="182">
        <v>16431387</v>
      </c>
      <c r="L156" s="182">
        <v>268172</v>
      </c>
      <c r="M156" s="182">
        <v>108101</v>
      </c>
      <c r="N156" s="182">
        <v>16055114</v>
      </c>
      <c r="O156" s="182"/>
      <c r="P156" s="182">
        <v>20135931</v>
      </c>
      <c r="Q156" s="64"/>
      <c r="R156" s="182">
        <v>1324222</v>
      </c>
      <c r="S156" s="182">
        <v>417834</v>
      </c>
      <c r="T156" s="182">
        <v>906388</v>
      </c>
      <c r="U156" s="182"/>
      <c r="V156" s="182">
        <v>18811709</v>
      </c>
      <c r="W156" s="182"/>
      <c r="X156" s="182">
        <v>2620182</v>
      </c>
      <c r="Y156" s="182">
        <v>15126482</v>
      </c>
      <c r="Z156" s="182">
        <v>2389267</v>
      </c>
    </row>
    <row r="157" spans="1:26" x14ac:dyDescent="0.3">
      <c r="A157" s="134">
        <v>38596</v>
      </c>
      <c r="B157" s="182">
        <v>-330110</v>
      </c>
      <c r="C157" s="182">
        <v>-3239870.1</v>
      </c>
      <c r="D157" s="182">
        <v>1549845</v>
      </c>
      <c r="E157" s="182">
        <v>-1879955</v>
      </c>
      <c r="F157" s="182"/>
      <c r="G157" s="182">
        <v>18307395</v>
      </c>
      <c r="H157" s="182">
        <v>2909760</v>
      </c>
      <c r="I157" s="182">
        <v>345343</v>
      </c>
      <c r="J157" s="182">
        <v>2564417</v>
      </c>
      <c r="K157" s="182">
        <v>15397635</v>
      </c>
      <c r="L157" s="182">
        <v>289919</v>
      </c>
      <c r="M157" s="182">
        <v>81929</v>
      </c>
      <c r="N157" s="182">
        <v>15025787</v>
      </c>
      <c r="O157" s="182"/>
      <c r="P157" s="182">
        <v>18637505</v>
      </c>
      <c r="Q157" s="64"/>
      <c r="R157" s="182">
        <v>1359915</v>
      </c>
      <c r="S157" s="182">
        <v>428018</v>
      </c>
      <c r="T157" s="182">
        <v>931897</v>
      </c>
      <c r="U157" s="182"/>
      <c r="V157" s="182">
        <v>17277590</v>
      </c>
      <c r="W157" s="182"/>
      <c r="X157" s="182">
        <v>2737106</v>
      </c>
      <c r="Y157" s="182">
        <v>13685003</v>
      </c>
      <c r="Z157" s="182">
        <v>2215396</v>
      </c>
    </row>
    <row r="158" spans="1:26" x14ac:dyDescent="0.3">
      <c r="A158" s="133">
        <v>38626</v>
      </c>
      <c r="B158" s="182">
        <v>-679499</v>
      </c>
      <c r="C158" s="182">
        <v>-3823936</v>
      </c>
      <c r="D158" s="182">
        <v>1368883</v>
      </c>
      <c r="E158" s="182">
        <v>-2048382</v>
      </c>
      <c r="F158" s="182"/>
      <c r="G158" s="182">
        <v>19560110</v>
      </c>
      <c r="H158" s="182">
        <v>3144437</v>
      </c>
      <c r="I158" s="182">
        <v>305644</v>
      </c>
      <c r="J158" s="182">
        <v>2838792</v>
      </c>
      <c r="K158" s="182">
        <v>16415673</v>
      </c>
      <c r="L158" s="182">
        <v>426223</v>
      </c>
      <c r="M158" s="182">
        <v>112129</v>
      </c>
      <c r="N158" s="182">
        <v>15877322</v>
      </c>
      <c r="O158" s="182"/>
      <c r="P158" s="182">
        <v>20239609</v>
      </c>
      <c r="Q158" s="64"/>
      <c r="R158" s="182">
        <v>1775554</v>
      </c>
      <c r="S158" s="182">
        <v>751882</v>
      </c>
      <c r="T158" s="182">
        <v>1023672</v>
      </c>
      <c r="U158" s="182"/>
      <c r="V158" s="182">
        <v>18464055</v>
      </c>
      <c r="W158" s="182"/>
      <c r="X158" s="182">
        <v>3225681</v>
      </c>
      <c r="Y158" s="182">
        <v>14795309</v>
      </c>
      <c r="Z158" s="182">
        <v>2218619</v>
      </c>
    </row>
    <row r="159" spans="1:26" x14ac:dyDescent="0.3">
      <c r="A159" s="132">
        <v>38657</v>
      </c>
      <c r="B159" s="182">
        <v>-1456511</v>
      </c>
      <c r="C159" s="182">
        <v>-4325781.0999999996</v>
      </c>
      <c r="D159" s="182">
        <v>826343</v>
      </c>
      <c r="E159" s="182">
        <v>-2282854</v>
      </c>
      <c r="F159" s="182"/>
      <c r="G159" s="182">
        <v>20224043</v>
      </c>
      <c r="H159" s="182">
        <v>2869270</v>
      </c>
      <c r="I159" s="182">
        <v>363770</v>
      </c>
      <c r="J159" s="182">
        <v>2505499</v>
      </c>
      <c r="K159" s="182">
        <v>17354773</v>
      </c>
      <c r="L159" s="182">
        <v>617373</v>
      </c>
      <c r="M159" s="182">
        <v>95969</v>
      </c>
      <c r="N159" s="182">
        <v>16641430</v>
      </c>
      <c r="O159" s="182"/>
      <c r="P159" s="182">
        <v>21680554</v>
      </c>
      <c r="Q159" s="64"/>
      <c r="R159" s="182">
        <v>2042928</v>
      </c>
      <c r="S159" s="182">
        <v>871976</v>
      </c>
      <c r="T159" s="182">
        <v>1170952</v>
      </c>
      <c r="U159" s="182"/>
      <c r="V159" s="182">
        <v>19637626</v>
      </c>
      <c r="W159" s="182"/>
      <c r="X159" s="182">
        <v>3479208</v>
      </c>
      <c r="Y159" s="182">
        <v>15621410</v>
      </c>
      <c r="Z159" s="182">
        <v>2579936</v>
      </c>
    </row>
    <row r="160" spans="1:26" x14ac:dyDescent="0.3">
      <c r="A160" s="143">
        <v>38687</v>
      </c>
      <c r="B160" s="182">
        <v>-1207607</v>
      </c>
      <c r="C160" s="182">
        <v>-4135460.5</v>
      </c>
      <c r="D160" s="182">
        <v>1255162</v>
      </c>
      <c r="E160" s="182">
        <v>-2462768</v>
      </c>
      <c r="F160" s="182"/>
      <c r="G160" s="182">
        <v>19393663</v>
      </c>
      <c r="H160" s="182">
        <v>2927854</v>
      </c>
      <c r="I160" s="182">
        <v>345374</v>
      </c>
      <c r="J160" s="182">
        <v>2582479</v>
      </c>
      <c r="K160" s="182">
        <v>16465810</v>
      </c>
      <c r="L160" s="182">
        <v>663057</v>
      </c>
      <c r="M160" s="182">
        <v>108780</v>
      </c>
      <c r="N160" s="182">
        <v>15693972</v>
      </c>
      <c r="O160" s="182"/>
      <c r="P160" s="182">
        <v>20601270</v>
      </c>
      <c r="Q160" s="64"/>
      <c r="R160" s="182">
        <v>1672692</v>
      </c>
      <c r="S160" s="182">
        <v>641790</v>
      </c>
      <c r="T160" s="182">
        <v>1030902</v>
      </c>
      <c r="U160" s="182"/>
      <c r="V160" s="182">
        <v>18928578</v>
      </c>
      <c r="W160" s="182"/>
      <c r="X160" s="182">
        <v>3277868</v>
      </c>
      <c r="Y160" s="182">
        <v>14585028</v>
      </c>
      <c r="Z160" s="182">
        <v>2738373</v>
      </c>
    </row>
    <row r="161" spans="1:26" x14ac:dyDescent="0.3">
      <c r="A161" s="142">
        <v>38718</v>
      </c>
      <c r="B161" s="182">
        <v>694284</v>
      </c>
      <c r="C161" s="182">
        <v>-2793300.7</v>
      </c>
      <c r="D161" s="182">
        <v>2199900</v>
      </c>
      <c r="E161" s="182">
        <v>-1505616</v>
      </c>
      <c r="F161" s="182"/>
      <c r="G161" s="182">
        <v>19206468</v>
      </c>
      <c r="H161" s="182">
        <v>3487585</v>
      </c>
      <c r="I161" s="182">
        <v>296214</v>
      </c>
      <c r="J161" s="182">
        <v>3191370</v>
      </c>
      <c r="K161" s="182">
        <v>15718883</v>
      </c>
      <c r="L161" s="182">
        <v>852140</v>
      </c>
      <c r="M161" s="182">
        <v>70002</v>
      </c>
      <c r="N161" s="182">
        <v>14796741</v>
      </c>
      <c r="O161" s="182"/>
      <c r="P161" s="182">
        <v>18512184</v>
      </c>
      <c r="Q161" s="64"/>
      <c r="R161" s="182">
        <v>1287684</v>
      </c>
      <c r="S161" s="182">
        <v>406644</v>
      </c>
      <c r="T161" s="182">
        <v>881040</v>
      </c>
      <c r="U161" s="182"/>
      <c r="V161" s="182">
        <v>17224500</v>
      </c>
      <c r="W161" s="182"/>
      <c r="X161" s="182">
        <v>2468488</v>
      </c>
      <c r="Y161" s="182">
        <v>13758890</v>
      </c>
      <c r="Z161" s="182">
        <v>2284806</v>
      </c>
    </row>
    <row r="162" spans="1:26" x14ac:dyDescent="0.3">
      <c r="A162" s="141">
        <v>38749</v>
      </c>
      <c r="B162" s="182">
        <v>230542</v>
      </c>
      <c r="C162" s="182">
        <v>-2696095</v>
      </c>
      <c r="D162" s="182">
        <v>1414604</v>
      </c>
      <c r="E162" s="182">
        <v>-1184061</v>
      </c>
      <c r="F162" s="182"/>
      <c r="G162" s="182">
        <v>18729262</v>
      </c>
      <c r="H162" s="182">
        <v>2926637</v>
      </c>
      <c r="I162" s="182">
        <v>238200</v>
      </c>
      <c r="J162" s="182">
        <v>2688437</v>
      </c>
      <c r="K162" s="182">
        <v>15802625</v>
      </c>
      <c r="L162" s="182">
        <v>740806</v>
      </c>
      <c r="M162" s="182">
        <v>91795</v>
      </c>
      <c r="N162" s="182">
        <v>14970024</v>
      </c>
      <c r="O162" s="182"/>
      <c r="P162" s="182">
        <v>18498720</v>
      </c>
      <c r="Q162" s="64"/>
      <c r="R162" s="182">
        <v>1512034</v>
      </c>
      <c r="S162" s="182">
        <v>630680</v>
      </c>
      <c r="T162" s="182">
        <v>881354</v>
      </c>
      <c r="U162" s="182"/>
      <c r="V162" s="182">
        <v>16986686</v>
      </c>
      <c r="W162" s="182"/>
      <c r="X162" s="182">
        <v>2699056</v>
      </c>
      <c r="Y162" s="182">
        <v>13737625</v>
      </c>
      <c r="Z162" s="182">
        <v>2062040</v>
      </c>
    </row>
    <row r="163" spans="1:26" x14ac:dyDescent="0.3">
      <c r="A163" s="140">
        <v>38777</v>
      </c>
      <c r="B163" s="182">
        <v>-191751</v>
      </c>
      <c r="C163" s="182">
        <v>-3733742.4</v>
      </c>
      <c r="D163" s="182">
        <v>1725171</v>
      </c>
      <c r="E163" s="182">
        <v>-1916922</v>
      </c>
      <c r="F163" s="182"/>
      <c r="G163" s="182">
        <v>20916663</v>
      </c>
      <c r="H163" s="182">
        <v>3541991</v>
      </c>
      <c r="I163" s="182">
        <v>379349</v>
      </c>
      <c r="J163" s="182">
        <v>3162642</v>
      </c>
      <c r="K163" s="182">
        <v>17374672</v>
      </c>
      <c r="L163" s="182">
        <v>699556</v>
      </c>
      <c r="M163" s="182">
        <v>94913</v>
      </c>
      <c r="N163" s="182">
        <v>16580203</v>
      </c>
      <c r="O163" s="182"/>
      <c r="P163" s="182">
        <v>21108414</v>
      </c>
      <c r="Q163" s="64"/>
      <c r="R163" s="182">
        <v>1816820</v>
      </c>
      <c r="S163" s="182">
        <v>727257</v>
      </c>
      <c r="T163" s="182">
        <v>1089563</v>
      </c>
      <c r="U163" s="182"/>
      <c r="V163" s="182">
        <v>19291594</v>
      </c>
      <c r="W163" s="182"/>
      <c r="X163" s="182">
        <v>3069725</v>
      </c>
      <c r="Y163" s="182">
        <v>15456924</v>
      </c>
      <c r="Z163" s="182">
        <v>2581766</v>
      </c>
    </row>
    <row r="164" spans="1:26" x14ac:dyDescent="0.3">
      <c r="A164" s="139">
        <v>38808</v>
      </c>
      <c r="B164" s="182">
        <v>257352</v>
      </c>
      <c r="C164" s="182">
        <v>-3253469</v>
      </c>
      <c r="D164" s="182">
        <v>1964341</v>
      </c>
      <c r="E164" s="182">
        <v>-1706989</v>
      </c>
      <c r="F164" s="182"/>
      <c r="G164" s="182">
        <v>19760576</v>
      </c>
      <c r="H164" s="182">
        <v>3510821</v>
      </c>
      <c r="I164" s="182">
        <v>372178</v>
      </c>
      <c r="J164" s="182">
        <v>3138643</v>
      </c>
      <c r="K164" s="182">
        <v>16249755</v>
      </c>
      <c r="L164" s="182">
        <v>606315</v>
      </c>
      <c r="M164" s="182">
        <v>107867</v>
      </c>
      <c r="N164" s="182">
        <v>15535573</v>
      </c>
      <c r="O164" s="182"/>
      <c r="P164" s="182">
        <v>19503224</v>
      </c>
      <c r="Q164" s="64"/>
      <c r="R164" s="182">
        <v>1546480</v>
      </c>
      <c r="S164" s="182">
        <v>671549</v>
      </c>
      <c r="T164" s="182">
        <v>874931</v>
      </c>
      <c r="U164" s="182"/>
      <c r="V164" s="182">
        <v>17956744</v>
      </c>
      <c r="W164" s="182"/>
      <c r="X164" s="182">
        <v>2681725</v>
      </c>
      <c r="Y164" s="182">
        <v>14481507</v>
      </c>
      <c r="Z164" s="182">
        <v>2339992</v>
      </c>
    </row>
    <row r="165" spans="1:26" x14ac:dyDescent="0.3">
      <c r="A165" s="138">
        <v>38838</v>
      </c>
      <c r="B165" s="182">
        <v>-83559</v>
      </c>
      <c r="C165" s="182">
        <v>-3712001.5</v>
      </c>
      <c r="D165" s="182">
        <v>1722482</v>
      </c>
      <c r="E165" s="182">
        <v>-1806041</v>
      </c>
      <c r="F165" s="182"/>
      <c r="G165" s="182">
        <v>22710072</v>
      </c>
      <c r="H165" s="182">
        <v>3628443</v>
      </c>
      <c r="I165" s="182">
        <v>406374</v>
      </c>
      <c r="J165" s="182">
        <v>3222068</v>
      </c>
      <c r="K165" s="182">
        <v>19081629</v>
      </c>
      <c r="L165" s="182">
        <v>607082</v>
      </c>
      <c r="M165" s="182">
        <v>97076</v>
      </c>
      <c r="N165" s="182">
        <v>18377472</v>
      </c>
      <c r="O165" s="182"/>
      <c r="P165" s="182">
        <v>22793631</v>
      </c>
      <c r="Q165" s="64"/>
      <c r="R165" s="182">
        <v>1905961</v>
      </c>
      <c r="S165" s="182">
        <v>772694</v>
      </c>
      <c r="T165" s="182">
        <v>1133267</v>
      </c>
      <c r="U165" s="182"/>
      <c r="V165" s="182">
        <v>20887670</v>
      </c>
      <c r="W165" s="182"/>
      <c r="X165" s="182">
        <v>3150533</v>
      </c>
      <c r="Y165" s="182">
        <v>17133827</v>
      </c>
      <c r="Z165" s="182">
        <v>2509272</v>
      </c>
    </row>
    <row r="166" spans="1:26" x14ac:dyDescent="0.3">
      <c r="A166" s="137">
        <v>38869</v>
      </c>
      <c r="B166" s="182">
        <v>-325706</v>
      </c>
      <c r="C166" s="182">
        <v>-3726028.9</v>
      </c>
      <c r="D166" s="182">
        <v>1667005</v>
      </c>
      <c r="E166" s="182">
        <v>-1992711</v>
      </c>
      <c r="F166" s="182"/>
      <c r="G166" s="182">
        <v>21309067</v>
      </c>
      <c r="H166" s="182">
        <v>3400323</v>
      </c>
      <c r="I166" s="182">
        <v>434665</v>
      </c>
      <c r="J166" s="182">
        <v>2965657</v>
      </c>
      <c r="K166" s="182">
        <v>17908744</v>
      </c>
      <c r="L166" s="182">
        <v>526945</v>
      </c>
      <c r="M166" s="182">
        <v>129532</v>
      </c>
      <c r="N166" s="182">
        <v>17252267</v>
      </c>
      <c r="O166" s="182"/>
      <c r="P166" s="182">
        <v>21634773</v>
      </c>
      <c r="Q166" s="64"/>
      <c r="R166" s="182">
        <v>1733318</v>
      </c>
      <c r="S166" s="182">
        <v>652070</v>
      </c>
      <c r="T166" s="182">
        <v>1081248</v>
      </c>
      <c r="U166" s="182"/>
      <c r="V166" s="182">
        <v>19901455</v>
      </c>
      <c r="W166" s="182"/>
      <c r="X166" s="182">
        <v>2925975</v>
      </c>
      <c r="Y166" s="182">
        <v>16152029</v>
      </c>
      <c r="Z166" s="182">
        <v>2556769</v>
      </c>
    </row>
    <row r="167" spans="1:26" x14ac:dyDescent="0.3">
      <c r="A167" s="136">
        <v>38899</v>
      </c>
      <c r="B167" s="182">
        <v>-362931</v>
      </c>
      <c r="C167" s="182">
        <v>-3707223.5</v>
      </c>
      <c r="D167" s="182">
        <v>1696390</v>
      </c>
      <c r="E167" s="182">
        <v>-2059321</v>
      </c>
      <c r="F167" s="182"/>
      <c r="G167" s="182">
        <v>19825802</v>
      </c>
      <c r="H167" s="182">
        <v>3344293</v>
      </c>
      <c r="I167" s="182">
        <v>332287</v>
      </c>
      <c r="J167" s="182">
        <v>3012005</v>
      </c>
      <c r="K167" s="182">
        <v>16481510</v>
      </c>
      <c r="L167" s="182">
        <v>390723</v>
      </c>
      <c r="M167" s="182">
        <v>99925</v>
      </c>
      <c r="N167" s="182">
        <v>15990861</v>
      </c>
      <c r="O167" s="182"/>
      <c r="P167" s="182">
        <v>20188733</v>
      </c>
      <c r="Q167" s="64"/>
      <c r="R167" s="182">
        <v>1647902</v>
      </c>
      <c r="S167" s="182">
        <v>640476</v>
      </c>
      <c r="T167" s="182">
        <v>1007426</v>
      </c>
      <c r="U167" s="182"/>
      <c r="V167" s="182">
        <v>18540831</v>
      </c>
      <c r="W167" s="182"/>
      <c r="X167" s="182">
        <v>2782082</v>
      </c>
      <c r="Y167" s="182">
        <v>15080603</v>
      </c>
      <c r="Z167" s="182">
        <v>2326048</v>
      </c>
    </row>
    <row r="168" spans="1:26" x14ac:dyDescent="0.3">
      <c r="A168" s="135">
        <v>38930</v>
      </c>
      <c r="B168" s="182">
        <v>-779221</v>
      </c>
      <c r="C168" s="182">
        <v>-4576027.4000000004</v>
      </c>
      <c r="D168" s="182">
        <v>1838032</v>
      </c>
      <c r="E168" s="182">
        <v>-2617253</v>
      </c>
      <c r="F168" s="182"/>
      <c r="G168" s="182">
        <v>22822775</v>
      </c>
      <c r="H168" s="182">
        <v>3796806</v>
      </c>
      <c r="I168" s="182">
        <v>484611</v>
      </c>
      <c r="J168" s="182">
        <v>3312195</v>
      </c>
      <c r="K168" s="182">
        <v>19025969</v>
      </c>
      <c r="L168" s="182">
        <v>303516</v>
      </c>
      <c r="M168" s="182">
        <v>120838</v>
      </c>
      <c r="N168" s="182">
        <v>18601615</v>
      </c>
      <c r="O168" s="182"/>
      <c r="P168" s="182">
        <v>23601996</v>
      </c>
      <c r="Q168" s="64"/>
      <c r="R168" s="182">
        <v>1958774</v>
      </c>
      <c r="S168" s="182">
        <v>812680</v>
      </c>
      <c r="T168" s="182">
        <v>1146094</v>
      </c>
      <c r="U168" s="182"/>
      <c r="V168" s="182">
        <v>21643222</v>
      </c>
      <c r="W168" s="182"/>
      <c r="X168" s="182">
        <v>3452667</v>
      </c>
      <c r="Y168" s="182">
        <v>17431522</v>
      </c>
      <c r="Z168" s="182">
        <v>2717807</v>
      </c>
    </row>
    <row r="169" spans="1:26" x14ac:dyDescent="0.3">
      <c r="A169" s="134">
        <v>38961</v>
      </c>
      <c r="B169" s="182">
        <v>-1480661</v>
      </c>
      <c r="C169" s="182">
        <v>-4467096.0999999996</v>
      </c>
      <c r="D169" s="182">
        <v>1171125</v>
      </c>
      <c r="E169" s="182">
        <v>-2651786</v>
      </c>
      <c r="F169" s="182"/>
      <c r="G169" s="182">
        <v>20491331</v>
      </c>
      <c r="H169" s="182">
        <v>2986435</v>
      </c>
      <c r="I169" s="182">
        <v>403181</v>
      </c>
      <c r="J169" s="182">
        <v>2583254</v>
      </c>
      <c r="K169" s="182">
        <v>17504896</v>
      </c>
      <c r="L169" s="182">
        <v>289066</v>
      </c>
      <c r="M169" s="182">
        <v>148533</v>
      </c>
      <c r="N169" s="182">
        <v>17067296</v>
      </c>
      <c r="O169" s="182"/>
      <c r="P169" s="182">
        <v>21971992</v>
      </c>
      <c r="Q169" s="64"/>
      <c r="R169" s="182">
        <v>1815311</v>
      </c>
      <c r="S169" s="182">
        <v>646079</v>
      </c>
      <c r="T169" s="182">
        <v>1169232</v>
      </c>
      <c r="U169" s="182"/>
      <c r="V169" s="182">
        <v>20156681</v>
      </c>
      <c r="W169" s="182"/>
      <c r="X169" s="182">
        <v>3300132</v>
      </c>
      <c r="Y169" s="182">
        <v>16056773</v>
      </c>
      <c r="Z169" s="182">
        <v>2615087</v>
      </c>
    </row>
    <row r="170" spans="1:26" x14ac:dyDescent="0.3">
      <c r="A170" s="133">
        <v>38991</v>
      </c>
      <c r="B170" s="182">
        <v>-1317533</v>
      </c>
      <c r="C170" s="182">
        <v>-4191460.1</v>
      </c>
      <c r="D170" s="182">
        <v>1347358</v>
      </c>
      <c r="E170" s="182">
        <v>-2664890</v>
      </c>
      <c r="F170" s="182"/>
      <c r="G170" s="182">
        <v>23185780</v>
      </c>
      <c r="H170" s="182">
        <v>2873927</v>
      </c>
      <c r="I170" s="182">
        <v>348516</v>
      </c>
      <c r="J170" s="182">
        <v>2525411</v>
      </c>
      <c r="K170" s="182">
        <v>20311853</v>
      </c>
      <c r="L170" s="182">
        <v>541326</v>
      </c>
      <c r="M170" s="182">
        <v>113745</v>
      </c>
      <c r="N170" s="182">
        <v>19656783</v>
      </c>
      <c r="O170" s="182"/>
      <c r="P170" s="182">
        <v>24503313</v>
      </c>
      <c r="Q170" s="64"/>
      <c r="R170" s="182">
        <v>1526570</v>
      </c>
      <c r="S170" s="182">
        <v>478055</v>
      </c>
      <c r="T170" s="182">
        <v>1048515</v>
      </c>
      <c r="U170" s="182"/>
      <c r="V170" s="182">
        <v>22976743</v>
      </c>
      <c r="W170" s="182"/>
      <c r="X170" s="182">
        <v>3482957</v>
      </c>
      <c r="Y170" s="182">
        <v>18163448</v>
      </c>
      <c r="Z170" s="182">
        <v>2856909</v>
      </c>
    </row>
    <row r="171" spans="1:26" x14ac:dyDescent="0.3">
      <c r="A171" s="132">
        <v>39022</v>
      </c>
      <c r="B171" s="182">
        <v>-1612204</v>
      </c>
      <c r="C171" s="182">
        <v>-4504609.9000000004</v>
      </c>
      <c r="D171" s="182">
        <v>1513243</v>
      </c>
      <c r="E171" s="182">
        <v>-3125447</v>
      </c>
      <c r="F171" s="182"/>
      <c r="G171" s="182">
        <v>20854240</v>
      </c>
      <c r="H171" s="182">
        <v>2892406</v>
      </c>
      <c r="I171" s="182">
        <v>339259</v>
      </c>
      <c r="J171" s="182">
        <v>2553147</v>
      </c>
      <c r="K171" s="182">
        <v>17961834</v>
      </c>
      <c r="L171" s="182">
        <v>624675</v>
      </c>
      <c r="M171" s="182">
        <v>81932</v>
      </c>
      <c r="N171" s="182">
        <v>17255228</v>
      </c>
      <c r="O171" s="182"/>
      <c r="P171" s="182">
        <v>22466444</v>
      </c>
      <c r="Q171" s="64"/>
      <c r="R171" s="182">
        <v>1379163</v>
      </c>
      <c r="S171" s="182">
        <v>383740</v>
      </c>
      <c r="T171" s="182">
        <v>995423</v>
      </c>
      <c r="U171" s="182"/>
      <c r="V171" s="182">
        <v>21087281</v>
      </c>
      <c r="W171" s="182"/>
      <c r="X171" s="182">
        <v>3619489</v>
      </c>
      <c r="Y171" s="182">
        <v>16070827</v>
      </c>
      <c r="Z171" s="182">
        <v>2776128</v>
      </c>
    </row>
    <row r="172" spans="1:26" x14ac:dyDescent="0.3">
      <c r="A172" s="143">
        <v>39052</v>
      </c>
      <c r="B172" s="182">
        <v>-1161820</v>
      </c>
      <c r="C172" s="182">
        <v>-3789001.8</v>
      </c>
      <c r="D172" s="182">
        <v>1120172</v>
      </c>
      <c r="E172" s="182">
        <v>-2281992</v>
      </c>
      <c r="F172" s="182"/>
      <c r="G172" s="182">
        <v>20113108</v>
      </c>
      <c r="H172" s="182">
        <v>2627182</v>
      </c>
      <c r="I172" s="182">
        <v>274878</v>
      </c>
      <c r="J172" s="182">
        <v>2352303</v>
      </c>
      <c r="K172" s="182">
        <v>17485926</v>
      </c>
      <c r="L172" s="182">
        <v>653761</v>
      </c>
      <c r="M172" s="182">
        <v>164392</v>
      </c>
      <c r="N172" s="182">
        <v>16667774</v>
      </c>
      <c r="O172" s="182"/>
      <c r="P172" s="182">
        <v>21274928</v>
      </c>
      <c r="Q172" s="64"/>
      <c r="R172" s="182">
        <v>1507010</v>
      </c>
      <c r="S172" s="182">
        <v>481159</v>
      </c>
      <c r="T172" s="182">
        <v>1025851</v>
      </c>
      <c r="U172" s="182"/>
      <c r="V172" s="182">
        <v>19767918</v>
      </c>
      <c r="W172" s="182"/>
      <c r="X172" s="182">
        <v>3268179</v>
      </c>
      <c r="Y172" s="182">
        <v>15108495</v>
      </c>
      <c r="Z172" s="182">
        <v>2898254</v>
      </c>
    </row>
    <row r="173" spans="1:26" x14ac:dyDescent="0.3">
      <c r="A173" s="142">
        <v>39083</v>
      </c>
      <c r="B173" s="182">
        <v>-1677520</v>
      </c>
      <c r="C173" s="182">
        <v>-4294314.8</v>
      </c>
      <c r="D173" s="182">
        <v>834320</v>
      </c>
      <c r="E173" s="182">
        <v>-2511840</v>
      </c>
      <c r="F173" s="182"/>
      <c r="G173" s="182">
        <v>18999356</v>
      </c>
      <c r="H173" s="182">
        <v>2616795</v>
      </c>
      <c r="I173" s="182">
        <v>438995</v>
      </c>
      <c r="J173" s="182">
        <v>2177799</v>
      </c>
      <c r="K173" s="182">
        <v>16382561</v>
      </c>
      <c r="L173" s="182">
        <v>705488</v>
      </c>
      <c r="M173" s="182">
        <v>84390</v>
      </c>
      <c r="N173" s="182">
        <v>15592683</v>
      </c>
      <c r="O173" s="182"/>
      <c r="P173" s="182">
        <v>20676876</v>
      </c>
      <c r="Q173" s="64"/>
      <c r="R173" s="182">
        <v>1782475</v>
      </c>
      <c r="S173" s="182">
        <v>800165</v>
      </c>
      <c r="T173" s="182">
        <v>982310</v>
      </c>
      <c r="U173" s="182"/>
      <c r="V173" s="182">
        <v>18894401</v>
      </c>
      <c r="W173" s="182"/>
      <c r="X173" s="182">
        <v>3039075</v>
      </c>
      <c r="Y173" s="182">
        <v>15103864</v>
      </c>
      <c r="Z173" s="182">
        <v>2533937</v>
      </c>
    </row>
    <row r="174" spans="1:26" x14ac:dyDescent="0.3">
      <c r="A174" s="141">
        <v>39114</v>
      </c>
      <c r="B174" s="182">
        <v>-398547</v>
      </c>
      <c r="C174" s="182">
        <v>-3199827.3</v>
      </c>
      <c r="D174" s="182">
        <v>1256823</v>
      </c>
      <c r="E174" s="182">
        <v>-1655370</v>
      </c>
      <c r="F174" s="182"/>
      <c r="G174" s="182">
        <v>19608830</v>
      </c>
      <c r="H174" s="182">
        <v>2801280</v>
      </c>
      <c r="I174" s="182">
        <v>400539</v>
      </c>
      <c r="J174" s="182">
        <v>2400741</v>
      </c>
      <c r="K174" s="182">
        <v>16807550</v>
      </c>
      <c r="L174" s="182">
        <v>733447</v>
      </c>
      <c r="M174" s="182">
        <v>146506</v>
      </c>
      <c r="N174" s="182">
        <v>15927597</v>
      </c>
      <c r="O174" s="182"/>
      <c r="P174" s="182">
        <v>20007377</v>
      </c>
      <c r="Q174" s="64"/>
      <c r="R174" s="182">
        <v>1544457</v>
      </c>
      <c r="S174" s="182">
        <v>625797</v>
      </c>
      <c r="T174" s="182">
        <v>918660</v>
      </c>
      <c r="U174" s="182"/>
      <c r="V174" s="182">
        <v>18462920</v>
      </c>
      <c r="W174" s="182"/>
      <c r="X174" s="182">
        <v>2877641</v>
      </c>
      <c r="Y174" s="182">
        <v>14828499</v>
      </c>
      <c r="Z174" s="182">
        <v>2301236</v>
      </c>
    </row>
    <row r="175" spans="1:26" x14ac:dyDescent="0.3">
      <c r="A175" s="140">
        <v>39142</v>
      </c>
      <c r="B175" s="182">
        <v>-377643</v>
      </c>
      <c r="C175" s="182">
        <v>-3539213.7</v>
      </c>
      <c r="D175" s="182">
        <v>1579208</v>
      </c>
      <c r="E175" s="182">
        <v>-1956851</v>
      </c>
      <c r="F175" s="182"/>
      <c r="G175" s="182">
        <v>21660852</v>
      </c>
      <c r="H175" s="182">
        <v>3161571</v>
      </c>
      <c r="I175" s="182">
        <v>372984</v>
      </c>
      <c r="J175" s="182">
        <v>2788586</v>
      </c>
      <c r="K175" s="182">
        <v>18499281</v>
      </c>
      <c r="L175" s="182">
        <v>756648</v>
      </c>
      <c r="M175" s="182">
        <v>161596</v>
      </c>
      <c r="N175" s="182">
        <v>17581037</v>
      </c>
      <c r="O175" s="182"/>
      <c r="P175" s="182">
        <v>22038495</v>
      </c>
      <c r="Q175" s="64"/>
      <c r="R175" s="182">
        <v>1582363</v>
      </c>
      <c r="S175" s="182">
        <v>602853</v>
      </c>
      <c r="T175" s="182">
        <v>979510</v>
      </c>
      <c r="U175" s="182"/>
      <c r="V175" s="182">
        <v>20456132</v>
      </c>
      <c r="W175" s="182"/>
      <c r="X175" s="182">
        <v>3226153</v>
      </c>
      <c r="Y175" s="182">
        <v>16119593</v>
      </c>
      <c r="Z175" s="182">
        <v>2692748</v>
      </c>
    </row>
    <row r="176" spans="1:26" x14ac:dyDescent="0.3">
      <c r="A176" s="139">
        <v>39173</v>
      </c>
      <c r="B176" s="182">
        <v>-759320</v>
      </c>
      <c r="C176" s="182">
        <v>-3888899.2</v>
      </c>
      <c r="D176" s="182">
        <v>1271599</v>
      </c>
      <c r="E176" s="182">
        <v>-2030919</v>
      </c>
      <c r="F176" s="182"/>
      <c r="G176" s="182">
        <v>21076640</v>
      </c>
      <c r="H176" s="182">
        <v>3129579</v>
      </c>
      <c r="I176" s="182">
        <v>382081</v>
      </c>
      <c r="J176" s="182">
        <v>2747498</v>
      </c>
      <c r="K176" s="182">
        <v>17947061</v>
      </c>
      <c r="L176" s="182">
        <v>813805</v>
      </c>
      <c r="M176" s="182">
        <v>138640</v>
      </c>
      <c r="N176" s="182">
        <v>16994616</v>
      </c>
      <c r="O176" s="182"/>
      <c r="P176" s="182">
        <v>21835960</v>
      </c>
      <c r="Q176" s="64"/>
      <c r="R176" s="182">
        <v>1857980</v>
      </c>
      <c r="S176" s="182">
        <v>826477</v>
      </c>
      <c r="T176" s="182">
        <v>1031503</v>
      </c>
      <c r="U176" s="182"/>
      <c r="V176" s="182">
        <v>19977980</v>
      </c>
      <c r="W176" s="182"/>
      <c r="X176" s="182">
        <v>3205172</v>
      </c>
      <c r="Y176" s="182">
        <v>15972976</v>
      </c>
      <c r="Z176" s="182">
        <v>2657812</v>
      </c>
    </row>
    <row r="177" spans="1:26" x14ac:dyDescent="0.3">
      <c r="A177" s="138">
        <v>39203</v>
      </c>
      <c r="B177" s="182">
        <v>-721904</v>
      </c>
      <c r="C177" s="182">
        <v>-4257042</v>
      </c>
      <c r="D177" s="182">
        <v>1428242</v>
      </c>
      <c r="E177" s="182">
        <v>-2150146</v>
      </c>
      <c r="F177" s="182"/>
      <c r="G177" s="182">
        <v>23813951</v>
      </c>
      <c r="H177" s="182">
        <v>3535138</v>
      </c>
      <c r="I177" s="182">
        <v>473028</v>
      </c>
      <c r="J177" s="182">
        <v>3062109</v>
      </c>
      <c r="K177" s="182">
        <v>20278813</v>
      </c>
      <c r="L177" s="182">
        <v>715461</v>
      </c>
      <c r="M177" s="182">
        <v>146241</v>
      </c>
      <c r="N177" s="182">
        <v>19417111</v>
      </c>
      <c r="O177" s="182"/>
      <c r="P177" s="182">
        <v>24535855</v>
      </c>
      <c r="Q177" s="64"/>
      <c r="R177" s="182">
        <v>2106896</v>
      </c>
      <c r="S177" s="182">
        <v>1003338</v>
      </c>
      <c r="T177" s="182">
        <v>1103558</v>
      </c>
      <c r="U177" s="182"/>
      <c r="V177" s="182">
        <v>22428959</v>
      </c>
      <c r="W177" s="182"/>
      <c r="X177" s="182">
        <v>3575244</v>
      </c>
      <c r="Y177" s="182">
        <v>18104787</v>
      </c>
      <c r="Z177" s="182">
        <v>2855823</v>
      </c>
    </row>
    <row r="178" spans="1:26" x14ac:dyDescent="0.3">
      <c r="A178" s="137">
        <v>39234</v>
      </c>
      <c r="B178" s="182">
        <v>-826724</v>
      </c>
      <c r="C178" s="182">
        <v>-4353152.0999999996</v>
      </c>
      <c r="D178" s="182">
        <v>1096932</v>
      </c>
      <c r="E178" s="182">
        <v>-1923656</v>
      </c>
      <c r="F178" s="182"/>
      <c r="G178" s="182">
        <v>22765180</v>
      </c>
      <c r="H178" s="182">
        <v>3526428</v>
      </c>
      <c r="I178" s="182">
        <v>400853</v>
      </c>
      <c r="J178" s="182">
        <v>3125575</v>
      </c>
      <c r="K178" s="182">
        <v>19238752</v>
      </c>
      <c r="L178" s="182">
        <v>568132</v>
      </c>
      <c r="M178" s="182">
        <v>126788</v>
      </c>
      <c r="N178" s="182">
        <v>18543832</v>
      </c>
      <c r="O178" s="182"/>
      <c r="P178" s="182">
        <v>23591904</v>
      </c>
      <c r="Q178" s="64"/>
      <c r="R178" s="182">
        <v>2429497</v>
      </c>
      <c r="S178" s="182">
        <v>1194748</v>
      </c>
      <c r="T178" s="182">
        <v>1234749</v>
      </c>
      <c r="U178" s="182"/>
      <c r="V178" s="182">
        <v>21162407</v>
      </c>
      <c r="W178" s="182"/>
      <c r="X178" s="182">
        <v>3721394</v>
      </c>
      <c r="Y178" s="182">
        <v>17050910</v>
      </c>
      <c r="Z178" s="182">
        <v>2819600</v>
      </c>
    </row>
    <row r="179" spans="1:26" x14ac:dyDescent="0.3">
      <c r="A179" s="136">
        <v>39264</v>
      </c>
      <c r="B179" s="182">
        <v>-694849</v>
      </c>
      <c r="C179" s="182">
        <v>-4658359.5999999996</v>
      </c>
      <c r="D179" s="182">
        <v>1756024</v>
      </c>
      <c r="E179" s="182">
        <v>-2450873</v>
      </c>
      <c r="F179" s="182"/>
      <c r="G179" s="182">
        <v>22634792</v>
      </c>
      <c r="H179" s="182">
        <v>3963511</v>
      </c>
      <c r="I179" s="182">
        <v>445648</v>
      </c>
      <c r="J179" s="182">
        <v>3517862</v>
      </c>
      <c r="K179" s="182">
        <v>18671281</v>
      </c>
      <c r="L179" s="182">
        <v>421670</v>
      </c>
      <c r="M179" s="182">
        <v>129128</v>
      </c>
      <c r="N179" s="182">
        <v>18120484</v>
      </c>
      <c r="O179" s="182"/>
      <c r="P179" s="182">
        <v>23329641</v>
      </c>
      <c r="Q179" s="64"/>
      <c r="R179" s="182">
        <v>2207487</v>
      </c>
      <c r="S179" s="182">
        <v>975928</v>
      </c>
      <c r="T179" s="182">
        <v>1231559</v>
      </c>
      <c r="U179" s="182"/>
      <c r="V179" s="182">
        <v>21122154</v>
      </c>
      <c r="W179" s="182"/>
      <c r="X179" s="182">
        <v>3363227</v>
      </c>
      <c r="Y179" s="182">
        <v>17301358</v>
      </c>
      <c r="Z179" s="182">
        <v>2665055</v>
      </c>
    </row>
    <row r="180" spans="1:26" x14ac:dyDescent="0.3">
      <c r="A180" s="135">
        <v>39295</v>
      </c>
      <c r="B180" s="182">
        <v>-1061547</v>
      </c>
      <c r="C180" s="182">
        <v>-4668049.2</v>
      </c>
      <c r="D180" s="182">
        <v>1322710</v>
      </c>
      <c r="E180" s="182">
        <v>-2384257</v>
      </c>
      <c r="F180" s="182"/>
      <c r="G180" s="182">
        <v>24493338</v>
      </c>
      <c r="H180" s="182">
        <v>3606502</v>
      </c>
      <c r="I180" s="182">
        <v>418949</v>
      </c>
      <c r="J180" s="182">
        <v>3187553</v>
      </c>
      <c r="K180" s="182">
        <v>20886836</v>
      </c>
      <c r="L180" s="182">
        <v>350177</v>
      </c>
      <c r="M180" s="182">
        <v>151996</v>
      </c>
      <c r="N180" s="182">
        <v>20384663</v>
      </c>
      <c r="O180" s="182"/>
      <c r="P180" s="182">
        <v>25554885</v>
      </c>
      <c r="Q180" s="64"/>
      <c r="R180" s="182">
        <v>2283792</v>
      </c>
      <c r="S180" s="182">
        <v>876197</v>
      </c>
      <c r="T180" s="182">
        <v>1407595</v>
      </c>
      <c r="U180" s="182"/>
      <c r="V180" s="182">
        <v>23271093</v>
      </c>
      <c r="W180" s="182"/>
      <c r="X180" s="182">
        <v>3855694</v>
      </c>
      <c r="Y180" s="182">
        <v>18692529</v>
      </c>
      <c r="Z180" s="182">
        <v>3006662</v>
      </c>
    </row>
    <row r="181" spans="1:26" x14ac:dyDescent="0.3">
      <c r="A181" s="134">
        <v>39326</v>
      </c>
      <c r="B181" s="182">
        <v>-638034</v>
      </c>
      <c r="C181" s="182">
        <v>-4532105.5999999996</v>
      </c>
      <c r="D181" s="182">
        <v>1749828</v>
      </c>
      <c r="E181" s="182">
        <v>-2387862</v>
      </c>
      <c r="F181" s="182"/>
      <c r="G181" s="182">
        <v>23141274</v>
      </c>
      <c r="H181" s="182">
        <v>3894072</v>
      </c>
      <c r="I181" s="182">
        <v>494966</v>
      </c>
      <c r="J181" s="182">
        <v>3399105</v>
      </c>
      <c r="K181" s="182">
        <v>19247202</v>
      </c>
      <c r="L181" s="182">
        <v>310724</v>
      </c>
      <c r="M181" s="182">
        <v>164523</v>
      </c>
      <c r="N181" s="182">
        <v>18771955</v>
      </c>
      <c r="O181" s="182"/>
      <c r="P181" s="182">
        <v>23779308</v>
      </c>
      <c r="Q181" s="64"/>
      <c r="R181" s="182">
        <v>2144244</v>
      </c>
      <c r="S181" s="182">
        <v>940853</v>
      </c>
      <c r="T181" s="182">
        <v>1203391</v>
      </c>
      <c r="U181" s="182"/>
      <c r="V181" s="182">
        <v>21635064</v>
      </c>
      <c r="W181" s="182"/>
      <c r="X181" s="182">
        <v>3705970</v>
      </c>
      <c r="Y181" s="182">
        <v>17364612</v>
      </c>
      <c r="Z181" s="182">
        <v>2708726</v>
      </c>
    </row>
    <row r="182" spans="1:26" x14ac:dyDescent="0.3">
      <c r="A182" s="133">
        <v>39356</v>
      </c>
      <c r="B182" s="182">
        <v>-1560862</v>
      </c>
      <c r="C182" s="182">
        <v>-5303086.5</v>
      </c>
      <c r="D182" s="182">
        <v>1388260</v>
      </c>
      <c r="E182" s="182">
        <v>-2949122</v>
      </c>
      <c r="F182" s="182"/>
      <c r="G182" s="182">
        <v>26088928</v>
      </c>
      <c r="H182" s="182">
        <v>3742225</v>
      </c>
      <c r="I182" s="182">
        <v>384425</v>
      </c>
      <c r="J182" s="182">
        <v>3357799</v>
      </c>
      <c r="K182" s="182">
        <v>22346703</v>
      </c>
      <c r="L182" s="182">
        <v>595180</v>
      </c>
      <c r="M182" s="182">
        <v>143139</v>
      </c>
      <c r="N182" s="182">
        <v>21608384</v>
      </c>
      <c r="O182" s="182"/>
      <c r="P182" s="182">
        <v>27649790</v>
      </c>
      <c r="Q182" s="64"/>
      <c r="R182" s="182">
        <v>2353964</v>
      </c>
      <c r="S182" s="182">
        <v>991282</v>
      </c>
      <c r="T182" s="182">
        <v>1362682</v>
      </c>
      <c r="U182" s="182"/>
      <c r="V182" s="182">
        <v>25295826</v>
      </c>
      <c r="W182" s="182"/>
      <c r="X182" s="182">
        <v>4237168</v>
      </c>
      <c r="Y182" s="182">
        <v>20195145</v>
      </c>
      <c r="Z182" s="182">
        <v>3217477</v>
      </c>
    </row>
    <row r="183" spans="1:26" x14ac:dyDescent="0.3">
      <c r="A183" s="132">
        <v>39387</v>
      </c>
      <c r="B183" s="182">
        <v>-820992</v>
      </c>
      <c r="C183" s="182">
        <v>-5701239</v>
      </c>
      <c r="D183" s="182">
        <v>2511424</v>
      </c>
      <c r="E183" s="182">
        <v>-3332416</v>
      </c>
      <c r="F183" s="182"/>
      <c r="G183" s="182">
        <v>24331827</v>
      </c>
      <c r="H183" s="182">
        <v>4880247</v>
      </c>
      <c r="I183" s="182">
        <v>397645</v>
      </c>
      <c r="J183" s="182">
        <v>4482602</v>
      </c>
      <c r="K183" s="182">
        <v>19451580</v>
      </c>
      <c r="L183" s="182">
        <v>711387</v>
      </c>
      <c r="M183" s="182">
        <v>168226</v>
      </c>
      <c r="N183" s="182">
        <v>18571967</v>
      </c>
      <c r="O183" s="182"/>
      <c r="P183" s="182">
        <v>25152819</v>
      </c>
      <c r="Q183" s="64"/>
      <c r="R183" s="182">
        <v>2368824</v>
      </c>
      <c r="S183" s="182">
        <v>845722</v>
      </c>
      <c r="T183" s="182">
        <v>1523102</v>
      </c>
      <c r="U183" s="182"/>
      <c r="V183" s="182">
        <v>22783995</v>
      </c>
      <c r="W183" s="182"/>
      <c r="X183" s="182">
        <v>4112094</v>
      </c>
      <c r="Y183" s="182">
        <v>17899358</v>
      </c>
      <c r="Z183" s="182">
        <v>3141367</v>
      </c>
    </row>
    <row r="184" spans="1:26" x14ac:dyDescent="0.3">
      <c r="A184" s="143">
        <v>39417</v>
      </c>
      <c r="B184" s="182">
        <v>-535795</v>
      </c>
      <c r="C184" s="182">
        <v>-4692285</v>
      </c>
      <c r="D184" s="182">
        <v>1349279</v>
      </c>
      <c r="E184" s="182">
        <v>-1885074</v>
      </c>
      <c r="F184" s="182"/>
      <c r="G184" s="182">
        <v>23260344</v>
      </c>
      <c r="H184" s="182">
        <v>4156490</v>
      </c>
      <c r="I184" s="182">
        <v>466547</v>
      </c>
      <c r="J184" s="182">
        <v>3689943</v>
      </c>
      <c r="K184" s="182">
        <v>19103854</v>
      </c>
      <c r="L184" s="182">
        <v>732832</v>
      </c>
      <c r="M184" s="182">
        <v>175929</v>
      </c>
      <c r="N184" s="182">
        <v>18195093</v>
      </c>
      <c r="O184" s="182"/>
      <c r="P184" s="182">
        <v>23796139</v>
      </c>
      <c r="Q184" s="64"/>
      <c r="R184" s="182">
        <v>2807211</v>
      </c>
      <c r="S184" s="182">
        <v>1248535</v>
      </c>
      <c r="T184" s="182">
        <v>1558676</v>
      </c>
      <c r="U184" s="182"/>
      <c r="V184" s="182">
        <v>20988928</v>
      </c>
      <c r="W184" s="182"/>
      <c r="X184" s="182">
        <v>4135688</v>
      </c>
      <c r="Y184" s="182">
        <v>16661859</v>
      </c>
      <c r="Z184" s="182">
        <v>2998591</v>
      </c>
    </row>
    <row r="185" spans="1:26" x14ac:dyDescent="0.3">
      <c r="A185" s="142">
        <v>39448</v>
      </c>
      <c r="B185" s="182">
        <v>-1763546</v>
      </c>
      <c r="C185" s="182">
        <v>-5930342.2000000002</v>
      </c>
      <c r="D185" s="182">
        <v>1522658</v>
      </c>
      <c r="E185" s="182">
        <v>-3286204</v>
      </c>
      <c r="F185" s="182"/>
      <c r="G185" s="182">
        <v>22232992</v>
      </c>
      <c r="H185" s="182">
        <v>4166796</v>
      </c>
      <c r="I185" s="182">
        <v>603050</v>
      </c>
      <c r="J185" s="182">
        <v>3563746</v>
      </c>
      <c r="K185" s="182">
        <v>18066196</v>
      </c>
      <c r="L185" s="182">
        <v>764553</v>
      </c>
      <c r="M185" s="182">
        <v>173361</v>
      </c>
      <c r="N185" s="182">
        <v>17128282</v>
      </c>
      <c r="O185" s="182"/>
      <c r="P185" s="182">
        <v>23996538</v>
      </c>
      <c r="Q185" s="64"/>
      <c r="R185" s="182">
        <v>2644138</v>
      </c>
      <c r="S185" s="182">
        <v>1248682</v>
      </c>
      <c r="T185" s="182">
        <v>1395456</v>
      </c>
      <c r="U185" s="182"/>
      <c r="V185" s="182">
        <v>21352400</v>
      </c>
      <c r="W185" s="182"/>
      <c r="X185" s="182">
        <v>3959387</v>
      </c>
      <c r="Y185" s="182">
        <v>17122126</v>
      </c>
      <c r="Z185" s="182">
        <v>2915025</v>
      </c>
    </row>
    <row r="186" spans="1:26" x14ac:dyDescent="0.3">
      <c r="A186" s="141">
        <v>39479</v>
      </c>
      <c r="B186" s="182">
        <v>-1122927</v>
      </c>
      <c r="C186" s="182">
        <v>-4934035.8</v>
      </c>
      <c r="D186" s="182">
        <v>1151280</v>
      </c>
      <c r="E186" s="182">
        <v>-2274207</v>
      </c>
      <c r="F186" s="182"/>
      <c r="G186" s="182">
        <v>22855904</v>
      </c>
      <c r="H186" s="182">
        <v>3811109</v>
      </c>
      <c r="I186" s="182">
        <v>438040</v>
      </c>
      <c r="J186" s="182">
        <v>3373068</v>
      </c>
      <c r="K186" s="182">
        <v>19044795</v>
      </c>
      <c r="L186" s="182">
        <v>794345</v>
      </c>
      <c r="M186" s="182">
        <v>137096</v>
      </c>
      <c r="N186" s="182">
        <v>18113354</v>
      </c>
      <c r="O186" s="182"/>
      <c r="P186" s="182">
        <v>23978831</v>
      </c>
      <c r="Q186" s="64"/>
      <c r="R186" s="182">
        <v>2659829</v>
      </c>
      <c r="S186" s="182">
        <v>1228530</v>
      </c>
      <c r="T186" s="182">
        <v>1431299</v>
      </c>
      <c r="U186" s="182"/>
      <c r="V186" s="182">
        <v>21319002</v>
      </c>
      <c r="W186" s="182"/>
      <c r="X186" s="182">
        <v>3899245</v>
      </c>
      <c r="Y186" s="182">
        <v>17499664</v>
      </c>
      <c r="Z186" s="182">
        <v>2579922</v>
      </c>
    </row>
    <row r="187" spans="1:26" x14ac:dyDescent="0.3">
      <c r="A187" s="140">
        <v>39508</v>
      </c>
      <c r="B187" s="182">
        <v>1238642</v>
      </c>
      <c r="C187" s="182">
        <v>-3807309.4</v>
      </c>
      <c r="D187" s="182">
        <v>2686161</v>
      </c>
      <c r="E187" s="182">
        <v>-1447519</v>
      </c>
      <c r="F187" s="182"/>
      <c r="G187" s="182">
        <v>24995231</v>
      </c>
      <c r="H187" s="182">
        <v>5045951</v>
      </c>
      <c r="I187" s="182">
        <v>536008</v>
      </c>
      <c r="J187" s="182">
        <v>4509943</v>
      </c>
      <c r="K187" s="182">
        <v>19949280</v>
      </c>
      <c r="L187" s="182">
        <v>814199</v>
      </c>
      <c r="M187" s="182">
        <v>127773</v>
      </c>
      <c r="N187" s="182">
        <v>19007307</v>
      </c>
      <c r="O187" s="182"/>
      <c r="P187" s="182">
        <v>23756589</v>
      </c>
      <c r="Q187" s="64"/>
      <c r="R187" s="182">
        <v>2359791</v>
      </c>
      <c r="S187" s="182">
        <v>900793</v>
      </c>
      <c r="T187" s="182">
        <v>1458998</v>
      </c>
      <c r="U187" s="182"/>
      <c r="V187" s="182">
        <v>21396798</v>
      </c>
      <c r="W187" s="182"/>
      <c r="X187" s="182">
        <v>3401000</v>
      </c>
      <c r="Y187" s="182">
        <v>17612796</v>
      </c>
      <c r="Z187" s="182">
        <v>2742792</v>
      </c>
    </row>
    <row r="188" spans="1:26" x14ac:dyDescent="0.3">
      <c r="A188" s="139">
        <v>39539</v>
      </c>
      <c r="B188" s="182">
        <v>-1088224</v>
      </c>
      <c r="C188" s="182">
        <v>-5873007.7000000002</v>
      </c>
      <c r="D188" s="182">
        <v>1376813</v>
      </c>
      <c r="E188" s="182">
        <v>-2465037</v>
      </c>
      <c r="F188" s="182"/>
      <c r="G188" s="182">
        <v>27029673</v>
      </c>
      <c r="H188" s="182">
        <v>4784784</v>
      </c>
      <c r="I188" s="182">
        <v>688478</v>
      </c>
      <c r="J188" s="182">
        <v>4096305</v>
      </c>
      <c r="K188" s="182">
        <v>22244889</v>
      </c>
      <c r="L188" s="182">
        <v>742814</v>
      </c>
      <c r="M188" s="182">
        <v>187681</v>
      </c>
      <c r="N188" s="182">
        <v>21314394</v>
      </c>
      <c r="O188" s="182"/>
      <c r="P188" s="182">
        <v>28117897</v>
      </c>
      <c r="Q188" s="64"/>
      <c r="R188" s="182">
        <v>3407971</v>
      </c>
      <c r="S188" s="182">
        <v>1574622</v>
      </c>
      <c r="T188" s="182">
        <v>1833349</v>
      </c>
      <c r="U188" s="182"/>
      <c r="V188" s="182">
        <v>24709926</v>
      </c>
      <c r="W188" s="182"/>
      <c r="X188" s="182">
        <v>4223191</v>
      </c>
      <c r="Y188" s="182">
        <v>20533099</v>
      </c>
      <c r="Z188" s="182">
        <v>3361607</v>
      </c>
    </row>
    <row r="189" spans="1:26" x14ac:dyDescent="0.3">
      <c r="A189" s="138">
        <v>39569</v>
      </c>
      <c r="B189" s="182">
        <v>-12414</v>
      </c>
      <c r="C189" s="182">
        <v>-5014154.2</v>
      </c>
      <c r="D189" s="182">
        <v>2196054</v>
      </c>
      <c r="E189" s="182">
        <v>-2208467</v>
      </c>
      <c r="F189" s="182"/>
      <c r="G189" s="182">
        <v>26001708</v>
      </c>
      <c r="H189" s="182">
        <v>5001740</v>
      </c>
      <c r="I189" s="182">
        <v>558005</v>
      </c>
      <c r="J189" s="182">
        <v>4443735</v>
      </c>
      <c r="K189" s="182">
        <v>20999968</v>
      </c>
      <c r="L189" s="182">
        <v>739765</v>
      </c>
      <c r="M189" s="182">
        <v>141563</v>
      </c>
      <c r="N189" s="182">
        <v>20118639</v>
      </c>
      <c r="O189" s="182"/>
      <c r="P189" s="182">
        <v>26014122</v>
      </c>
      <c r="Q189" s="64"/>
      <c r="R189" s="182">
        <v>2805687</v>
      </c>
      <c r="S189" s="182">
        <v>1323491</v>
      </c>
      <c r="T189" s="182">
        <v>1482196</v>
      </c>
      <c r="U189" s="182"/>
      <c r="V189" s="182">
        <v>23208435</v>
      </c>
      <c r="W189" s="182"/>
      <c r="X189" s="182">
        <v>3876131</v>
      </c>
      <c r="Y189" s="182">
        <v>18927586</v>
      </c>
      <c r="Z189" s="182">
        <v>3210406</v>
      </c>
    </row>
    <row r="190" spans="1:26" x14ac:dyDescent="0.3">
      <c r="A190" s="137">
        <v>39600</v>
      </c>
      <c r="B190" s="182">
        <v>235612</v>
      </c>
      <c r="C190" s="182">
        <v>-5354131.9000000004</v>
      </c>
      <c r="D190" s="182">
        <v>2611354</v>
      </c>
      <c r="E190" s="182">
        <v>-2375742</v>
      </c>
      <c r="F190" s="182"/>
      <c r="G190" s="182">
        <v>26371487</v>
      </c>
      <c r="H190" s="182">
        <v>5589744</v>
      </c>
      <c r="I190" s="182">
        <v>743331</v>
      </c>
      <c r="J190" s="182">
        <v>4846412</v>
      </c>
      <c r="K190" s="182">
        <v>20781743</v>
      </c>
      <c r="L190" s="182">
        <v>714204</v>
      </c>
      <c r="M190" s="182">
        <v>198255</v>
      </c>
      <c r="N190" s="182">
        <v>19869284</v>
      </c>
      <c r="O190" s="182"/>
      <c r="P190" s="182">
        <v>26135875</v>
      </c>
      <c r="Q190" s="64"/>
      <c r="R190" s="182">
        <v>2978390</v>
      </c>
      <c r="S190" s="182">
        <v>1263504</v>
      </c>
      <c r="T190" s="182">
        <v>1714886</v>
      </c>
      <c r="U190" s="182"/>
      <c r="V190" s="182">
        <v>23157485</v>
      </c>
      <c r="W190" s="182"/>
      <c r="X190" s="182">
        <v>3823165</v>
      </c>
      <c r="Y190" s="182">
        <v>18851942</v>
      </c>
      <c r="Z190" s="182">
        <v>3460768</v>
      </c>
    </row>
    <row r="191" spans="1:26" x14ac:dyDescent="0.3">
      <c r="A191" s="136">
        <v>39630</v>
      </c>
      <c r="B191" s="182">
        <v>-1214621</v>
      </c>
      <c r="C191" s="182">
        <v>-7146478.2999999998</v>
      </c>
      <c r="D191" s="182">
        <v>2349077</v>
      </c>
      <c r="E191" s="182">
        <v>-3563698</v>
      </c>
      <c r="F191" s="182"/>
      <c r="G191" s="182">
        <v>27548121</v>
      </c>
      <c r="H191" s="182">
        <v>5931857</v>
      </c>
      <c r="I191" s="182">
        <v>800494</v>
      </c>
      <c r="J191" s="182">
        <v>5131363</v>
      </c>
      <c r="K191" s="182">
        <v>21616264</v>
      </c>
      <c r="L191" s="182">
        <v>540177</v>
      </c>
      <c r="M191" s="182">
        <v>162816</v>
      </c>
      <c r="N191" s="182">
        <v>20913271</v>
      </c>
      <c r="O191" s="182"/>
      <c r="P191" s="182">
        <v>28762742</v>
      </c>
      <c r="Q191" s="64"/>
      <c r="R191" s="182">
        <v>3582780</v>
      </c>
      <c r="S191" s="182">
        <v>1336013</v>
      </c>
      <c r="T191" s="182">
        <v>2246767</v>
      </c>
      <c r="U191" s="182"/>
      <c r="V191" s="182">
        <v>25179962</v>
      </c>
      <c r="W191" s="182"/>
      <c r="X191" s="182">
        <v>4157772</v>
      </c>
      <c r="Y191" s="182">
        <v>20898179</v>
      </c>
      <c r="Z191" s="182">
        <v>3706791</v>
      </c>
    </row>
    <row r="192" spans="1:26" x14ac:dyDescent="0.3">
      <c r="A192" s="135">
        <v>39661</v>
      </c>
      <c r="B192" s="182">
        <v>-2277483</v>
      </c>
      <c r="C192" s="182">
        <v>-7742061.7000000002</v>
      </c>
      <c r="D192" s="182">
        <v>1138114</v>
      </c>
      <c r="E192" s="182">
        <v>-3415597</v>
      </c>
      <c r="F192" s="182"/>
      <c r="G192" s="182">
        <v>25833029</v>
      </c>
      <c r="H192" s="182">
        <v>5464579</v>
      </c>
      <c r="I192" s="182">
        <v>782951</v>
      </c>
      <c r="J192" s="182">
        <v>4681627</v>
      </c>
      <c r="K192" s="182">
        <v>20368450</v>
      </c>
      <c r="L192" s="182">
        <v>585096</v>
      </c>
      <c r="M192" s="182">
        <v>162061</v>
      </c>
      <c r="N192" s="182">
        <v>19621293</v>
      </c>
      <c r="O192" s="182"/>
      <c r="P192" s="182">
        <v>28110512</v>
      </c>
      <c r="Q192" s="64"/>
      <c r="R192" s="182">
        <v>4326465</v>
      </c>
      <c r="S192" s="182">
        <v>1867640</v>
      </c>
      <c r="T192" s="182">
        <v>2458825</v>
      </c>
      <c r="U192" s="182"/>
      <c r="V192" s="182">
        <v>23784047</v>
      </c>
      <c r="W192" s="182"/>
      <c r="X192" s="182">
        <v>4619210</v>
      </c>
      <c r="Y192" s="182">
        <v>20159315</v>
      </c>
      <c r="Z192" s="182">
        <v>3331987</v>
      </c>
    </row>
    <row r="193" spans="1:26" x14ac:dyDescent="0.3">
      <c r="A193" s="134">
        <v>39692</v>
      </c>
      <c r="B193" s="182">
        <v>-2935270</v>
      </c>
      <c r="C193" s="182">
        <v>-6400245.4000000004</v>
      </c>
      <c r="D193" s="182">
        <v>-44821</v>
      </c>
      <c r="E193" s="182">
        <v>-2890449</v>
      </c>
      <c r="F193" s="182"/>
      <c r="G193" s="182">
        <v>25085653</v>
      </c>
      <c r="H193" s="182">
        <v>3464975</v>
      </c>
      <c r="I193" s="182">
        <v>743658</v>
      </c>
      <c r="J193" s="182">
        <v>2721317</v>
      </c>
      <c r="K193" s="182">
        <v>21620678</v>
      </c>
      <c r="L193" s="182">
        <v>396437</v>
      </c>
      <c r="M193" s="182">
        <v>167408</v>
      </c>
      <c r="N193" s="182">
        <v>21056833</v>
      </c>
      <c r="O193" s="182"/>
      <c r="P193" s="182">
        <v>28020923</v>
      </c>
      <c r="Q193" s="64"/>
      <c r="R193" s="182">
        <v>3509796</v>
      </c>
      <c r="S193" s="182">
        <v>1573071</v>
      </c>
      <c r="T193" s="182">
        <v>1936725</v>
      </c>
      <c r="U193" s="182"/>
      <c r="V193" s="182">
        <v>24511127</v>
      </c>
      <c r="W193" s="182"/>
      <c r="X193" s="182">
        <v>4489898</v>
      </c>
      <c r="Y193" s="182">
        <v>20101742</v>
      </c>
      <c r="Z193" s="182">
        <v>3429282</v>
      </c>
    </row>
    <row r="194" spans="1:26" x14ac:dyDescent="0.3">
      <c r="A194" s="133">
        <v>39722</v>
      </c>
      <c r="B194" s="182">
        <v>-3292308</v>
      </c>
      <c r="C194" s="182">
        <v>-6589489.5999999996</v>
      </c>
      <c r="D194" s="182">
        <v>281386</v>
      </c>
      <c r="E194" s="182">
        <v>-3573693</v>
      </c>
      <c r="F194" s="182"/>
      <c r="G194" s="182">
        <v>24429426</v>
      </c>
      <c r="H194" s="182">
        <v>3297182</v>
      </c>
      <c r="I194" s="182">
        <v>618349</v>
      </c>
      <c r="J194" s="182">
        <v>2678832</v>
      </c>
      <c r="K194" s="182">
        <v>21132244</v>
      </c>
      <c r="L194" s="182">
        <v>501736</v>
      </c>
      <c r="M194" s="182">
        <v>205150</v>
      </c>
      <c r="N194" s="182">
        <v>20425359</v>
      </c>
      <c r="O194" s="182"/>
      <c r="P194" s="182">
        <v>27721734</v>
      </c>
      <c r="Q194" s="64"/>
      <c r="R194" s="182">
        <v>3015796</v>
      </c>
      <c r="S194" s="182">
        <v>1246027</v>
      </c>
      <c r="T194" s="182">
        <v>1769769</v>
      </c>
      <c r="U194" s="182"/>
      <c r="V194" s="182">
        <v>24705938</v>
      </c>
      <c r="W194" s="182"/>
      <c r="X194" s="182">
        <v>4305667</v>
      </c>
      <c r="Y194" s="182">
        <v>19696622</v>
      </c>
      <c r="Z194" s="182">
        <v>3719444</v>
      </c>
    </row>
    <row r="195" spans="1:26" x14ac:dyDescent="0.3">
      <c r="A195" s="132">
        <v>39753</v>
      </c>
      <c r="B195" s="182">
        <v>-2959255</v>
      </c>
      <c r="C195" s="182">
        <v>-5276888.0999999996</v>
      </c>
      <c r="D195" s="182">
        <v>-88459</v>
      </c>
      <c r="E195" s="182">
        <v>-2870796</v>
      </c>
      <c r="F195" s="182"/>
      <c r="G195" s="182">
        <v>20275591</v>
      </c>
      <c r="H195" s="182">
        <v>2317633</v>
      </c>
      <c r="I195" s="182">
        <v>409055</v>
      </c>
      <c r="J195" s="182">
        <v>1908577</v>
      </c>
      <c r="K195" s="182">
        <v>17957958</v>
      </c>
      <c r="L195" s="182">
        <v>614197</v>
      </c>
      <c r="M195" s="182">
        <v>133650</v>
      </c>
      <c r="N195" s="182">
        <v>17210112</v>
      </c>
      <c r="O195" s="182"/>
      <c r="P195" s="182">
        <v>23234846</v>
      </c>
      <c r="Q195" s="64"/>
      <c r="R195" s="182">
        <v>2406092</v>
      </c>
      <c r="S195" s="182">
        <v>1306683</v>
      </c>
      <c r="T195" s="182">
        <v>1099409</v>
      </c>
      <c r="U195" s="182"/>
      <c r="V195" s="182">
        <v>20828754</v>
      </c>
      <c r="W195" s="182"/>
      <c r="X195" s="182">
        <v>3761907</v>
      </c>
      <c r="Y195" s="182">
        <v>16246230</v>
      </c>
      <c r="Z195" s="182">
        <v>3226709</v>
      </c>
    </row>
    <row r="196" spans="1:26" x14ac:dyDescent="0.3">
      <c r="A196" s="143">
        <v>39783</v>
      </c>
      <c r="B196" s="182">
        <v>-2068862</v>
      </c>
      <c r="C196" s="182">
        <v>-3827884.4</v>
      </c>
      <c r="D196" s="182">
        <v>-201168</v>
      </c>
      <c r="E196" s="182">
        <v>-1867694</v>
      </c>
      <c r="F196" s="182"/>
      <c r="G196" s="182">
        <v>18683780</v>
      </c>
      <c r="H196" s="182">
        <v>1759022</v>
      </c>
      <c r="I196" s="182">
        <v>372412</v>
      </c>
      <c r="J196" s="182">
        <v>1386610</v>
      </c>
      <c r="K196" s="182">
        <v>16924758</v>
      </c>
      <c r="L196" s="182">
        <v>687116</v>
      </c>
      <c r="M196" s="182">
        <v>134194</v>
      </c>
      <c r="N196" s="182">
        <v>16103447</v>
      </c>
      <c r="O196" s="182"/>
      <c r="P196" s="182">
        <v>20752642</v>
      </c>
      <c r="Q196" s="64"/>
      <c r="R196" s="182">
        <v>1960191</v>
      </c>
      <c r="S196" s="182">
        <v>936091</v>
      </c>
      <c r="T196" s="182">
        <v>1024100</v>
      </c>
      <c r="U196" s="182"/>
      <c r="V196" s="182">
        <v>18792451</v>
      </c>
      <c r="W196" s="182"/>
      <c r="X196" s="182">
        <v>3424140</v>
      </c>
      <c r="Y196" s="182">
        <v>13916127</v>
      </c>
      <c r="Z196" s="182">
        <v>3412374</v>
      </c>
    </row>
    <row r="197" spans="1:26" x14ac:dyDescent="0.3">
      <c r="A197" s="142">
        <v>39814</v>
      </c>
      <c r="B197" s="182">
        <v>-1707142</v>
      </c>
      <c r="C197" s="182">
        <v>-3622956</v>
      </c>
      <c r="D197" s="182">
        <v>674612</v>
      </c>
      <c r="E197" s="182">
        <v>-2381754</v>
      </c>
      <c r="F197" s="182"/>
      <c r="G197" s="182">
        <v>15081962</v>
      </c>
      <c r="H197" s="182">
        <v>1915814</v>
      </c>
      <c r="I197" s="182">
        <v>308170</v>
      </c>
      <c r="J197" s="182">
        <v>1607644</v>
      </c>
      <c r="K197" s="182">
        <v>13166148</v>
      </c>
      <c r="L197" s="182">
        <v>675156</v>
      </c>
      <c r="M197" s="182">
        <v>98320</v>
      </c>
      <c r="N197" s="182">
        <v>12392672</v>
      </c>
      <c r="O197" s="182"/>
      <c r="P197" s="182">
        <v>16789104</v>
      </c>
      <c r="Q197" s="64"/>
      <c r="R197" s="182">
        <v>1241202</v>
      </c>
      <c r="S197" s="182">
        <v>447707</v>
      </c>
      <c r="T197" s="182">
        <v>793495</v>
      </c>
      <c r="U197" s="182"/>
      <c r="V197" s="182">
        <v>15547902</v>
      </c>
      <c r="W197" s="182"/>
      <c r="X197" s="182">
        <v>2209581</v>
      </c>
      <c r="Y197" s="182">
        <v>11965426</v>
      </c>
      <c r="Z197" s="182">
        <v>2614098</v>
      </c>
    </row>
    <row r="198" spans="1:26" x14ac:dyDescent="0.3">
      <c r="A198" s="141">
        <v>39845</v>
      </c>
      <c r="B198" s="182">
        <v>-548518</v>
      </c>
      <c r="C198" s="182">
        <v>-2220462</v>
      </c>
      <c r="D198" s="182">
        <v>340834</v>
      </c>
      <c r="E198" s="182">
        <v>-889352</v>
      </c>
      <c r="F198" s="182"/>
      <c r="G198" s="182">
        <v>16064787</v>
      </c>
      <c r="H198" s="182">
        <v>1671944</v>
      </c>
      <c r="I198" s="182">
        <v>326090</v>
      </c>
      <c r="J198" s="182">
        <v>1345854</v>
      </c>
      <c r="K198" s="182">
        <v>14392843</v>
      </c>
      <c r="L198" s="182">
        <v>722370</v>
      </c>
      <c r="M198" s="182">
        <v>130076</v>
      </c>
      <c r="N198" s="182">
        <v>13540397</v>
      </c>
      <c r="O198" s="182"/>
      <c r="P198" s="182">
        <v>16613305</v>
      </c>
      <c r="Q198" s="64"/>
      <c r="R198" s="182">
        <v>1331110</v>
      </c>
      <c r="S198" s="182">
        <v>569897</v>
      </c>
      <c r="T198" s="182">
        <v>761213</v>
      </c>
      <c r="U198" s="182"/>
      <c r="V198" s="182">
        <v>15282195</v>
      </c>
      <c r="W198" s="182"/>
      <c r="X198" s="182">
        <v>2351072</v>
      </c>
      <c r="Y198" s="182">
        <v>12052847</v>
      </c>
      <c r="Z198" s="182">
        <v>2209386</v>
      </c>
    </row>
    <row r="199" spans="1:26" x14ac:dyDescent="0.3">
      <c r="A199" s="140">
        <v>39873</v>
      </c>
      <c r="B199" s="182">
        <v>-36353</v>
      </c>
      <c r="C199" s="182">
        <v>-1969847</v>
      </c>
      <c r="D199" s="182">
        <v>679534</v>
      </c>
      <c r="E199" s="182">
        <v>-715887</v>
      </c>
      <c r="F199" s="182"/>
      <c r="G199" s="182">
        <v>18518101</v>
      </c>
      <c r="H199" s="182">
        <v>1933494</v>
      </c>
      <c r="I199" s="182">
        <v>353527</v>
      </c>
      <c r="J199" s="182">
        <v>1579967</v>
      </c>
      <c r="K199" s="182">
        <v>16584607</v>
      </c>
      <c r="L199" s="182">
        <v>857032</v>
      </c>
      <c r="M199" s="182">
        <v>92132</v>
      </c>
      <c r="N199" s="182">
        <v>15635443</v>
      </c>
      <c r="O199" s="182"/>
      <c r="P199" s="182">
        <v>18554454</v>
      </c>
      <c r="Q199" s="64"/>
      <c r="R199" s="182">
        <v>1253960</v>
      </c>
      <c r="S199" s="182">
        <v>539524</v>
      </c>
      <c r="T199" s="182">
        <v>714436</v>
      </c>
      <c r="U199" s="182"/>
      <c r="V199" s="182">
        <v>17300494</v>
      </c>
      <c r="W199" s="182"/>
      <c r="X199" s="182">
        <v>2460046</v>
      </c>
      <c r="Y199" s="182">
        <v>13556244</v>
      </c>
      <c r="Z199" s="182">
        <v>2538164</v>
      </c>
    </row>
    <row r="200" spans="1:26" x14ac:dyDescent="0.3">
      <c r="A200" s="139">
        <v>39904</v>
      </c>
      <c r="B200" s="182">
        <v>168543</v>
      </c>
      <c r="C200" s="182">
        <v>-1815570</v>
      </c>
      <c r="D200" s="182">
        <v>607969</v>
      </c>
      <c r="E200" s="182">
        <v>-439426</v>
      </c>
      <c r="F200" s="182"/>
      <c r="G200" s="182">
        <v>17372169</v>
      </c>
      <c r="H200" s="182">
        <v>1984113</v>
      </c>
      <c r="I200" s="182">
        <v>297663</v>
      </c>
      <c r="J200" s="182">
        <v>1686450</v>
      </c>
      <c r="K200" s="182">
        <v>15388056</v>
      </c>
      <c r="L200" s="182">
        <v>746665</v>
      </c>
      <c r="M200" s="182">
        <v>126264</v>
      </c>
      <c r="N200" s="182">
        <v>14515127</v>
      </c>
      <c r="O200" s="182"/>
      <c r="P200" s="182">
        <v>17203626</v>
      </c>
      <c r="Q200" s="64"/>
      <c r="R200" s="182">
        <v>1376144</v>
      </c>
      <c r="S200" s="182">
        <v>640152</v>
      </c>
      <c r="T200" s="182">
        <v>735992</v>
      </c>
      <c r="U200" s="182"/>
      <c r="V200" s="182">
        <v>15827482</v>
      </c>
      <c r="W200" s="182"/>
      <c r="X200" s="182">
        <v>2377902</v>
      </c>
      <c r="Y200" s="182">
        <v>12549206</v>
      </c>
      <c r="Z200" s="182">
        <v>2276519</v>
      </c>
    </row>
    <row r="201" spans="1:26" x14ac:dyDescent="0.3">
      <c r="A201" s="138">
        <v>39934</v>
      </c>
      <c r="B201" s="182">
        <v>449697</v>
      </c>
      <c r="C201" s="182">
        <v>-1970620</v>
      </c>
      <c r="D201" s="182">
        <v>1152045</v>
      </c>
      <c r="E201" s="182">
        <v>-702348</v>
      </c>
      <c r="F201" s="182"/>
      <c r="G201" s="182">
        <v>17238291</v>
      </c>
      <c r="H201" s="182">
        <v>2420317</v>
      </c>
      <c r="I201" s="182">
        <v>369206</v>
      </c>
      <c r="J201" s="182">
        <v>2051111</v>
      </c>
      <c r="K201" s="182">
        <v>14817974</v>
      </c>
      <c r="L201" s="182">
        <v>696141</v>
      </c>
      <c r="M201" s="182">
        <v>98575</v>
      </c>
      <c r="N201" s="182">
        <v>14023258</v>
      </c>
      <c r="O201" s="182"/>
      <c r="P201" s="182">
        <v>16788594</v>
      </c>
      <c r="Q201" s="64"/>
      <c r="R201" s="182">
        <v>1268272</v>
      </c>
      <c r="S201" s="182">
        <v>533376</v>
      </c>
      <c r="T201" s="182">
        <v>734896</v>
      </c>
      <c r="U201" s="182"/>
      <c r="V201" s="182">
        <v>15520322</v>
      </c>
      <c r="W201" s="182"/>
      <c r="X201" s="182">
        <v>2186548</v>
      </c>
      <c r="Y201" s="182">
        <v>12469105</v>
      </c>
      <c r="Z201" s="182">
        <v>2132941</v>
      </c>
    </row>
    <row r="202" spans="1:26" x14ac:dyDescent="0.3">
      <c r="A202" s="137">
        <v>39965</v>
      </c>
      <c r="B202" s="182">
        <v>-168258</v>
      </c>
      <c r="C202" s="182">
        <v>-3015061</v>
      </c>
      <c r="D202" s="182">
        <v>981940</v>
      </c>
      <c r="E202" s="182">
        <v>-1150198</v>
      </c>
      <c r="F202" s="182"/>
      <c r="G202" s="182">
        <v>19401741</v>
      </c>
      <c r="H202" s="182">
        <v>2846803</v>
      </c>
      <c r="I202" s="182">
        <v>460316</v>
      </c>
      <c r="J202" s="182">
        <v>2386487</v>
      </c>
      <c r="K202" s="182">
        <v>16554938</v>
      </c>
      <c r="L202" s="182">
        <v>751119</v>
      </c>
      <c r="M202" s="182">
        <v>112524</v>
      </c>
      <c r="N202" s="182">
        <v>15691295</v>
      </c>
      <c r="O202" s="182"/>
      <c r="P202" s="182">
        <v>19569999</v>
      </c>
      <c r="Q202" s="64"/>
      <c r="R202" s="182">
        <v>1864863</v>
      </c>
      <c r="S202" s="182">
        <v>790504</v>
      </c>
      <c r="T202" s="182">
        <v>1074359</v>
      </c>
      <c r="U202" s="182"/>
      <c r="V202" s="182">
        <v>17705136</v>
      </c>
      <c r="W202" s="182"/>
      <c r="X202" s="182">
        <v>2603201</v>
      </c>
      <c r="Y202" s="182">
        <v>14360114</v>
      </c>
      <c r="Z202" s="182">
        <v>2606684</v>
      </c>
    </row>
    <row r="203" spans="1:26" x14ac:dyDescent="0.3">
      <c r="A203" s="136">
        <v>39995</v>
      </c>
      <c r="B203" s="182">
        <v>-1238598</v>
      </c>
      <c r="C203" s="182">
        <v>-4137401</v>
      </c>
      <c r="D203" s="182">
        <v>858722</v>
      </c>
      <c r="E203" s="182">
        <v>-2097320</v>
      </c>
      <c r="F203" s="182"/>
      <c r="G203" s="182">
        <v>18016248</v>
      </c>
      <c r="H203" s="182">
        <v>2898803</v>
      </c>
      <c r="I203" s="182">
        <v>429309</v>
      </c>
      <c r="J203" s="182">
        <v>2469494</v>
      </c>
      <c r="K203" s="182">
        <v>15117445</v>
      </c>
      <c r="L203" s="182">
        <v>435371</v>
      </c>
      <c r="M203" s="182">
        <v>124057</v>
      </c>
      <c r="N203" s="182">
        <v>14558017</v>
      </c>
      <c r="O203" s="182"/>
      <c r="P203" s="182">
        <v>19254846</v>
      </c>
      <c r="Q203" s="64"/>
      <c r="R203" s="182">
        <v>2040081</v>
      </c>
      <c r="S203" s="182">
        <v>976114</v>
      </c>
      <c r="T203" s="182">
        <v>1063967</v>
      </c>
      <c r="U203" s="182"/>
      <c r="V203" s="182">
        <v>17214765</v>
      </c>
      <c r="W203" s="182"/>
      <c r="X203" s="182">
        <v>2877906</v>
      </c>
      <c r="Y203" s="182">
        <v>13829296</v>
      </c>
      <c r="Z203" s="182">
        <v>2547643</v>
      </c>
    </row>
    <row r="204" spans="1:26" x14ac:dyDescent="0.3">
      <c r="A204" s="135">
        <v>40026</v>
      </c>
      <c r="B204" s="182">
        <v>-668553</v>
      </c>
      <c r="C204" s="182">
        <v>-3376523</v>
      </c>
      <c r="D204" s="182">
        <v>750566</v>
      </c>
      <c r="E204" s="182">
        <v>-1419119</v>
      </c>
      <c r="F204" s="182"/>
      <c r="G204" s="182">
        <v>19565549</v>
      </c>
      <c r="H204" s="182">
        <v>2707970</v>
      </c>
      <c r="I204" s="182">
        <v>413952</v>
      </c>
      <c r="J204" s="182">
        <v>2294018</v>
      </c>
      <c r="K204" s="182">
        <v>16857579</v>
      </c>
      <c r="L204" s="182">
        <v>365096</v>
      </c>
      <c r="M204" s="182">
        <v>123419</v>
      </c>
      <c r="N204" s="182">
        <v>16369064</v>
      </c>
      <c r="O204" s="182"/>
      <c r="P204" s="182">
        <v>20234102</v>
      </c>
      <c r="Q204" s="64"/>
      <c r="R204" s="182">
        <v>1957404</v>
      </c>
      <c r="S204" s="182">
        <v>816510</v>
      </c>
      <c r="T204" s="182">
        <v>1140894</v>
      </c>
      <c r="U204" s="182"/>
      <c r="V204" s="182">
        <v>18276698</v>
      </c>
      <c r="W204" s="182"/>
      <c r="X204" s="182">
        <v>2856948</v>
      </c>
      <c r="Y204" s="182">
        <v>14888447</v>
      </c>
      <c r="Z204" s="182">
        <v>2488706</v>
      </c>
    </row>
    <row r="205" spans="1:26" x14ac:dyDescent="0.3">
      <c r="A205" s="134">
        <v>40057</v>
      </c>
      <c r="B205" s="182">
        <v>-879040</v>
      </c>
      <c r="C205" s="182">
        <v>-3679470</v>
      </c>
      <c r="D205" s="182">
        <v>527436</v>
      </c>
      <c r="E205" s="182">
        <v>-1406476</v>
      </c>
      <c r="F205" s="182"/>
      <c r="G205" s="182">
        <v>20939086</v>
      </c>
      <c r="H205" s="182">
        <v>2800430</v>
      </c>
      <c r="I205" s="182">
        <v>609532</v>
      </c>
      <c r="J205" s="182">
        <v>2190898</v>
      </c>
      <c r="K205" s="182">
        <v>18138656</v>
      </c>
      <c r="L205" s="182">
        <v>419869</v>
      </c>
      <c r="M205" s="182">
        <v>117823</v>
      </c>
      <c r="N205" s="182">
        <v>17600964</v>
      </c>
      <c r="O205" s="182"/>
      <c r="P205" s="182">
        <v>21818126</v>
      </c>
      <c r="Q205" s="64"/>
      <c r="R205" s="182">
        <v>2272994</v>
      </c>
      <c r="S205" s="182">
        <v>976875</v>
      </c>
      <c r="T205" s="182">
        <v>1296119</v>
      </c>
      <c r="U205" s="182"/>
      <c r="V205" s="182">
        <v>19545132</v>
      </c>
      <c r="W205" s="182"/>
      <c r="X205" s="182">
        <v>3119630</v>
      </c>
      <c r="Y205" s="182">
        <v>16091810</v>
      </c>
      <c r="Z205" s="182">
        <v>2606685</v>
      </c>
    </row>
    <row r="206" spans="1:26" x14ac:dyDescent="0.3">
      <c r="A206" s="133">
        <v>40087</v>
      </c>
      <c r="B206" s="182">
        <v>236769</v>
      </c>
      <c r="C206" s="182">
        <v>-2918280</v>
      </c>
      <c r="D206" s="182">
        <v>1319670</v>
      </c>
      <c r="E206" s="182">
        <v>-1082901</v>
      </c>
      <c r="F206" s="182"/>
      <c r="G206" s="182">
        <v>22117619</v>
      </c>
      <c r="H206" s="182">
        <v>3155049</v>
      </c>
      <c r="I206" s="182">
        <v>510875</v>
      </c>
      <c r="J206" s="182">
        <v>2644174</v>
      </c>
      <c r="K206" s="182">
        <v>18962570</v>
      </c>
      <c r="L206" s="182">
        <v>573607</v>
      </c>
      <c r="M206" s="182">
        <v>121073</v>
      </c>
      <c r="N206" s="182">
        <v>18267890</v>
      </c>
      <c r="O206" s="182"/>
      <c r="P206" s="182">
        <v>21880850</v>
      </c>
      <c r="Q206" s="64"/>
      <c r="R206" s="182">
        <v>1835379</v>
      </c>
      <c r="S206" s="182">
        <v>683922</v>
      </c>
      <c r="T206" s="182">
        <v>1151457</v>
      </c>
      <c r="U206" s="182"/>
      <c r="V206" s="182">
        <v>20045471</v>
      </c>
      <c r="W206" s="182"/>
      <c r="X206" s="182">
        <v>3022690</v>
      </c>
      <c r="Y206" s="182">
        <v>16099660</v>
      </c>
      <c r="Z206" s="182">
        <v>2758500</v>
      </c>
    </row>
    <row r="207" spans="1:26" x14ac:dyDescent="0.3">
      <c r="A207" s="132">
        <v>40118</v>
      </c>
      <c r="B207" s="182">
        <v>-129439</v>
      </c>
      <c r="C207" s="182">
        <v>-3304611</v>
      </c>
      <c r="D207" s="182">
        <v>1490338</v>
      </c>
      <c r="E207" s="182">
        <v>-1619777</v>
      </c>
      <c r="F207" s="182"/>
      <c r="G207" s="182">
        <v>22364014</v>
      </c>
      <c r="H207" s="182">
        <v>3175172</v>
      </c>
      <c r="I207" s="182">
        <v>524760</v>
      </c>
      <c r="J207" s="182">
        <v>2650412</v>
      </c>
      <c r="K207" s="182">
        <v>19188842</v>
      </c>
      <c r="L207" s="182">
        <v>700356</v>
      </c>
      <c r="M207" s="182">
        <v>149131</v>
      </c>
      <c r="N207" s="182">
        <v>18339355</v>
      </c>
      <c r="O207" s="182"/>
      <c r="P207" s="182">
        <v>22493453</v>
      </c>
      <c r="Q207" s="64"/>
      <c r="R207" s="182">
        <v>1684834</v>
      </c>
      <c r="S207" s="182">
        <v>752711</v>
      </c>
      <c r="T207" s="182">
        <v>932123</v>
      </c>
      <c r="U207" s="182"/>
      <c r="V207" s="182">
        <v>20808619</v>
      </c>
      <c r="W207" s="182"/>
      <c r="X207" s="182">
        <v>3129405</v>
      </c>
      <c r="Y207" s="182">
        <v>16575171</v>
      </c>
      <c r="Z207" s="182">
        <v>2788877</v>
      </c>
    </row>
    <row r="208" spans="1:26" x14ac:dyDescent="0.3">
      <c r="A208" s="143">
        <v>40148</v>
      </c>
      <c r="B208" s="182">
        <v>-160530</v>
      </c>
      <c r="C208" s="182">
        <v>-3481883</v>
      </c>
      <c r="D208" s="182">
        <v>985130</v>
      </c>
      <c r="E208" s="182">
        <v>-1145660</v>
      </c>
      <c r="F208" s="182"/>
      <c r="G208" s="182">
        <v>23023983</v>
      </c>
      <c r="H208" s="182">
        <v>3321353</v>
      </c>
      <c r="I208" s="182">
        <v>613829</v>
      </c>
      <c r="J208" s="182">
        <v>2707524</v>
      </c>
      <c r="K208" s="182">
        <v>19702630</v>
      </c>
      <c r="L208" s="182">
        <v>783159</v>
      </c>
      <c r="M208" s="182">
        <v>154476</v>
      </c>
      <c r="N208" s="182">
        <v>18764995</v>
      </c>
      <c r="O208" s="182"/>
      <c r="P208" s="182">
        <v>23184513</v>
      </c>
      <c r="Q208" s="64"/>
      <c r="R208" s="182">
        <v>2336223</v>
      </c>
      <c r="S208" s="182">
        <v>1202406</v>
      </c>
      <c r="T208" s="182">
        <v>1133817</v>
      </c>
      <c r="U208" s="182"/>
      <c r="V208" s="182">
        <v>20848290</v>
      </c>
      <c r="W208" s="182"/>
      <c r="X208" s="182">
        <v>3633142</v>
      </c>
      <c r="Y208" s="182">
        <v>16474330</v>
      </c>
      <c r="Z208" s="182">
        <v>3077041</v>
      </c>
    </row>
    <row r="209" spans="1:26" x14ac:dyDescent="0.3">
      <c r="A209" s="142">
        <v>40179</v>
      </c>
      <c r="B209" s="182">
        <v>-444175</v>
      </c>
      <c r="C209" s="182">
        <v>-3551991</v>
      </c>
      <c r="D209" s="182">
        <v>762482</v>
      </c>
      <c r="E209" s="182">
        <v>-1206657</v>
      </c>
      <c r="F209" s="182"/>
      <c r="G209" s="182">
        <v>19189889</v>
      </c>
      <c r="H209" s="182">
        <v>3107816</v>
      </c>
      <c r="I209" s="182">
        <v>474995</v>
      </c>
      <c r="J209" s="182">
        <v>2632821</v>
      </c>
      <c r="K209" s="182">
        <v>16082073</v>
      </c>
      <c r="L209" s="182">
        <v>726587</v>
      </c>
      <c r="M209" s="182">
        <v>121438</v>
      </c>
      <c r="N209" s="182">
        <v>15234048</v>
      </c>
      <c r="O209" s="182"/>
      <c r="P209" s="182">
        <v>19634064</v>
      </c>
      <c r="Q209" s="64"/>
      <c r="R209" s="182">
        <v>2345334</v>
      </c>
      <c r="S209" s="182">
        <v>1088125</v>
      </c>
      <c r="T209" s="182">
        <v>1257209</v>
      </c>
      <c r="U209" s="182"/>
      <c r="V209" s="182">
        <v>17288730</v>
      </c>
      <c r="W209" s="182"/>
      <c r="X209" s="182">
        <v>3033443</v>
      </c>
      <c r="Y209" s="182">
        <v>14260653</v>
      </c>
      <c r="Z209" s="182">
        <v>2339968</v>
      </c>
    </row>
    <row r="210" spans="1:26" x14ac:dyDescent="0.3">
      <c r="A210" s="141">
        <v>40210</v>
      </c>
      <c r="B210" s="182">
        <v>422807</v>
      </c>
      <c r="C210" s="182">
        <v>-2511086</v>
      </c>
      <c r="D210" s="182">
        <v>922230</v>
      </c>
      <c r="E210" s="182">
        <v>-499423</v>
      </c>
      <c r="F210" s="182"/>
      <c r="G210" s="182">
        <v>21302600</v>
      </c>
      <c r="H210" s="182">
        <v>2933893</v>
      </c>
      <c r="I210" s="182">
        <v>507582</v>
      </c>
      <c r="J210" s="182">
        <v>2426311</v>
      </c>
      <c r="K210" s="182">
        <v>18368707</v>
      </c>
      <c r="L210" s="182">
        <v>817054</v>
      </c>
      <c r="M210" s="182">
        <v>154902</v>
      </c>
      <c r="N210" s="182">
        <v>17396751</v>
      </c>
      <c r="O210" s="182"/>
      <c r="P210" s="182">
        <v>20879793</v>
      </c>
      <c r="Q210" s="64"/>
      <c r="R210" s="182">
        <v>2011663</v>
      </c>
      <c r="S210" s="182">
        <v>825717</v>
      </c>
      <c r="T210" s="182">
        <v>1185946</v>
      </c>
      <c r="U210" s="182"/>
      <c r="V210" s="182">
        <v>18868130</v>
      </c>
      <c r="W210" s="182"/>
      <c r="X210" s="182">
        <v>2801730</v>
      </c>
      <c r="Y210" s="182">
        <v>16074413</v>
      </c>
      <c r="Z210" s="182">
        <v>2003649</v>
      </c>
    </row>
    <row r="211" spans="1:26" x14ac:dyDescent="0.3">
      <c r="A211" s="140">
        <v>40238</v>
      </c>
      <c r="B211" s="182">
        <v>393230</v>
      </c>
      <c r="C211" s="182">
        <v>-3055387</v>
      </c>
      <c r="D211" s="182">
        <v>988516</v>
      </c>
      <c r="E211" s="182">
        <v>-595286</v>
      </c>
      <c r="F211" s="182"/>
      <c r="G211" s="182">
        <v>26104127</v>
      </c>
      <c r="H211" s="182">
        <v>3448617</v>
      </c>
      <c r="I211" s="182">
        <v>471948</v>
      </c>
      <c r="J211" s="182">
        <v>2976669</v>
      </c>
      <c r="K211" s="182">
        <v>22655510</v>
      </c>
      <c r="L211" s="182">
        <v>1081871</v>
      </c>
      <c r="M211" s="182">
        <v>175610</v>
      </c>
      <c r="N211" s="182">
        <v>21398029</v>
      </c>
      <c r="O211" s="182"/>
      <c r="P211" s="182">
        <v>25710897</v>
      </c>
      <c r="Q211" s="64"/>
      <c r="R211" s="182">
        <v>2460101</v>
      </c>
      <c r="S211" s="182">
        <v>903024</v>
      </c>
      <c r="T211" s="182">
        <v>1557077</v>
      </c>
      <c r="U211" s="182"/>
      <c r="V211" s="182">
        <v>23250796</v>
      </c>
      <c r="W211" s="182"/>
      <c r="X211" s="182">
        <v>3269602</v>
      </c>
      <c r="Y211" s="182">
        <v>19980758</v>
      </c>
      <c r="Z211" s="182">
        <v>2460537</v>
      </c>
    </row>
    <row r="212" spans="1:26" x14ac:dyDescent="0.3">
      <c r="A212" s="139">
        <v>40269</v>
      </c>
      <c r="B212" s="182">
        <v>80510</v>
      </c>
      <c r="C212" s="182">
        <v>-3322709</v>
      </c>
      <c r="D212" s="182">
        <v>748575</v>
      </c>
      <c r="E212" s="182">
        <v>-668065</v>
      </c>
      <c r="F212" s="182"/>
      <c r="G212" s="182">
        <v>24844517</v>
      </c>
      <c r="H212" s="182">
        <v>3403219</v>
      </c>
      <c r="I212" s="182">
        <v>498036</v>
      </c>
      <c r="J212" s="182">
        <v>2905183</v>
      </c>
      <c r="K212" s="182">
        <v>21441298</v>
      </c>
      <c r="L212" s="182">
        <v>849080</v>
      </c>
      <c r="M212" s="182">
        <v>206390</v>
      </c>
      <c r="N212" s="182">
        <v>20385828</v>
      </c>
      <c r="O212" s="182"/>
      <c r="P212" s="182">
        <v>24764007</v>
      </c>
      <c r="Q212" s="64"/>
      <c r="R212" s="182">
        <v>2654644</v>
      </c>
      <c r="S212" s="182">
        <v>1377371</v>
      </c>
      <c r="T212" s="182">
        <v>1277273</v>
      </c>
      <c r="U212" s="182"/>
      <c r="V212" s="182">
        <v>22109363</v>
      </c>
      <c r="W212" s="182"/>
      <c r="X212" s="182">
        <v>3508946</v>
      </c>
      <c r="Y212" s="182">
        <v>19048988</v>
      </c>
      <c r="Z212" s="182">
        <v>2206073</v>
      </c>
    </row>
    <row r="213" spans="1:26" x14ac:dyDescent="0.3">
      <c r="A213" s="138">
        <v>40299</v>
      </c>
      <c r="B213" s="182">
        <v>172483</v>
      </c>
      <c r="C213" s="182">
        <v>-3647776</v>
      </c>
      <c r="D213" s="182">
        <v>1156970</v>
      </c>
      <c r="E213" s="182">
        <v>-984487</v>
      </c>
      <c r="F213" s="182"/>
      <c r="G213" s="182">
        <v>24796461</v>
      </c>
      <c r="H213" s="182">
        <v>3820259</v>
      </c>
      <c r="I213" s="182">
        <v>475566</v>
      </c>
      <c r="J213" s="182">
        <v>3344693</v>
      </c>
      <c r="K213" s="182">
        <v>20976202</v>
      </c>
      <c r="L213" s="182">
        <v>860952</v>
      </c>
      <c r="M213" s="182">
        <v>216512</v>
      </c>
      <c r="N213" s="182">
        <v>19898738</v>
      </c>
      <c r="O213" s="182"/>
      <c r="P213" s="182">
        <v>24623978</v>
      </c>
      <c r="Q213" s="64"/>
      <c r="R213" s="182">
        <v>2663289</v>
      </c>
      <c r="S213" s="182">
        <v>1234003</v>
      </c>
      <c r="T213" s="182">
        <v>1429286</v>
      </c>
      <c r="U213" s="182"/>
      <c r="V213" s="182">
        <v>21960689</v>
      </c>
      <c r="W213" s="182"/>
      <c r="X213" s="182">
        <v>3480744</v>
      </c>
      <c r="Y213" s="182">
        <v>18799241</v>
      </c>
      <c r="Z213" s="182">
        <v>2343993</v>
      </c>
    </row>
    <row r="214" spans="1:26" x14ac:dyDescent="0.3">
      <c r="A214" s="137">
        <v>40330</v>
      </c>
      <c r="B214" s="182">
        <v>-336413</v>
      </c>
      <c r="C214" s="182">
        <v>-2964605</v>
      </c>
      <c r="D214" s="182">
        <v>303255</v>
      </c>
      <c r="E214" s="182">
        <v>-639668</v>
      </c>
      <c r="F214" s="182"/>
      <c r="G214" s="182">
        <v>25000453</v>
      </c>
      <c r="H214" s="182">
        <v>2628192</v>
      </c>
      <c r="I214" s="182">
        <v>383877</v>
      </c>
      <c r="J214" s="182">
        <v>2244315</v>
      </c>
      <c r="K214" s="182">
        <v>22372261</v>
      </c>
      <c r="L214" s="182">
        <v>693315</v>
      </c>
      <c r="M214" s="182">
        <v>258328</v>
      </c>
      <c r="N214" s="182">
        <v>21420618</v>
      </c>
      <c r="O214" s="182"/>
      <c r="P214" s="182">
        <v>25336866</v>
      </c>
      <c r="Q214" s="64"/>
      <c r="R214" s="182">
        <v>2324937</v>
      </c>
      <c r="S214" s="182">
        <v>908013</v>
      </c>
      <c r="T214" s="182">
        <v>1416924</v>
      </c>
      <c r="U214" s="182"/>
      <c r="V214" s="182">
        <v>23011929</v>
      </c>
      <c r="W214" s="182"/>
      <c r="X214" s="182">
        <v>3065636</v>
      </c>
      <c r="Y214" s="182">
        <v>19830122</v>
      </c>
      <c r="Z214" s="182">
        <v>2441108</v>
      </c>
    </row>
    <row r="215" spans="1:26" x14ac:dyDescent="0.3">
      <c r="A215" s="136">
        <v>40360</v>
      </c>
      <c r="B215" s="182">
        <v>-1030301</v>
      </c>
      <c r="C215" s="182">
        <v>-4435791</v>
      </c>
      <c r="D215" s="182">
        <v>816843</v>
      </c>
      <c r="E215" s="182">
        <v>-1847144</v>
      </c>
      <c r="F215" s="182"/>
      <c r="G215" s="182">
        <v>23334155</v>
      </c>
      <c r="H215" s="182">
        <v>3405490</v>
      </c>
      <c r="I215" s="182">
        <v>461314</v>
      </c>
      <c r="J215" s="182">
        <v>2944176</v>
      </c>
      <c r="K215" s="182">
        <v>19928665</v>
      </c>
      <c r="L215" s="182">
        <v>513666</v>
      </c>
      <c r="M215" s="182">
        <v>182871</v>
      </c>
      <c r="N215" s="182">
        <v>19232128</v>
      </c>
      <c r="O215" s="182"/>
      <c r="P215" s="182">
        <v>24364456</v>
      </c>
      <c r="Q215" s="64"/>
      <c r="R215" s="182">
        <v>2588647</v>
      </c>
      <c r="S215" s="182">
        <v>935682</v>
      </c>
      <c r="T215" s="182">
        <v>1652965</v>
      </c>
      <c r="U215" s="182"/>
      <c r="V215" s="182">
        <v>21775809</v>
      </c>
      <c r="W215" s="182"/>
      <c r="X215" s="182">
        <v>3157339</v>
      </c>
      <c r="Y215" s="182">
        <v>18802254</v>
      </c>
      <c r="Z215" s="182">
        <v>2404863</v>
      </c>
    </row>
    <row r="216" spans="1:26" x14ac:dyDescent="0.3">
      <c r="A216" s="135">
        <v>40391</v>
      </c>
      <c r="B216" s="182">
        <v>-697827</v>
      </c>
      <c r="C216" s="182">
        <v>-4170623</v>
      </c>
      <c r="D216" s="182">
        <v>787153</v>
      </c>
      <c r="E216" s="182">
        <v>-1484980</v>
      </c>
      <c r="F216" s="182"/>
      <c r="G216" s="182">
        <v>26917226</v>
      </c>
      <c r="H216" s="182">
        <v>3472796</v>
      </c>
      <c r="I216" s="182">
        <v>549518</v>
      </c>
      <c r="J216" s="182">
        <v>2923278</v>
      </c>
      <c r="K216" s="182">
        <v>23444430</v>
      </c>
      <c r="L216" s="182">
        <v>405990</v>
      </c>
      <c r="M216" s="182">
        <v>152196</v>
      </c>
      <c r="N216" s="182">
        <v>22886244</v>
      </c>
      <c r="O216" s="182"/>
      <c r="P216" s="182">
        <v>27615053</v>
      </c>
      <c r="Q216" s="64"/>
      <c r="R216" s="182">
        <v>2685643</v>
      </c>
      <c r="S216" s="182">
        <v>1064726</v>
      </c>
      <c r="T216" s="182">
        <v>1620917</v>
      </c>
      <c r="U216" s="182"/>
      <c r="V216" s="182">
        <v>24929410</v>
      </c>
      <c r="W216" s="182"/>
      <c r="X216" s="182">
        <v>3576656</v>
      </c>
      <c r="Y216" s="182">
        <v>21405175</v>
      </c>
      <c r="Z216" s="182">
        <v>2633222</v>
      </c>
    </row>
    <row r="217" spans="1:26" x14ac:dyDescent="0.3">
      <c r="A217" s="134">
        <v>40422</v>
      </c>
      <c r="B217" s="182">
        <v>-523014</v>
      </c>
      <c r="C217" s="182">
        <v>-3841439</v>
      </c>
      <c r="D217" s="182">
        <v>928949</v>
      </c>
      <c r="E217" s="182">
        <v>-1451963</v>
      </c>
      <c r="F217" s="182"/>
      <c r="G217" s="182">
        <v>25338436</v>
      </c>
      <c r="H217" s="182">
        <v>3318425</v>
      </c>
      <c r="I217" s="182">
        <v>499186</v>
      </c>
      <c r="J217" s="182">
        <v>2819239</v>
      </c>
      <c r="K217" s="182">
        <v>22020011</v>
      </c>
      <c r="L217" s="182">
        <v>410308</v>
      </c>
      <c r="M217" s="182">
        <v>208010</v>
      </c>
      <c r="N217" s="182">
        <v>21401693</v>
      </c>
      <c r="O217" s="182"/>
      <c r="P217" s="182">
        <v>25861450</v>
      </c>
      <c r="Q217" s="64"/>
      <c r="R217" s="182">
        <v>2389476</v>
      </c>
      <c r="S217" s="182">
        <v>933781</v>
      </c>
      <c r="T217" s="182">
        <v>1455695</v>
      </c>
      <c r="U217" s="182"/>
      <c r="V217" s="182">
        <v>23471974</v>
      </c>
      <c r="W217" s="182"/>
      <c r="X217" s="182">
        <v>3535774</v>
      </c>
      <c r="Y217" s="182">
        <v>19667308</v>
      </c>
      <c r="Z217" s="182">
        <v>2658368</v>
      </c>
    </row>
    <row r="218" spans="1:26" x14ac:dyDescent="0.3">
      <c r="A218" s="133">
        <v>40452</v>
      </c>
      <c r="B218" s="182">
        <v>-787721</v>
      </c>
      <c r="C218" s="182">
        <v>-4473276</v>
      </c>
      <c r="D218" s="182">
        <v>1201199</v>
      </c>
      <c r="E218" s="182">
        <v>-1988920</v>
      </c>
      <c r="F218" s="182"/>
      <c r="G218" s="182">
        <v>26530071</v>
      </c>
      <c r="H218" s="182">
        <v>3685555</v>
      </c>
      <c r="I218" s="182">
        <v>497414</v>
      </c>
      <c r="J218" s="182">
        <v>3188141</v>
      </c>
      <c r="K218" s="182">
        <v>22844516</v>
      </c>
      <c r="L218" s="182">
        <v>585302</v>
      </c>
      <c r="M218" s="182">
        <v>290581</v>
      </c>
      <c r="N218" s="182">
        <v>21968633</v>
      </c>
      <c r="O218" s="182"/>
      <c r="P218" s="182">
        <v>27317792</v>
      </c>
      <c r="Q218" s="64"/>
      <c r="R218" s="182">
        <v>2484356</v>
      </c>
      <c r="S218" s="182">
        <v>1065150</v>
      </c>
      <c r="T218" s="182">
        <v>1419206</v>
      </c>
      <c r="U218" s="182"/>
      <c r="V218" s="182">
        <v>24833436</v>
      </c>
      <c r="W218" s="182"/>
      <c r="X218" s="182">
        <v>3893693</v>
      </c>
      <c r="Y218" s="182">
        <v>20625006</v>
      </c>
      <c r="Z218" s="182">
        <v>2799092</v>
      </c>
    </row>
    <row r="219" spans="1:26" x14ac:dyDescent="0.3">
      <c r="A219" s="132">
        <v>40483</v>
      </c>
      <c r="B219" s="182">
        <v>-84692</v>
      </c>
      <c r="C219" s="182">
        <v>-4281384</v>
      </c>
      <c r="D219" s="182">
        <v>1865083</v>
      </c>
      <c r="E219" s="182">
        <v>-1949775</v>
      </c>
      <c r="F219" s="182"/>
      <c r="G219" s="182">
        <v>28169737</v>
      </c>
      <c r="H219" s="182">
        <v>4196692</v>
      </c>
      <c r="I219" s="182">
        <v>472966</v>
      </c>
      <c r="J219" s="182">
        <v>3723726</v>
      </c>
      <c r="K219" s="182">
        <v>23973045</v>
      </c>
      <c r="L219" s="182">
        <v>826622</v>
      </c>
      <c r="M219" s="182">
        <v>212846</v>
      </c>
      <c r="N219" s="182">
        <v>22933577</v>
      </c>
      <c r="O219" s="182"/>
      <c r="P219" s="182">
        <v>28254429</v>
      </c>
      <c r="Q219" s="64"/>
      <c r="R219" s="182">
        <v>2331609</v>
      </c>
      <c r="S219" s="182">
        <v>951733</v>
      </c>
      <c r="T219" s="182">
        <v>1379876</v>
      </c>
      <c r="U219" s="182"/>
      <c r="V219" s="182">
        <v>25922820</v>
      </c>
      <c r="W219" s="182"/>
      <c r="X219" s="182">
        <v>3891325</v>
      </c>
      <c r="Y219" s="182">
        <v>21415328</v>
      </c>
      <c r="Z219" s="182">
        <v>2947776</v>
      </c>
    </row>
    <row r="220" spans="1:26" x14ac:dyDescent="0.3">
      <c r="A220" s="143">
        <v>40513</v>
      </c>
      <c r="B220" s="182">
        <v>-173560</v>
      </c>
      <c r="C220" s="182">
        <v>-4445893</v>
      </c>
      <c r="D220" s="182">
        <v>1000872</v>
      </c>
      <c r="E220" s="182">
        <v>-1174432</v>
      </c>
      <c r="F220" s="182"/>
      <c r="G220" s="182">
        <v>26945474</v>
      </c>
      <c r="H220" s="182">
        <v>4272333</v>
      </c>
      <c r="I220" s="182">
        <v>482377</v>
      </c>
      <c r="J220" s="182">
        <v>3789956</v>
      </c>
      <c r="K220" s="182">
        <v>22673141</v>
      </c>
      <c r="L220" s="182">
        <v>839696</v>
      </c>
      <c r="M220" s="182">
        <v>244299</v>
      </c>
      <c r="N220" s="182">
        <v>21589146</v>
      </c>
      <c r="O220" s="182"/>
      <c r="P220" s="182">
        <v>27119034</v>
      </c>
      <c r="Q220" s="64"/>
      <c r="R220" s="182">
        <v>3271461</v>
      </c>
      <c r="S220" s="182">
        <v>1533004</v>
      </c>
      <c r="T220" s="182">
        <v>1738457</v>
      </c>
      <c r="U220" s="182"/>
      <c r="V220" s="182">
        <v>23847573</v>
      </c>
      <c r="W220" s="182"/>
      <c r="X220" s="182">
        <v>4207828</v>
      </c>
      <c r="Y220" s="182">
        <v>19903163</v>
      </c>
      <c r="Z220" s="182">
        <v>3008044</v>
      </c>
    </row>
    <row r="221" spans="1:26" x14ac:dyDescent="0.3">
      <c r="A221" s="142">
        <v>40544</v>
      </c>
      <c r="B221" s="182">
        <v>142454</v>
      </c>
      <c r="C221" s="182">
        <v>-4289270</v>
      </c>
      <c r="D221" s="182">
        <v>1126026</v>
      </c>
      <c r="E221" s="182">
        <v>-983572</v>
      </c>
      <c r="F221" s="182"/>
      <c r="G221" s="182">
        <v>24674597</v>
      </c>
      <c r="H221" s="182">
        <v>4431724</v>
      </c>
      <c r="I221" s="182">
        <v>585349</v>
      </c>
      <c r="J221" s="182">
        <v>3846375</v>
      </c>
      <c r="K221" s="182">
        <v>20242873</v>
      </c>
      <c r="L221" s="182">
        <v>964078</v>
      </c>
      <c r="M221" s="182">
        <v>198887</v>
      </c>
      <c r="N221" s="182">
        <v>19079908</v>
      </c>
      <c r="O221" s="182"/>
      <c r="P221" s="182">
        <v>24532143</v>
      </c>
      <c r="Q221" s="64"/>
      <c r="R221" s="182">
        <v>3305698</v>
      </c>
      <c r="S221" s="182">
        <v>1618721</v>
      </c>
      <c r="T221" s="182">
        <v>1686977</v>
      </c>
      <c r="U221" s="182"/>
      <c r="V221" s="182">
        <v>21226445</v>
      </c>
      <c r="W221" s="182"/>
      <c r="X221" s="182">
        <v>3889841</v>
      </c>
      <c r="Y221" s="182">
        <v>18058505</v>
      </c>
      <c r="Z221" s="182">
        <v>2583796</v>
      </c>
    </row>
    <row r="222" spans="1:26" x14ac:dyDescent="0.3">
      <c r="A222" s="141">
        <v>40575</v>
      </c>
      <c r="B222" s="182">
        <v>310085</v>
      </c>
      <c r="C222" s="182">
        <v>-3310127</v>
      </c>
      <c r="D222" s="182">
        <v>495211</v>
      </c>
      <c r="E222" s="182">
        <v>-185126</v>
      </c>
      <c r="F222" s="182"/>
      <c r="G222" s="182">
        <v>25771475</v>
      </c>
      <c r="H222" s="182">
        <v>3620212</v>
      </c>
      <c r="I222" s="182">
        <v>491133</v>
      </c>
      <c r="J222" s="182">
        <v>3129079</v>
      </c>
      <c r="K222" s="182">
        <v>22151263</v>
      </c>
      <c r="L222" s="182">
        <v>952407</v>
      </c>
      <c r="M222" s="182">
        <v>270286</v>
      </c>
      <c r="N222" s="182">
        <v>20928570</v>
      </c>
      <c r="O222" s="182"/>
      <c r="P222" s="182">
        <v>25461390</v>
      </c>
      <c r="Q222" s="64"/>
      <c r="R222" s="182">
        <v>3125001</v>
      </c>
      <c r="S222" s="182">
        <v>1453068</v>
      </c>
      <c r="T222" s="182">
        <v>1671933</v>
      </c>
      <c r="U222" s="182"/>
      <c r="V222" s="182">
        <v>22336389</v>
      </c>
      <c r="W222" s="182"/>
      <c r="X222" s="182">
        <v>3723453</v>
      </c>
      <c r="Y222" s="182">
        <v>19470729</v>
      </c>
      <c r="Z222" s="182">
        <v>2267209</v>
      </c>
    </row>
    <row r="223" spans="1:26" x14ac:dyDescent="0.3">
      <c r="A223" s="140">
        <v>40603</v>
      </c>
      <c r="B223" s="182">
        <v>1455975</v>
      </c>
      <c r="C223" s="182">
        <v>-3707275</v>
      </c>
      <c r="D223" s="182">
        <v>1893733</v>
      </c>
      <c r="E223" s="182">
        <v>-437758</v>
      </c>
      <c r="F223" s="182"/>
      <c r="G223" s="182">
        <v>31355125</v>
      </c>
      <c r="H223" s="182">
        <v>5163250</v>
      </c>
      <c r="I223" s="182">
        <v>644542</v>
      </c>
      <c r="J223" s="182">
        <v>4518708</v>
      </c>
      <c r="K223" s="182">
        <v>26191875</v>
      </c>
      <c r="L223" s="182">
        <v>1012164</v>
      </c>
      <c r="M223" s="182">
        <v>375453</v>
      </c>
      <c r="N223" s="182">
        <v>24804258</v>
      </c>
      <c r="O223" s="182"/>
      <c r="P223" s="182">
        <v>29899150</v>
      </c>
      <c r="Q223" s="64"/>
      <c r="R223" s="182">
        <v>3269517</v>
      </c>
      <c r="S223" s="182">
        <v>1301396</v>
      </c>
      <c r="T223" s="182">
        <v>1968121</v>
      </c>
      <c r="U223" s="182"/>
      <c r="V223" s="182">
        <v>26629633</v>
      </c>
      <c r="W223" s="182"/>
      <c r="X223" s="182">
        <v>3969788</v>
      </c>
      <c r="Y223" s="182">
        <v>23074314</v>
      </c>
      <c r="Z223" s="182">
        <v>2855048</v>
      </c>
    </row>
    <row r="224" spans="1:26" x14ac:dyDescent="0.3">
      <c r="A224" s="139">
        <v>40634</v>
      </c>
      <c r="B224" s="182">
        <v>607183</v>
      </c>
      <c r="C224" s="182">
        <v>-3975088</v>
      </c>
      <c r="D224" s="182">
        <v>1126787</v>
      </c>
      <c r="E224" s="182">
        <v>-519604</v>
      </c>
      <c r="F224" s="182"/>
      <c r="G224" s="182">
        <v>27808164</v>
      </c>
      <c r="H224" s="182">
        <v>4582271</v>
      </c>
      <c r="I224" s="182">
        <v>566298</v>
      </c>
      <c r="J224" s="182">
        <v>4015973</v>
      </c>
      <c r="K224" s="182">
        <v>23225893</v>
      </c>
      <c r="L224" s="182">
        <v>1038576</v>
      </c>
      <c r="M224" s="182">
        <v>267985</v>
      </c>
      <c r="N224" s="182">
        <v>21919332</v>
      </c>
      <c r="O224" s="182"/>
      <c r="P224" s="182">
        <v>27200981</v>
      </c>
      <c r="Q224" s="64"/>
      <c r="R224" s="182">
        <v>3455484</v>
      </c>
      <c r="S224" s="182">
        <v>1553426</v>
      </c>
      <c r="T224" s="182">
        <v>1902058</v>
      </c>
      <c r="U224" s="182"/>
      <c r="V224" s="182">
        <v>23745497</v>
      </c>
      <c r="W224" s="182"/>
      <c r="X224" s="182">
        <v>3955326</v>
      </c>
      <c r="Y224" s="182">
        <v>20619740</v>
      </c>
      <c r="Z224" s="182">
        <v>2625914</v>
      </c>
    </row>
    <row r="225" spans="1:26" x14ac:dyDescent="0.3">
      <c r="A225" s="138">
        <v>40664</v>
      </c>
      <c r="B225" s="182">
        <v>537916</v>
      </c>
      <c r="C225" s="182">
        <v>-4515317</v>
      </c>
      <c r="D225" s="182">
        <v>1325287</v>
      </c>
      <c r="E225" s="182">
        <v>-787371</v>
      </c>
      <c r="F225" s="182"/>
      <c r="G225" s="182">
        <v>31079659</v>
      </c>
      <c r="H225" s="182">
        <v>5053233</v>
      </c>
      <c r="I225" s="182">
        <v>623474</v>
      </c>
      <c r="J225" s="182">
        <v>4429759</v>
      </c>
      <c r="K225" s="182">
        <v>26026426</v>
      </c>
      <c r="L225" s="182">
        <v>1058901</v>
      </c>
      <c r="M225" s="182">
        <v>373572</v>
      </c>
      <c r="N225" s="182">
        <v>24593953</v>
      </c>
      <c r="O225" s="182"/>
      <c r="P225" s="182">
        <v>30541743</v>
      </c>
      <c r="Q225" s="64"/>
      <c r="R225" s="182">
        <v>3727946</v>
      </c>
      <c r="S225" s="182">
        <v>1862884</v>
      </c>
      <c r="T225" s="182">
        <v>1865062</v>
      </c>
      <c r="U225" s="182"/>
      <c r="V225" s="182">
        <v>26813797</v>
      </c>
      <c r="W225" s="182"/>
      <c r="X225" s="182">
        <v>4444956</v>
      </c>
      <c r="Y225" s="182">
        <v>23236419</v>
      </c>
      <c r="Z225" s="182">
        <v>2860368</v>
      </c>
    </row>
    <row r="226" spans="1:26" x14ac:dyDescent="0.3">
      <c r="A226" s="137">
        <v>40695</v>
      </c>
      <c r="B226" s="182">
        <v>94005</v>
      </c>
      <c r="C226" s="182">
        <v>-4944888</v>
      </c>
      <c r="D226" s="182">
        <v>976549</v>
      </c>
      <c r="E226" s="182">
        <v>-882544</v>
      </c>
      <c r="F226" s="182"/>
      <c r="G226" s="182">
        <v>30394790</v>
      </c>
      <c r="H226" s="182">
        <v>5038893</v>
      </c>
      <c r="I226" s="182">
        <v>635337</v>
      </c>
      <c r="J226" s="182">
        <v>4403556</v>
      </c>
      <c r="K226" s="182">
        <v>25355897</v>
      </c>
      <c r="L226" s="182">
        <v>837993</v>
      </c>
      <c r="M226" s="182">
        <v>317113</v>
      </c>
      <c r="N226" s="182">
        <v>24200791</v>
      </c>
      <c r="O226" s="182"/>
      <c r="P226" s="182">
        <v>30300785</v>
      </c>
      <c r="Q226" s="64"/>
      <c r="R226" s="182">
        <v>4062344</v>
      </c>
      <c r="S226" s="182">
        <v>1784920</v>
      </c>
      <c r="T226" s="182">
        <v>2277424</v>
      </c>
      <c r="U226" s="182"/>
      <c r="V226" s="182">
        <v>26238441</v>
      </c>
      <c r="W226" s="182"/>
      <c r="X226" s="182">
        <v>4288300</v>
      </c>
      <c r="Y226" s="182">
        <v>22822100</v>
      </c>
      <c r="Z226" s="182">
        <v>3190386</v>
      </c>
    </row>
    <row r="227" spans="1:26" x14ac:dyDescent="0.3">
      <c r="A227" s="136">
        <v>40725</v>
      </c>
      <c r="B227" s="182">
        <v>-1182122</v>
      </c>
      <c r="C227" s="182">
        <v>-5684090</v>
      </c>
      <c r="D227" s="182">
        <v>716185</v>
      </c>
      <c r="E227" s="182">
        <v>-1898307</v>
      </c>
      <c r="F227" s="182"/>
      <c r="G227" s="182">
        <v>27848617</v>
      </c>
      <c r="H227" s="182">
        <v>4501968</v>
      </c>
      <c r="I227" s="182">
        <v>527191</v>
      </c>
      <c r="J227" s="182">
        <v>3974777</v>
      </c>
      <c r="K227" s="182">
        <v>23346649</v>
      </c>
      <c r="L227" s="182">
        <v>565746</v>
      </c>
      <c r="M227" s="182">
        <v>321830</v>
      </c>
      <c r="N227" s="182">
        <v>22459073</v>
      </c>
      <c r="O227" s="182"/>
      <c r="P227" s="182">
        <v>29030739</v>
      </c>
      <c r="Q227" s="64"/>
      <c r="R227" s="182">
        <v>3785783</v>
      </c>
      <c r="S227" s="182">
        <v>1588749</v>
      </c>
      <c r="T227" s="182">
        <v>2197034</v>
      </c>
      <c r="U227" s="182"/>
      <c r="V227" s="182">
        <v>25244956</v>
      </c>
      <c r="W227" s="182"/>
      <c r="X227" s="182">
        <v>4125321</v>
      </c>
      <c r="Y227" s="182">
        <v>21925848</v>
      </c>
      <c r="Z227" s="182">
        <v>2979570</v>
      </c>
    </row>
    <row r="228" spans="1:26" x14ac:dyDescent="0.3">
      <c r="A228" s="135">
        <v>40756</v>
      </c>
      <c r="B228" s="182">
        <v>-828587</v>
      </c>
      <c r="C228" s="182">
        <v>-5741116</v>
      </c>
      <c r="D228" s="182">
        <v>1163206</v>
      </c>
      <c r="E228" s="182">
        <v>-1991793</v>
      </c>
      <c r="F228" s="182"/>
      <c r="G228" s="182">
        <v>31463992</v>
      </c>
      <c r="H228" s="182">
        <v>4912529</v>
      </c>
      <c r="I228" s="182">
        <v>509985</v>
      </c>
      <c r="J228" s="182">
        <v>4402544</v>
      </c>
      <c r="K228" s="182">
        <v>26551463</v>
      </c>
      <c r="L228" s="182">
        <v>599198</v>
      </c>
      <c r="M228" s="182">
        <v>402191</v>
      </c>
      <c r="N228" s="182">
        <v>25550074</v>
      </c>
      <c r="O228" s="182"/>
      <c r="P228" s="182">
        <v>32292579</v>
      </c>
      <c r="Q228" s="64"/>
      <c r="R228" s="182">
        <v>3749323</v>
      </c>
      <c r="S228" s="182">
        <v>1652388</v>
      </c>
      <c r="T228" s="182">
        <v>2096935</v>
      </c>
      <c r="U228" s="182"/>
      <c r="V228" s="182">
        <v>28543256</v>
      </c>
      <c r="W228" s="182"/>
      <c r="X228" s="182">
        <v>4733284</v>
      </c>
      <c r="Y228" s="182">
        <v>24325127</v>
      </c>
      <c r="Z228" s="182">
        <v>3234168</v>
      </c>
    </row>
    <row r="229" spans="1:26" x14ac:dyDescent="0.3">
      <c r="A229" s="134">
        <v>40787</v>
      </c>
      <c r="B229" s="182">
        <v>-1870324</v>
      </c>
      <c r="C229" s="182">
        <v>-6235265</v>
      </c>
      <c r="D229" s="182">
        <v>87957</v>
      </c>
      <c r="E229" s="182">
        <v>-1958281</v>
      </c>
      <c r="F229" s="182"/>
      <c r="G229" s="182">
        <v>28774476</v>
      </c>
      <c r="H229" s="182">
        <v>4364941</v>
      </c>
      <c r="I229" s="182">
        <v>635496</v>
      </c>
      <c r="J229" s="182">
        <v>3729445</v>
      </c>
      <c r="K229" s="182">
        <v>24409535</v>
      </c>
      <c r="L229" s="182">
        <v>588092</v>
      </c>
      <c r="M229" s="182">
        <v>471003</v>
      </c>
      <c r="N229" s="182">
        <v>23350440</v>
      </c>
      <c r="O229" s="182"/>
      <c r="P229" s="182">
        <v>30644800</v>
      </c>
      <c r="Q229" s="64"/>
      <c r="R229" s="182">
        <v>4276984</v>
      </c>
      <c r="S229" s="182">
        <v>1891170</v>
      </c>
      <c r="T229" s="182">
        <v>2385814</v>
      </c>
      <c r="U229" s="182"/>
      <c r="V229" s="182">
        <v>26367816</v>
      </c>
      <c r="W229" s="182"/>
      <c r="X229" s="182">
        <v>4992428</v>
      </c>
      <c r="Y229" s="182">
        <v>22771714</v>
      </c>
      <c r="Z229" s="182">
        <v>2880658</v>
      </c>
    </row>
    <row r="230" spans="1:26" x14ac:dyDescent="0.3">
      <c r="A230" s="133">
        <v>40817</v>
      </c>
      <c r="B230" s="182">
        <v>-531048</v>
      </c>
      <c r="C230" s="182">
        <v>-5389776</v>
      </c>
      <c r="D230" s="182">
        <v>1079495</v>
      </c>
      <c r="E230" s="182">
        <v>-1610543</v>
      </c>
      <c r="F230" s="182"/>
      <c r="G230" s="182">
        <v>30023464</v>
      </c>
      <c r="H230" s="182">
        <v>4858728</v>
      </c>
      <c r="I230" s="182">
        <v>547456</v>
      </c>
      <c r="J230" s="182">
        <v>4311272</v>
      </c>
      <c r="K230" s="182">
        <v>25164736</v>
      </c>
      <c r="L230" s="182">
        <v>818505</v>
      </c>
      <c r="M230" s="182">
        <v>255049</v>
      </c>
      <c r="N230" s="182">
        <v>24091182</v>
      </c>
      <c r="O230" s="182"/>
      <c r="P230" s="182">
        <v>30554512</v>
      </c>
      <c r="Q230" s="64"/>
      <c r="R230" s="182">
        <v>3779233</v>
      </c>
      <c r="S230" s="182">
        <v>1890646</v>
      </c>
      <c r="T230" s="182">
        <v>1888587</v>
      </c>
      <c r="U230" s="182"/>
      <c r="V230" s="182">
        <v>26775279</v>
      </c>
      <c r="W230" s="182"/>
      <c r="X230" s="182">
        <v>5029225</v>
      </c>
      <c r="Y230" s="182">
        <v>22635405</v>
      </c>
      <c r="Z230" s="182">
        <v>2889883</v>
      </c>
    </row>
    <row r="231" spans="1:26" x14ac:dyDescent="0.3">
      <c r="A231" s="132">
        <v>40848</v>
      </c>
      <c r="B231" s="182">
        <v>-196963</v>
      </c>
      <c r="C231" s="182">
        <v>-5258301</v>
      </c>
      <c r="D231" s="182">
        <v>2044881</v>
      </c>
      <c r="E231" s="182">
        <v>-2241844</v>
      </c>
      <c r="F231" s="182"/>
      <c r="G231" s="182">
        <v>31051747</v>
      </c>
      <c r="H231" s="182">
        <v>5061338</v>
      </c>
      <c r="I231" s="182">
        <v>664390</v>
      </c>
      <c r="J231" s="182">
        <v>4396948</v>
      </c>
      <c r="K231" s="182">
        <v>25990409</v>
      </c>
      <c r="L231" s="182">
        <v>938596</v>
      </c>
      <c r="M231" s="182">
        <v>339677</v>
      </c>
      <c r="N231" s="182">
        <v>24712136</v>
      </c>
      <c r="O231" s="182"/>
      <c r="P231" s="182">
        <v>31248710</v>
      </c>
      <c r="Q231" s="64"/>
      <c r="R231" s="182">
        <v>3016457</v>
      </c>
      <c r="S231" s="182">
        <v>1189169</v>
      </c>
      <c r="T231" s="182">
        <v>1827288</v>
      </c>
      <c r="U231" s="182"/>
      <c r="V231" s="182">
        <v>28232253</v>
      </c>
      <c r="W231" s="182"/>
      <c r="X231" s="182">
        <v>4414624</v>
      </c>
      <c r="Y231" s="182">
        <v>23621889</v>
      </c>
      <c r="Z231" s="182">
        <v>3212196</v>
      </c>
    </row>
    <row r="232" spans="1:26" x14ac:dyDescent="0.3">
      <c r="A232" s="143">
        <v>40878</v>
      </c>
      <c r="B232" s="182">
        <v>51936</v>
      </c>
      <c r="C232" s="182">
        <v>-4802328</v>
      </c>
      <c r="D232" s="182">
        <v>1703946</v>
      </c>
      <c r="E232" s="182">
        <v>-1652010</v>
      </c>
      <c r="F232" s="182"/>
      <c r="G232" s="182">
        <v>29187280</v>
      </c>
      <c r="H232" s="182">
        <v>4854264</v>
      </c>
      <c r="I232" s="182">
        <v>632109</v>
      </c>
      <c r="J232" s="182">
        <v>4222155</v>
      </c>
      <c r="K232" s="182">
        <v>24333016</v>
      </c>
      <c r="L232" s="182">
        <v>935195</v>
      </c>
      <c r="M232" s="182">
        <v>470413</v>
      </c>
      <c r="N232" s="182">
        <v>22927408</v>
      </c>
      <c r="O232" s="182"/>
      <c r="P232" s="182">
        <v>29135344</v>
      </c>
      <c r="Q232" s="64"/>
      <c r="R232" s="182">
        <v>3150318</v>
      </c>
      <c r="S232" s="182">
        <v>1178030</v>
      </c>
      <c r="T232" s="182">
        <v>1972288</v>
      </c>
      <c r="U232" s="182"/>
      <c r="V232" s="182">
        <v>25985026</v>
      </c>
      <c r="W232" s="182"/>
      <c r="X232" s="182">
        <v>4223689</v>
      </c>
      <c r="Y232" s="182">
        <v>21458459</v>
      </c>
      <c r="Z232" s="182">
        <v>3453196</v>
      </c>
    </row>
    <row r="233" spans="1:26" x14ac:dyDescent="0.3">
      <c r="A233" s="142">
        <v>40909</v>
      </c>
      <c r="B233" s="182">
        <v>-267418</v>
      </c>
      <c r="C233" s="182">
        <v>-4895713</v>
      </c>
      <c r="D233" s="182">
        <v>1437456</v>
      </c>
      <c r="E233" s="182">
        <v>-1704874</v>
      </c>
      <c r="F233" s="182"/>
      <c r="G233" s="182">
        <v>27281577</v>
      </c>
      <c r="H233" s="182">
        <v>4628295</v>
      </c>
      <c r="I233" s="182">
        <v>620180</v>
      </c>
      <c r="J233" s="182">
        <v>4008115</v>
      </c>
      <c r="K233" s="182">
        <v>22653282</v>
      </c>
      <c r="L233" s="182">
        <v>1065840</v>
      </c>
      <c r="M233" s="182">
        <v>377527</v>
      </c>
      <c r="N233" s="182">
        <v>21209915</v>
      </c>
      <c r="O233" s="182"/>
      <c r="P233" s="182">
        <v>27548995</v>
      </c>
      <c r="Q233" s="64"/>
      <c r="R233" s="182">
        <v>3190839</v>
      </c>
      <c r="S233" s="182">
        <v>1352681</v>
      </c>
      <c r="T233" s="182">
        <v>1838158</v>
      </c>
      <c r="U233" s="182"/>
      <c r="V233" s="182">
        <v>24358156</v>
      </c>
      <c r="W233" s="182"/>
      <c r="X233" s="182">
        <v>4095232</v>
      </c>
      <c r="Y233" s="182">
        <v>20499780</v>
      </c>
      <c r="Z233" s="182">
        <v>2953984</v>
      </c>
    </row>
    <row r="234" spans="1:26" x14ac:dyDescent="0.3">
      <c r="A234" s="141">
        <v>40940</v>
      </c>
      <c r="B234" s="182">
        <v>498182</v>
      </c>
      <c r="C234" s="182">
        <v>-4072158</v>
      </c>
      <c r="D234" s="182">
        <v>1163132</v>
      </c>
      <c r="E234" s="182">
        <v>-664950</v>
      </c>
      <c r="F234" s="182"/>
      <c r="G234" s="182">
        <v>30015345</v>
      </c>
      <c r="H234" s="182">
        <v>4570340</v>
      </c>
      <c r="I234" s="182">
        <v>643064</v>
      </c>
      <c r="J234" s="182">
        <v>3927276</v>
      </c>
      <c r="K234" s="182">
        <v>25445005</v>
      </c>
      <c r="L234" s="182">
        <v>1038773</v>
      </c>
      <c r="M234" s="182">
        <v>406648</v>
      </c>
      <c r="N234" s="182">
        <v>23999584</v>
      </c>
      <c r="O234" s="182"/>
      <c r="P234" s="182">
        <v>29517163</v>
      </c>
      <c r="Q234" s="64"/>
      <c r="R234" s="182">
        <v>3407208</v>
      </c>
      <c r="S234" s="182">
        <v>1756298</v>
      </c>
      <c r="T234" s="182">
        <v>1650910</v>
      </c>
      <c r="U234" s="182"/>
      <c r="V234" s="182">
        <v>26109955</v>
      </c>
      <c r="W234" s="182"/>
      <c r="X234" s="182">
        <v>4367575</v>
      </c>
      <c r="Y234" s="182">
        <v>22307117</v>
      </c>
      <c r="Z234" s="182">
        <v>2842471</v>
      </c>
    </row>
    <row r="235" spans="1:26" x14ac:dyDescent="0.3">
      <c r="A235" s="140">
        <v>40969</v>
      </c>
      <c r="B235" s="182">
        <v>1472516</v>
      </c>
      <c r="C235" s="182">
        <v>-3693493</v>
      </c>
      <c r="D235" s="182">
        <v>1625982</v>
      </c>
      <c r="E235" s="182">
        <v>-153466</v>
      </c>
      <c r="F235" s="182"/>
      <c r="G235" s="182">
        <v>32312046</v>
      </c>
      <c r="H235" s="182">
        <v>5166009</v>
      </c>
      <c r="I235" s="182">
        <v>676337</v>
      </c>
      <c r="J235" s="182">
        <v>4489672</v>
      </c>
      <c r="K235" s="182">
        <v>27146037</v>
      </c>
      <c r="L235" s="182">
        <v>1125068</v>
      </c>
      <c r="M235" s="182">
        <v>465986</v>
      </c>
      <c r="N235" s="182">
        <v>25554983</v>
      </c>
      <c r="O235" s="182"/>
      <c r="P235" s="182">
        <v>30839530</v>
      </c>
      <c r="Q235" s="64"/>
      <c r="R235" s="182">
        <v>3540027</v>
      </c>
      <c r="S235" s="182">
        <v>1529885</v>
      </c>
      <c r="T235" s="182">
        <v>2010142</v>
      </c>
      <c r="U235" s="182"/>
      <c r="V235" s="182">
        <v>27299503</v>
      </c>
      <c r="W235" s="182"/>
      <c r="X235" s="182">
        <v>4356340</v>
      </c>
      <c r="Y235" s="182">
        <v>23324788</v>
      </c>
      <c r="Z235" s="182">
        <v>3158401</v>
      </c>
    </row>
    <row r="236" spans="1:26" x14ac:dyDescent="0.3">
      <c r="A236" s="139">
        <v>41000</v>
      </c>
      <c r="B236" s="182">
        <v>418680</v>
      </c>
      <c r="C236" s="182">
        <v>-4116062</v>
      </c>
      <c r="D236" s="182">
        <v>913068</v>
      </c>
      <c r="E236" s="182">
        <v>-494388</v>
      </c>
      <c r="F236" s="182"/>
      <c r="G236" s="182">
        <v>30900421</v>
      </c>
      <c r="H236" s="182">
        <v>4534742</v>
      </c>
      <c r="I236" s="182">
        <v>504844</v>
      </c>
      <c r="J236" s="182">
        <v>4029898</v>
      </c>
      <c r="K236" s="182">
        <v>26365679</v>
      </c>
      <c r="L236" s="182">
        <v>1121702</v>
      </c>
      <c r="M236" s="182">
        <v>281899</v>
      </c>
      <c r="N236" s="182">
        <v>24962078</v>
      </c>
      <c r="O236" s="182"/>
      <c r="P236" s="182">
        <v>30481741</v>
      </c>
      <c r="Q236" s="64"/>
      <c r="R236" s="182">
        <v>3621674</v>
      </c>
      <c r="S236" s="182">
        <v>1949264</v>
      </c>
      <c r="T236" s="182">
        <v>1672410</v>
      </c>
      <c r="U236" s="182"/>
      <c r="V236" s="182">
        <v>26860067</v>
      </c>
      <c r="W236" s="182"/>
      <c r="X236" s="182">
        <v>4651403</v>
      </c>
      <c r="Y236" s="182">
        <v>22797349</v>
      </c>
      <c r="Z236" s="182">
        <v>3032989</v>
      </c>
    </row>
    <row r="237" spans="1:26" x14ac:dyDescent="0.3">
      <c r="A237" s="138">
        <v>41030</v>
      </c>
      <c r="B237" s="182">
        <v>333619</v>
      </c>
      <c r="C237" s="182">
        <v>-4000974</v>
      </c>
      <c r="D237" s="182">
        <v>462170</v>
      </c>
      <c r="E237" s="182">
        <v>-128551</v>
      </c>
      <c r="F237" s="182"/>
      <c r="G237" s="182">
        <v>33135477</v>
      </c>
      <c r="H237" s="182">
        <v>4334593</v>
      </c>
      <c r="I237" s="182">
        <v>537573</v>
      </c>
      <c r="J237" s="182">
        <v>3797020</v>
      </c>
      <c r="K237" s="182">
        <v>28800884</v>
      </c>
      <c r="L237" s="182">
        <v>1201810</v>
      </c>
      <c r="M237" s="182">
        <v>455855</v>
      </c>
      <c r="N237" s="182">
        <v>27143219</v>
      </c>
      <c r="O237" s="182"/>
      <c r="P237" s="182">
        <v>32801858</v>
      </c>
      <c r="Q237" s="64"/>
      <c r="R237" s="182">
        <v>3872423</v>
      </c>
      <c r="S237" s="182">
        <v>1890789</v>
      </c>
      <c r="T237" s="182">
        <v>1981634</v>
      </c>
      <c r="U237" s="182"/>
      <c r="V237" s="182">
        <v>28929435</v>
      </c>
      <c r="W237" s="182"/>
      <c r="X237" s="182">
        <v>4667294</v>
      </c>
      <c r="Y237" s="182">
        <v>24939409</v>
      </c>
      <c r="Z237" s="182">
        <v>3195155</v>
      </c>
    </row>
    <row r="238" spans="1:26" x14ac:dyDescent="0.3">
      <c r="A238" s="137">
        <v>41061</v>
      </c>
      <c r="B238" s="182">
        <v>615080</v>
      </c>
      <c r="C238" s="182">
        <v>-3067642</v>
      </c>
      <c r="D238" s="182">
        <v>648939</v>
      </c>
      <c r="E238" s="182">
        <v>-33859</v>
      </c>
      <c r="F238" s="182"/>
      <c r="G238" s="182">
        <v>30272703</v>
      </c>
      <c r="H238" s="182">
        <v>3682722</v>
      </c>
      <c r="I238" s="182">
        <v>390995</v>
      </c>
      <c r="J238" s="182">
        <v>3291727</v>
      </c>
      <c r="K238" s="182">
        <v>26589981</v>
      </c>
      <c r="L238" s="182">
        <v>898059</v>
      </c>
      <c r="M238" s="182">
        <v>427866</v>
      </c>
      <c r="N238" s="182">
        <v>25264056</v>
      </c>
      <c r="O238" s="182"/>
      <c r="P238" s="182">
        <v>29657623</v>
      </c>
      <c r="Q238" s="64"/>
      <c r="R238" s="182">
        <v>3033783</v>
      </c>
      <c r="S238" s="182">
        <v>1414690</v>
      </c>
      <c r="T238" s="182">
        <v>1619093</v>
      </c>
      <c r="U238" s="182"/>
      <c r="V238" s="182">
        <v>26623840</v>
      </c>
      <c r="W238" s="182"/>
      <c r="X238" s="182">
        <v>3991706</v>
      </c>
      <c r="Y238" s="182">
        <v>22560000</v>
      </c>
      <c r="Z238" s="182">
        <v>3105916</v>
      </c>
    </row>
    <row r="239" spans="1:26" x14ac:dyDescent="0.3">
      <c r="A239" s="136">
        <v>41091</v>
      </c>
      <c r="B239" s="182">
        <v>-409644</v>
      </c>
      <c r="C239" s="182">
        <v>-4197159</v>
      </c>
      <c r="D239" s="182">
        <v>578059</v>
      </c>
      <c r="E239" s="182">
        <v>-987703</v>
      </c>
      <c r="F239" s="182"/>
      <c r="G239" s="182">
        <v>30294406</v>
      </c>
      <c r="H239" s="182">
        <v>3787515</v>
      </c>
      <c r="I239" s="182">
        <v>469128</v>
      </c>
      <c r="J239" s="182">
        <v>3318387</v>
      </c>
      <c r="K239" s="182">
        <v>26506891</v>
      </c>
      <c r="L239" s="182">
        <v>733284</v>
      </c>
      <c r="M239" s="182">
        <v>287704</v>
      </c>
      <c r="N239" s="182">
        <v>25485903</v>
      </c>
      <c r="O239" s="182"/>
      <c r="P239" s="182">
        <v>30704050</v>
      </c>
      <c r="Q239" s="64"/>
      <c r="R239" s="182">
        <v>3209456</v>
      </c>
      <c r="S239" s="182">
        <v>1380466</v>
      </c>
      <c r="T239" s="182">
        <v>1828990</v>
      </c>
      <c r="U239" s="182"/>
      <c r="V239" s="182">
        <v>27494594</v>
      </c>
      <c r="W239" s="182"/>
      <c r="X239" s="182">
        <v>4177291</v>
      </c>
      <c r="Y239" s="182">
        <v>23390967</v>
      </c>
      <c r="Z239" s="182">
        <v>3135792</v>
      </c>
    </row>
    <row r="240" spans="1:26" x14ac:dyDescent="0.3">
      <c r="A240" s="135">
        <v>41122</v>
      </c>
      <c r="B240" s="182">
        <v>-981813</v>
      </c>
      <c r="C240" s="182">
        <v>-5791701</v>
      </c>
      <c r="D240" s="182">
        <v>1218394</v>
      </c>
      <c r="E240" s="182">
        <v>-2200207</v>
      </c>
      <c r="F240" s="182"/>
      <c r="G240" s="182">
        <v>31660136</v>
      </c>
      <c r="H240" s="182">
        <v>4809888</v>
      </c>
      <c r="I240" s="182">
        <v>571859</v>
      </c>
      <c r="J240" s="182">
        <v>4238029</v>
      </c>
      <c r="K240" s="182">
        <v>26850248</v>
      </c>
      <c r="L240" s="182">
        <v>570652</v>
      </c>
      <c r="M240" s="182">
        <v>441836</v>
      </c>
      <c r="N240" s="182">
        <v>25837760</v>
      </c>
      <c r="O240" s="182"/>
      <c r="P240" s="182">
        <v>32641949</v>
      </c>
      <c r="Q240" s="64"/>
      <c r="R240" s="182">
        <v>3591494</v>
      </c>
      <c r="S240" s="182">
        <v>1570047</v>
      </c>
      <c r="T240" s="182">
        <v>2021447</v>
      </c>
      <c r="U240" s="182"/>
      <c r="V240" s="182">
        <v>29050455</v>
      </c>
      <c r="W240" s="182"/>
      <c r="X240" s="182">
        <v>4781706</v>
      </c>
      <c r="Y240" s="182">
        <v>24463475</v>
      </c>
      <c r="Z240" s="182">
        <v>3396768</v>
      </c>
    </row>
    <row r="241" spans="1:26" x14ac:dyDescent="0.3">
      <c r="A241" s="134">
        <v>41153</v>
      </c>
      <c r="B241" s="182">
        <v>210045</v>
      </c>
      <c r="C241" s="182">
        <v>-4363050</v>
      </c>
      <c r="D241" s="182">
        <v>1586359</v>
      </c>
      <c r="E241" s="182">
        <v>-1376314</v>
      </c>
      <c r="F241" s="182"/>
      <c r="G241" s="182">
        <v>29279642</v>
      </c>
      <c r="H241" s="182">
        <v>4573095</v>
      </c>
      <c r="I241" s="182">
        <v>472489</v>
      </c>
      <c r="J241" s="182">
        <v>4100606</v>
      </c>
      <c r="K241" s="182">
        <v>24706547</v>
      </c>
      <c r="L241" s="182">
        <v>568269</v>
      </c>
      <c r="M241" s="182">
        <v>551092</v>
      </c>
      <c r="N241" s="182">
        <v>23587186</v>
      </c>
      <c r="O241" s="182"/>
      <c r="P241" s="182">
        <v>29069597</v>
      </c>
      <c r="Q241" s="64"/>
      <c r="R241" s="182">
        <v>2986736</v>
      </c>
      <c r="S241" s="182">
        <v>1280794</v>
      </c>
      <c r="T241" s="182">
        <v>1705942</v>
      </c>
      <c r="U241" s="182"/>
      <c r="V241" s="182">
        <v>26082861</v>
      </c>
      <c r="W241" s="182"/>
      <c r="X241" s="182">
        <v>4264023</v>
      </c>
      <c r="Y241" s="182">
        <v>21806830</v>
      </c>
      <c r="Z241" s="182">
        <v>2998744</v>
      </c>
    </row>
    <row r="242" spans="1:26" x14ac:dyDescent="0.3">
      <c r="A242" s="133">
        <v>41183</v>
      </c>
      <c r="B242" s="182">
        <v>-1624997</v>
      </c>
      <c r="C242" s="182">
        <v>-6266021</v>
      </c>
      <c r="D242" s="182">
        <v>498960</v>
      </c>
      <c r="E242" s="182">
        <v>-2123957</v>
      </c>
      <c r="F242" s="182"/>
      <c r="G242" s="182">
        <v>33939839</v>
      </c>
      <c r="H242" s="182">
        <v>4641024</v>
      </c>
      <c r="I242" s="182">
        <v>441207</v>
      </c>
      <c r="J242" s="182">
        <v>4199817</v>
      </c>
      <c r="K242" s="182">
        <v>29298815</v>
      </c>
      <c r="L242" s="182">
        <v>759030</v>
      </c>
      <c r="M242" s="182">
        <v>401108</v>
      </c>
      <c r="N242" s="182">
        <v>28138677</v>
      </c>
      <c r="O242" s="182"/>
      <c r="P242" s="182">
        <v>35564836</v>
      </c>
      <c r="Q242" s="64"/>
      <c r="R242" s="182">
        <v>4142064</v>
      </c>
      <c r="S242" s="182">
        <v>1716073</v>
      </c>
      <c r="T242" s="182">
        <v>2425991</v>
      </c>
      <c r="U242" s="182"/>
      <c r="V242" s="182">
        <v>31422772</v>
      </c>
      <c r="W242" s="182"/>
      <c r="X242" s="182">
        <v>5374863</v>
      </c>
      <c r="Y242" s="182">
        <v>26546682</v>
      </c>
      <c r="Z242" s="182">
        <v>3643290</v>
      </c>
    </row>
    <row r="243" spans="1:26" x14ac:dyDescent="0.3">
      <c r="A243" s="132">
        <v>41214</v>
      </c>
      <c r="B243" s="182">
        <v>-1247435</v>
      </c>
      <c r="C243" s="182">
        <v>-5563363</v>
      </c>
      <c r="D243" s="182">
        <v>629639</v>
      </c>
      <c r="E243" s="182">
        <v>-1877074</v>
      </c>
      <c r="F243" s="182"/>
      <c r="G243" s="182">
        <v>31468922</v>
      </c>
      <c r="H243" s="182">
        <v>4315928</v>
      </c>
      <c r="I243" s="182">
        <v>383209</v>
      </c>
      <c r="J243" s="182">
        <v>3932719</v>
      </c>
      <c r="K243" s="182">
        <v>27152994</v>
      </c>
      <c r="L243" s="182">
        <v>875844</v>
      </c>
      <c r="M243" s="182">
        <v>443284</v>
      </c>
      <c r="N243" s="182">
        <v>25833866</v>
      </c>
      <c r="O243" s="182"/>
      <c r="P243" s="182">
        <v>32716357</v>
      </c>
      <c r="Q243" s="64"/>
      <c r="R243" s="182">
        <v>3686289</v>
      </c>
      <c r="S243" s="182">
        <v>1675441</v>
      </c>
      <c r="T243" s="182">
        <v>2010848</v>
      </c>
      <c r="U243" s="182"/>
      <c r="V243" s="182">
        <v>29030068</v>
      </c>
      <c r="W243" s="182"/>
      <c r="X243" s="182">
        <v>5374933</v>
      </c>
      <c r="Y243" s="182">
        <v>23642568</v>
      </c>
      <c r="Z243" s="182">
        <v>3698856</v>
      </c>
    </row>
    <row r="244" spans="1:26" x14ac:dyDescent="0.3">
      <c r="A244" s="143">
        <v>41244</v>
      </c>
      <c r="B244" s="182">
        <v>1001516</v>
      </c>
      <c r="C244" s="182">
        <v>-2909882</v>
      </c>
      <c r="D244" s="182">
        <v>1054885</v>
      </c>
      <c r="E244" s="182">
        <v>-53369</v>
      </c>
      <c r="F244" s="182"/>
      <c r="G244" s="182">
        <v>30209376</v>
      </c>
      <c r="H244" s="182">
        <v>3911398</v>
      </c>
      <c r="I244" s="182">
        <v>392308</v>
      </c>
      <c r="J244" s="182">
        <v>3519090</v>
      </c>
      <c r="K244" s="182">
        <v>26297978</v>
      </c>
      <c r="L244" s="182">
        <v>955909</v>
      </c>
      <c r="M244" s="182">
        <v>365657</v>
      </c>
      <c r="N244" s="182">
        <v>24976412</v>
      </c>
      <c r="O244" s="182"/>
      <c r="P244" s="182">
        <v>29207860</v>
      </c>
      <c r="Q244" s="64"/>
      <c r="R244" s="182">
        <v>2856513</v>
      </c>
      <c r="S244" s="182">
        <v>1152351</v>
      </c>
      <c r="T244" s="182">
        <v>1704162</v>
      </c>
      <c r="U244" s="182"/>
      <c r="V244" s="182">
        <v>26351347</v>
      </c>
      <c r="W244" s="182"/>
      <c r="X244" s="182">
        <v>4170050</v>
      </c>
      <c r="Y244" s="182">
        <v>21632114</v>
      </c>
      <c r="Z244" s="182">
        <v>3405696</v>
      </c>
    </row>
    <row r="245" spans="1:26" x14ac:dyDescent="0.3">
      <c r="A245" s="142">
        <v>41275</v>
      </c>
      <c r="B245" s="182">
        <v>-2854418</v>
      </c>
      <c r="C245" s="182">
        <v>-7403783</v>
      </c>
      <c r="D245" s="182">
        <v>540492</v>
      </c>
      <c r="E245" s="182">
        <v>-3394910</v>
      </c>
      <c r="F245" s="182"/>
      <c r="G245" s="182">
        <v>27298537</v>
      </c>
      <c r="H245" s="182">
        <v>4549365</v>
      </c>
      <c r="I245" s="182">
        <v>528295</v>
      </c>
      <c r="J245" s="182">
        <v>4021070</v>
      </c>
      <c r="K245" s="182">
        <v>22749172</v>
      </c>
      <c r="L245" s="182">
        <v>990173</v>
      </c>
      <c r="M245" s="182">
        <v>288660</v>
      </c>
      <c r="N245" s="182">
        <v>21470339</v>
      </c>
      <c r="O245" s="182"/>
      <c r="P245" s="182">
        <v>30152955</v>
      </c>
      <c r="Q245" s="64"/>
      <c r="R245" s="182">
        <v>4008873</v>
      </c>
      <c r="S245" s="182">
        <v>1592071</v>
      </c>
      <c r="T245" s="182">
        <v>2416802</v>
      </c>
      <c r="U245" s="182"/>
      <c r="V245" s="182">
        <v>26144082</v>
      </c>
      <c r="W245" s="182"/>
      <c r="X245" s="182">
        <v>4752540</v>
      </c>
      <c r="Y245" s="182">
        <v>22159524</v>
      </c>
      <c r="Z245" s="182">
        <v>3240891</v>
      </c>
    </row>
    <row r="246" spans="1:26" x14ac:dyDescent="0.3">
      <c r="A246" s="141">
        <v>41306</v>
      </c>
      <c r="B246" s="182">
        <v>25439</v>
      </c>
      <c r="C246" s="182">
        <v>-4059473</v>
      </c>
      <c r="D246" s="182">
        <v>1075156</v>
      </c>
      <c r="E246" s="182">
        <v>-1049717</v>
      </c>
      <c r="F246" s="182"/>
      <c r="G246" s="182">
        <v>29091473</v>
      </c>
      <c r="H246" s="182">
        <v>4084912</v>
      </c>
      <c r="I246" s="182">
        <v>484978</v>
      </c>
      <c r="J246" s="182">
        <v>3599934</v>
      </c>
      <c r="K246" s="182">
        <v>25006561</v>
      </c>
      <c r="L246" s="182">
        <v>1043716</v>
      </c>
      <c r="M246" s="182">
        <v>318370</v>
      </c>
      <c r="N246" s="182">
        <v>23644475</v>
      </c>
      <c r="O246" s="182"/>
      <c r="P246" s="182">
        <v>29066034</v>
      </c>
      <c r="Q246" s="64"/>
      <c r="R246" s="182">
        <v>3009756</v>
      </c>
      <c r="S246" s="182">
        <v>1229990</v>
      </c>
      <c r="T246" s="182">
        <v>1779766</v>
      </c>
      <c r="U246" s="182"/>
      <c r="V246" s="182">
        <v>26056278</v>
      </c>
      <c r="W246" s="182"/>
      <c r="X246" s="182">
        <v>4176103</v>
      </c>
      <c r="Y246" s="182">
        <v>21971618</v>
      </c>
      <c r="Z246" s="182">
        <v>2918314</v>
      </c>
    </row>
    <row r="247" spans="1:26" x14ac:dyDescent="0.3">
      <c r="A247" s="140">
        <v>41334</v>
      </c>
      <c r="B247" s="182">
        <v>1710251</v>
      </c>
      <c r="C247" s="182">
        <v>-2447498</v>
      </c>
      <c r="D247" s="182">
        <v>596308</v>
      </c>
      <c r="E247" s="182">
        <v>1113943</v>
      </c>
      <c r="F247" s="182"/>
      <c r="G247" s="182">
        <v>31838072</v>
      </c>
      <c r="H247" s="182">
        <v>4157749</v>
      </c>
      <c r="I247" s="182">
        <v>636456</v>
      </c>
      <c r="J247" s="182">
        <v>3521293</v>
      </c>
      <c r="K247" s="182">
        <v>27680323</v>
      </c>
      <c r="L247" s="182">
        <v>1161478</v>
      </c>
      <c r="M247" s="182">
        <v>447011</v>
      </c>
      <c r="N247" s="182">
        <v>26071834</v>
      </c>
      <c r="O247" s="182"/>
      <c r="P247" s="182">
        <v>30127821</v>
      </c>
      <c r="Q247" s="64"/>
      <c r="R247" s="182">
        <v>3561441</v>
      </c>
      <c r="S247" s="182">
        <v>1761789</v>
      </c>
      <c r="T247" s="182">
        <v>1799652</v>
      </c>
      <c r="U247" s="182"/>
      <c r="V247" s="182">
        <v>26566380</v>
      </c>
      <c r="W247" s="182"/>
      <c r="X247" s="182">
        <v>4718700</v>
      </c>
      <c r="Y247" s="182">
        <v>22488626</v>
      </c>
      <c r="Z247" s="182">
        <v>2920495</v>
      </c>
    </row>
    <row r="248" spans="1:26" x14ac:dyDescent="0.3">
      <c r="A248" s="139">
        <v>41365</v>
      </c>
      <c r="B248" s="182">
        <v>-1358403</v>
      </c>
      <c r="C248" s="182">
        <v>-5797548</v>
      </c>
      <c r="D248" s="182">
        <v>301113</v>
      </c>
      <c r="E248" s="182">
        <v>-1659516</v>
      </c>
      <c r="F248" s="182"/>
      <c r="G248" s="182">
        <v>32729138</v>
      </c>
      <c r="H248" s="182">
        <v>4439145</v>
      </c>
      <c r="I248" s="182">
        <v>647539</v>
      </c>
      <c r="J248" s="182">
        <v>3791606</v>
      </c>
      <c r="K248" s="182">
        <v>28289993</v>
      </c>
      <c r="L248" s="182">
        <v>1195719</v>
      </c>
      <c r="M248" s="182">
        <v>427266</v>
      </c>
      <c r="N248" s="182">
        <v>26667008</v>
      </c>
      <c r="O248" s="182"/>
      <c r="P248" s="182">
        <v>34087541</v>
      </c>
      <c r="Q248" s="64"/>
      <c r="R248" s="182">
        <v>4138032</v>
      </c>
      <c r="S248" s="182">
        <v>2000404</v>
      </c>
      <c r="T248" s="182">
        <v>2137628</v>
      </c>
      <c r="U248" s="182"/>
      <c r="V248" s="182">
        <v>29949509</v>
      </c>
      <c r="W248" s="182"/>
      <c r="X248" s="182">
        <v>5465985</v>
      </c>
      <c r="Y248" s="182">
        <v>25095383</v>
      </c>
      <c r="Z248" s="182">
        <v>3526173</v>
      </c>
    </row>
    <row r="249" spans="1:26" x14ac:dyDescent="0.3">
      <c r="A249" s="138">
        <v>41395</v>
      </c>
      <c r="B249" s="182">
        <v>-460292</v>
      </c>
      <c r="C249" s="182">
        <v>-4139334</v>
      </c>
      <c r="D249" s="182">
        <v>304785</v>
      </c>
      <c r="E249" s="182">
        <v>-765077</v>
      </c>
      <c r="F249" s="182"/>
      <c r="G249" s="182">
        <v>32845282</v>
      </c>
      <c r="H249" s="182">
        <v>3679042</v>
      </c>
      <c r="I249" s="182">
        <v>530424</v>
      </c>
      <c r="J249" s="182">
        <v>3148618</v>
      </c>
      <c r="K249" s="182">
        <v>29166240</v>
      </c>
      <c r="L249" s="182">
        <v>1124141</v>
      </c>
      <c r="M249" s="182">
        <v>363074</v>
      </c>
      <c r="N249" s="182">
        <v>27679025</v>
      </c>
      <c r="O249" s="182"/>
      <c r="P249" s="182">
        <v>33305574</v>
      </c>
      <c r="Q249" s="64"/>
      <c r="R249" s="182">
        <v>3374257</v>
      </c>
      <c r="S249" s="182">
        <v>1323147</v>
      </c>
      <c r="T249" s="182">
        <v>2051110</v>
      </c>
      <c r="U249" s="182"/>
      <c r="V249" s="182">
        <v>29931317</v>
      </c>
      <c r="W249" s="182"/>
      <c r="X249" s="182">
        <v>4672096</v>
      </c>
      <c r="Y249" s="182">
        <v>25373377</v>
      </c>
      <c r="Z249" s="182">
        <v>3260101</v>
      </c>
    </row>
    <row r="250" spans="1:26" x14ac:dyDescent="0.3">
      <c r="A250" s="137">
        <v>41426</v>
      </c>
      <c r="B250" s="182">
        <v>920109</v>
      </c>
      <c r="C250" s="182">
        <v>-2806455</v>
      </c>
      <c r="D250" s="182">
        <v>653523</v>
      </c>
      <c r="E250" s="182">
        <v>266586</v>
      </c>
      <c r="F250" s="182"/>
      <c r="G250" s="182">
        <v>31088267</v>
      </c>
      <c r="H250" s="182">
        <v>3726564</v>
      </c>
      <c r="I250" s="182">
        <v>527458</v>
      </c>
      <c r="J250" s="182">
        <v>3199106</v>
      </c>
      <c r="K250" s="182">
        <v>27361703</v>
      </c>
      <c r="L250" s="182">
        <v>890289</v>
      </c>
      <c r="M250" s="182">
        <v>426212</v>
      </c>
      <c r="N250" s="182">
        <v>26045202</v>
      </c>
      <c r="O250" s="182"/>
      <c r="P250" s="182">
        <v>30168158</v>
      </c>
      <c r="Q250" s="64"/>
      <c r="R250" s="182">
        <v>3073041</v>
      </c>
      <c r="S250" s="182">
        <v>1276622</v>
      </c>
      <c r="T250" s="182">
        <v>1796419</v>
      </c>
      <c r="U250" s="182"/>
      <c r="V250" s="182">
        <v>27095117</v>
      </c>
      <c r="W250" s="182"/>
      <c r="X250" s="182">
        <v>4200091</v>
      </c>
      <c r="Y250" s="182">
        <v>22963741</v>
      </c>
      <c r="Z250" s="182">
        <v>3004326</v>
      </c>
    </row>
    <row r="251" spans="1:26" x14ac:dyDescent="0.3">
      <c r="A251" s="136">
        <v>41456</v>
      </c>
      <c r="B251" s="182">
        <v>-1399037</v>
      </c>
      <c r="C251" s="182">
        <v>-5702799</v>
      </c>
      <c r="D251" s="182">
        <v>668596</v>
      </c>
      <c r="E251" s="182">
        <v>-2067633</v>
      </c>
      <c r="F251" s="182"/>
      <c r="G251" s="182">
        <v>32252174</v>
      </c>
      <c r="H251" s="182">
        <v>4303762</v>
      </c>
      <c r="I251" s="182">
        <v>516974</v>
      </c>
      <c r="J251" s="182">
        <v>3786788</v>
      </c>
      <c r="K251" s="182">
        <v>27948412</v>
      </c>
      <c r="L251" s="182">
        <v>717021</v>
      </c>
      <c r="M251" s="182">
        <v>314901</v>
      </c>
      <c r="N251" s="182">
        <v>26916490</v>
      </c>
      <c r="O251" s="182"/>
      <c r="P251" s="182">
        <v>33651211</v>
      </c>
      <c r="Q251" s="64"/>
      <c r="R251" s="182">
        <v>3635166</v>
      </c>
      <c r="S251" s="182">
        <v>1412711</v>
      </c>
      <c r="T251" s="182">
        <v>2222455</v>
      </c>
      <c r="U251" s="182"/>
      <c r="V251" s="182">
        <v>30016045</v>
      </c>
      <c r="W251" s="182"/>
      <c r="X251" s="182">
        <v>4828804</v>
      </c>
      <c r="Y251" s="182">
        <v>25352123</v>
      </c>
      <c r="Z251" s="182">
        <v>3470285</v>
      </c>
    </row>
    <row r="252" spans="1:26" x14ac:dyDescent="0.3">
      <c r="A252" s="135">
        <v>41487</v>
      </c>
      <c r="B252" s="182">
        <v>-224901</v>
      </c>
      <c r="C252" s="182">
        <v>-4399393</v>
      </c>
      <c r="D252" s="182">
        <v>473247</v>
      </c>
      <c r="E252" s="182">
        <v>-698148</v>
      </c>
      <c r="F252" s="182"/>
      <c r="G252" s="182">
        <v>32677304</v>
      </c>
      <c r="H252" s="182">
        <v>4174492</v>
      </c>
      <c r="I252" s="182">
        <v>558770</v>
      </c>
      <c r="J252" s="182">
        <v>3615722</v>
      </c>
      <c r="K252" s="182">
        <v>28502812</v>
      </c>
      <c r="L252" s="182">
        <v>592894</v>
      </c>
      <c r="M252" s="182">
        <v>471908</v>
      </c>
      <c r="N252" s="182">
        <v>27438010</v>
      </c>
      <c r="O252" s="182"/>
      <c r="P252" s="182">
        <v>32902205</v>
      </c>
      <c r="Q252" s="64"/>
      <c r="R252" s="182">
        <v>3701245</v>
      </c>
      <c r="S252" s="182">
        <v>1499568</v>
      </c>
      <c r="T252" s="182">
        <v>2201677</v>
      </c>
      <c r="U252" s="182"/>
      <c r="V252" s="182">
        <v>29200960</v>
      </c>
      <c r="W252" s="182"/>
      <c r="X252" s="182">
        <v>4981580</v>
      </c>
      <c r="Y252" s="182">
        <v>24685083</v>
      </c>
      <c r="Z252" s="182">
        <v>3235542</v>
      </c>
    </row>
    <row r="253" spans="1:26" x14ac:dyDescent="0.3">
      <c r="A253" s="134">
        <v>41518</v>
      </c>
      <c r="B253" s="182">
        <v>651361</v>
      </c>
      <c r="C253" s="182">
        <v>-3363287</v>
      </c>
      <c r="D253" s="182">
        <v>906058</v>
      </c>
      <c r="E253" s="182">
        <v>-254697</v>
      </c>
      <c r="F253" s="182"/>
      <c r="G253" s="182">
        <v>31377763</v>
      </c>
      <c r="H253" s="182">
        <v>4014648</v>
      </c>
      <c r="I253" s="182">
        <v>439034</v>
      </c>
      <c r="J253" s="182">
        <v>3575614</v>
      </c>
      <c r="K253" s="182">
        <v>27363115</v>
      </c>
      <c r="L253" s="182">
        <v>602293</v>
      </c>
      <c r="M253" s="182">
        <v>390714</v>
      </c>
      <c r="N253" s="182">
        <v>26370108</v>
      </c>
      <c r="O253" s="182"/>
      <c r="P253" s="182">
        <v>30726402</v>
      </c>
      <c r="Q253" s="64"/>
      <c r="R253" s="182">
        <v>3108590</v>
      </c>
      <c r="S253" s="182">
        <v>1162992</v>
      </c>
      <c r="T253" s="182">
        <v>1945598</v>
      </c>
      <c r="U253" s="182"/>
      <c r="V253" s="182">
        <v>27617812</v>
      </c>
      <c r="W253" s="182"/>
      <c r="X253" s="182">
        <v>4689924</v>
      </c>
      <c r="Y253" s="182">
        <v>23134013</v>
      </c>
      <c r="Z253" s="182">
        <v>2902466</v>
      </c>
    </row>
    <row r="254" spans="1:26" x14ac:dyDescent="0.3">
      <c r="A254" s="133">
        <v>41548</v>
      </c>
      <c r="B254" s="182">
        <v>-134642</v>
      </c>
      <c r="C254" s="182">
        <v>-4474846</v>
      </c>
      <c r="D254" s="182">
        <v>1068351</v>
      </c>
      <c r="E254" s="182">
        <v>-1202993</v>
      </c>
      <c r="F254" s="182"/>
      <c r="G254" s="182">
        <v>35082425</v>
      </c>
      <c r="H254" s="182">
        <v>4340204</v>
      </c>
      <c r="I254" s="182">
        <v>828066</v>
      </c>
      <c r="J254" s="182">
        <v>3512138</v>
      </c>
      <c r="K254" s="182">
        <v>30742221</v>
      </c>
      <c r="L254" s="182">
        <v>846170</v>
      </c>
      <c r="M254" s="182">
        <v>357491</v>
      </c>
      <c r="N254" s="182">
        <v>29538560</v>
      </c>
      <c r="O254" s="182"/>
      <c r="P254" s="182">
        <v>35217067</v>
      </c>
      <c r="Q254" s="64"/>
      <c r="R254" s="182">
        <v>3271853</v>
      </c>
      <c r="S254" s="182">
        <v>1388723</v>
      </c>
      <c r="T254" s="182">
        <v>1883130</v>
      </c>
      <c r="U254" s="182"/>
      <c r="V254" s="182">
        <v>31945214</v>
      </c>
      <c r="W254" s="182"/>
      <c r="X254" s="182">
        <v>5492615</v>
      </c>
      <c r="Y254" s="182">
        <v>26124642</v>
      </c>
      <c r="Z254" s="182">
        <v>3599810</v>
      </c>
    </row>
    <row r="255" spans="1:26" x14ac:dyDescent="0.3">
      <c r="A255" s="132">
        <v>41579</v>
      </c>
      <c r="B255" s="182">
        <v>309432</v>
      </c>
      <c r="C255" s="182">
        <v>-3328517</v>
      </c>
      <c r="D255" s="182">
        <v>684400</v>
      </c>
      <c r="E255" s="182">
        <v>-374968</v>
      </c>
      <c r="F255" s="182"/>
      <c r="G255" s="182">
        <v>31673409</v>
      </c>
      <c r="H255" s="182">
        <v>3637949</v>
      </c>
      <c r="I255" s="182">
        <v>414622</v>
      </c>
      <c r="J255" s="182">
        <v>3223327</v>
      </c>
      <c r="K255" s="182">
        <v>28035460</v>
      </c>
      <c r="L255" s="182">
        <v>992620</v>
      </c>
      <c r="M255" s="182">
        <v>399698</v>
      </c>
      <c r="N255" s="182">
        <v>26643142</v>
      </c>
      <c r="O255" s="182"/>
      <c r="P255" s="182">
        <v>31363977</v>
      </c>
      <c r="Q255" s="64"/>
      <c r="R255" s="182">
        <v>2953549</v>
      </c>
      <c r="S255" s="182">
        <v>1126717</v>
      </c>
      <c r="T255" s="182">
        <v>1826832</v>
      </c>
      <c r="U255" s="182"/>
      <c r="V255" s="182">
        <v>28410428</v>
      </c>
      <c r="W255" s="182"/>
      <c r="X255" s="182">
        <v>4775810</v>
      </c>
      <c r="Y255" s="182">
        <v>23244747</v>
      </c>
      <c r="Z255" s="182">
        <v>3343420</v>
      </c>
    </row>
    <row r="256" spans="1:26" x14ac:dyDescent="0.3">
      <c r="A256" s="143">
        <v>41609</v>
      </c>
      <c r="B256" s="182">
        <v>1619984</v>
      </c>
      <c r="C256" s="182">
        <v>-2753653</v>
      </c>
      <c r="D256" s="182">
        <v>1341604</v>
      </c>
      <c r="E256" s="182">
        <v>278380</v>
      </c>
      <c r="F256" s="182"/>
      <c r="G256" s="182">
        <v>32061207</v>
      </c>
      <c r="H256" s="182">
        <v>4373637</v>
      </c>
      <c r="I256" s="182">
        <v>657198</v>
      </c>
      <c r="J256" s="182">
        <v>3716439</v>
      </c>
      <c r="K256" s="182">
        <v>27687570</v>
      </c>
      <c r="L256" s="182">
        <v>1145584</v>
      </c>
      <c r="M256" s="182">
        <v>509073</v>
      </c>
      <c r="N256" s="182">
        <v>26032913</v>
      </c>
      <c r="O256" s="182"/>
      <c r="P256" s="182">
        <v>30441223</v>
      </c>
      <c r="Q256" s="64"/>
      <c r="R256" s="182">
        <v>3032033</v>
      </c>
      <c r="S256" s="182">
        <v>1157161</v>
      </c>
      <c r="T256" s="182">
        <v>1874872</v>
      </c>
      <c r="U256" s="182"/>
      <c r="V256" s="182">
        <v>27409190</v>
      </c>
      <c r="W256" s="182"/>
      <c r="X256" s="182">
        <v>4575136</v>
      </c>
      <c r="Y256" s="182">
        <v>22230521</v>
      </c>
      <c r="Z256" s="182">
        <v>3635566</v>
      </c>
    </row>
    <row r="257" spans="1:26" x14ac:dyDescent="0.3">
      <c r="A257" s="142">
        <v>41640</v>
      </c>
      <c r="B257" s="182">
        <v>-3181145</v>
      </c>
      <c r="C257" s="182">
        <v>-7009029</v>
      </c>
      <c r="D257" s="182">
        <v>74180</v>
      </c>
      <c r="E257" s="182">
        <v>-3255325</v>
      </c>
      <c r="F257" s="182"/>
      <c r="G257" s="182">
        <v>27052385</v>
      </c>
      <c r="H257" s="182">
        <v>3827883</v>
      </c>
      <c r="I257" s="182">
        <v>536361</v>
      </c>
      <c r="J257" s="182">
        <v>3291522</v>
      </c>
      <c r="K257" s="182">
        <v>23224502</v>
      </c>
      <c r="L257" s="182">
        <v>1084330</v>
      </c>
      <c r="M257" s="182">
        <v>361641</v>
      </c>
      <c r="N257" s="182">
        <v>21778531</v>
      </c>
      <c r="O257" s="182"/>
      <c r="P257" s="182">
        <v>30233531</v>
      </c>
      <c r="Q257" s="64"/>
      <c r="R257" s="182">
        <v>3753703</v>
      </c>
      <c r="S257" s="182">
        <v>1630272</v>
      </c>
      <c r="T257" s="182">
        <v>2123432</v>
      </c>
      <c r="U257" s="182"/>
      <c r="V257" s="182">
        <v>26479827</v>
      </c>
      <c r="W257" s="182"/>
      <c r="X257" s="182">
        <v>4745484</v>
      </c>
      <c r="Y257" s="182">
        <v>22325364</v>
      </c>
      <c r="Z257" s="182">
        <v>3162683</v>
      </c>
    </row>
    <row r="258" spans="1:26" x14ac:dyDescent="0.3">
      <c r="A258" s="141">
        <v>41671</v>
      </c>
      <c r="B258" s="182">
        <v>918055</v>
      </c>
      <c r="C258" s="182">
        <v>-3006472</v>
      </c>
      <c r="D258" s="182">
        <v>713517</v>
      </c>
      <c r="E258" s="182">
        <v>204537</v>
      </c>
      <c r="F258" s="182"/>
      <c r="G258" s="182">
        <v>30461527</v>
      </c>
      <c r="H258" s="182">
        <v>3924527</v>
      </c>
      <c r="I258" s="182">
        <v>600388</v>
      </c>
      <c r="J258" s="182">
        <v>3324139</v>
      </c>
      <c r="K258" s="182">
        <v>26537000</v>
      </c>
      <c r="L258" s="182">
        <v>1113931</v>
      </c>
      <c r="M258" s="182">
        <v>424812</v>
      </c>
      <c r="N258" s="182">
        <v>24998257</v>
      </c>
      <c r="O258" s="182"/>
      <c r="P258" s="182">
        <v>29543472</v>
      </c>
      <c r="Q258" s="64"/>
      <c r="R258" s="182">
        <v>3211009</v>
      </c>
      <c r="S258" s="182">
        <v>1221403</v>
      </c>
      <c r="T258" s="182">
        <v>1989607</v>
      </c>
      <c r="U258" s="182"/>
      <c r="V258" s="182">
        <v>26332463</v>
      </c>
      <c r="W258" s="182"/>
      <c r="X258" s="182">
        <v>4184401</v>
      </c>
      <c r="Y258" s="182">
        <v>22471659</v>
      </c>
      <c r="Z258" s="182">
        <v>2887412</v>
      </c>
    </row>
    <row r="259" spans="1:26" x14ac:dyDescent="0.3">
      <c r="A259" s="140">
        <v>41699</v>
      </c>
      <c r="B259" s="182">
        <v>957832</v>
      </c>
      <c r="C259" s="182">
        <v>-2790862</v>
      </c>
      <c r="D259" s="182">
        <v>433884</v>
      </c>
      <c r="E259" s="182">
        <v>523948</v>
      </c>
      <c r="F259" s="182"/>
      <c r="G259" s="182">
        <v>33245192</v>
      </c>
      <c r="H259" s="182">
        <v>3748694</v>
      </c>
      <c r="I259" s="182">
        <v>465492</v>
      </c>
      <c r="J259" s="182">
        <v>3283202</v>
      </c>
      <c r="K259" s="182">
        <v>29496499</v>
      </c>
      <c r="L259" s="182">
        <v>1216269</v>
      </c>
      <c r="M259" s="182">
        <v>478208</v>
      </c>
      <c r="N259" s="182">
        <v>27802022</v>
      </c>
      <c r="O259" s="182"/>
      <c r="P259" s="182">
        <v>32287360</v>
      </c>
      <c r="Q259" s="64"/>
      <c r="R259" s="182">
        <v>3314810</v>
      </c>
      <c r="S259" s="182">
        <v>1078848</v>
      </c>
      <c r="T259" s="182">
        <v>2235962</v>
      </c>
      <c r="U259" s="182"/>
      <c r="V259" s="182">
        <v>28972550</v>
      </c>
      <c r="W259" s="182"/>
      <c r="X259" s="182">
        <v>4335074</v>
      </c>
      <c r="Y259" s="182">
        <v>24793002</v>
      </c>
      <c r="Z259" s="182">
        <v>3159285</v>
      </c>
    </row>
    <row r="260" spans="1:26" x14ac:dyDescent="0.3">
      <c r="A260" s="139">
        <v>41730</v>
      </c>
      <c r="B260" s="182">
        <v>498078</v>
      </c>
      <c r="C260" s="182">
        <v>-3288783</v>
      </c>
      <c r="D260" s="182">
        <v>-30693</v>
      </c>
      <c r="E260" s="182">
        <v>528771</v>
      </c>
      <c r="F260" s="182"/>
      <c r="G260" s="182">
        <v>34059950</v>
      </c>
      <c r="H260" s="182">
        <v>3786861</v>
      </c>
      <c r="I260" s="182">
        <v>770403</v>
      </c>
      <c r="J260" s="182">
        <v>3016458</v>
      </c>
      <c r="K260" s="182">
        <v>30273089</v>
      </c>
      <c r="L260" s="182">
        <v>1277974</v>
      </c>
      <c r="M260" s="182">
        <v>437323</v>
      </c>
      <c r="N260" s="182">
        <v>28557793</v>
      </c>
      <c r="O260" s="182"/>
      <c r="P260" s="182">
        <v>33561872</v>
      </c>
      <c r="Q260" s="64"/>
      <c r="R260" s="182">
        <v>3817554</v>
      </c>
      <c r="S260" s="182">
        <v>1641926</v>
      </c>
      <c r="T260" s="182">
        <v>2175628</v>
      </c>
      <c r="U260" s="182"/>
      <c r="V260" s="182">
        <v>29744318</v>
      </c>
      <c r="W260" s="182"/>
      <c r="X260" s="182">
        <v>5082452</v>
      </c>
      <c r="Y260" s="182">
        <v>25275220</v>
      </c>
      <c r="Z260" s="182">
        <v>3204200</v>
      </c>
    </row>
    <row r="261" spans="1:26" x14ac:dyDescent="0.3">
      <c r="A261" s="138">
        <v>41760</v>
      </c>
      <c r="B261" s="182">
        <v>122660</v>
      </c>
      <c r="C261" s="182">
        <v>-3682972</v>
      </c>
      <c r="D261" s="182">
        <v>586131</v>
      </c>
      <c r="E261" s="182">
        <v>-463472</v>
      </c>
      <c r="F261" s="182"/>
      <c r="G261" s="182">
        <v>34373788</v>
      </c>
      <c r="H261" s="182">
        <v>3805631</v>
      </c>
      <c r="I261" s="182">
        <v>456838</v>
      </c>
      <c r="J261" s="182">
        <v>3348793</v>
      </c>
      <c r="K261" s="182">
        <v>30568157</v>
      </c>
      <c r="L261" s="182">
        <v>1158250</v>
      </c>
      <c r="M261" s="182">
        <v>441270</v>
      </c>
      <c r="N261" s="182">
        <v>28968636</v>
      </c>
      <c r="O261" s="182"/>
      <c r="P261" s="182">
        <v>34251128</v>
      </c>
      <c r="Q261" s="64"/>
      <c r="R261" s="182">
        <v>3219500</v>
      </c>
      <c r="S261" s="182">
        <v>1042057</v>
      </c>
      <c r="T261" s="182">
        <v>2177443</v>
      </c>
      <c r="U261" s="182"/>
      <c r="V261" s="182">
        <v>31031629</v>
      </c>
      <c r="W261" s="182"/>
      <c r="X261" s="182">
        <v>4545713</v>
      </c>
      <c r="Y261" s="182">
        <v>26438555</v>
      </c>
      <c r="Z261" s="182">
        <v>3266861</v>
      </c>
    </row>
    <row r="262" spans="1:26" x14ac:dyDescent="0.3">
      <c r="A262" s="137">
        <v>41791</v>
      </c>
      <c r="B262" s="182">
        <v>385761</v>
      </c>
      <c r="C262" s="182">
        <v>-3504601</v>
      </c>
      <c r="D262" s="182">
        <v>528559</v>
      </c>
      <c r="E262" s="182">
        <v>-142798</v>
      </c>
      <c r="F262" s="182"/>
      <c r="G262" s="182">
        <v>33436311</v>
      </c>
      <c r="H262" s="182">
        <v>3890362</v>
      </c>
      <c r="I262" s="182">
        <v>703333</v>
      </c>
      <c r="J262" s="182">
        <v>3187028</v>
      </c>
      <c r="K262" s="182">
        <v>29545949</v>
      </c>
      <c r="L262" s="182">
        <v>993710</v>
      </c>
      <c r="M262" s="182">
        <v>566010</v>
      </c>
      <c r="N262" s="182">
        <v>27986229</v>
      </c>
      <c r="O262" s="182"/>
      <c r="P262" s="182">
        <v>33050550</v>
      </c>
      <c r="Q262" s="64"/>
      <c r="R262" s="182">
        <v>3361802</v>
      </c>
      <c r="S262" s="182">
        <v>1327409</v>
      </c>
      <c r="T262" s="182">
        <v>2034393</v>
      </c>
      <c r="U262" s="182"/>
      <c r="V262" s="182">
        <v>29688747</v>
      </c>
      <c r="W262" s="182"/>
      <c r="X262" s="182">
        <v>4641601</v>
      </c>
      <c r="Y262" s="182">
        <v>25303845</v>
      </c>
      <c r="Z262" s="182">
        <v>3105103</v>
      </c>
    </row>
    <row r="263" spans="1:26" x14ac:dyDescent="0.3">
      <c r="A263" s="136">
        <v>41821</v>
      </c>
      <c r="B263" s="182">
        <v>-1003682</v>
      </c>
      <c r="C263" s="182">
        <v>-4432348</v>
      </c>
      <c r="D263" s="182">
        <v>156362</v>
      </c>
      <c r="E263" s="182">
        <v>-1160044</v>
      </c>
      <c r="F263" s="182"/>
      <c r="G263" s="182">
        <v>33687101</v>
      </c>
      <c r="H263" s="182">
        <v>3428666</v>
      </c>
      <c r="I263" s="182">
        <v>436068</v>
      </c>
      <c r="J263" s="182">
        <v>2992598</v>
      </c>
      <c r="K263" s="182">
        <v>30258435</v>
      </c>
      <c r="L263" s="182">
        <v>853133</v>
      </c>
      <c r="M263" s="182">
        <v>455206</v>
      </c>
      <c r="N263" s="182">
        <v>28950096</v>
      </c>
      <c r="O263" s="182"/>
      <c r="P263" s="182">
        <v>34690783</v>
      </c>
      <c r="Q263" s="64"/>
      <c r="R263" s="182">
        <v>3272304</v>
      </c>
      <c r="S263" s="182">
        <v>1310073</v>
      </c>
      <c r="T263" s="182">
        <v>1962231</v>
      </c>
      <c r="U263" s="182"/>
      <c r="V263" s="182">
        <v>31418479</v>
      </c>
      <c r="W263" s="182"/>
      <c r="X263" s="182">
        <v>4948611</v>
      </c>
      <c r="Y263" s="182">
        <v>26127264</v>
      </c>
      <c r="Z263" s="182">
        <v>3614908</v>
      </c>
    </row>
    <row r="264" spans="1:26" x14ac:dyDescent="0.3">
      <c r="A264" s="135">
        <v>41852</v>
      </c>
      <c r="B264" s="182">
        <v>-1196813</v>
      </c>
      <c r="C264" s="182">
        <v>-4868413</v>
      </c>
      <c r="D264" s="182">
        <v>183237</v>
      </c>
      <c r="E264" s="182">
        <v>-1380050</v>
      </c>
      <c r="F264" s="182"/>
      <c r="G264" s="182">
        <v>33286822</v>
      </c>
      <c r="H264" s="182">
        <v>3671599</v>
      </c>
      <c r="I264" s="182">
        <v>535916</v>
      </c>
      <c r="J264" s="182">
        <v>3135684</v>
      </c>
      <c r="K264" s="182">
        <v>29615222</v>
      </c>
      <c r="L264" s="182">
        <v>626132</v>
      </c>
      <c r="M264" s="182">
        <v>352051</v>
      </c>
      <c r="N264" s="182">
        <v>28637039</v>
      </c>
      <c r="O264" s="182"/>
      <c r="P264" s="182">
        <v>34483635</v>
      </c>
      <c r="Q264" s="64"/>
      <c r="R264" s="182">
        <v>3488363</v>
      </c>
      <c r="S264" s="182">
        <v>1321835</v>
      </c>
      <c r="T264" s="182">
        <v>2166528</v>
      </c>
      <c r="U264" s="182"/>
      <c r="V264" s="182">
        <v>30995272</v>
      </c>
      <c r="W264" s="182"/>
      <c r="X264" s="182">
        <v>5009190</v>
      </c>
      <c r="Y264" s="182">
        <v>26247732</v>
      </c>
      <c r="Z264" s="182">
        <v>3226714</v>
      </c>
    </row>
    <row r="265" spans="1:26" x14ac:dyDescent="0.3">
      <c r="A265" s="134">
        <v>41883</v>
      </c>
      <c r="B265" s="182">
        <v>479866</v>
      </c>
      <c r="C265" s="182">
        <v>-3137951</v>
      </c>
      <c r="D265" s="182">
        <v>18261</v>
      </c>
      <c r="E265" s="182">
        <v>461606</v>
      </c>
      <c r="F265" s="182"/>
      <c r="G265" s="182">
        <v>34147311</v>
      </c>
      <c r="H265" s="182">
        <v>3617818</v>
      </c>
      <c r="I265" s="182">
        <v>637107</v>
      </c>
      <c r="J265" s="182">
        <v>2980711</v>
      </c>
      <c r="K265" s="182">
        <v>30529493</v>
      </c>
      <c r="L265" s="182">
        <v>747748</v>
      </c>
      <c r="M265" s="182">
        <v>455512</v>
      </c>
      <c r="N265" s="182">
        <v>29326232</v>
      </c>
      <c r="O265" s="182"/>
      <c r="P265" s="182">
        <v>33667444</v>
      </c>
      <c r="Q265" s="64"/>
      <c r="R265" s="182">
        <v>3599557</v>
      </c>
      <c r="S265" s="182">
        <v>1124568</v>
      </c>
      <c r="T265" s="182">
        <v>2474990</v>
      </c>
      <c r="U265" s="182"/>
      <c r="V265" s="182">
        <v>30067887</v>
      </c>
      <c r="W265" s="182"/>
      <c r="X265" s="182">
        <v>4941380</v>
      </c>
      <c r="Y265" s="182">
        <v>25505564</v>
      </c>
      <c r="Z265" s="182">
        <v>3220500</v>
      </c>
    </row>
    <row r="266" spans="1:26" x14ac:dyDescent="0.3">
      <c r="A266" s="133">
        <v>41913</v>
      </c>
      <c r="B266" s="182">
        <v>-65504</v>
      </c>
      <c r="C266" s="182">
        <v>-3329566</v>
      </c>
      <c r="D266" s="182">
        <v>-123253</v>
      </c>
      <c r="E266" s="182">
        <v>57749</v>
      </c>
      <c r="F266" s="182"/>
      <c r="G266" s="182">
        <v>36879601</v>
      </c>
      <c r="H266" s="182">
        <v>3264062</v>
      </c>
      <c r="I266" s="182">
        <v>611515</v>
      </c>
      <c r="J266" s="182">
        <v>2652548</v>
      </c>
      <c r="K266" s="182">
        <v>33615539</v>
      </c>
      <c r="L266" s="182">
        <v>1018499</v>
      </c>
      <c r="M266" s="182">
        <v>333130</v>
      </c>
      <c r="N266" s="182">
        <v>32263910</v>
      </c>
      <c r="O266" s="182"/>
      <c r="P266" s="182">
        <v>36945105</v>
      </c>
      <c r="Q266" s="64"/>
      <c r="R266" s="182">
        <v>3387315</v>
      </c>
      <c r="S266" s="182">
        <v>1316445</v>
      </c>
      <c r="T266" s="182">
        <v>2070870</v>
      </c>
      <c r="U266" s="182"/>
      <c r="V266" s="182">
        <v>33557790</v>
      </c>
      <c r="W266" s="182"/>
      <c r="X266" s="182">
        <v>5623631</v>
      </c>
      <c r="Y266" s="182">
        <v>27594243</v>
      </c>
      <c r="Z266" s="182">
        <v>3727232</v>
      </c>
    </row>
    <row r="267" spans="1:26" x14ac:dyDescent="0.3">
      <c r="A267" s="132">
        <v>41944</v>
      </c>
      <c r="B267" s="182">
        <v>-1214272</v>
      </c>
      <c r="C267" s="182">
        <v>-4203321</v>
      </c>
      <c r="D267" s="182">
        <v>-636371</v>
      </c>
      <c r="E267" s="182">
        <v>-577900</v>
      </c>
      <c r="F267" s="182"/>
      <c r="G267" s="182">
        <v>32192734</v>
      </c>
      <c r="H267" s="182">
        <v>2989049</v>
      </c>
      <c r="I267" s="182">
        <v>518602</v>
      </c>
      <c r="J267" s="182">
        <v>2470447</v>
      </c>
      <c r="K267" s="182">
        <v>29203685</v>
      </c>
      <c r="L267" s="182">
        <v>1118189</v>
      </c>
      <c r="M267" s="182">
        <v>374384</v>
      </c>
      <c r="N267" s="182">
        <v>27711111</v>
      </c>
      <c r="O267" s="182"/>
      <c r="P267" s="182">
        <v>33407006</v>
      </c>
      <c r="Q267" s="64"/>
      <c r="R267" s="182">
        <v>3625421</v>
      </c>
      <c r="S267" s="182">
        <v>1528640</v>
      </c>
      <c r="T267" s="182">
        <v>2096781</v>
      </c>
      <c r="U267" s="182"/>
      <c r="V267" s="182">
        <v>29781585</v>
      </c>
      <c r="W267" s="182"/>
      <c r="X267" s="182">
        <v>5315905</v>
      </c>
      <c r="Y267" s="182">
        <v>24713957</v>
      </c>
      <c r="Z267" s="182">
        <v>3377144</v>
      </c>
    </row>
    <row r="268" spans="1:26" x14ac:dyDescent="0.3">
      <c r="A268" s="143">
        <v>41974</v>
      </c>
      <c r="B268" s="182">
        <v>228460</v>
      </c>
      <c r="C268" s="182">
        <v>-2185668</v>
      </c>
      <c r="D268" s="182">
        <v>-1024247</v>
      </c>
      <c r="E268" s="182">
        <v>1252707</v>
      </c>
      <c r="F268" s="182"/>
      <c r="G268" s="182">
        <v>34090910</v>
      </c>
      <c r="H268" s="182">
        <v>2414129</v>
      </c>
      <c r="I268" s="182">
        <v>458904</v>
      </c>
      <c r="J268" s="182">
        <v>1955225</v>
      </c>
      <c r="K268" s="182">
        <v>31676782</v>
      </c>
      <c r="L268" s="182">
        <v>1123632</v>
      </c>
      <c r="M268" s="182">
        <v>384436</v>
      </c>
      <c r="N268" s="182">
        <v>30168713</v>
      </c>
      <c r="O268" s="182"/>
      <c r="P268" s="182">
        <v>33862450</v>
      </c>
      <c r="Q268" s="64"/>
      <c r="R268" s="182">
        <v>3438376</v>
      </c>
      <c r="S268" s="182">
        <v>1213289</v>
      </c>
      <c r="T268" s="182">
        <v>2225087</v>
      </c>
      <c r="U268" s="182"/>
      <c r="V268" s="182">
        <v>30424074</v>
      </c>
      <c r="W268" s="182"/>
      <c r="X268" s="182">
        <v>4927001</v>
      </c>
      <c r="Y268" s="182">
        <v>25239883</v>
      </c>
      <c r="Z268" s="182">
        <v>3695566</v>
      </c>
    </row>
    <row r="269" spans="1:26" x14ac:dyDescent="0.3">
      <c r="A269" s="142">
        <v>42005</v>
      </c>
      <c r="B269" s="182">
        <v>-3264103</v>
      </c>
      <c r="C269" s="182">
        <v>-5339998</v>
      </c>
      <c r="D269" s="182">
        <v>-958950</v>
      </c>
      <c r="E269" s="182">
        <v>-2305153</v>
      </c>
      <c r="F269" s="182"/>
      <c r="G269" s="182">
        <v>26553377</v>
      </c>
      <c r="H269" s="182">
        <v>2075895</v>
      </c>
      <c r="I269" s="182">
        <v>445685</v>
      </c>
      <c r="J269" s="182">
        <v>1630210</v>
      </c>
      <c r="K269" s="182">
        <v>24477482</v>
      </c>
      <c r="L269" s="182">
        <v>1169870</v>
      </c>
      <c r="M269" s="182">
        <v>318121</v>
      </c>
      <c r="N269" s="182">
        <v>22989491</v>
      </c>
      <c r="O269" s="182"/>
      <c r="P269" s="182">
        <v>29817479</v>
      </c>
      <c r="Q269" s="64"/>
      <c r="R269" s="182">
        <v>3034845</v>
      </c>
      <c r="S269" s="182">
        <v>1216989</v>
      </c>
      <c r="T269" s="182">
        <v>1817856</v>
      </c>
      <c r="U269" s="182"/>
      <c r="V269" s="182">
        <v>26782634</v>
      </c>
      <c r="W269" s="182"/>
      <c r="X269" s="182">
        <v>4432014</v>
      </c>
      <c r="Y269" s="182">
        <v>22052745</v>
      </c>
      <c r="Z269" s="182">
        <v>3332720</v>
      </c>
    </row>
    <row r="270" spans="1:26" x14ac:dyDescent="0.3">
      <c r="A270" s="141">
        <v>42036</v>
      </c>
      <c r="B270" s="182">
        <v>605376</v>
      </c>
      <c r="C270" s="182">
        <v>-1492802</v>
      </c>
      <c r="D270" s="182">
        <v>-390738</v>
      </c>
      <c r="E270" s="182">
        <v>996114</v>
      </c>
      <c r="F270" s="182"/>
      <c r="G270" s="182">
        <v>29731307</v>
      </c>
      <c r="H270" s="182">
        <v>2098179</v>
      </c>
      <c r="I270" s="182">
        <v>371470</v>
      </c>
      <c r="J270" s="182">
        <v>1726709</v>
      </c>
      <c r="K270" s="182">
        <v>27633128</v>
      </c>
      <c r="L270" s="182">
        <v>1198535</v>
      </c>
      <c r="M270" s="182">
        <v>504039</v>
      </c>
      <c r="N270" s="182">
        <v>25930554</v>
      </c>
      <c r="O270" s="182"/>
      <c r="P270" s="182">
        <v>29125930</v>
      </c>
      <c r="Q270" s="64"/>
      <c r="R270" s="182">
        <v>2488917</v>
      </c>
      <c r="S270" s="182">
        <v>903547</v>
      </c>
      <c r="T270" s="182">
        <v>1585370</v>
      </c>
      <c r="U270" s="182"/>
      <c r="V270" s="182">
        <v>26637014</v>
      </c>
      <c r="W270" s="182"/>
      <c r="X270" s="182">
        <v>3936203</v>
      </c>
      <c r="Y270" s="182">
        <v>22433051</v>
      </c>
      <c r="Z270" s="182">
        <v>2756676</v>
      </c>
    </row>
    <row r="271" spans="1:26" x14ac:dyDescent="0.3">
      <c r="A271" s="140">
        <v>42064</v>
      </c>
      <c r="B271" s="182">
        <v>511250</v>
      </c>
      <c r="C271" s="182">
        <v>-1647690</v>
      </c>
      <c r="D271" s="182">
        <v>-425120</v>
      </c>
      <c r="E271" s="182">
        <v>936370</v>
      </c>
      <c r="F271" s="182"/>
      <c r="G271" s="182">
        <v>34177473</v>
      </c>
      <c r="H271" s="182">
        <v>2158940</v>
      </c>
      <c r="I271" s="182">
        <v>355441</v>
      </c>
      <c r="J271" s="182">
        <v>1803499</v>
      </c>
      <c r="K271" s="182">
        <v>32018532</v>
      </c>
      <c r="L271" s="182">
        <v>1391540</v>
      </c>
      <c r="M271" s="182">
        <v>382443</v>
      </c>
      <c r="N271" s="182">
        <v>30244550</v>
      </c>
      <c r="O271" s="182"/>
      <c r="P271" s="182">
        <v>33666222</v>
      </c>
      <c r="Q271" s="64"/>
      <c r="R271" s="182">
        <v>2584060</v>
      </c>
      <c r="S271" s="182">
        <v>955081</v>
      </c>
      <c r="T271" s="182">
        <v>1628979</v>
      </c>
      <c r="U271" s="182"/>
      <c r="V271" s="182">
        <v>31082162</v>
      </c>
      <c r="W271" s="182"/>
      <c r="X271" s="182">
        <v>4306212</v>
      </c>
      <c r="Y271" s="182">
        <v>25825415</v>
      </c>
      <c r="Z271" s="182">
        <v>3534596</v>
      </c>
    </row>
    <row r="272" spans="1:26" x14ac:dyDescent="0.3">
      <c r="A272" s="139">
        <v>42095</v>
      </c>
      <c r="B272" s="182">
        <v>-69841</v>
      </c>
      <c r="C272" s="182">
        <v>-1968269</v>
      </c>
      <c r="D272" s="182">
        <v>-794504</v>
      </c>
      <c r="E272" s="182">
        <v>724663</v>
      </c>
      <c r="F272" s="182"/>
      <c r="G272" s="182">
        <v>32971490</v>
      </c>
      <c r="H272" s="182">
        <v>1898428</v>
      </c>
      <c r="I272" s="182">
        <v>324749</v>
      </c>
      <c r="J272" s="182">
        <v>1573679</v>
      </c>
      <c r="K272" s="182">
        <v>31073061</v>
      </c>
      <c r="L272" s="182">
        <v>1273778</v>
      </c>
      <c r="M272" s="182">
        <v>326852</v>
      </c>
      <c r="N272" s="182">
        <v>29472430</v>
      </c>
      <c r="O272" s="182"/>
      <c r="P272" s="182">
        <v>33041330</v>
      </c>
      <c r="Q272" s="64"/>
      <c r="R272" s="182">
        <v>2692932</v>
      </c>
      <c r="S272" s="182">
        <v>1069949</v>
      </c>
      <c r="T272" s="182">
        <v>1622984</v>
      </c>
      <c r="U272" s="182"/>
      <c r="V272" s="182">
        <v>30348398</v>
      </c>
      <c r="W272" s="182"/>
      <c r="X272" s="182">
        <v>4358622</v>
      </c>
      <c r="Y272" s="182">
        <v>25413334</v>
      </c>
      <c r="Z272" s="182">
        <v>3269375</v>
      </c>
    </row>
    <row r="273" spans="1:26" x14ac:dyDescent="0.3">
      <c r="A273" s="138">
        <v>42125</v>
      </c>
      <c r="B273" s="182">
        <v>-1114467</v>
      </c>
      <c r="C273" s="182">
        <v>-3463456</v>
      </c>
      <c r="D273" s="182">
        <v>-58781</v>
      </c>
      <c r="E273" s="182">
        <v>-1055687</v>
      </c>
      <c r="F273" s="182"/>
      <c r="G273" s="182">
        <v>31244705</v>
      </c>
      <c r="H273" s="182">
        <v>2348989</v>
      </c>
      <c r="I273" s="182">
        <v>482289</v>
      </c>
      <c r="J273" s="182">
        <v>1866700</v>
      </c>
      <c r="K273" s="182">
        <v>28895716</v>
      </c>
      <c r="L273" s="182">
        <v>1158039</v>
      </c>
      <c r="M273" s="182">
        <v>273114</v>
      </c>
      <c r="N273" s="182">
        <v>27464562</v>
      </c>
      <c r="O273" s="182"/>
      <c r="P273" s="182">
        <v>32359172</v>
      </c>
      <c r="Q273" s="64"/>
      <c r="R273" s="182">
        <v>2407770</v>
      </c>
      <c r="S273" s="182">
        <v>907138</v>
      </c>
      <c r="T273" s="182">
        <v>1500631</v>
      </c>
      <c r="U273" s="182"/>
      <c r="V273" s="182">
        <v>29951402</v>
      </c>
      <c r="W273" s="182"/>
      <c r="X273" s="182">
        <v>4341509</v>
      </c>
      <c r="Y273" s="182">
        <v>24753203</v>
      </c>
      <c r="Z273" s="182">
        <v>3264460</v>
      </c>
    </row>
    <row r="274" spans="1:26" x14ac:dyDescent="0.3">
      <c r="A274" s="137">
        <v>42156</v>
      </c>
      <c r="B274" s="182">
        <v>-828531</v>
      </c>
      <c r="C274" s="182">
        <v>-3059040</v>
      </c>
      <c r="D274" s="182">
        <v>-655482</v>
      </c>
      <c r="E274" s="182">
        <v>-173049</v>
      </c>
      <c r="F274" s="182"/>
      <c r="G274" s="182">
        <v>33761831</v>
      </c>
      <c r="H274" s="182">
        <v>2230509</v>
      </c>
      <c r="I274" s="182">
        <v>537868</v>
      </c>
      <c r="J274" s="182">
        <v>1692641</v>
      </c>
      <c r="K274" s="182">
        <v>31531322</v>
      </c>
      <c r="L274" s="182">
        <v>1087142</v>
      </c>
      <c r="M274" s="182">
        <v>644865</v>
      </c>
      <c r="N274" s="182">
        <v>29799315</v>
      </c>
      <c r="O274" s="182"/>
      <c r="P274" s="182">
        <v>34590363</v>
      </c>
      <c r="Q274" s="64"/>
      <c r="R274" s="182">
        <v>2885991</v>
      </c>
      <c r="S274" s="182">
        <v>1107135</v>
      </c>
      <c r="T274" s="182">
        <v>1778856</v>
      </c>
      <c r="U274" s="182"/>
      <c r="V274" s="182">
        <v>31704371</v>
      </c>
      <c r="W274" s="182"/>
      <c r="X274" s="182">
        <v>4754976</v>
      </c>
      <c r="Y274" s="182">
        <v>26096339</v>
      </c>
      <c r="Z274" s="182">
        <v>3739048</v>
      </c>
    </row>
    <row r="275" spans="1:26" x14ac:dyDescent="0.3">
      <c r="A275" s="136">
        <v>42186</v>
      </c>
      <c r="B275" s="182">
        <v>-2378075</v>
      </c>
      <c r="C275" s="182">
        <v>-4437512</v>
      </c>
      <c r="D275" s="182">
        <v>-1143775</v>
      </c>
      <c r="E275" s="182">
        <v>-1234300</v>
      </c>
      <c r="F275" s="182"/>
      <c r="G275" s="182">
        <v>32694944</v>
      </c>
      <c r="H275" s="182">
        <v>2059437</v>
      </c>
      <c r="I275" s="182">
        <v>346967</v>
      </c>
      <c r="J275" s="182">
        <v>1712470</v>
      </c>
      <c r="K275" s="182">
        <v>30635507</v>
      </c>
      <c r="L275" s="182">
        <v>870720</v>
      </c>
      <c r="M275" s="182">
        <v>233401</v>
      </c>
      <c r="N275" s="182">
        <v>29531387</v>
      </c>
      <c r="O275" s="182"/>
      <c r="P275" s="182">
        <v>35073020</v>
      </c>
      <c r="Q275" s="64"/>
      <c r="R275" s="182">
        <v>3203212</v>
      </c>
      <c r="S275" s="182">
        <v>1209009</v>
      </c>
      <c r="T275" s="182">
        <v>1994203</v>
      </c>
      <c r="U275" s="182"/>
      <c r="V275" s="182">
        <v>31869807</v>
      </c>
      <c r="W275" s="182"/>
      <c r="X275" s="182">
        <v>4771862</v>
      </c>
      <c r="Y275" s="182">
        <v>26638966</v>
      </c>
      <c r="Z275" s="182">
        <v>3662192</v>
      </c>
    </row>
    <row r="276" spans="1:26" x14ac:dyDescent="0.3">
      <c r="A276" s="135">
        <v>42217</v>
      </c>
      <c r="B276" s="182">
        <v>-2822123</v>
      </c>
      <c r="C276" s="182">
        <v>-4730305</v>
      </c>
      <c r="D276" s="182">
        <v>-1828066</v>
      </c>
      <c r="E276" s="182">
        <v>-994058</v>
      </c>
      <c r="F276" s="182"/>
      <c r="G276" s="182">
        <v>31009789</v>
      </c>
      <c r="H276" s="182">
        <v>1908181</v>
      </c>
      <c r="I276" s="182">
        <v>355872</v>
      </c>
      <c r="J276" s="182">
        <v>1552309</v>
      </c>
      <c r="K276" s="182">
        <v>29101607</v>
      </c>
      <c r="L276" s="182">
        <v>756433</v>
      </c>
      <c r="M276" s="182">
        <v>343482</v>
      </c>
      <c r="N276" s="182">
        <v>28001693</v>
      </c>
      <c r="O276" s="182"/>
      <c r="P276" s="182">
        <v>33831912</v>
      </c>
      <c r="Q276" s="64"/>
      <c r="R276" s="182">
        <v>3736247</v>
      </c>
      <c r="S276" s="182">
        <v>1737617</v>
      </c>
      <c r="T276" s="182">
        <v>1998630</v>
      </c>
      <c r="U276" s="182"/>
      <c r="V276" s="182">
        <v>30095665</v>
      </c>
      <c r="W276" s="182"/>
      <c r="X276" s="182">
        <v>5485230</v>
      </c>
      <c r="Y276" s="182">
        <v>24954458</v>
      </c>
      <c r="Z276" s="182">
        <v>3392224</v>
      </c>
    </row>
    <row r="277" spans="1:26" x14ac:dyDescent="0.3">
      <c r="A277" s="134">
        <v>42248</v>
      </c>
      <c r="B277" s="182">
        <v>-1475879</v>
      </c>
      <c r="C277" s="182">
        <v>-3266167</v>
      </c>
      <c r="D277" s="182">
        <v>-862953</v>
      </c>
      <c r="E277" s="182">
        <v>-612926</v>
      </c>
      <c r="F277" s="182"/>
      <c r="G277" s="182">
        <v>32187182</v>
      </c>
      <c r="H277" s="182">
        <v>1790287</v>
      </c>
      <c r="I277" s="182">
        <v>460356</v>
      </c>
      <c r="J277" s="182">
        <v>1329931</v>
      </c>
      <c r="K277" s="182">
        <v>30396895</v>
      </c>
      <c r="L277" s="182">
        <v>822591</v>
      </c>
      <c r="M277" s="182">
        <v>451150</v>
      </c>
      <c r="N277" s="182">
        <v>29123153</v>
      </c>
      <c r="O277" s="182"/>
      <c r="P277" s="182">
        <v>33663061</v>
      </c>
      <c r="Q277" s="64"/>
      <c r="R277" s="182">
        <v>2653241</v>
      </c>
      <c r="S277" s="182">
        <v>1022397</v>
      </c>
      <c r="T277" s="182">
        <v>1630843</v>
      </c>
      <c r="U277" s="182"/>
      <c r="V277" s="182">
        <v>31009821</v>
      </c>
      <c r="W277" s="182"/>
      <c r="X277" s="182">
        <v>4906639</v>
      </c>
      <c r="Y277" s="182">
        <v>25192933</v>
      </c>
      <c r="Z277" s="182">
        <v>3563489</v>
      </c>
    </row>
    <row r="278" spans="1:26" x14ac:dyDescent="0.3">
      <c r="A278" s="133">
        <v>42278</v>
      </c>
      <c r="B278" s="182">
        <v>-1500329</v>
      </c>
      <c r="C278" s="182">
        <v>-3327363</v>
      </c>
      <c r="D278" s="182">
        <v>-783616</v>
      </c>
      <c r="E278" s="182">
        <v>-716713</v>
      </c>
      <c r="F278" s="182"/>
      <c r="G278" s="182">
        <v>34100594</v>
      </c>
      <c r="H278" s="182">
        <v>1827034</v>
      </c>
      <c r="I278" s="182">
        <v>340952</v>
      </c>
      <c r="J278" s="182">
        <v>1486082</v>
      </c>
      <c r="K278" s="182">
        <v>32273560</v>
      </c>
      <c r="L278" s="182">
        <v>993050</v>
      </c>
      <c r="M278" s="182">
        <v>275685</v>
      </c>
      <c r="N278" s="182">
        <v>31004825</v>
      </c>
      <c r="O278" s="182"/>
      <c r="P278" s="182">
        <v>35600923</v>
      </c>
      <c r="Q278" s="64"/>
      <c r="R278" s="182">
        <v>2610650</v>
      </c>
      <c r="S278" s="182">
        <v>899289</v>
      </c>
      <c r="T278" s="182">
        <v>1711361</v>
      </c>
      <c r="U278" s="182"/>
      <c r="V278" s="182">
        <v>32990273</v>
      </c>
      <c r="W278" s="182"/>
      <c r="X278" s="182">
        <v>5228503</v>
      </c>
      <c r="Y278" s="182">
        <v>26622040</v>
      </c>
      <c r="Z278" s="182">
        <v>3750380</v>
      </c>
    </row>
    <row r="279" spans="1:26" x14ac:dyDescent="0.3">
      <c r="A279" s="132">
        <v>42309</v>
      </c>
      <c r="B279" s="182">
        <v>-1613934</v>
      </c>
      <c r="C279" s="182">
        <v>-3135527</v>
      </c>
      <c r="D279" s="182">
        <v>-794053</v>
      </c>
      <c r="E279" s="182">
        <v>-819881</v>
      </c>
      <c r="F279" s="182"/>
      <c r="G279" s="182">
        <v>30981322</v>
      </c>
      <c r="H279" s="182">
        <v>1521593</v>
      </c>
      <c r="I279" s="182">
        <v>309849</v>
      </c>
      <c r="J279" s="182">
        <v>1211744</v>
      </c>
      <c r="K279" s="182">
        <v>29459729</v>
      </c>
      <c r="L279" s="182">
        <v>1133743</v>
      </c>
      <c r="M279" s="182">
        <v>368270</v>
      </c>
      <c r="N279" s="182">
        <v>27957717</v>
      </c>
      <c r="O279" s="182"/>
      <c r="P279" s="182">
        <v>32595256</v>
      </c>
      <c r="Q279" s="64"/>
      <c r="R279" s="182">
        <v>2315646</v>
      </c>
      <c r="S279" s="182">
        <v>940069</v>
      </c>
      <c r="T279" s="182">
        <v>1375577</v>
      </c>
      <c r="U279" s="182"/>
      <c r="V279" s="182">
        <v>30279610</v>
      </c>
      <c r="W279" s="182"/>
      <c r="X279" s="182">
        <v>4929280</v>
      </c>
      <c r="Y279" s="182">
        <v>24207021</v>
      </c>
      <c r="Z279" s="182">
        <v>3458955</v>
      </c>
    </row>
    <row r="280" spans="1:26" x14ac:dyDescent="0.3">
      <c r="A280" s="143">
        <v>42339</v>
      </c>
      <c r="B280" s="182">
        <v>-747109</v>
      </c>
      <c r="C280" s="182">
        <v>-1929243</v>
      </c>
      <c r="D280" s="182">
        <v>-1492143</v>
      </c>
      <c r="E280" s="182">
        <v>745034</v>
      </c>
      <c r="F280" s="182"/>
      <c r="G280" s="182">
        <v>31142075</v>
      </c>
      <c r="H280" s="182">
        <v>1182134</v>
      </c>
      <c r="I280" s="182">
        <v>316974</v>
      </c>
      <c r="J280" s="182">
        <v>865160</v>
      </c>
      <c r="K280" s="182">
        <v>29959941</v>
      </c>
      <c r="L280" s="182">
        <v>1270319</v>
      </c>
      <c r="M280" s="182">
        <v>383148</v>
      </c>
      <c r="N280" s="182">
        <v>28306474</v>
      </c>
      <c r="O280" s="182"/>
      <c r="P280" s="182">
        <v>31889184</v>
      </c>
      <c r="Q280" s="64"/>
      <c r="R280" s="182">
        <v>2674278</v>
      </c>
      <c r="S280" s="182">
        <v>1090621</v>
      </c>
      <c r="T280" s="182">
        <v>1583657</v>
      </c>
      <c r="U280" s="182"/>
      <c r="V280" s="182">
        <v>29214907</v>
      </c>
      <c r="W280" s="182"/>
      <c r="X280" s="182">
        <v>4832124</v>
      </c>
      <c r="Y280" s="182">
        <v>23539016</v>
      </c>
      <c r="Z280" s="182">
        <v>3518045</v>
      </c>
    </row>
    <row r="281" spans="1:26" x14ac:dyDescent="0.3">
      <c r="A281" s="142">
        <v>42370</v>
      </c>
      <c r="B281" s="182">
        <v>-3291179</v>
      </c>
      <c r="C281" s="182">
        <v>-4365687</v>
      </c>
      <c r="D281" s="182">
        <v>-1041340</v>
      </c>
      <c r="E281" s="182">
        <v>-2249838</v>
      </c>
      <c r="F281" s="182"/>
      <c r="G281" s="182">
        <v>24687865</v>
      </c>
      <c r="H281" s="182">
        <v>1074508</v>
      </c>
      <c r="I281" s="182">
        <v>244760</v>
      </c>
      <c r="J281" s="182">
        <v>829748</v>
      </c>
      <c r="K281" s="182">
        <v>23613357</v>
      </c>
      <c r="L281" s="182">
        <v>1242513</v>
      </c>
      <c r="M281" s="182">
        <v>267004</v>
      </c>
      <c r="N281" s="182">
        <v>22103840</v>
      </c>
      <c r="O281" s="182"/>
      <c r="P281" s="182">
        <v>27979044</v>
      </c>
      <c r="Q281" s="64"/>
      <c r="R281" s="182">
        <v>2115848</v>
      </c>
      <c r="S281" s="182">
        <v>835340</v>
      </c>
      <c r="T281" s="182">
        <v>1280509</v>
      </c>
      <c r="U281" s="182"/>
      <c r="V281" s="182">
        <v>25863195</v>
      </c>
      <c r="W281" s="182"/>
      <c r="X281" s="182">
        <v>3884605</v>
      </c>
      <c r="Y281" s="182">
        <v>21105322</v>
      </c>
      <c r="Z281" s="182">
        <v>2989117</v>
      </c>
    </row>
    <row r="282" spans="1:26" x14ac:dyDescent="0.3">
      <c r="A282" s="141">
        <v>42401</v>
      </c>
      <c r="B282" s="182">
        <v>-784152</v>
      </c>
      <c r="C282" s="182">
        <v>-1911687</v>
      </c>
      <c r="D282" s="182">
        <v>-720987</v>
      </c>
      <c r="E282" s="182">
        <v>-63164</v>
      </c>
      <c r="F282" s="182"/>
      <c r="G282" s="182">
        <v>28967000</v>
      </c>
      <c r="H282" s="182">
        <v>1127535</v>
      </c>
      <c r="I282" s="182">
        <v>246432</v>
      </c>
      <c r="J282" s="182">
        <v>881103</v>
      </c>
      <c r="K282" s="182">
        <v>27839465</v>
      </c>
      <c r="L282" s="182">
        <v>1468254</v>
      </c>
      <c r="M282" s="182">
        <v>228871</v>
      </c>
      <c r="N282" s="182">
        <v>26142340</v>
      </c>
      <c r="O282" s="182"/>
      <c r="P282" s="182">
        <v>29751151</v>
      </c>
      <c r="Q282" s="64"/>
      <c r="R282" s="182">
        <v>1848522</v>
      </c>
      <c r="S282" s="182">
        <v>660905</v>
      </c>
      <c r="T282" s="182">
        <v>1187617</v>
      </c>
      <c r="U282" s="182"/>
      <c r="V282" s="182">
        <v>27902629</v>
      </c>
      <c r="W282" s="182"/>
      <c r="X282" s="182">
        <v>3846200</v>
      </c>
      <c r="Y282" s="182">
        <v>22998400</v>
      </c>
      <c r="Z282" s="182">
        <v>2906551</v>
      </c>
    </row>
    <row r="283" spans="1:26" x14ac:dyDescent="0.3">
      <c r="A283" s="140">
        <v>42430</v>
      </c>
      <c r="B283" s="182">
        <v>85125</v>
      </c>
      <c r="C283" s="182">
        <v>-1190386</v>
      </c>
      <c r="D283" s="182">
        <v>-763933</v>
      </c>
      <c r="E283" s="182">
        <v>849058</v>
      </c>
      <c r="F283" s="182"/>
      <c r="G283" s="182">
        <v>31493610</v>
      </c>
      <c r="H283" s="182">
        <v>1275511</v>
      </c>
      <c r="I283" s="182">
        <v>306194</v>
      </c>
      <c r="J283" s="182">
        <v>969317</v>
      </c>
      <c r="K283" s="182">
        <v>30218099</v>
      </c>
      <c r="L283" s="182">
        <v>1522720</v>
      </c>
      <c r="M283" s="182">
        <v>425256</v>
      </c>
      <c r="N283" s="182">
        <v>28270123</v>
      </c>
      <c r="O283" s="182"/>
      <c r="P283" s="182">
        <v>31408485</v>
      </c>
      <c r="Q283" s="64"/>
      <c r="R283" s="182">
        <v>2039444</v>
      </c>
      <c r="S283" s="182">
        <v>655571</v>
      </c>
      <c r="T283" s="182">
        <v>1383873</v>
      </c>
      <c r="U283" s="182"/>
      <c r="V283" s="182">
        <v>29369041</v>
      </c>
      <c r="W283" s="182"/>
      <c r="X283" s="182">
        <v>3991798</v>
      </c>
      <c r="Y283" s="182">
        <v>24421883</v>
      </c>
      <c r="Z283" s="182">
        <v>2994804</v>
      </c>
    </row>
    <row r="284" spans="1:26" x14ac:dyDescent="0.3">
      <c r="A284" s="139">
        <v>42461</v>
      </c>
      <c r="B284" s="182">
        <v>-2109943</v>
      </c>
      <c r="C284" s="182">
        <v>-3435893</v>
      </c>
      <c r="D284" s="182">
        <v>-1161299</v>
      </c>
      <c r="E284" s="182">
        <v>-948644</v>
      </c>
      <c r="F284" s="182"/>
      <c r="G284" s="182">
        <v>30387276</v>
      </c>
      <c r="H284" s="182">
        <v>1325950</v>
      </c>
      <c r="I284" s="182">
        <v>279239</v>
      </c>
      <c r="J284" s="182">
        <v>1046712</v>
      </c>
      <c r="K284" s="182">
        <v>29061325</v>
      </c>
      <c r="L284" s="182">
        <v>1327160</v>
      </c>
      <c r="M284" s="182">
        <v>332211</v>
      </c>
      <c r="N284" s="182">
        <v>27401955</v>
      </c>
      <c r="O284" s="182"/>
      <c r="P284" s="182">
        <v>32497219</v>
      </c>
      <c r="Q284" s="64"/>
      <c r="R284" s="182">
        <v>2487250</v>
      </c>
      <c r="S284" s="182">
        <v>893346</v>
      </c>
      <c r="T284" s="182">
        <v>1593904</v>
      </c>
      <c r="U284" s="182"/>
      <c r="V284" s="182">
        <v>30009969</v>
      </c>
      <c r="W284" s="182"/>
      <c r="X284" s="182">
        <v>4181348</v>
      </c>
      <c r="Y284" s="182">
        <v>25173726</v>
      </c>
      <c r="Z284" s="182">
        <v>3142145</v>
      </c>
    </row>
    <row r="285" spans="1:26" x14ac:dyDescent="0.3">
      <c r="A285" s="138">
        <v>42491</v>
      </c>
      <c r="B285" s="182">
        <v>-443389</v>
      </c>
      <c r="C285" s="182">
        <v>-2132956</v>
      </c>
      <c r="D285" s="182">
        <v>-705414</v>
      </c>
      <c r="E285" s="182">
        <v>262025</v>
      </c>
      <c r="F285" s="182"/>
      <c r="G285" s="182">
        <v>31410821</v>
      </c>
      <c r="H285" s="182">
        <v>1689567</v>
      </c>
      <c r="I285" s="182">
        <v>298349</v>
      </c>
      <c r="J285" s="182">
        <v>1391218</v>
      </c>
      <c r="K285" s="182">
        <v>29721254</v>
      </c>
      <c r="L285" s="182">
        <v>1341562</v>
      </c>
      <c r="M285" s="182">
        <v>245833</v>
      </c>
      <c r="N285" s="182">
        <v>28133860</v>
      </c>
      <c r="O285" s="182"/>
      <c r="P285" s="182">
        <v>31854210</v>
      </c>
      <c r="Q285" s="64"/>
      <c r="R285" s="182">
        <v>2394981</v>
      </c>
      <c r="S285" s="182">
        <v>835923</v>
      </c>
      <c r="T285" s="182">
        <v>1559058</v>
      </c>
      <c r="U285" s="182"/>
      <c r="V285" s="182">
        <v>29459229</v>
      </c>
      <c r="W285" s="182"/>
      <c r="X285" s="182">
        <v>4166433</v>
      </c>
      <c r="Y285" s="182">
        <v>24527593</v>
      </c>
      <c r="Z285" s="182">
        <v>3160184</v>
      </c>
    </row>
    <row r="286" spans="1:26" x14ac:dyDescent="0.3">
      <c r="A286" s="137">
        <v>42522</v>
      </c>
      <c r="B286" s="182">
        <v>-518037</v>
      </c>
      <c r="C286" s="182">
        <v>-2129960</v>
      </c>
      <c r="D286" s="182">
        <v>-980091</v>
      </c>
      <c r="E286" s="182">
        <v>462054</v>
      </c>
      <c r="F286" s="182"/>
      <c r="G286" s="182">
        <v>31949905</v>
      </c>
      <c r="H286" s="182">
        <v>1611923</v>
      </c>
      <c r="I286" s="182">
        <v>292559</v>
      </c>
      <c r="J286" s="182">
        <v>1319364</v>
      </c>
      <c r="K286" s="182">
        <v>30337981</v>
      </c>
      <c r="L286" s="182">
        <v>1145777</v>
      </c>
      <c r="M286" s="182">
        <v>393631</v>
      </c>
      <c r="N286" s="182">
        <v>28798573</v>
      </c>
      <c r="O286" s="182"/>
      <c r="P286" s="182">
        <v>32467942</v>
      </c>
      <c r="Q286" s="64"/>
      <c r="R286" s="182">
        <v>2592014</v>
      </c>
      <c r="S286" s="182">
        <v>952702</v>
      </c>
      <c r="T286" s="182">
        <v>1639312</v>
      </c>
      <c r="U286" s="182"/>
      <c r="V286" s="182">
        <v>29875928</v>
      </c>
      <c r="W286" s="182"/>
      <c r="X286" s="182">
        <v>4159195</v>
      </c>
      <c r="Y286" s="182">
        <v>24741279</v>
      </c>
      <c r="Z286" s="182">
        <v>3567467</v>
      </c>
    </row>
    <row r="287" spans="1:26" x14ac:dyDescent="0.3">
      <c r="A287" s="136">
        <v>42552</v>
      </c>
      <c r="B287" s="182">
        <v>-1826252</v>
      </c>
      <c r="C287" s="182">
        <v>-3443900</v>
      </c>
      <c r="D287" s="182">
        <v>-1379220</v>
      </c>
      <c r="E287" s="182">
        <v>-447032</v>
      </c>
      <c r="F287" s="182"/>
      <c r="G287" s="182">
        <v>29773010</v>
      </c>
      <c r="H287" s="182">
        <v>1617648</v>
      </c>
      <c r="I287" s="182">
        <v>240856</v>
      </c>
      <c r="J287" s="182">
        <v>1376792</v>
      </c>
      <c r="K287" s="182">
        <v>28155362</v>
      </c>
      <c r="L287" s="182">
        <v>910517</v>
      </c>
      <c r="M287" s="182">
        <v>373628</v>
      </c>
      <c r="N287" s="182">
        <v>26871217</v>
      </c>
      <c r="O287" s="182"/>
      <c r="P287" s="182">
        <v>31599262</v>
      </c>
      <c r="Q287" s="64"/>
      <c r="R287" s="182">
        <v>2996868</v>
      </c>
      <c r="S287" s="182">
        <v>1221520</v>
      </c>
      <c r="T287" s="182">
        <v>1775349</v>
      </c>
      <c r="U287" s="182"/>
      <c r="V287" s="182">
        <v>28602394</v>
      </c>
      <c r="W287" s="182"/>
      <c r="X287" s="182">
        <v>4333743</v>
      </c>
      <c r="Y287" s="182">
        <v>23969287</v>
      </c>
      <c r="Z287" s="182">
        <v>3296232</v>
      </c>
    </row>
    <row r="288" spans="1:26" x14ac:dyDescent="0.3">
      <c r="A288" s="135">
        <v>42583</v>
      </c>
      <c r="B288" s="182">
        <v>-1885756</v>
      </c>
      <c r="C288" s="182">
        <v>-3647843</v>
      </c>
      <c r="D288" s="182">
        <v>-1027433</v>
      </c>
      <c r="E288" s="182">
        <v>-858323</v>
      </c>
      <c r="F288" s="182"/>
      <c r="G288" s="182">
        <v>32446304</v>
      </c>
      <c r="H288" s="182">
        <v>1762087</v>
      </c>
      <c r="I288" s="182">
        <v>260858</v>
      </c>
      <c r="J288" s="182">
        <v>1501229</v>
      </c>
      <c r="K288" s="182">
        <v>30684217</v>
      </c>
      <c r="L288" s="182">
        <v>950381</v>
      </c>
      <c r="M288" s="182">
        <v>388179</v>
      </c>
      <c r="N288" s="182">
        <v>29345657</v>
      </c>
      <c r="O288" s="182"/>
      <c r="P288" s="182">
        <v>34332060</v>
      </c>
      <c r="Q288" s="64"/>
      <c r="R288" s="182">
        <v>2789520</v>
      </c>
      <c r="S288" s="182">
        <v>984373</v>
      </c>
      <c r="T288" s="182">
        <v>1805147</v>
      </c>
      <c r="U288" s="182"/>
      <c r="V288" s="182">
        <v>31542540</v>
      </c>
      <c r="W288" s="182"/>
      <c r="X288" s="182">
        <v>4639452</v>
      </c>
      <c r="Y288" s="182">
        <v>26143052</v>
      </c>
      <c r="Z288" s="182">
        <v>3549556</v>
      </c>
    </row>
    <row r="289" spans="1:26" x14ac:dyDescent="0.3">
      <c r="A289" s="134">
        <v>42614</v>
      </c>
      <c r="B289" s="182">
        <v>-1528455</v>
      </c>
      <c r="C289" s="182">
        <v>-3414687</v>
      </c>
      <c r="D289" s="182">
        <v>-1187405</v>
      </c>
      <c r="E289" s="182">
        <v>-341050</v>
      </c>
      <c r="F289" s="182"/>
      <c r="G289" s="182">
        <v>32701172</v>
      </c>
      <c r="H289" s="182">
        <v>1886232</v>
      </c>
      <c r="I289" s="182">
        <v>272563</v>
      </c>
      <c r="J289" s="182">
        <v>1613669</v>
      </c>
      <c r="K289" s="182">
        <v>30814940</v>
      </c>
      <c r="L289" s="182">
        <v>1081979</v>
      </c>
      <c r="M289" s="182">
        <v>416248</v>
      </c>
      <c r="N289" s="182">
        <v>29316713</v>
      </c>
      <c r="O289" s="182"/>
      <c r="P289" s="182">
        <v>34229627</v>
      </c>
      <c r="Q289" s="64"/>
      <c r="R289" s="182">
        <v>3073637</v>
      </c>
      <c r="S289" s="182">
        <v>1171061</v>
      </c>
      <c r="T289" s="182">
        <v>1902576</v>
      </c>
      <c r="U289" s="182"/>
      <c r="V289" s="182">
        <v>31155990</v>
      </c>
      <c r="W289" s="182"/>
      <c r="X289" s="182">
        <v>4755788</v>
      </c>
      <c r="Y289" s="182">
        <v>25856989</v>
      </c>
      <c r="Z289" s="182">
        <v>3616850</v>
      </c>
    </row>
    <row r="290" spans="1:26" x14ac:dyDescent="0.3">
      <c r="A290" s="133">
        <v>42644</v>
      </c>
      <c r="B290" s="182">
        <v>-899042</v>
      </c>
      <c r="C290" s="182">
        <v>-2831831</v>
      </c>
      <c r="D290" s="182">
        <v>-980857</v>
      </c>
      <c r="E290" s="182">
        <v>81815</v>
      </c>
      <c r="F290" s="182"/>
      <c r="G290" s="182">
        <v>32596379</v>
      </c>
      <c r="H290" s="182">
        <v>1932789</v>
      </c>
      <c r="I290" s="182">
        <v>250917</v>
      </c>
      <c r="J290" s="182">
        <v>1681872</v>
      </c>
      <c r="K290" s="182">
        <v>30663590</v>
      </c>
      <c r="L290" s="182">
        <v>1133342</v>
      </c>
      <c r="M290" s="182">
        <v>432725</v>
      </c>
      <c r="N290" s="182">
        <v>29097523</v>
      </c>
      <c r="O290" s="182"/>
      <c r="P290" s="182">
        <v>33495421</v>
      </c>
      <c r="Q290" s="64"/>
      <c r="R290" s="182">
        <v>2913646</v>
      </c>
      <c r="S290" s="182">
        <v>1046171</v>
      </c>
      <c r="T290" s="182">
        <v>1867475</v>
      </c>
      <c r="U290" s="182"/>
      <c r="V290" s="182">
        <v>30581776</v>
      </c>
      <c r="W290" s="182"/>
      <c r="X290" s="182">
        <v>4737242</v>
      </c>
      <c r="Y290" s="182">
        <v>25278336</v>
      </c>
      <c r="Z290" s="182">
        <v>3479843</v>
      </c>
    </row>
    <row r="291" spans="1:26" x14ac:dyDescent="0.3">
      <c r="A291" s="132">
        <v>42675</v>
      </c>
      <c r="B291" s="182">
        <v>77546</v>
      </c>
      <c r="C291" s="182">
        <v>-1622902</v>
      </c>
      <c r="D291" s="182">
        <v>-1167895</v>
      </c>
      <c r="E291" s="182">
        <v>1245441</v>
      </c>
      <c r="F291" s="182"/>
      <c r="G291" s="182">
        <v>34344613</v>
      </c>
      <c r="H291" s="182">
        <v>1700447</v>
      </c>
      <c r="I291" s="182">
        <v>209111</v>
      </c>
      <c r="J291" s="182">
        <v>1491336</v>
      </c>
      <c r="K291" s="182">
        <v>32644165</v>
      </c>
      <c r="L291" s="182">
        <v>1339264</v>
      </c>
      <c r="M291" s="182">
        <v>473685</v>
      </c>
      <c r="N291" s="182">
        <v>30831216</v>
      </c>
      <c r="O291" s="182"/>
      <c r="P291" s="182">
        <v>34267067</v>
      </c>
      <c r="Q291" s="64"/>
      <c r="R291" s="182">
        <v>2868343</v>
      </c>
      <c r="S291" s="182">
        <v>1004861</v>
      </c>
      <c r="T291" s="182">
        <v>1863482</v>
      </c>
      <c r="U291" s="182"/>
      <c r="V291" s="182">
        <v>31398724</v>
      </c>
      <c r="W291" s="182"/>
      <c r="X291" s="182">
        <v>4678962</v>
      </c>
      <c r="Y291" s="182">
        <v>26118540</v>
      </c>
      <c r="Z291" s="182">
        <v>3469565</v>
      </c>
    </row>
    <row r="292" spans="1:26" x14ac:dyDescent="0.3">
      <c r="A292" s="143">
        <v>42705</v>
      </c>
      <c r="B292" s="182">
        <v>-10389</v>
      </c>
      <c r="C292" s="182">
        <v>-1830985</v>
      </c>
      <c r="D292" s="182">
        <v>-1625185</v>
      </c>
      <c r="E292" s="182">
        <v>1614796</v>
      </c>
      <c r="F292" s="182"/>
      <c r="G292" s="182">
        <v>33195659</v>
      </c>
      <c r="H292" s="182">
        <v>1820596</v>
      </c>
      <c r="I292" s="182">
        <v>340928</v>
      </c>
      <c r="J292" s="182">
        <v>1479668</v>
      </c>
      <c r="K292" s="182">
        <v>31375063</v>
      </c>
      <c r="L292" s="182">
        <v>1381350</v>
      </c>
      <c r="M292" s="182">
        <v>391065</v>
      </c>
      <c r="N292" s="182">
        <v>29602648</v>
      </c>
      <c r="O292" s="182"/>
      <c r="P292" s="182">
        <v>33206048</v>
      </c>
      <c r="Q292" s="64"/>
      <c r="R292" s="182">
        <v>3445781</v>
      </c>
      <c r="S292" s="182">
        <v>1314903</v>
      </c>
      <c r="T292" s="182">
        <v>2130878</v>
      </c>
      <c r="U292" s="182"/>
      <c r="V292" s="182">
        <v>29760267</v>
      </c>
      <c r="W292" s="182"/>
      <c r="X292" s="182">
        <v>4579706</v>
      </c>
      <c r="Y292" s="182">
        <v>25077528</v>
      </c>
      <c r="Z292" s="182">
        <v>3548815</v>
      </c>
    </row>
    <row r="293" spans="1:26" x14ac:dyDescent="0.3">
      <c r="A293" s="142">
        <v>42736</v>
      </c>
      <c r="B293" s="182">
        <v>-3472259</v>
      </c>
      <c r="C293" s="182">
        <v>-5347268</v>
      </c>
      <c r="D293" s="182">
        <v>-1501023</v>
      </c>
      <c r="E293" s="182">
        <v>-1971236</v>
      </c>
      <c r="F293" s="182"/>
      <c r="G293" s="182">
        <v>27316175</v>
      </c>
      <c r="H293" s="182">
        <v>1875009</v>
      </c>
      <c r="I293" s="182">
        <v>348645</v>
      </c>
      <c r="J293" s="182">
        <v>1526364</v>
      </c>
      <c r="K293" s="182">
        <v>25441166</v>
      </c>
      <c r="L293" s="182">
        <v>1323686</v>
      </c>
      <c r="M293" s="182">
        <v>311262</v>
      </c>
      <c r="N293" s="182">
        <v>23806218</v>
      </c>
      <c r="O293" s="182"/>
      <c r="P293" s="182">
        <v>30788434</v>
      </c>
      <c r="Q293" s="64"/>
      <c r="R293" s="182">
        <v>3376032</v>
      </c>
      <c r="S293" s="182">
        <v>1327492</v>
      </c>
      <c r="T293" s="182">
        <v>2048540</v>
      </c>
      <c r="U293" s="182"/>
      <c r="V293" s="182">
        <v>27412402</v>
      </c>
      <c r="W293" s="182"/>
      <c r="X293" s="182">
        <v>4218591</v>
      </c>
      <c r="Y293" s="182">
        <v>23420586</v>
      </c>
      <c r="Z293" s="182">
        <v>3149257</v>
      </c>
    </row>
    <row r="294" spans="1:26" x14ac:dyDescent="0.3">
      <c r="A294" s="141">
        <v>42767</v>
      </c>
      <c r="B294" s="182">
        <v>760216</v>
      </c>
      <c r="C294" s="182">
        <v>-1131641</v>
      </c>
      <c r="D294" s="182">
        <v>-1158732</v>
      </c>
      <c r="E294" s="182">
        <v>1918948</v>
      </c>
      <c r="F294" s="182"/>
      <c r="G294" s="182">
        <v>31345973</v>
      </c>
      <c r="H294" s="182">
        <v>1891857</v>
      </c>
      <c r="I294" s="182">
        <v>367255</v>
      </c>
      <c r="J294" s="182">
        <v>1524602</v>
      </c>
      <c r="K294" s="182">
        <v>29454116</v>
      </c>
      <c r="L294" s="182">
        <v>1408394</v>
      </c>
      <c r="M294" s="182">
        <v>463883</v>
      </c>
      <c r="N294" s="182">
        <v>27581839</v>
      </c>
      <c r="O294" s="182"/>
      <c r="P294" s="182">
        <v>30585757</v>
      </c>
      <c r="Q294" s="64"/>
      <c r="R294" s="182">
        <v>3050589</v>
      </c>
      <c r="S294" s="182">
        <v>1085966</v>
      </c>
      <c r="T294" s="182">
        <v>1964623</v>
      </c>
      <c r="U294" s="182"/>
      <c r="V294" s="182">
        <v>27535168</v>
      </c>
      <c r="W294" s="182"/>
      <c r="X294" s="182">
        <v>4078970</v>
      </c>
      <c r="Y294" s="182">
        <v>23713982</v>
      </c>
      <c r="Z294" s="182">
        <v>2792805</v>
      </c>
    </row>
    <row r="295" spans="1:26" x14ac:dyDescent="0.3">
      <c r="A295" s="140">
        <v>42795</v>
      </c>
      <c r="B295" s="182">
        <v>-61890</v>
      </c>
      <c r="C295" s="182">
        <v>-1783831</v>
      </c>
      <c r="D295" s="182">
        <v>-1712064</v>
      </c>
      <c r="E295" s="182">
        <v>1650173</v>
      </c>
      <c r="F295" s="182"/>
      <c r="G295" s="182">
        <v>36048426</v>
      </c>
      <c r="H295" s="182">
        <v>1721941</v>
      </c>
      <c r="I295" s="182">
        <v>413130</v>
      </c>
      <c r="J295" s="182">
        <v>1308810</v>
      </c>
      <c r="K295" s="182">
        <v>34326485</v>
      </c>
      <c r="L295" s="182">
        <v>1689479</v>
      </c>
      <c r="M295" s="182">
        <v>408563</v>
      </c>
      <c r="N295" s="182">
        <v>32228443</v>
      </c>
      <c r="O295" s="182"/>
      <c r="P295" s="182">
        <v>36110316</v>
      </c>
      <c r="Q295" s="64"/>
      <c r="R295" s="182">
        <v>3434004</v>
      </c>
      <c r="S295" s="182">
        <v>1217330</v>
      </c>
      <c r="T295" s="182">
        <v>2216675</v>
      </c>
      <c r="U295" s="182"/>
      <c r="V295" s="182">
        <v>32676312</v>
      </c>
      <c r="W295" s="182"/>
      <c r="X295" s="182">
        <v>4759148</v>
      </c>
      <c r="Y295" s="182">
        <v>28040627</v>
      </c>
      <c r="Z295" s="182">
        <v>3310540</v>
      </c>
    </row>
    <row r="296" spans="1:26" x14ac:dyDescent="0.3">
      <c r="A296" s="139">
        <v>42826</v>
      </c>
      <c r="B296" s="182">
        <v>899274</v>
      </c>
      <c r="C296" s="182">
        <v>-779930</v>
      </c>
      <c r="D296" s="182">
        <v>-1191540</v>
      </c>
      <c r="E296" s="182">
        <v>2090814</v>
      </c>
      <c r="F296" s="182"/>
      <c r="G296" s="182">
        <v>31768954</v>
      </c>
      <c r="H296" s="182">
        <v>1679204</v>
      </c>
      <c r="I296" s="182">
        <v>352216</v>
      </c>
      <c r="J296" s="182">
        <v>1326988</v>
      </c>
      <c r="K296" s="182">
        <v>30089750</v>
      </c>
      <c r="L296" s="182">
        <v>1406819</v>
      </c>
      <c r="M296" s="182">
        <v>497829</v>
      </c>
      <c r="N296" s="182">
        <v>28185102</v>
      </c>
      <c r="O296" s="182"/>
      <c r="P296" s="182">
        <v>30869680</v>
      </c>
      <c r="Q296" s="64"/>
      <c r="R296" s="182">
        <v>2870744</v>
      </c>
      <c r="S296" s="182">
        <v>977929</v>
      </c>
      <c r="T296" s="182">
        <v>1892814</v>
      </c>
      <c r="U296" s="182"/>
      <c r="V296" s="182">
        <v>27998936</v>
      </c>
      <c r="W296" s="182"/>
      <c r="X296" s="182">
        <v>4028873</v>
      </c>
      <c r="Y296" s="182">
        <v>23879658</v>
      </c>
      <c r="Z296" s="182">
        <v>2961149</v>
      </c>
    </row>
    <row r="297" spans="1:26" x14ac:dyDescent="0.3">
      <c r="A297" s="138">
        <v>42856</v>
      </c>
      <c r="B297" s="182">
        <v>-1204609</v>
      </c>
      <c r="C297" s="182">
        <v>-2835167</v>
      </c>
      <c r="D297" s="182">
        <v>-1314884</v>
      </c>
      <c r="E297" s="182">
        <v>110275</v>
      </c>
      <c r="F297" s="182"/>
      <c r="G297" s="182">
        <v>35342342</v>
      </c>
      <c r="H297" s="182">
        <v>1630558</v>
      </c>
      <c r="I297" s="182">
        <v>327364</v>
      </c>
      <c r="J297" s="182">
        <v>1303194</v>
      </c>
      <c r="K297" s="182">
        <v>33711784</v>
      </c>
      <c r="L297" s="182">
        <v>1556195</v>
      </c>
      <c r="M297" s="182">
        <v>394480</v>
      </c>
      <c r="N297" s="182">
        <v>31761108</v>
      </c>
      <c r="O297" s="182"/>
      <c r="P297" s="182">
        <v>36546951</v>
      </c>
      <c r="Q297" s="64"/>
      <c r="R297" s="182">
        <v>2945442</v>
      </c>
      <c r="S297" s="182">
        <v>1045689</v>
      </c>
      <c r="T297" s="182">
        <v>1899753</v>
      </c>
      <c r="U297" s="182"/>
      <c r="V297" s="182">
        <v>33601509</v>
      </c>
      <c r="W297" s="182"/>
      <c r="X297" s="182">
        <v>4611677</v>
      </c>
      <c r="Y297" s="182">
        <v>28459545</v>
      </c>
      <c r="Z297" s="182">
        <v>3475729</v>
      </c>
    </row>
    <row r="298" spans="1:26" x14ac:dyDescent="0.3">
      <c r="A298" s="137">
        <v>42887</v>
      </c>
      <c r="B298" s="182">
        <v>-1030</v>
      </c>
      <c r="C298" s="182">
        <v>-1781582</v>
      </c>
      <c r="D298" s="182">
        <v>-1320074</v>
      </c>
      <c r="E298" s="182">
        <v>1319043</v>
      </c>
      <c r="F298" s="182"/>
      <c r="G298" s="182">
        <v>35547887</v>
      </c>
      <c r="H298" s="182">
        <v>1780551</v>
      </c>
      <c r="I298" s="182">
        <v>347803</v>
      </c>
      <c r="J298" s="182">
        <v>1432748</v>
      </c>
      <c r="K298" s="182">
        <v>33767335</v>
      </c>
      <c r="L298" s="182">
        <v>1215695</v>
      </c>
      <c r="M298" s="182">
        <v>499024</v>
      </c>
      <c r="N298" s="182">
        <v>32052617</v>
      </c>
      <c r="O298" s="182"/>
      <c r="P298" s="182">
        <v>35548917</v>
      </c>
      <c r="Q298" s="64"/>
      <c r="R298" s="182">
        <v>3100625</v>
      </c>
      <c r="S298" s="182">
        <v>1112019</v>
      </c>
      <c r="T298" s="182">
        <v>1988606</v>
      </c>
      <c r="U298" s="182"/>
      <c r="V298" s="182">
        <v>32448292</v>
      </c>
      <c r="W298" s="182"/>
      <c r="X298" s="182">
        <v>4646839</v>
      </c>
      <c r="Y298" s="182">
        <v>27424716</v>
      </c>
      <c r="Z298" s="182">
        <v>3477362</v>
      </c>
    </row>
    <row r="299" spans="1:26" x14ac:dyDescent="0.3">
      <c r="A299" s="136">
        <v>42917</v>
      </c>
      <c r="B299" s="182">
        <v>-1532026</v>
      </c>
      <c r="C299" s="182">
        <v>-3472749</v>
      </c>
      <c r="D299" s="182">
        <v>-1192846</v>
      </c>
      <c r="E299" s="182">
        <v>-339181</v>
      </c>
      <c r="F299" s="182"/>
      <c r="G299" s="182">
        <v>32155156</v>
      </c>
      <c r="H299" s="182">
        <v>1940723</v>
      </c>
      <c r="I299" s="182">
        <v>224528</v>
      </c>
      <c r="J299" s="182">
        <v>1716195</v>
      </c>
      <c r="K299" s="182">
        <v>30214433</v>
      </c>
      <c r="L299" s="182">
        <v>994464</v>
      </c>
      <c r="M299" s="182">
        <v>427942</v>
      </c>
      <c r="N299" s="182">
        <v>28792027</v>
      </c>
      <c r="O299" s="182"/>
      <c r="P299" s="182">
        <v>33687183</v>
      </c>
      <c r="Q299" s="64"/>
      <c r="R299" s="182">
        <v>3133569</v>
      </c>
      <c r="S299" s="182">
        <v>1079424</v>
      </c>
      <c r="T299" s="182">
        <v>2054145</v>
      </c>
      <c r="U299" s="182"/>
      <c r="V299" s="182">
        <v>30553614</v>
      </c>
      <c r="W299" s="182"/>
      <c r="X299" s="182">
        <v>4436965</v>
      </c>
      <c r="Y299" s="182">
        <v>25925894</v>
      </c>
      <c r="Z299" s="182">
        <v>3324324</v>
      </c>
    </row>
    <row r="300" spans="1:26" x14ac:dyDescent="0.3">
      <c r="A300" s="135">
        <v>42948</v>
      </c>
      <c r="B300" s="182">
        <v>-2586223</v>
      </c>
      <c r="C300" s="182">
        <v>-4436416</v>
      </c>
      <c r="D300" s="182">
        <v>-2180467</v>
      </c>
      <c r="E300" s="182">
        <v>-405756</v>
      </c>
      <c r="F300" s="182"/>
      <c r="G300" s="182">
        <v>35926907</v>
      </c>
      <c r="H300" s="182">
        <v>1850193</v>
      </c>
      <c r="I300" s="182">
        <v>267503</v>
      </c>
      <c r="J300" s="182">
        <v>1582690</v>
      </c>
      <c r="K300" s="182">
        <v>34076714</v>
      </c>
      <c r="L300" s="182">
        <v>1117969</v>
      </c>
      <c r="M300" s="182">
        <v>462810</v>
      </c>
      <c r="N300" s="182">
        <v>32495935</v>
      </c>
      <c r="O300" s="182"/>
      <c r="P300" s="182">
        <v>38513130</v>
      </c>
      <c r="Q300" s="64"/>
      <c r="R300" s="182">
        <v>4030659</v>
      </c>
      <c r="S300" s="182">
        <v>1261233</v>
      </c>
      <c r="T300" s="182">
        <v>2769426</v>
      </c>
      <c r="U300" s="182"/>
      <c r="V300" s="182">
        <v>34482471</v>
      </c>
      <c r="W300" s="182"/>
      <c r="X300" s="182">
        <v>5196200</v>
      </c>
      <c r="Y300" s="182">
        <v>29484697</v>
      </c>
      <c r="Z300" s="182">
        <v>3832232</v>
      </c>
    </row>
    <row r="301" spans="1:26" x14ac:dyDescent="0.3">
      <c r="A301" s="134">
        <v>42979</v>
      </c>
      <c r="B301" s="182">
        <v>-1935483</v>
      </c>
      <c r="C301" s="182">
        <v>-3865354</v>
      </c>
      <c r="D301" s="182">
        <v>-1691422</v>
      </c>
      <c r="E301" s="182">
        <v>-244061</v>
      </c>
      <c r="F301" s="182"/>
      <c r="G301" s="182">
        <v>33771318</v>
      </c>
      <c r="H301" s="182">
        <v>1929871</v>
      </c>
      <c r="I301" s="182">
        <v>251099</v>
      </c>
      <c r="J301" s="182">
        <v>1678773</v>
      </c>
      <c r="K301" s="182">
        <v>31841447</v>
      </c>
      <c r="L301" s="182">
        <v>983568</v>
      </c>
      <c r="M301" s="182">
        <v>523089</v>
      </c>
      <c r="N301" s="182">
        <v>30334790</v>
      </c>
      <c r="O301" s="182"/>
      <c r="P301" s="182">
        <v>35706801</v>
      </c>
      <c r="Q301" s="64"/>
      <c r="R301" s="182">
        <v>3621293</v>
      </c>
      <c r="S301" s="182">
        <v>1305827</v>
      </c>
      <c r="T301" s="182">
        <v>2315466</v>
      </c>
      <c r="U301" s="182"/>
      <c r="V301" s="182">
        <v>32085508</v>
      </c>
      <c r="W301" s="182"/>
      <c r="X301" s="182">
        <v>5090858</v>
      </c>
      <c r="Y301" s="182">
        <v>27113405</v>
      </c>
      <c r="Z301" s="182">
        <v>3502538</v>
      </c>
    </row>
    <row r="302" spans="1:26" x14ac:dyDescent="0.3">
      <c r="A302" s="133">
        <v>43009</v>
      </c>
      <c r="B302" s="182">
        <v>-2253864</v>
      </c>
      <c r="C302" s="182">
        <v>-4533408</v>
      </c>
      <c r="D302" s="182">
        <v>-1802769</v>
      </c>
      <c r="E302" s="182">
        <v>-451095</v>
      </c>
      <c r="F302" s="182"/>
      <c r="G302" s="182">
        <v>36715630</v>
      </c>
      <c r="H302" s="182">
        <v>2279544</v>
      </c>
      <c r="I302" s="182">
        <v>223592</v>
      </c>
      <c r="J302" s="182">
        <v>2055952</v>
      </c>
      <c r="K302" s="182">
        <v>34436085</v>
      </c>
      <c r="L302" s="182">
        <v>1227120</v>
      </c>
      <c r="M302" s="182">
        <v>478155</v>
      </c>
      <c r="N302" s="182">
        <v>32730811</v>
      </c>
      <c r="O302" s="182"/>
      <c r="P302" s="182">
        <v>38969493</v>
      </c>
      <c r="Q302" s="64"/>
      <c r="R302" s="182">
        <v>4082313</v>
      </c>
      <c r="S302" s="182">
        <v>1464583</v>
      </c>
      <c r="T302" s="182">
        <v>2617730</v>
      </c>
      <c r="U302" s="182"/>
      <c r="V302" s="182">
        <v>34887180</v>
      </c>
      <c r="W302" s="182"/>
      <c r="X302" s="182">
        <v>5591569</v>
      </c>
      <c r="Y302" s="182">
        <v>29562883</v>
      </c>
      <c r="Z302" s="182">
        <v>3815042</v>
      </c>
    </row>
    <row r="303" spans="1:26" x14ac:dyDescent="0.3">
      <c r="A303" s="132">
        <v>43040</v>
      </c>
      <c r="B303" s="182">
        <v>424659</v>
      </c>
      <c r="C303" s="182">
        <v>-2057434</v>
      </c>
      <c r="D303" s="182">
        <v>-1494465</v>
      </c>
      <c r="E303" s="182">
        <v>1919124</v>
      </c>
      <c r="F303" s="182"/>
      <c r="G303" s="182">
        <v>37507573</v>
      </c>
      <c r="H303" s="182">
        <v>2482094</v>
      </c>
      <c r="I303" s="182">
        <v>248678</v>
      </c>
      <c r="J303" s="182">
        <v>2233416</v>
      </c>
      <c r="K303" s="182">
        <v>35025479</v>
      </c>
      <c r="L303" s="182">
        <v>1408044</v>
      </c>
      <c r="M303" s="182">
        <v>484014</v>
      </c>
      <c r="N303" s="182">
        <v>33133422</v>
      </c>
      <c r="O303" s="182"/>
      <c r="P303" s="182">
        <v>37082913</v>
      </c>
      <c r="Q303" s="64"/>
      <c r="R303" s="182">
        <v>3976558</v>
      </c>
      <c r="S303" s="182">
        <v>1513491</v>
      </c>
      <c r="T303" s="182">
        <v>2463067</v>
      </c>
      <c r="U303" s="182"/>
      <c r="V303" s="182">
        <v>33106355</v>
      </c>
      <c r="W303" s="182"/>
      <c r="X303" s="182">
        <v>5363894</v>
      </c>
      <c r="Y303" s="182">
        <v>28037601</v>
      </c>
      <c r="Z303" s="182">
        <v>3681418</v>
      </c>
    </row>
    <row r="304" spans="1:26" x14ac:dyDescent="0.3">
      <c r="A304" s="143">
        <v>43070</v>
      </c>
      <c r="B304" s="182">
        <v>2223</v>
      </c>
      <c r="C304" s="182">
        <v>-2661391</v>
      </c>
      <c r="D304" s="182">
        <v>-1724858</v>
      </c>
      <c r="E304" s="182">
        <v>1727081</v>
      </c>
      <c r="F304" s="182"/>
      <c r="G304" s="182">
        <v>35986234</v>
      </c>
      <c r="H304" s="182">
        <v>2663613</v>
      </c>
      <c r="I304" s="182">
        <v>306135</v>
      </c>
      <c r="J304" s="182">
        <v>2357478</v>
      </c>
      <c r="K304" s="182">
        <v>33322621</v>
      </c>
      <c r="L304" s="182">
        <v>1668523</v>
      </c>
      <c r="M304" s="182">
        <v>476020</v>
      </c>
      <c r="N304" s="182">
        <v>31178078</v>
      </c>
      <c r="O304" s="182"/>
      <c r="P304" s="182">
        <v>35984012</v>
      </c>
      <c r="Q304" s="64"/>
      <c r="R304" s="182">
        <v>4388471</v>
      </c>
      <c r="S304" s="182">
        <v>1635363</v>
      </c>
      <c r="T304" s="182">
        <v>2753109</v>
      </c>
      <c r="U304" s="182"/>
      <c r="V304" s="182">
        <v>31595540</v>
      </c>
      <c r="W304" s="182"/>
      <c r="X304" s="182">
        <v>5314816</v>
      </c>
      <c r="Y304" s="182">
        <v>26975812</v>
      </c>
      <c r="Z304" s="182">
        <v>3693384</v>
      </c>
    </row>
    <row r="305" spans="1:26" x14ac:dyDescent="0.3">
      <c r="A305" s="142">
        <v>43101</v>
      </c>
      <c r="B305" s="182">
        <v>-4421951</v>
      </c>
      <c r="C305" s="182">
        <v>-6735601</v>
      </c>
      <c r="D305" s="182">
        <v>-1561141</v>
      </c>
      <c r="E305" s="182">
        <v>-2860810</v>
      </c>
      <c r="F305" s="182"/>
      <c r="G305" s="182">
        <v>30718527</v>
      </c>
      <c r="H305" s="182">
        <v>2313650</v>
      </c>
      <c r="I305" s="182">
        <v>334246</v>
      </c>
      <c r="J305" s="182">
        <v>1979404</v>
      </c>
      <c r="K305" s="182">
        <v>28404877</v>
      </c>
      <c r="L305" s="182">
        <v>1603796</v>
      </c>
      <c r="M305" s="182">
        <v>500068</v>
      </c>
      <c r="N305" s="182">
        <v>26301012</v>
      </c>
      <c r="O305" s="182"/>
      <c r="P305" s="182">
        <v>35140478</v>
      </c>
      <c r="Q305" s="64"/>
      <c r="R305" s="182">
        <v>3874791</v>
      </c>
      <c r="S305" s="182">
        <v>1483636</v>
      </c>
      <c r="T305" s="182">
        <v>2391155</v>
      </c>
      <c r="U305" s="182"/>
      <c r="V305" s="182">
        <v>31265687</v>
      </c>
      <c r="W305" s="182"/>
      <c r="X305" s="182">
        <v>4931393</v>
      </c>
      <c r="Y305" s="182">
        <v>26502373</v>
      </c>
      <c r="Z305" s="182">
        <v>3706711</v>
      </c>
    </row>
    <row r="306" spans="1:26" x14ac:dyDescent="0.3">
      <c r="A306" s="141">
        <v>43132</v>
      </c>
      <c r="B306" s="182">
        <v>943933</v>
      </c>
      <c r="C306" s="182">
        <v>-1654920</v>
      </c>
      <c r="D306" s="182">
        <v>-1332243</v>
      </c>
      <c r="E306" s="182">
        <v>2276175</v>
      </c>
      <c r="F306" s="182"/>
      <c r="G306" s="182">
        <v>35093793</v>
      </c>
      <c r="H306" s="182">
        <v>2598853</v>
      </c>
      <c r="I306" s="182">
        <v>299175</v>
      </c>
      <c r="J306" s="182">
        <v>2299678</v>
      </c>
      <c r="K306" s="182">
        <v>32494940</v>
      </c>
      <c r="L306" s="182">
        <v>1524793</v>
      </c>
      <c r="M306" s="182">
        <v>494984</v>
      </c>
      <c r="N306" s="182">
        <v>30475162</v>
      </c>
      <c r="O306" s="182"/>
      <c r="P306" s="182">
        <v>34149860</v>
      </c>
      <c r="Q306" s="64"/>
      <c r="R306" s="182">
        <v>3931095</v>
      </c>
      <c r="S306" s="182">
        <v>1438336</v>
      </c>
      <c r="T306" s="182">
        <v>2492759</v>
      </c>
      <c r="U306" s="182"/>
      <c r="V306" s="182">
        <v>30218765</v>
      </c>
      <c r="W306" s="182"/>
      <c r="X306" s="182">
        <v>4573151</v>
      </c>
      <c r="Y306" s="182">
        <v>26244012</v>
      </c>
      <c r="Z306" s="182">
        <v>3332697</v>
      </c>
    </row>
    <row r="307" spans="1:26" x14ac:dyDescent="0.3">
      <c r="A307" s="140">
        <v>43160</v>
      </c>
      <c r="B307" s="182">
        <v>1749651</v>
      </c>
      <c r="C307" s="182">
        <v>-706725</v>
      </c>
      <c r="D307" s="182">
        <v>-1813413</v>
      </c>
      <c r="E307" s="182">
        <v>3563064</v>
      </c>
      <c r="F307" s="182"/>
      <c r="G307" s="182">
        <v>39484266</v>
      </c>
      <c r="H307" s="182">
        <v>2456376</v>
      </c>
      <c r="I307" s="182">
        <v>366497</v>
      </c>
      <c r="J307" s="182">
        <v>2089879</v>
      </c>
      <c r="K307" s="182">
        <v>37027890</v>
      </c>
      <c r="L307" s="182">
        <v>1779657</v>
      </c>
      <c r="M307" s="182">
        <v>619944</v>
      </c>
      <c r="N307" s="182">
        <v>34628289</v>
      </c>
      <c r="O307" s="182"/>
      <c r="P307" s="182">
        <v>37734615</v>
      </c>
      <c r="Q307" s="64"/>
      <c r="R307" s="182">
        <v>4269789</v>
      </c>
      <c r="S307" s="182">
        <v>1503506</v>
      </c>
      <c r="T307" s="182">
        <v>2766283</v>
      </c>
      <c r="U307" s="182"/>
      <c r="V307" s="182">
        <v>33464826</v>
      </c>
      <c r="W307" s="182"/>
      <c r="X307" s="182">
        <v>5020551</v>
      </c>
      <c r="Y307" s="182">
        <v>29331500</v>
      </c>
      <c r="Z307" s="182">
        <v>3382564</v>
      </c>
    </row>
    <row r="308" spans="1:26" x14ac:dyDescent="0.3">
      <c r="A308" s="139">
        <v>43191</v>
      </c>
      <c r="B308" s="182">
        <v>-290271</v>
      </c>
      <c r="C308" s="182">
        <v>-2916572</v>
      </c>
      <c r="D308" s="182">
        <v>-1643744</v>
      </c>
      <c r="E308" s="182">
        <v>1353474</v>
      </c>
      <c r="F308" s="182"/>
      <c r="G308" s="182">
        <v>37181694</v>
      </c>
      <c r="H308" s="182">
        <v>2626302</v>
      </c>
      <c r="I308" s="182">
        <v>386844</v>
      </c>
      <c r="J308" s="182">
        <v>2239458</v>
      </c>
      <c r="K308" s="182">
        <v>34555392</v>
      </c>
      <c r="L308" s="182">
        <v>1575225</v>
      </c>
      <c r="M308" s="182">
        <v>588982</v>
      </c>
      <c r="N308" s="182">
        <v>32391186</v>
      </c>
      <c r="O308" s="182"/>
      <c r="P308" s="182">
        <v>37471965</v>
      </c>
      <c r="Q308" s="64"/>
      <c r="R308" s="182">
        <v>4270046</v>
      </c>
      <c r="S308" s="182">
        <v>1505358</v>
      </c>
      <c r="T308" s="182">
        <v>2764687</v>
      </c>
      <c r="U308" s="182"/>
      <c r="V308" s="182">
        <v>33201919</v>
      </c>
      <c r="W308" s="182"/>
      <c r="X308" s="182">
        <v>5079763</v>
      </c>
      <c r="Y308" s="182">
        <v>28673457</v>
      </c>
      <c r="Z308" s="182">
        <v>3718745</v>
      </c>
    </row>
    <row r="309" spans="1:26" x14ac:dyDescent="0.3">
      <c r="A309" s="138">
        <v>43221</v>
      </c>
      <c r="B309" s="182">
        <v>-1552329</v>
      </c>
      <c r="C309" s="182">
        <v>-4379384</v>
      </c>
      <c r="D309" s="182">
        <v>-1630689</v>
      </c>
      <c r="E309" s="182">
        <v>78360</v>
      </c>
      <c r="F309" s="182"/>
      <c r="G309" s="182">
        <v>39213912</v>
      </c>
      <c r="H309" s="182">
        <v>2827055</v>
      </c>
      <c r="I309" s="182">
        <v>451566</v>
      </c>
      <c r="J309" s="182">
        <v>2375489</v>
      </c>
      <c r="K309" s="182">
        <v>36386857</v>
      </c>
      <c r="L309" s="182">
        <v>1588618</v>
      </c>
      <c r="M309" s="182">
        <v>546431</v>
      </c>
      <c r="N309" s="182">
        <v>34251809</v>
      </c>
      <c r="O309" s="182"/>
      <c r="P309" s="182">
        <v>40766241</v>
      </c>
      <c r="Q309" s="64"/>
      <c r="R309" s="182">
        <v>4457744</v>
      </c>
      <c r="S309" s="182">
        <v>1538925</v>
      </c>
      <c r="T309" s="182">
        <v>2918819</v>
      </c>
      <c r="U309" s="182"/>
      <c r="V309" s="182">
        <v>36308497</v>
      </c>
      <c r="W309" s="182"/>
      <c r="X309" s="182">
        <v>5193250</v>
      </c>
      <c r="Y309" s="182">
        <v>31783893</v>
      </c>
      <c r="Z309" s="182">
        <v>3789098</v>
      </c>
    </row>
    <row r="310" spans="1:26" x14ac:dyDescent="0.3">
      <c r="A310" s="137">
        <v>43252</v>
      </c>
      <c r="B310" s="182">
        <v>-899828</v>
      </c>
      <c r="C310" s="182">
        <v>-3409002</v>
      </c>
      <c r="D310" s="182">
        <v>-2193726</v>
      </c>
      <c r="E310" s="182">
        <v>1293898</v>
      </c>
      <c r="F310" s="182"/>
      <c r="G310" s="182">
        <v>37483508</v>
      </c>
      <c r="H310" s="182">
        <v>2509174</v>
      </c>
      <c r="I310" s="182">
        <v>358875</v>
      </c>
      <c r="J310" s="182">
        <v>2150299</v>
      </c>
      <c r="K310" s="182">
        <v>34974334</v>
      </c>
      <c r="L310" s="182">
        <v>1243492</v>
      </c>
      <c r="M310" s="182">
        <v>546439</v>
      </c>
      <c r="N310" s="182">
        <v>33184403</v>
      </c>
      <c r="O310" s="182"/>
      <c r="P310" s="182">
        <v>38383337</v>
      </c>
      <c r="Q310" s="64"/>
      <c r="R310" s="182">
        <v>4702900</v>
      </c>
      <c r="S310" s="182">
        <v>1683606</v>
      </c>
      <c r="T310" s="182">
        <v>3019294</v>
      </c>
      <c r="U310" s="182"/>
      <c r="V310" s="182">
        <v>33680436</v>
      </c>
      <c r="W310" s="182"/>
      <c r="X310" s="182">
        <v>5082945</v>
      </c>
      <c r="Y310" s="182">
        <v>29491153</v>
      </c>
      <c r="Z310" s="182">
        <v>3809239</v>
      </c>
    </row>
    <row r="311" spans="1:26" x14ac:dyDescent="0.3">
      <c r="A311" s="136">
        <v>43282</v>
      </c>
      <c r="B311" s="182">
        <v>-2869907</v>
      </c>
      <c r="C311" s="182">
        <v>-5476381</v>
      </c>
      <c r="D311" s="182">
        <v>-2307110</v>
      </c>
      <c r="E311" s="182">
        <v>-562797</v>
      </c>
      <c r="F311" s="182"/>
      <c r="G311" s="182">
        <v>36742212</v>
      </c>
      <c r="H311" s="182">
        <v>2606474</v>
      </c>
      <c r="I311" s="182">
        <v>229433</v>
      </c>
      <c r="J311" s="182">
        <v>2377041</v>
      </c>
      <c r="K311" s="182">
        <v>34135738</v>
      </c>
      <c r="L311" s="182">
        <v>1052821</v>
      </c>
      <c r="M311" s="182">
        <v>512943</v>
      </c>
      <c r="N311" s="182">
        <v>32569974</v>
      </c>
      <c r="O311" s="182"/>
      <c r="P311" s="182">
        <v>39612118</v>
      </c>
      <c r="Q311" s="64"/>
      <c r="R311" s="182">
        <v>4913584</v>
      </c>
      <c r="S311" s="182">
        <v>1888977</v>
      </c>
      <c r="T311" s="182">
        <v>3024607</v>
      </c>
      <c r="U311" s="182"/>
      <c r="V311" s="182">
        <v>34698534</v>
      </c>
      <c r="W311" s="182"/>
      <c r="X311" s="182">
        <v>5309509</v>
      </c>
      <c r="Y311" s="182">
        <v>30237562</v>
      </c>
      <c r="Z311" s="182">
        <v>4065047</v>
      </c>
    </row>
    <row r="312" spans="1:26" x14ac:dyDescent="0.3">
      <c r="A312" s="135">
        <v>43313</v>
      </c>
      <c r="B312" s="182">
        <v>-2584288</v>
      </c>
      <c r="C312" s="182">
        <v>-5324090</v>
      </c>
      <c r="D312" s="182">
        <v>-2212022</v>
      </c>
      <c r="E312" s="182">
        <v>-372266</v>
      </c>
      <c r="F312" s="182"/>
      <c r="G312" s="182">
        <v>39545208</v>
      </c>
      <c r="H312" s="182">
        <v>2739801</v>
      </c>
      <c r="I312" s="182">
        <v>390877</v>
      </c>
      <c r="J312" s="182">
        <v>2348925</v>
      </c>
      <c r="K312" s="182">
        <v>36805406</v>
      </c>
      <c r="L312" s="182">
        <v>1026581</v>
      </c>
      <c r="M312" s="182">
        <v>510491</v>
      </c>
      <c r="N312" s="182">
        <v>35268335</v>
      </c>
      <c r="O312" s="182"/>
      <c r="P312" s="182">
        <v>42129496</v>
      </c>
      <c r="Q312" s="64"/>
      <c r="R312" s="182">
        <v>4951823</v>
      </c>
      <c r="S312" s="182">
        <v>1902963</v>
      </c>
      <c r="T312" s="182">
        <v>3048860</v>
      </c>
      <c r="U312" s="182"/>
      <c r="V312" s="182">
        <v>37177673</v>
      </c>
      <c r="W312" s="182"/>
      <c r="X312" s="182">
        <v>5973666</v>
      </c>
      <c r="Y312" s="182">
        <v>32032102</v>
      </c>
      <c r="Z312" s="182">
        <v>4123728</v>
      </c>
    </row>
    <row r="313" spans="1:26" x14ac:dyDescent="0.3">
      <c r="A313" s="134">
        <v>43344</v>
      </c>
      <c r="B313" s="182">
        <v>-301080</v>
      </c>
      <c r="C313" s="182">
        <v>-3069067</v>
      </c>
      <c r="D313" s="182">
        <v>-1506250</v>
      </c>
      <c r="E313" s="182">
        <v>1205170</v>
      </c>
      <c r="F313" s="182"/>
      <c r="G313" s="182">
        <v>37700602</v>
      </c>
      <c r="H313" s="182">
        <v>2767986</v>
      </c>
      <c r="I313" s="182">
        <v>298593</v>
      </c>
      <c r="J313" s="182">
        <v>2469393</v>
      </c>
      <c r="K313" s="182">
        <v>34932616</v>
      </c>
      <c r="L313" s="182">
        <v>901412</v>
      </c>
      <c r="M313" s="182">
        <v>522103</v>
      </c>
      <c r="N313" s="182">
        <v>33509101</v>
      </c>
      <c r="O313" s="182"/>
      <c r="P313" s="182">
        <v>38001683</v>
      </c>
      <c r="Q313" s="64"/>
      <c r="R313" s="182">
        <v>4274237</v>
      </c>
      <c r="S313" s="182">
        <v>1520066</v>
      </c>
      <c r="T313" s="182">
        <v>2754171</v>
      </c>
      <c r="U313" s="182"/>
      <c r="V313" s="182">
        <v>33727446</v>
      </c>
      <c r="W313" s="182"/>
      <c r="X313" s="182">
        <v>5181171</v>
      </c>
      <c r="Y313" s="182">
        <v>29049138</v>
      </c>
      <c r="Z313" s="182">
        <v>3771374</v>
      </c>
    </row>
    <row r="314" spans="1:26" x14ac:dyDescent="0.3">
      <c r="A314" s="133">
        <v>43374</v>
      </c>
      <c r="B314" s="182">
        <v>-2934821</v>
      </c>
      <c r="C314" s="182">
        <v>-5553637</v>
      </c>
      <c r="D314" s="182">
        <v>-2598370</v>
      </c>
      <c r="E314" s="182">
        <v>-336451</v>
      </c>
      <c r="F314" s="182"/>
      <c r="G314" s="182">
        <v>41356070</v>
      </c>
      <c r="H314" s="182">
        <v>2618817</v>
      </c>
      <c r="I314" s="182">
        <v>350113</v>
      </c>
      <c r="J314" s="182">
        <v>2268704</v>
      </c>
      <c r="K314" s="182">
        <v>38737253</v>
      </c>
      <c r="L314" s="182">
        <v>1266022</v>
      </c>
      <c r="M314" s="182">
        <v>407948</v>
      </c>
      <c r="N314" s="182">
        <v>37063283</v>
      </c>
      <c r="O314" s="182"/>
      <c r="P314" s="182">
        <v>44290891</v>
      </c>
      <c r="Q314" s="64"/>
      <c r="R314" s="182">
        <v>5217186</v>
      </c>
      <c r="S314" s="182">
        <v>2010788</v>
      </c>
      <c r="T314" s="182">
        <v>3206398</v>
      </c>
      <c r="U314" s="182"/>
      <c r="V314" s="182">
        <v>39073704</v>
      </c>
      <c r="W314" s="182"/>
      <c r="X314" s="182">
        <v>6327837</v>
      </c>
      <c r="Y314" s="182">
        <v>33498065</v>
      </c>
      <c r="Z314" s="182">
        <v>4464989</v>
      </c>
    </row>
    <row r="315" spans="1:26" x14ac:dyDescent="0.3">
      <c r="A315" s="132">
        <v>43405</v>
      </c>
      <c r="B315" s="182">
        <v>-2333327</v>
      </c>
      <c r="C315" s="182">
        <v>-4642546</v>
      </c>
      <c r="D315" s="182">
        <v>-2530456</v>
      </c>
      <c r="E315" s="182">
        <v>197129</v>
      </c>
      <c r="F315" s="182"/>
      <c r="G315" s="182">
        <v>38595389</v>
      </c>
      <c r="H315" s="182">
        <v>2309218</v>
      </c>
      <c r="I315" s="182">
        <v>287913</v>
      </c>
      <c r="J315" s="182">
        <v>2021305</v>
      </c>
      <c r="K315" s="182">
        <v>36286170</v>
      </c>
      <c r="L315" s="182">
        <v>1373131</v>
      </c>
      <c r="M315" s="182">
        <v>426519</v>
      </c>
      <c r="N315" s="182">
        <v>34486520</v>
      </c>
      <c r="O315" s="182"/>
      <c r="P315" s="182">
        <v>40928716</v>
      </c>
      <c r="Q315" s="64"/>
      <c r="R315" s="182">
        <v>4839674</v>
      </c>
      <c r="S315" s="182">
        <v>1642531</v>
      </c>
      <c r="T315" s="182">
        <v>3197143</v>
      </c>
      <c r="U315" s="182"/>
      <c r="V315" s="182">
        <v>36089042</v>
      </c>
      <c r="W315" s="182"/>
      <c r="X315" s="182">
        <v>5645302</v>
      </c>
      <c r="Y315" s="182">
        <v>31432994</v>
      </c>
      <c r="Z315" s="182">
        <v>3850420</v>
      </c>
    </row>
    <row r="316" spans="1:26" x14ac:dyDescent="0.3">
      <c r="A316" s="143">
        <v>43435</v>
      </c>
      <c r="B316" s="182">
        <v>1904580</v>
      </c>
      <c r="C316" s="182">
        <v>-351066</v>
      </c>
      <c r="D316" s="182">
        <v>-1803084</v>
      </c>
      <c r="E316" s="182">
        <v>3707664</v>
      </c>
      <c r="F316" s="182"/>
      <c r="G316" s="182">
        <v>37597547</v>
      </c>
      <c r="H316" s="182">
        <v>2255646</v>
      </c>
      <c r="I316" s="182">
        <v>334938</v>
      </c>
      <c r="J316" s="182">
        <v>1920708</v>
      </c>
      <c r="K316" s="182">
        <v>35341901</v>
      </c>
      <c r="L316" s="182">
        <v>1572024</v>
      </c>
      <c r="M316" s="182">
        <v>555145</v>
      </c>
      <c r="N316" s="182">
        <v>33214731</v>
      </c>
      <c r="O316" s="182"/>
      <c r="P316" s="182">
        <v>35692967</v>
      </c>
      <c r="Q316" s="64"/>
      <c r="R316" s="182">
        <v>4058730</v>
      </c>
      <c r="S316" s="182">
        <v>1382474</v>
      </c>
      <c r="T316" s="182">
        <v>2676256</v>
      </c>
      <c r="U316" s="182"/>
      <c r="V316" s="182">
        <v>31634237</v>
      </c>
      <c r="W316" s="182"/>
      <c r="X316" s="182">
        <v>4799104</v>
      </c>
      <c r="Y316" s="182">
        <v>27380444</v>
      </c>
      <c r="Z316" s="182">
        <v>3513419</v>
      </c>
    </row>
    <row r="317" spans="1:26" x14ac:dyDescent="0.3">
      <c r="A317" s="142">
        <v>43466</v>
      </c>
      <c r="B317" s="182">
        <v>-4625568</v>
      </c>
      <c r="C317" s="182">
        <v>-6717442</v>
      </c>
      <c r="D317" s="182">
        <v>-2039253</v>
      </c>
      <c r="E317" s="182">
        <v>-2586315</v>
      </c>
      <c r="F317" s="182"/>
      <c r="G317" s="182">
        <v>32637220</v>
      </c>
      <c r="H317" s="182">
        <v>2091873</v>
      </c>
      <c r="I317" s="182">
        <v>306063</v>
      </c>
      <c r="J317" s="182">
        <v>1785811</v>
      </c>
      <c r="K317" s="182">
        <v>30545346</v>
      </c>
      <c r="L317" s="182">
        <v>1633947</v>
      </c>
      <c r="M317" s="182">
        <v>361874</v>
      </c>
      <c r="N317" s="182">
        <v>28549525</v>
      </c>
      <c r="O317" s="182"/>
      <c r="P317" s="182">
        <v>37262788</v>
      </c>
      <c r="Q317" s="64"/>
      <c r="R317" s="182">
        <v>4131126</v>
      </c>
      <c r="S317" s="182">
        <v>1351080</v>
      </c>
      <c r="T317" s="182">
        <v>2780046</v>
      </c>
      <c r="U317" s="182"/>
      <c r="V317" s="182">
        <v>33131662</v>
      </c>
      <c r="W317" s="182"/>
      <c r="X317" s="182">
        <v>4819657</v>
      </c>
      <c r="Y317" s="182">
        <v>28626060</v>
      </c>
      <c r="Z317" s="182">
        <v>3817071</v>
      </c>
    </row>
    <row r="318" spans="1:26" x14ac:dyDescent="0.3">
      <c r="A318" s="141">
        <v>43497</v>
      </c>
      <c r="B318" s="182">
        <v>1363910</v>
      </c>
      <c r="C318" s="182">
        <v>-1245440</v>
      </c>
      <c r="D318" s="182">
        <v>-949372</v>
      </c>
      <c r="E318" s="182">
        <v>2313281</v>
      </c>
      <c r="F318" s="182"/>
      <c r="G318" s="182">
        <v>36437807</v>
      </c>
      <c r="H318" s="182">
        <v>2609350</v>
      </c>
      <c r="I318" s="182">
        <v>262336</v>
      </c>
      <c r="J318" s="182">
        <v>2347014</v>
      </c>
      <c r="K318" s="182">
        <v>33828457</v>
      </c>
      <c r="L318" s="182">
        <v>1589172</v>
      </c>
      <c r="M318" s="182">
        <v>515203</v>
      </c>
      <c r="N318" s="182">
        <v>31724082</v>
      </c>
      <c r="O318" s="182"/>
      <c r="P318" s="182">
        <v>35073897</v>
      </c>
      <c r="Q318" s="64"/>
      <c r="R318" s="182">
        <v>3558721</v>
      </c>
      <c r="S318" s="182">
        <v>1112008</v>
      </c>
      <c r="T318" s="182">
        <v>2446713</v>
      </c>
      <c r="U318" s="182"/>
      <c r="V318" s="182">
        <v>31515176</v>
      </c>
      <c r="W318" s="182"/>
      <c r="X318" s="182">
        <v>4328798</v>
      </c>
      <c r="Y318" s="182">
        <v>27615104</v>
      </c>
      <c r="Z318" s="182">
        <v>3129995</v>
      </c>
    </row>
    <row r="319" spans="1:26" x14ac:dyDescent="0.3">
      <c r="A319" s="140">
        <v>43525</v>
      </c>
      <c r="B319" s="182">
        <v>1487941</v>
      </c>
      <c r="C319" s="182">
        <v>-855597</v>
      </c>
      <c r="D319" s="182">
        <v>-1704674</v>
      </c>
      <c r="E319" s="182">
        <v>3192615</v>
      </c>
      <c r="F319" s="182"/>
      <c r="G319" s="182">
        <v>39018828</v>
      </c>
      <c r="H319" s="182">
        <v>2343538</v>
      </c>
      <c r="I319" s="182">
        <v>240442</v>
      </c>
      <c r="J319" s="182">
        <v>2103096</v>
      </c>
      <c r="K319" s="182">
        <v>36675289</v>
      </c>
      <c r="L319" s="182">
        <v>1740871</v>
      </c>
      <c r="M319" s="182">
        <v>591528</v>
      </c>
      <c r="N319" s="182">
        <v>34342890</v>
      </c>
      <c r="O319" s="182"/>
      <c r="P319" s="182">
        <v>37530886</v>
      </c>
      <c r="Q319" s="64"/>
      <c r="R319" s="182">
        <v>4048212</v>
      </c>
      <c r="S319" s="182">
        <v>1436129</v>
      </c>
      <c r="T319" s="182">
        <v>2612083</v>
      </c>
      <c r="U319" s="182"/>
      <c r="V319" s="182">
        <v>33482674</v>
      </c>
      <c r="W319" s="182"/>
      <c r="X319" s="182">
        <v>4789398</v>
      </c>
      <c r="Y319" s="182">
        <v>29359667</v>
      </c>
      <c r="Z319" s="182">
        <v>3381822</v>
      </c>
    </row>
    <row r="320" spans="1:26" x14ac:dyDescent="0.3">
      <c r="A320" s="139">
        <v>43556</v>
      </c>
      <c r="B320" s="182">
        <v>1510069</v>
      </c>
      <c r="C320" s="182">
        <v>-748739</v>
      </c>
      <c r="D320" s="182">
        <v>-2074489</v>
      </c>
      <c r="E320" s="182">
        <v>3584558</v>
      </c>
      <c r="F320" s="182"/>
      <c r="G320" s="182">
        <v>39586470</v>
      </c>
      <c r="H320" s="182">
        <v>2258808</v>
      </c>
      <c r="I320" s="182">
        <v>359424</v>
      </c>
      <c r="J320" s="182">
        <v>1899384</v>
      </c>
      <c r="K320" s="182">
        <v>37327662</v>
      </c>
      <c r="L320" s="182">
        <v>1921290</v>
      </c>
      <c r="M320" s="182">
        <v>461212</v>
      </c>
      <c r="N320" s="182">
        <v>34945160</v>
      </c>
      <c r="O320" s="182"/>
      <c r="P320" s="182">
        <v>38076401</v>
      </c>
      <c r="Q320" s="64"/>
      <c r="R320" s="182">
        <v>4333297</v>
      </c>
      <c r="S320" s="182">
        <v>1664521</v>
      </c>
      <c r="T320" s="182">
        <v>2668776</v>
      </c>
      <c r="U320" s="182"/>
      <c r="V320" s="182">
        <v>33743104</v>
      </c>
      <c r="W320" s="182"/>
      <c r="X320" s="182">
        <v>5223995</v>
      </c>
      <c r="Y320" s="182">
        <v>29508986</v>
      </c>
      <c r="Z320" s="182">
        <v>3343420</v>
      </c>
    </row>
    <row r="321" spans="1:26" x14ac:dyDescent="0.3">
      <c r="A321" s="138">
        <v>43586</v>
      </c>
      <c r="B321" s="182">
        <v>957135</v>
      </c>
      <c r="C321" s="182">
        <v>-1612737</v>
      </c>
      <c r="D321" s="182">
        <v>-1996402</v>
      </c>
      <c r="E321" s="182">
        <v>2953537</v>
      </c>
      <c r="F321" s="182"/>
      <c r="G321" s="182">
        <v>41749996</v>
      </c>
      <c r="H321" s="182">
        <v>2569872</v>
      </c>
      <c r="I321" s="182">
        <v>317382</v>
      </c>
      <c r="J321" s="182">
        <v>2252490</v>
      </c>
      <c r="K321" s="182">
        <v>39180124</v>
      </c>
      <c r="L321" s="182">
        <v>1617544</v>
      </c>
      <c r="M321" s="182">
        <v>587400</v>
      </c>
      <c r="N321" s="182">
        <v>36975180</v>
      </c>
      <c r="O321" s="182"/>
      <c r="P321" s="182">
        <v>40792860</v>
      </c>
      <c r="Q321" s="64"/>
      <c r="R321" s="182">
        <v>4566273</v>
      </c>
      <c r="S321" s="182">
        <v>1675172</v>
      </c>
      <c r="T321" s="182">
        <v>2891101</v>
      </c>
      <c r="U321" s="182"/>
      <c r="V321" s="182">
        <v>36226587</v>
      </c>
      <c r="W321" s="182"/>
      <c r="X321" s="182">
        <v>5250628</v>
      </c>
      <c r="Y321" s="182">
        <v>31928237</v>
      </c>
      <c r="Z321" s="182">
        <v>3613996</v>
      </c>
    </row>
    <row r="322" spans="1:26" x14ac:dyDescent="0.3">
      <c r="A322" s="137">
        <v>43617</v>
      </c>
      <c r="B322" s="182">
        <v>2542242</v>
      </c>
      <c r="C322" s="182">
        <v>588652</v>
      </c>
      <c r="D322" s="182">
        <v>-1876101</v>
      </c>
      <c r="E322" s="182">
        <v>4418343</v>
      </c>
      <c r="F322" s="182"/>
      <c r="G322" s="182">
        <v>37924986</v>
      </c>
      <c r="H322" s="182">
        <v>1953591</v>
      </c>
      <c r="I322" s="182">
        <v>256692</v>
      </c>
      <c r="J322" s="182">
        <v>1696898</v>
      </c>
      <c r="K322" s="182">
        <v>35971395</v>
      </c>
      <c r="L322" s="182">
        <v>1320270</v>
      </c>
      <c r="M322" s="182">
        <v>506369</v>
      </c>
      <c r="N322" s="182">
        <v>34144756</v>
      </c>
      <c r="O322" s="182"/>
      <c r="P322" s="182">
        <v>35382744</v>
      </c>
      <c r="Q322" s="64"/>
      <c r="R322" s="182">
        <v>3829691</v>
      </c>
      <c r="S322" s="182">
        <v>1519555</v>
      </c>
      <c r="T322" s="182">
        <v>2310136</v>
      </c>
      <c r="U322" s="182"/>
      <c r="V322" s="182">
        <v>31553052</v>
      </c>
      <c r="W322" s="182"/>
      <c r="X322" s="182">
        <v>4723013</v>
      </c>
      <c r="Y322" s="182">
        <v>27694006</v>
      </c>
      <c r="Z322" s="182">
        <v>2965725</v>
      </c>
    </row>
    <row r="323" spans="1:26" x14ac:dyDescent="0.3">
      <c r="A323" s="136">
        <v>43647</v>
      </c>
      <c r="B323" s="182">
        <v>-1290542</v>
      </c>
      <c r="C323" s="182">
        <v>-3502766</v>
      </c>
      <c r="D323" s="182">
        <v>-1873456</v>
      </c>
      <c r="E323" s="182">
        <v>582914</v>
      </c>
      <c r="F323" s="182"/>
      <c r="G323" s="182">
        <v>39115793</v>
      </c>
      <c r="H323" s="182">
        <v>2212224</v>
      </c>
      <c r="I323" s="182">
        <v>279768</v>
      </c>
      <c r="J323" s="182">
        <v>1932456</v>
      </c>
      <c r="K323" s="182">
        <v>36903569</v>
      </c>
      <c r="L323" s="182">
        <v>1235952</v>
      </c>
      <c r="M323" s="182">
        <v>547507</v>
      </c>
      <c r="N323" s="182">
        <v>35120109</v>
      </c>
      <c r="O323" s="182"/>
      <c r="P323" s="182">
        <v>40406335</v>
      </c>
      <c r="Q323" s="64"/>
      <c r="R323" s="182">
        <v>4085680</v>
      </c>
      <c r="S323" s="182">
        <v>1536672</v>
      </c>
      <c r="T323" s="182">
        <v>2549008</v>
      </c>
      <c r="U323" s="182"/>
      <c r="V323" s="182">
        <v>36320655</v>
      </c>
      <c r="W323" s="182"/>
      <c r="X323" s="182">
        <v>5271854</v>
      </c>
      <c r="Y323" s="182">
        <v>31757498</v>
      </c>
      <c r="Z323" s="182">
        <v>3376983</v>
      </c>
    </row>
    <row r="324" spans="1:26" x14ac:dyDescent="0.3">
      <c r="A324" s="135">
        <v>43678</v>
      </c>
      <c r="B324" s="182">
        <v>402708</v>
      </c>
      <c r="C324" s="182">
        <v>-1511513</v>
      </c>
      <c r="D324" s="182">
        <v>-1919500</v>
      </c>
      <c r="E324" s="182">
        <v>2322208</v>
      </c>
      <c r="F324" s="182"/>
      <c r="G324" s="182">
        <v>40051141</v>
      </c>
      <c r="H324" s="182">
        <v>1914221</v>
      </c>
      <c r="I324" s="182">
        <v>254588</v>
      </c>
      <c r="J324" s="182">
        <v>1659633</v>
      </c>
      <c r="K324" s="182">
        <v>38136920</v>
      </c>
      <c r="L324" s="182">
        <v>1062392</v>
      </c>
      <c r="M324" s="182">
        <v>517392</v>
      </c>
      <c r="N324" s="182">
        <v>36557136</v>
      </c>
      <c r="O324" s="182"/>
      <c r="P324" s="182">
        <v>39648433</v>
      </c>
      <c r="Q324" s="64"/>
      <c r="R324" s="182">
        <v>3833721</v>
      </c>
      <c r="S324" s="182">
        <v>1436317</v>
      </c>
      <c r="T324" s="182">
        <v>2397404</v>
      </c>
      <c r="U324" s="182"/>
      <c r="V324" s="182">
        <v>35814712</v>
      </c>
      <c r="W324" s="182"/>
      <c r="X324" s="182">
        <v>5264319</v>
      </c>
      <c r="Y324" s="182">
        <v>30845507</v>
      </c>
      <c r="Z324" s="182">
        <v>3538607</v>
      </c>
    </row>
    <row r="325" spans="1:26" x14ac:dyDescent="0.3">
      <c r="A325" s="134">
        <v>43709</v>
      </c>
      <c r="B325" s="182">
        <v>-151601</v>
      </c>
      <c r="C325" s="182">
        <v>-2048287</v>
      </c>
      <c r="D325" s="182">
        <v>-1618314</v>
      </c>
      <c r="E325" s="182">
        <v>1466714</v>
      </c>
      <c r="F325" s="182"/>
      <c r="G325" s="182">
        <v>37180583</v>
      </c>
      <c r="H325" s="182">
        <v>1896686</v>
      </c>
      <c r="I325" s="182">
        <v>252561</v>
      </c>
      <c r="J325" s="182">
        <v>1644125</v>
      </c>
      <c r="K325" s="182">
        <v>35283897</v>
      </c>
      <c r="L325" s="182">
        <v>1033857</v>
      </c>
      <c r="M325" s="182">
        <v>469343</v>
      </c>
      <c r="N325" s="182">
        <v>33780697</v>
      </c>
      <c r="O325" s="182"/>
      <c r="P325" s="182">
        <v>37332184</v>
      </c>
      <c r="Q325" s="64"/>
      <c r="R325" s="182">
        <v>3515000</v>
      </c>
      <c r="S325" s="182">
        <v>1168518</v>
      </c>
      <c r="T325" s="182">
        <v>2346483</v>
      </c>
      <c r="U325" s="182"/>
      <c r="V325" s="182">
        <v>33817184</v>
      </c>
      <c r="W325" s="182"/>
      <c r="X325" s="182">
        <v>4981751</v>
      </c>
      <c r="Y325" s="182">
        <v>29096416</v>
      </c>
      <c r="Z325" s="182">
        <v>3254017</v>
      </c>
    </row>
    <row r="326" spans="1:26" x14ac:dyDescent="0.3">
      <c r="A326" s="133">
        <v>43739</v>
      </c>
      <c r="B326" s="182">
        <v>-687408</v>
      </c>
      <c r="C326" s="182">
        <v>-2527246</v>
      </c>
      <c r="D326" s="182">
        <v>-2226685</v>
      </c>
      <c r="E326" s="182">
        <v>1539277</v>
      </c>
      <c r="F326" s="182"/>
      <c r="G326" s="182">
        <v>40762123</v>
      </c>
      <c r="H326" s="182">
        <v>1839838</v>
      </c>
      <c r="I326" s="182">
        <v>329325</v>
      </c>
      <c r="J326" s="182">
        <v>1510513</v>
      </c>
      <c r="K326" s="182">
        <v>38922286</v>
      </c>
      <c r="L326" s="182">
        <v>1373775</v>
      </c>
      <c r="M326" s="182">
        <v>524946</v>
      </c>
      <c r="N326" s="182">
        <v>37023564</v>
      </c>
      <c r="O326" s="182"/>
      <c r="P326" s="182">
        <v>41449532</v>
      </c>
      <c r="Q326" s="64"/>
      <c r="R326" s="182">
        <v>4066523</v>
      </c>
      <c r="S326" s="182">
        <v>1614899</v>
      </c>
      <c r="T326" s="182">
        <v>2451624</v>
      </c>
      <c r="U326" s="182"/>
      <c r="V326" s="182">
        <v>37383009</v>
      </c>
      <c r="W326" s="182"/>
      <c r="X326" s="182">
        <v>6174785</v>
      </c>
      <c r="Y326" s="182">
        <v>31390532</v>
      </c>
      <c r="Z326" s="182">
        <v>3884214</v>
      </c>
    </row>
    <row r="327" spans="1:26" x14ac:dyDescent="0.3">
      <c r="A327" s="132">
        <v>43770</v>
      </c>
      <c r="B327" s="182">
        <v>786831</v>
      </c>
      <c r="C327" s="182">
        <v>-1077526</v>
      </c>
      <c r="D327" s="182">
        <v>-1709643</v>
      </c>
      <c r="E327" s="182">
        <v>2496474</v>
      </c>
      <c r="F327" s="182"/>
      <c r="G327" s="182">
        <v>37484491</v>
      </c>
      <c r="H327" s="182">
        <v>1864357</v>
      </c>
      <c r="I327" s="182">
        <v>158244</v>
      </c>
      <c r="J327" s="182">
        <v>1706113</v>
      </c>
      <c r="K327" s="182">
        <v>35620134</v>
      </c>
      <c r="L327" s="182">
        <v>1548214</v>
      </c>
      <c r="M327" s="182">
        <v>519337</v>
      </c>
      <c r="N327" s="182">
        <v>33552583</v>
      </c>
      <c r="O327" s="182"/>
      <c r="P327" s="182">
        <v>36697660</v>
      </c>
      <c r="Q327" s="64"/>
      <c r="R327" s="182">
        <v>3574000</v>
      </c>
      <c r="S327" s="182">
        <v>1384157</v>
      </c>
      <c r="T327" s="182">
        <v>2189843</v>
      </c>
      <c r="U327" s="182"/>
      <c r="V327" s="182">
        <v>33123660</v>
      </c>
      <c r="W327" s="182"/>
      <c r="X327" s="182">
        <v>5335148</v>
      </c>
      <c r="Y327" s="182">
        <v>27925695</v>
      </c>
      <c r="Z327" s="182">
        <v>3436817</v>
      </c>
    </row>
    <row r="328" spans="1:26" x14ac:dyDescent="0.3">
      <c r="A328" s="143">
        <v>43800</v>
      </c>
      <c r="B328" s="182">
        <v>3066572</v>
      </c>
      <c r="C328" s="182">
        <v>826866</v>
      </c>
      <c r="D328" s="182">
        <v>-1424891</v>
      </c>
      <c r="E328" s="182">
        <v>4491463</v>
      </c>
      <c r="F328" s="182"/>
      <c r="G328" s="182">
        <v>38654441</v>
      </c>
      <c r="H328" s="182">
        <v>2239707</v>
      </c>
      <c r="I328" s="182">
        <v>415875</v>
      </c>
      <c r="J328" s="182">
        <v>1823831</v>
      </c>
      <c r="K328" s="182">
        <v>36414734</v>
      </c>
      <c r="L328" s="182">
        <v>1755044</v>
      </c>
      <c r="M328" s="182">
        <v>586716</v>
      </c>
      <c r="N328" s="182">
        <v>34072974</v>
      </c>
      <c r="O328" s="182"/>
      <c r="P328" s="182">
        <v>35587869</v>
      </c>
      <c r="Q328" s="64"/>
      <c r="R328" s="182">
        <v>3664597</v>
      </c>
      <c r="S328" s="182">
        <v>1416365</v>
      </c>
      <c r="T328" s="182">
        <v>2248233</v>
      </c>
      <c r="U328" s="182"/>
      <c r="V328" s="182">
        <v>31923272</v>
      </c>
      <c r="W328" s="182"/>
      <c r="X328" s="182">
        <v>4995070</v>
      </c>
      <c r="Y328" s="182">
        <v>27099704</v>
      </c>
      <c r="Z328" s="182">
        <v>3493095</v>
      </c>
    </row>
    <row r="329" spans="1:26" x14ac:dyDescent="0.3">
      <c r="A329" s="142">
        <v>43831</v>
      </c>
      <c r="B329" s="182">
        <v>-2481157</v>
      </c>
      <c r="C329" s="182">
        <v>-4689001</v>
      </c>
      <c r="D329" s="182">
        <v>-1908355</v>
      </c>
      <c r="E329" s="182">
        <v>-572803</v>
      </c>
      <c r="F329" s="182"/>
      <c r="G329" s="182">
        <v>33580843</v>
      </c>
      <c r="H329" s="182">
        <v>2207843</v>
      </c>
      <c r="I329" s="182">
        <v>303117</v>
      </c>
      <c r="J329" s="182">
        <v>1904727</v>
      </c>
      <c r="K329" s="182">
        <v>31372999</v>
      </c>
      <c r="L329" s="182">
        <v>1793773</v>
      </c>
      <c r="M329" s="182">
        <v>478722</v>
      </c>
      <c r="N329" s="182">
        <v>29100505</v>
      </c>
      <c r="O329" s="182"/>
      <c r="P329" s="182">
        <v>36062000</v>
      </c>
      <c r="Q329" s="64"/>
      <c r="R329" s="182">
        <v>4116198</v>
      </c>
      <c r="S329" s="182">
        <v>1702711</v>
      </c>
      <c r="T329" s="182">
        <v>2413488</v>
      </c>
      <c r="U329" s="182"/>
      <c r="V329" s="182">
        <v>31945802</v>
      </c>
      <c r="W329" s="182"/>
      <c r="X329" s="182">
        <v>5146781</v>
      </c>
      <c r="Y329" s="182">
        <v>27618799</v>
      </c>
      <c r="Z329" s="182">
        <v>3296420</v>
      </c>
    </row>
    <row r="330" spans="1:26" x14ac:dyDescent="0.3">
      <c r="A330" s="141">
        <v>43862</v>
      </c>
      <c r="B330" s="182">
        <v>2718338</v>
      </c>
      <c r="C330" s="182">
        <v>1223567</v>
      </c>
      <c r="D330" s="182">
        <v>-1754820</v>
      </c>
      <c r="E330" s="182">
        <v>4473158</v>
      </c>
      <c r="F330" s="182"/>
      <c r="G330" s="182">
        <v>36433717</v>
      </c>
      <c r="H330" s="182">
        <v>1494771</v>
      </c>
      <c r="I330" s="182">
        <v>218579</v>
      </c>
      <c r="J330" s="182">
        <v>1276192</v>
      </c>
      <c r="K330" s="182">
        <v>34938946</v>
      </c>
      <c r="L330" s="182">
        <v>1701191</v>
      </c>
      <c r="M330" s="182">
        <v>513092</v>
      </c>
      <c r="N330" s="182">
        <v>32724664</v>
      </c>
      <c r="O330" s="182"/>
      <c r="P330" s="182">
        <v>33715379</v>
      </c>
      <c r="Q330" s="64"/>
      <c r="R330" s="182">
        <v>3249591</v>
      </c>
      <c r="S330" s="182">
        <v>1278485</v>
      </c>
      <c r="T330" s="182">
        <v>1971107</v>
      </c>
      <c r="U330" s="182"/>
      <c r="V330" s="182">
        <v>30465788</v>
      </c>
      <c r="W330" s="182"/>
      <c r="X330" s="182">
        <v>4344425</v>
      </c>
      <c r="Y330" s="182">
        <v>26609103</v>
      </c>
      <c r="Z330" s="182">
        <v>2761851</v>
      </c>
    </row>
    <row r="331" spans="1:26" x14ac:dyDescent="0.3">
      <c r="A331" s="140">
        <v>43891</v>
      </c>
      <c r="B331" s="182">
        <v>3314337</v>
      </c>
      <c r="C331" s="182">
        <v>2086104</v>
      </c>
      <c r="D331" s="182">
        <v>-1987653</v>
      </c>
      <c r="E331" s="182">
        <v>5301990</v>
      </c>
      <c r="F331" s="182"/>
      <c r="G331" s="182">
        <v>38310269</v>
      </c>
      <c r="H331" s="182">
        <v>1228233</v>
      </c>
      <c r="I331" s="182">
        <v>218287</v>
      </c>
      <c r="J331" s="182">
        <v>1009946</v>
      </c>
      <c r="K331" s="182">
        <v>37082035</v>
      </c>
      <c r="L331" s="182">
        <v>2061851</v>
      </c>
      <c r="M331" s="182">
        <v>705608</v>
      </c>
      <c r="N331" s="182">
        <v>34314576</v>
      </c>
      <c r="O331" s="182"/>
      <c r="P331" s="182">
        <v>34995932</v>
      </c>
      <c r="Q331" s="64"/>
      <c r="R331" s="182">
        <v>3215886</v>
      </c>
      <c r="S331" s="182">
        <v>1186513</v>
      </c>
      <c r="T331" s="182">
        <v>2029373</v>
      </c>
      <c r="U331" s="182"/>
      <c r="V331" s="182">
        <v>31780046</v>
      </c>
      <c r="W331" s="182"/>
      <c r="X331" s="182">
        <v>4236273</v>
      </c>
      <c r="Y331" s="182">
        <v>28027358</v>
      </c>
      <c r="Z331" s="182">
        <v>2732301</v>
      </c>
    </row>
    <row r="332" spans="1:26" x14ac:dyDescent="0.3">
      <c r="A332" s="139">
        <v>43922</v>
      </c>
      <c r="B332" s="182">
        <v>-3234394</v>
      </c>
      <c r="C332" s="182">
        <v>-4095418</v>
      </c>
      <c r="D332" s="182">
        <v>-1175725</v>
      </c>
      <c r="E332" s="182">
        <v>-2058670</v>
      </c>
      <c r="F332" s="182"/>
      <c r="G332" s="182">
        <v>23222658</v>
      </c>
      <c r="H332" s="182">
        <v>861024</v>
      </c>
      <c r="I332" s="182">
        <v>256443</v>
      </c>
      <c r="J332" s="182">
        <v>604581</v>
      </c>
      <c r="K332" s="182">
        <v>22361634</v>
      </c>
      <c r="L332" s="182">
        <v>1534237</v>
      </c>
      <c r="M332" s="182">
        <v>553229</v>
      </c>
      <c r="N332" s="182">
        <v>20274169</v>
      </c>
      <c r="O332" s="182"/>
      <c r="P332" s="182">
        <v>26457052</v>
      </c>
      <c r="Q332" s="64"/>
      <c r="R332" s="182">
        <v>2036748</v>
      </c>
      <c r="S332" s="182">
        <v>583163</v>
      </c>
      <c r="T332" s="182">
        <v>1453585</v>
      </c>
      <c r="U332" s="182"/>
      <c r="V332" s="182">
        <v>24420304</v>
      </c>
      <c r="W332" s="182"/>
      <c r="X332" s="182">
        <v>2794391</v>
      </c>
      <c r="Y332" s="182">
        <v>21245736</v>
      </c>
      <c r="Z332" s="182">
        <v>2416926</v>
      </c>
    </row>
    <row r="333" spans="1:26" x14ac:dyDescent="0.3">
      <c r="A333" s="138">
        <v>43952</v>
      </c>
      <c r="B333" s="182">
        <v>-3462295</v>
      </c>
      <c r="C333" s="182">
        <v>-4417371</v>
      </c>
      <c r="D333" s="182">
        <v>-444265</v>
      </c>
      <c r="E333" s="182">
        <v>-3018030</v>
      </c>
      <c r="F333" s="182"/>
      <c r="G333" s="182">
        <v>18116042</v>
      </c>
      <c r="H333" s="182">
        <v>955076</v>
      </c>
      <c r="I333" s="182">
        <v>209026</v>
      </c>
      <c r="J333" s="182">
        <v>746050</v>
      </c>
      <c r="K333" s="182">
        <v>17160966</v>
      </c>
      <c r="L333" s="182">
        <v>1514141</v>
      </c>
      <c r="M333" s="182">
        <v>396084</v>
      </c>
      <c r="N333" s="182">
        <v>15250741</v>
      </c>
      <c r="O333" s="182"/>
      <c r="P333" s="182">
        <v>21578337</v>
      </c>
      <c r="Q333" s="64"/>
      <c r="R333" s="182">
        <v>1399341</v>
      </c>
      <c r="S333" s="182">
        <v>337289</v>
      </c>
      <c r="T333" s="182">
        <v>1062052</v>
      </c>
      <c r="U333" s="182"/>
      <c r="V333" s="182">
        <v>20178996</v>
      </c>
      <c r="W333" s="182"/>
      <c r="X333" s="182">
        <v>2316894</v>
      </c>
      <c r="Y333" s="182">
        <v>17036848</v>
      </c>
      <c r="Z333" s="182">
        <v>2224595</v>
      </c>
    </row>
    <row r="334" spans="1:26" x14ac:dyDescent="0.3">
      <c r="A334" s="137">
        <v>43983</v>
      </c>
      <c r="B334" s="182">
        <v>5535557</v>
      </c>
      <c r="C334" s="182">
        <v>4247185</v>
      </c>
      <c r="D334" s="182">
        <v>-418854</v>
      </c>
      <c r="E334" s="182">
        <v>5954411</v>
      </c>
      <c r="F334" s="182"/>
      <c r="G334" s="182">
        <v>33047725</v>
      </c>
      <c r="H334" s="182">
        <v>1288372</v>
      </c>
      <c r="I334" s="182">
        <v>158362</v>
      </c>
      <c r="J334" s="182">
        <v>1130010</v>
      </c>
      <c r="K334" s="182">
        <v>31759353</v>
      </c>
      <c r="L334" s="182">
        <v>1704464</v>
      </c>
      <c r="M334" s="182">
        <v>553413</v>
      </c>
      <c r="N334" s="182">
        <v>29501475</v>
      </c>
      <c r="O334" s="182"/>
      <c r="P334" s="182">
        <v>27512168</v>
      </c>
      <c r="Q334" s="64"/>
      <c r="R334" s="182">
        <v>1707226</v>
      </c>
      <c r="S334" s="182">
        <v>459490</v>
      </c>
      <c r="T334" s="182">
        <v>1247736</v>
      </c>
      <c r="U334" s="182"/>
      <c r="V334" s="182">
        <v>25804942</v>
      </c>
      <c r="W334" s="182"/>
      <c r="X334" s="182">
        <v>2662535</v>
      </c>
      <c r="Y334" s="182">
        <v>22240777</v>
      </c>
      <c r="Z334" s="182">
        <v>2608856</v>
      </c>
    </row>
    <row r="335" spans="1:26" x14ac:dyDescent="0.3">
      <c r="A335" s="136">
        <v>44013</v>
      </c>
      <c r="B335" s="182">
        <v>5655042</v>
      </c>
      <c r="C335" s="182">
        <v>4246216</v>
      </c>
      <c r="D335" s="182">
        <v>-864715</v>
      </c>
      <c r="E335" s="182">
        <v>6519758</v>
      </c>
      <c r="F335" s="182"/>
      <c r="G335" s="182">
        <v>35499490</v>
      </c>
      <c r="H335" s="182">
        <v>1408826</v>
      </c>
      <c r="I335" s="182">
        <v>217975</v>
      </c>
      <c r="J335" s="182">
        <v>1190851</v>
      </c>
      <c r="K335" s="182">
        <v>34090664</v>
      </c>
      <c r="L335" s="182">
        <v>1050300</v>
      </c>
      <c r="M335" s="182">
        <v>567493</v>
      </c>
      <c r="N335" s="182">
        <v>32472872</v>
      </c>
      <c r="O335" s="182"/>
      <c r="P335" s="182">
        <v>29844448</v>
      </c>
      <c r="Q335" s="64"/>
      <c r="R335" s="182">
        <v>2273541</v>
      </c>
      <c r="S335" s="182">
        <v>770032</v>
      </c>
      <c r="T335" s="182">
        <v>1503510</v>
      </c>
      <c r="U335" s="182"/>
      <c r="V335" s="182">
        <v>27570907</v>
      </c>
      <c r="W335" s="182"/>
      <c r="X335" s="182">
        <v>3361013</v>
      </c>
      <c r="Y335" s="182">
        <v>23799805</v>
      </c>
      <c r="Z335" s="182">
        <v>2683630</v>
      </c>
    </row>
    <row r="336" spans="1:26" x14ac:dyDescent="0.3">
      <c r="A336" s="135">
        <v>44044</v>
      </c>
      <c r="B336" s="182">
        <v>6155397</v>
      </c>
      <c r="C336" s="182">
        <v>4474995</v>
      </c>
      <c r="D336" s="182">
        <v>-695563</v>
      </c>
      <c r="E336" s="182">
        <v>6850960</v>
      </c>
      <c r="F336" s="182"/>
      <c r="G336" s="182">
        <v>37001121</v>
      </c>
      <c r="H336" s="182">
        <v>1680402</v>
      </c>
      <c r="I336" s="182">
        <v>237799</v>
      </c>
      <c r="J336" s="182">
        <v>1442603</v>
      </c>
      <c r="K336" s="182">
        <v>35320719</v>
      </c>
      <c r="L336" s="182">
        <v>1061901</v>
      </c>
      <c r="M336" s="182">
        <v>733363</v>
      </c>
      <c r="N336" s="182">
        <v>33525455</v>
      </c>
      <c r="O336" s="182"/>
      <c r="P336" s="182">
        <v>30845723</v>
      </c>
      <c r="Q336" s="64"/>
      <c r="R336" s="182">
        <v>2375965</v>
      </c>
      <c r="S336" s="182">
        <v>820323</v>
      </c>
      <c r="T336" s="182">
        <v>1555642</v>
      </c>
      <c r="U336" s="182"/>
      <c r="V336" s="182">
        <v>28469759</v>
      </c>
      <c r="W336" s="182"/>
      <c r="X336" s="182">
        <v>3714439</v>
      </c>
      <c r="Y336" s="182">
        <v>24551436</v>
      </c>
      <c r="Z336" s="182">
        <v>2579849</v>
      </c>
    </row>
    <row r="337" spans="1:26" x14ac:dyDescent="0.3">
      <c r="A337" s="134">
        <v>44075</v>
      </c>
      <c r="B337" s="182">
        <v>4397138</v>
      </c>
      <c r="C337" s="182">
        <v>2912753</v>
      </c>
      <c r="D337" s="182">
        <v>-1067599</v>
      </c>
      <c r="E337" s="182">
        <v>5464736</v>
      </c>
      <c r="F337" s="182"/>
      <c r="G337" s="182">
        <v>38539740</v>
      </c>
      <c r="H337" s="182">
        <v>1484384</v>
      </c>
      <c r="I337" s="182">
        <v>309040</v>
      </c>
      <c r="J337" s="182">
        <v>1175344</v>
      </c>
      <c r="K337" s="182">
        <v>37055356</v>
      </c>
      <c r="L337" s="182">
        <v>1234468</v>
      </c>
      <c r="M337" s="182">
        <v>588376</v>
      </c>
      <c r="N337" s="182">
        <v>35232513</v>
      </c>
      <c r="O337" s="182"/>
      <c r="P337" s="182">
        <v>34142602</v>
      </c>
      <c r="Q337" s="64"/>
      <c r="R337" s="182">
        <v>2551983</v>
      </c>
      <c r="S337" s="182">
        <v>827121</v>
      </c>
      <c r="T337" s="182">
        <v>1724862</v>
      </c>
      <c r="U337" s="182"/>
      <c r="V337" s="182">
        <v>31590619</v>
      </c>
      <c r="W337" s="182"/>
      <c r="X337" s="182">
        <v>4036534</v>
      </c>
      <c r="Y337" s="182">
        <v>27374211</v>
      </c>
      <c r="Z337" s="182">
        <v>2731857</v>
      </c>
    </row>
    <row r="338" spans="1:26" x14ac:dyDescent="0.3">
      <c r="A338" s="133">
        <v>44105</v>
      </c>
      <c r="B338" s="182">
        <v>6256004</v>
      </c>
      <c r="C338" s="182">
        <v>4910074</v>
      </c>
      <c r="D338" s="182">
        <v>-1361964</v>
      </c>
      <c r="E338" s="182">
        <v>7617968</v>
      </c>
      <c r="F338" s="182"/>
      <c r="G338" s="182">
        <v>41950815</v>
      </c>
      <c r="H338" s="182">
        <v>1345930</v>
      </c>
      <c r="I338" s="182">
        <v>250268</v>
      </c>
      <c r="J338" s="182">
        <v>1095661</v>
      </c>
      <c r="K338" s="182">
        <v>40604885</v>
      </c>
      <c r="L338" s="182">
        <v>1418269</v>
      </c>
      <c r="M338" s="182">
        <v>873324</v>
      </c>
      <c r="N338" s="182">
        <v>38313291</v>
      </c>
      <c r="O338" s="182"/>
      <c r="P338" s="182">
        <v>35694810</v>
      </c>
      <c r="Q338" s="64"/>
      <c r="R338" s="182">
        <v>2707894</v>
      </c>
      <c r="S338" s="182">
        <v>905446</v>
      </c>
      <c r="T338" s="182">
        <v>1802448</v>
      </c>
      <c r="U338" s="182"/>
      <c r="V338" s="182">
        <v>32986916</v>
      </c>
      <c r="W338" s="182"/>
      <c r="X338" s="182">
        <v>4296336</v>
      </c>
      <c r="Y338" s="182">
        <v>28492157</v>
      </c>
      <c r="Z338" s="182">
        <v>2906317</v>
      </c>
    </row>
    <row r="339" spans="1:26" x14ac:dyDescent="0.3">
      <c r="A339" s="132">
        <v>44136</v>
      </c>
      <c r="B339" s="182">
        <v>3056155</v>
      </c>
      <c r="C339" s="182">
        <v>1433043</v>
      </c>
      <c r="D339" s="182">
        <v>-942427</v>
      </c>
      <c r="E339" s="182">
        <v>3998582</v>
      </c>
      <c r="F339" s="182"/>
      <c r="G339" s="182">
        <v>38313680</v>
      </c>
      <c r="H339" s="182">
        <v>1623112</v>
      </c>
      <c r="I339" s="182">
        <v>170493</v>
      </c>
      <c r="J339" s="182">
        <v>1452619</v>
      </c>
      <c r="K339" s="182">
        <v>36690568</v>
      </c>
      <c r="L339" s="182">
        <v>1492355</v>
      </c>
      <c r="M339" s="182">
        <v>764283</v>
      </c>
      <c r="N339" s="182">
        <v>34433929</v>
      </c>
      <c r="O339" s="182"/>
      <c r="P339" s="182">
        <v>35257525</v>
      </c>
      <c r="Q339" s="64"/>
      <c r="R339" s="182">
        <v>2565539</v>
      </c>
      <c r="S339" s="182">
        <v>782018</v>
      </c>
      <c r="T339" s="182">
        <v>1783521</v>
      </c>
      <c r="U339" s="182"/>
      <c r="V339" s="182">
        <v>32691986</v>
      </c>
      <c r="W339" s="182"/>
      <c r="X339" s="182">
        <v>4421119</v>
      </c>
      <c r="Y339" s="182">
        <v>27810576</v>
      </c>
      <c r="Z339" s="182">
        <v>3025830</v>
      </c>
    </row>
    <row r="340" spans="1:26" x14ac:dyDescent="0.3">
      <c r="A340" s="143">
        <v>44166</v>
      </c>
      <c r="B340" s="182">
        <v>6274687</v>
      </c>
      <c r="C340" s="182">
        <v>4197394</v>
      </c>
      <c r="D340" s="182">
        <v>-1130801</v>
      </c>
      <c r="E340" s="182">
        <v>7405488</v>
      </c>
      <c r="F340" s="182"/>
      <c r="G340" s="182">
        <v>43154635</v>
      </c>
      <c r="H340" s="182">
        <v>2077293</v>
      </c>
      <c r="I340" s="182">
        <v>250860</v>
      </c>
      <c r="J340" s="182">
        <v>1826433</v>
      </c>
      <c r="K340" s="182">
        <v>41077343</v>
      </c>
      <c r="L340" s="182">
        <v>1717637</v>
      </c>
      <c r="M340" s="182">
        <v>680497</v>
      </c>
      <c r="N340" s="182">
        <v>38679208</v>
      </c>
      <c r="O340" s="182"/>
      <c r="P340" s="182">
        <v>36879948</v>
      </c>
      <c r="Q340" s="64"/>
      <c r="R340" s="182">
        <v>3208093</v>
      </c>
      <c r="S340" s="182">
        <v>977016</v>
      </c>
      <c r="T340" s="182">
        <v>2231077</v>
      </c>
      <c r="U340" s="182"/>
      <c r="V340" s="182">
        <v>33671855</v>
      </c>
      <c r="W340" s="182"/>
      <c r="X340" s="182">
        <v>4649027</v>
      </c>
      <c r="Y340" s="182">
        <v>28926435</v>
      </c>
      <c r="Z340" s="182">
        <v>3304486</v>
      </c>
    </row>
    <row r="341" spans="1:26" x14ac:dyDescent="0.3">
      <c r="A341" s="142">
        <v>44197</v>
      </c>
      <c r="B341" s="182">
        <v>-1194611</v>
      </c>
      <c r="C341" s="182">
        <v>-3019407</v>
      </c>
      <c r="D341" s="182">
        <v>-1143504</v>
      </c>
      <c r="E341" s="182">
        <v>-51107</v>
      </c>
      <c r="F341" s="182"/>
      <c r="G341" s="182">
        <v>32716091</v>
      </c>
      <c r="H341" s="182">
        <v>1824796</v>
      </c>
      <c r="I341" s="182">
        <v>235505</v>
      </c>
      <c r="J341" s="182">
        <v>1589292</v>
      </c>
      <c r="K341" s="182">
        <v>30891295</v>
      </c>
      <c r="L341" s="182">
        <v>1548423</v>
      </c>
      <c r="M341" s="182">
        <v>692833</v>
      </c>
      <c r="N341" s="182">
        <v>28650039</v>
      </c>
      <c r="O341" s="182"/>
      <c r="P341" s="182">
        <v>33910702</v>
      </c>
      <c r="Q341" s="64"/>
      <c r="R341" s="182">
        <v>2968300</v>
      </c>
      <c r="S341" s="182">
        <v>905249</v>
      </c>
      <c r="T341" s="182">
        <v>2063050</v>
      </c>
      <c r="U341" s="182"/>
      <c r="V341" s="182">
        <v>30942402</v>
      </c>
      <c r="W341" s="182"/>
      <c r="X341" s="182">
        <v>4085132</v>
      </c>
      <c r="Y341" s="182">
        <v>26875015</v>
      </c>
      <c r="Z341" s="182">
        <v>2950555</v>
      </c>
    </row>
    <row r="342" spans="1:26" x14ac:dyDescent="0.3">
      <c r="A342" s="141">
        <v>44228</v>
      </c>
      <c r="B342" s="182">
        <v>2727009</v>
      </c>
      <c r="C342" s="182">
        <v>867850</v>
      </c>
      <c r="D342" s="182">
        <v>-1070184</v>
      </c>
      <c r="E342" s="182">
        <v>3797192</v>
      </c>
      <c r="F342" s="182"/>
      <c r="G342" s="182">
        <v>36213207</v>
      </c>
      <c r="H342" s="182">
        <v>1859159</v>
      </c>
      <c r="I342" s="182">
        <v>244217</v>
      </c>
      <c r="J342" s="182">
        <v>1614942</v>
      </c>
      <c r="K342" s="182">
        <v>34354049</v>
      </c>
      <c r="L342" s="182">
        <v>1805473</v>
      </c>
      <c r="M342" s="182">
        <v>729105</v>
      </c>
      <c r="N342" s="182">
        <v>31819471</v>
      </c>
      <c r="O342" s="182"/>
      <c r="P342" s="182">
        <v>33486199</v>
      </c>
      <c r="Q342" s="64"/>
      <c r="R342" s="182">
        <v>2929342</v>
      </c>
      <c r="S342" s="182">
        <v>803392</v>
      </c>
      <c r="T342" s="182">
        <v>2125950</v>
      </c>
      <c r="U342" s="182"/>
      <c r="V342" s="182">
        <v>30556856</v>
      </c>
      <c r="W342" s="182"/>
      <c r="X342" s="182">
        <v>3874634</v>
      </c>
      <c r="Y342" s="182">
        <v>26724004</v>
      </c>
      <c r="Z342" s="182">
        <v>2887560</v>
      </c>
    </row>
    <row r="343" spans="1:26" x14ac:dyDescent="0.3">
      <c r="A343" s="140">
        <v>44256</v>
      </c>
      <c r="B343" s="182">
        <v>-2944474</v>
      </c>
      <c r="C343" s="182">
        <v>-5080635</v>
      </c>
      <c r="D343" s="182">
        <v>-4446177</v>
      </c>
      <c r="E343" s="182">
        <v>1501703</v>
      </c>
      <c r="F343" s="182"/>
      <c r="G343" s="182">
        <v>43029980</v>
      </c>
      <c r="H343" s="182">
        <v>2136162</v>
      </c>
      <c r="I343" s="182">
        <v>415825</v>
      </c>
      <c r="J343" s="182">
        <v>1720336</v>
      </c>
      <c r="K343" s="182">
        <v>40893819</v>
      </c>
      <c r="L343" s="182">
        <v>2211224</v>
      </c>
      <c r="M343" s="182">
        <v>973925</v>
      </c>
      <c r="N343" s="182">
        <v>37708669</v>
      </c>
      <c r="O343" s="182"/>
      <c r="P343" s="182">
        <v>45974454</v>
      </c>
      <c r="Q343" s="64"/>
      <c r="R343" s="182">
        <v>6582338</v>
      </c>
      <c r="S343" s="182">
        <v>1040704</v>
      </c>
      <c r="T343" s="182">
        <v>5541634</v>
      </c>
      <c r="U343" s="182"/>
      <c r="V343" s="182">
        <v>39392116</v>
      </c>
      <c r="W343" s="182"/>
      <c r="X343" s="182">
        <v>4911595</v>
      </c>
      <c r="Y343" s="182">
        <v>37497244</v>
      </c>
      <c r="Z343" s="182">
        <v>3565615</v>
      </c>
    </row>
    <row r="344" spans="1:26" x14ac:dyDescent="0.3">
      <c r="A344" s="139">
        <v>44287</v>
      </c>
      <c r="B344" s="182">
        <v>1684881</v>
      </c>
      <c r="C344" s="182">
        <v>-425303</v>
      </c>
      <c r="D344" s="182">
        <v>-1483278</v>
      </c>
      <c r="E344" s="182">
        <v>3168159</v>
      </c>
      <c r="F344" s="182"/>
      <c r="G344" s="182">
        <v>40944531</v>
      </c>
      <c r="H344" s="182">
        <v>2110184</v>
      </c>
      <c r="I344" s="182">
        <v>409827</v>
      </c>
      <c r="J344" s="182">
        <v>1700356</v>
      </c>
      <c r="K344" s="182">
        <v>38834347</v>
      </c>
      <c r="L344" s="182">
        <v>1816538</v>
      </c>
      <c r="M344" s="182">
        <v>638340</v>
      </c>
      <c r="N344" s="182">
        <v>36379469</v>
      </c>
      <c r="O344" s="182"/>
      <c r="P344" s="182">
        <v>39259650</v>
      </c>
      <c r="Q344" s="64"/>
      <c r="R344" s="182">
        <v>3593462</v>
      </c>
      <c r="S344" s="182">
        <v>1204004</v>
      </c>
      <c r="T344" s="182">
        <v>2389457</v>
      </c>
      <c r="U344" s="182"/>
      <c r="V344" s="182">
        <v>35666188</v>
      </c>
      <c r="W344" s="182"/>
      <c r="X344" s="182">
        <v>4545013</v>
      </c>
      <c r="Y344" s="182">
        <v>31655700</v>
      </c>
      <c r="Z344" s="182">
        <v>3058937</v>
      </c>
    </row>
    <row r="345" spans="1:26" x14ac:dyDescent="0.3">
      <c r="A345" s="138">
        <v>44317</v>
      </c>
      <c r="B345" s="182">
        <v>386916</v>
      </c>
      <c r="C345" s="182">
        <v>-1949895</v>
      </c>
      <c r="D345" s="182">
        <v>-1638332</v>
      </c>
      <c r="E345" s="182">
        <v>2025248</v>
      </c>
      <c r="F345" s="182"/>
      <c r="G345" s="182">
        <v>40845600</v>
      </c>
      <c r="H345" s="182">
        <v>2336812</v>
      </c>
      <c r="I345" s="182">
        <v>281161</v>
      </c>
      <c r="J345" s="182">
        <v>2055650</v>
      </c>
      <c r="K345" s="182">
        <v>38508788</v>
      </c>
      <c r="L345" s="182">
        <v>1761124</v>
      </c>
      <c r="M345" s="182">
        <v>715441</v>
      </c>
      <c r="N345" s="182">
        <v>36032223</v>
      </c>
      <c r="O345" s="182"/>
      <c r="P345" s="182">
        <v>40458684</v>
      </c>
      <c r="Q345" s="64"/>
      <c r="R345" s="182">
        <v>3975144</v>
      </c>
      <c r="S345" s="182">
        <v>1343878</v>
      </c>
      <c r="T345" s="182">
        <v>2631266</v>
      </c>
      <c r="U345" s="182"/>
      <c r="V345" s="182">
        <v>36483540</v>
      </c>
      <c r="W345" s="182"/>
      <c r="X345" s="182">
        <v>5003306</v>
      </c>
      <c r="Y345" s="182">
        <v>32273590</v>
      </c>
      <c r="Z345" s="182">
        <v>3181787</v>
      </c>
    </row>
    <row r="346" spans="1:26" x14ac:dyDescent="0.3">
      <c r="A346" s="137">
        <v>44348</v>
      </c>
      <c r="B346" s="182">
        <v>709945</v>
      </c>
      <c r="C346" s="182">
        <v>-1902153</v>
      </c>
      <c r="D346" s="182">
        <v>-1854853</v>
      </c>
      <c r="E346" s="182">
        <v>2564798</v>
      </c>
      <c r="F346" s="182"/>
      <c r="G346" s="182">
        <v>42619373</v>
      </c>
      <c r="H346" s="182">
        <v>2612098</v>
      </c>
      <c r="I346" s="182">
        <v>391421</v>
      </c>
      <c r="J346" s="182">
        <v>2220677</v>
      </c>
      <c r="K346" s="182">
        <v>40007276</v>
      </c>
      <c r="L346" s="182">
        <v>1666332</v>
      </c>
      <c r="M346" s="182">
        <v>976856</v>
      </c>
      <c r="N346" s="182">
        <v>37364087</v>
      </c>
      <c r="O346" s="182"/>
      <c r="P346" s="182">
        <v>41909429</v>
      </c>
      <c r="Q346" s="64"/>
      <c r="R346" s="182">
        <v>4466951</v>
      </c>
      <c r="S346" s="182">
        <v>1582519</v>
      </c>
      <c r="T346" s="182">
        <v>2884432</v>
      </c>
      <c r="U346" s="182"/>
      <c r="V346" s="182">
        <v>37442478</v>
      </c>
      <c r="W346" s="182"/>
      <c r="X346" s="182">
        <v>5353700</v>
      </c>
      <c r="Y346" s="182">
        <v>33313433</v>
      </c>
      <c r="Z346" s="182">
        <v>3242296</v>
      </c>
    </row>
    <row r="347" spans="1:26" x14ac:dyDescent="0.3">
      <c r="A347" s="136">
        <v>44378</v>
      </c>
      <c r="B347" s="182">
        <v>-3997672</v>
      </c>
      <c r="C347" s="182">
        <v>-6885550</v>
      </c>
      <c r="D347" s="182">
        <v>-2106698</v>
      </c>
      <c r="E347" s="182">
        <v>-1890974</v>
      </c>
      <c r="F347" s="182"/>
      <c r="G347" s="182">
        <v>40952956</v>
      </c>
      <c r="H347" s="182">
        <v>2887878</v>
      </c>
      <c r="I347" s="182">
        <v>400136</v>
      </c>
      <c r="J347" s="182">
        <v>2487742</v>
      </c>
      <c r="K347" s="182">
        <v>38065078</v>
      </c>
      <c r="L347" s="182">
        <v>1263352</v>
      </c>
      <c r="M347" s="182">
        <v>837958</v>
      </c>
      <c r="N347" s="182">
        <v>35963768</v>
      </c>
      <c r="O347" s="182"/>
      <c r="P347" s="182">
        <v>44950628</v>
      </c>
      <c r="Q347" s="64"/>
      <c r="R347" s="182">
        <v>4994576</v>
      </c>
      <c r="S347" s="182">
        <v>1645171</v>
      </c>
      <c r="T347" s="182">
        <v>3349405</v>
      </c>
      <c r="U347" s="182"/>
      <c r="V347" s="182">
        <v>39956052</v>
      </c>
      <c r="W347" s="182"/>
      <c r="X347" s="182">
        <v>5501366</v>
      </c>
      <c r="Y347" s="182">
        <v>36031745</v>
      </c>
      <c r="Z347" s="182">
        <v>3417517</v>
      </c>
    </row>
    <row r="348" spans="1:26" x14ac:dyDescent="0.3">
      <c r="A348" s="135">
        <v>44409</v>
      </c>
      <c r="B348" s="182">
        <v>-3744259</v>
      </c>
      <c r="C348" s="182">
        <v>-6429796</v>
      </c>
      <c r="D348" s="182">
        <v>-2387324</v>
      </c>
      <c r="E348" s="182">
        <v>-1356935</v>
      </c>
      <c r="F348" s="182"/>
      <c r="G348" s="182">
        <v>40471381</v>
      </c>
      <c r="H348" s="182">
        <v>2685537</v>
      </c>
      <c r="I348" s="182">
        <v>379462</v>
      </c>
      <c r="J348" s="182">
        <v>2306075</v>
      </c>
      <c r="K348" s="182">
        <v>37785844</v>
      </c>
      <c r="L348" s="182">
        <v>1318799</v>
      </c>
      <c r="M348" s="182">
        <v>906608</v>
      </c>
      <c r="N348" s="182">
        <v>35560438</v>
      </c>
      <c r="O348" s="182"/>
      <c r="P348" s="182">
        <v>44215640</v>
      </c>
      <c r="Q348" s="64"/>
      <c r="R348" s="182">
        <v>5072861</v>
      </c>
      <c r="S348" s="182">
        <v>1448191</v>
      </c>
      <c r="T348" s="182">
        <v>3624669</v>
      </c>
      <c r="U348" s="182"/>
      <c r="V348" s="182">
        <v>39142779</v>
      </c>
      <c r="W348" s="182"/>
      <c r="X348" s="182">
        <v>5343954</v>
      </c>
      <c r="Y348" s="182">
        <v>35487471</v>
      </c>
      <c r="Z348" s="182">
        <v>3384215</v>
      </c>
    </row>
    <row r="349" spans="1:26" x14ac:dyDescent="0.3">
      <c r="A349" s="134">
        <v>44440</v>
      </c>
      <c r="B349" s="182">
        <v>-2324093</v>
      </c>
      <c r="C349" s="182">
        <v>-4817169</v>
      </c>
      <c r="D349" s="182">
        <v>-2197523</v>
      </c>
      <c r="E349" s="182">
        <v>-126570</v>
      </c>
      <c r="F349" s="182"/>
      <c r="G349" s="182">
        <v>41754363</v>
      </c>
      <c r="H349" s="182">
        <v>2493075</v>
      </c>
      <c r="I349" s="182">
        <v>463632</v>
      </c>
      <c r="J349" s="182">
        <v>2029443</v>
      </c>
      <c r="K349" s="182">
        <v>39261287</v>
      </c>
      <c r="L349" s="182">
        <v>1292522</v>
      </c>
      <c r="M349" s="182">
        <v>604188</v>
      </c>
      <c r="N349" s="182">
        <v>37364577</v>
      </c>
      <c r="O349" s="182"/>
      <c r="P349" s="182">
        <v>44078456</v>
      </c>
      <c r="Q349" s="64"/>
      <c r="R349" s="182">
        <v>4690599</v>
      </c>
      <c r="S349" s="182">
        <v>1433239</v>
      </c>
      <c r="T349" s="182">
        <v>3257360</v>
      </c>
      <c r="U349" s="182"/>
      <c r="V349" s="182">
        <v>39387857</v>
      </c>
      <c r="W349" s="182"/>
      <c r="X349" s="182">
        <v>5485906</v>
      </c>
      <c r="Y349" s="182">
        <v>35188923</v>
      </c>
      <c r="Z349" s="182">
        <v>3403627</v>
      </c>
    </row>
    <row r="350" spans="1:26" x14ac:dyDescent="0.3">
      <c r="A350" s="133">
        <v>44470</v>
      </c>
      <c r="B350" s="182">
        <v>-2799348</v>
      </c>
      <c r="C350" s="182">
        <v>-5503382</v>
      </c>
      <c r="D350" s="182">
        <v>-1974408</v>
      </c>
      <c r="E350" s="182">
        <v>-824940</v>
      </c>
      <c r="F350" s="182"/>
      <c r="G350" s="182">
        <v>41858778</v>
      </c>
      <c r="H350" s="182">
        <v>2704034</v>
      </c>
      <c r="I350" s="182">
        <v>612293</v>
      </c>
      <c r="J350" s="182">
        <v>2091741</v>
      </c>
      <c r="K350" s="182">
        <v>39154744</v>
      </c>
      <c r="L350" s="182">
        <v>1452952</v>
      </c>
      <c r="M350" s="182">
        <v>926065</v>
      </c>
      <c r="N350" s="182">
        <v>36775727</v>
      </c>
      <c r="O350" s="182"/>
      <c r="P350" s="182">
        <v>44658126</v>
      </c>
      <c r="Q350" s="64"/>
      <c r="R350" s="182">
        <v>4678442</v>
      </c>
      <c r="S350" s="182">
        <v>1374507</v>
      </c>
      <c r="T350" s="182">
        <v>3303935</v>
      </c>
      <c r="U350" s="182"/>
      <c r="V350" s="182">
        <v>39979684</v>
      </c>
      <c r="W350" s="182"/>
      <c r="X350" s="182">
        <v>5801423</v>
      </c>
      <c r="Y350" s="182">
        <v>35318807</v>
      </c>
      <c r="Z350" s="182">
        <v>3537897</v>
      </c>
    </row>
    <row r="351" spans="1:26" x14ac:dyDescent="0.3">
      <c r="A351" s="132">
        <v>44501</v>
      </c>
      <c r="B351" s="182">
        <v>-22116</v>
      </c>
      <c r="C351" s="182">
        <v>-2811038</v>
      </c>
      <c r="D351" s="182">
        <v>-1825090</v>
      </c>
      <c r="E351" s="182">
        <v>1802974</v>
      </c>
      <c r="F351" s="182"/>
      <c r="G351" s="182">
        <v>45676554</v>
      </c>
      <c r="H351" s="182">
        <v>2788922</v>
      </c>
      <c r="I351" s="182">
        <v>479054</v>
      </c>
      <c r="J351" s="182">
        <v>2309867</v>
      </c>
      <c r="K351" s="182">
        <v>42887632</v>
      </c>
      <c r="L351" s="182">
        <v>1898989</v>
      </c>
      <c r="M351" s="182">
        <v>754373</v>
      </c>
      <c r="N351" s="182">
        <v>40234270</v>
      </c>
      <c r="O351" s="182"/>
      <c r="P351" s="182">
        <v>45698670</v>
      </c>
      <c r="Q351" s="64"/>
      <c r="R351" s="182">
        <v>4614012</v>
      </c>
      <c r="S351" s="182">
        <v>1270550</v>
      </c>
      <c r="T351" s="182">
        <v>3343462</v>
      </c>
      <c r="U351" s="182"/>
      <c r="V351" s="182">
        <v>41084658</v>
      </c>
      <c r="W351" s="182"/>
      <c r="X351" s="182">
        <v>5947158</v>
      </c>
      <c r="Y351" s="182">
        <v>35868769</v>
      </c>
      <c r="Z351" s="182">
        <v>3882743</v>
      </c>
    </row>
    <row r="352" spans="1:26" x14ac:dyDescent="0.3">
      <c r="A352" s="143">
        <v>44531</v>
      </c>
      <c r="B352" s="182">
        <v>763742</v>
      </c>
      <c r="C352" s="182">
        <v>-2187677</v>
      </c>
      <c r="D352" s="182">
        <v>-2333935</v>
      </c>
      <c r="E352" s="182">
        <v>3097677</v>
      </c>
      <c r="F352" s="182"/>
      <c r="G352" s="182">
        <v>47866200</v>
      </c>
      <c r="H352" s="182">
        <v>2951419</v>
      </c>
      <c r="I352" s="182">
        <v>629198</v>
      </c>
      <c r="J352" s="182">
        <v>2322221</v>
      </c>
      <c r="K352" s="182">
        <v>44914781</v>
      </c>
      <c r="L352" s="182">
        <v>1886539</v>
      </c>
      <c r="M352" s="182">
        <v>799112</v>
      </c>
      <c r="N352" s="182">
        <v>42229131</v>
      </c>
      <c r="O352" s="182"/>
      <c r="P352" s="182">
        <v>47102458</v>
      </c>
      <c r="Q352" s="64"/>
      <c r="R352" s="182">
        <v>5285353</v>
      </c>
      <c r="S352" s="182">
        <v>1697242</v>
      </c>
      <c r="T352" s="182">
        <v>3588111</v>
      </c>
      <c r="U352" s="182"/>
      <c r="V352" s="182">
        <v>41817105</v>
      </c>
      <c r="W352" s="182"/>
      <c r="X352" s="182">
        <v>6171527</v>
      </c>
      <c r="Y352" s="182">
        <v>36916069</v>
      </c>
      <c r="Z352" s="182">
        <v>4014861</v>
      </c>
    </row>
    <row r="353" spans="1:26" x14ac:dyDescent="0.3">
      <c r="A353" s="142">
        <v>44562</v>
      </c>
      <c r="B353" s="182">
        <v>-6262323</v>
      </c>
      <c r="C353" s="182">
        <v>-8753351</v>
      </c>
      <c r="D353" s="182">
        <v>-2110407</v>
      </c>
      <c r="E353" s="182">
        <v>-4151917</v>
      </c>
      <c r="F353" s="182"/>
      <c r="G353" s="182">
        <v>33923041</v>
      </c>
      <c r="H353" s="182">
        <v>2491027</v>
      </c>
      <c r="I353" s="182">
        <v>468214</v>
      </c>
      <c r="J353" s="182">
        <v>2022813</v>
      </c>
      <c r="K353" s="182">
        <v>31432014</v>
      </c>
      <c r="L353" s="182">
        <v>1748111</v>
      </c>
      <c r="M353" s="182">
        <v>597741</v>
      </c>
      <c r="N353" s="182">
        <v>29086162</v>
      </c>
      <c r="O353" s="182"/>
      <c r="P353" s="182">
        <v>40185365</v>
      </c>
      <c r="Q353" s="64"/>
      <c r="R353" s="182">
        <v>4601434</v>
      </c>
      <c r="S353" s="182">
        <v>1547311</v>
      </c>
      <c r="T353" s="182">
        <v>3054122</v>
      </c>
      <c r="U353" s="182"/>
      <c r="V353" s="182">
        <v>35583931</v>
      </c>
      <c r="W353" s="182"/>
      <c r="X353" s="182">
        <v>5408306</v>
      </c>
      <c r="Y353" s="182">
        <v>31340621</v>
      </c>
      <c r="Z353" s="182">
        <v>3436437</v>
      </c>
    </row>
    <row r="354" spans="1:26" x14ac:dyDescent="0.3">
      <c r="A354" s="141">
        <v>44593</v>
      </c>
      <c r="B354" s="182">
        <v>1335405</v>
      </c>
      <c r="C354" s="182">
        <v>-1493396</v>
      </c>
      <c r="D354" s="182">
        <v>-1495195</v>
      </c>
      <c r="E354" s="182">
        <v>2830600</v>
      </c>
      <c r="F354" s="182"/>
      <c r="G354" s="182">
        <v>46288481</v>
      </c>
      <c r="H354" s="182">
        <v>2828801</v>
      </c>
      <c r="I354" s="182">
        <v>555807</v>
      </c>
      <c r="J354" s="182">
        <v>2272994</v>
      </c>
      <c r="K354" s="182">
        <v>43459681</v>
      </c>
      <c r="L354" s="182">
        <v>1917736</v>
      </c>
      <c r="M354" s="182">
        <v>908645</v>
      </c>
      <c r="N354" s="182">
        <v>40633300</v>
      </c>
      <c r="O354" s="182"/>
      <c r="P354" s="182">
        <v>44953077</v>
      </c>
      <c r="Q354" s="64"/>
      <c r="R354" s="182">
        <v>4323996</v>
      </c>
      <c r="S354" s="182">
        <v>1329936</v>
      </c>
      <c r="T354" s="182">
        <v>2994060</v>
      </c>
      <c r="U354" s="182"/>
      <c r="V354" s="182">
        <v>40629081</v>
      </c>
      <c r="W354" s="182"/>
      <c r="X354" s="182">
        <v>5418705</v>
      </c>
      <c r="Y354" s="182">
        <v>36283338</v>
      </c>
      <c r="Z354" s="182">
        <v>3251034</v>
      </c>
    </row>
    <row r="355" spans="1:26" x14ac:dyDescent="0.3">
      <c r="A355" s="140">
        <v>44621</v>
      </c>
      <c r="B355" s="182">
        <v>147159</v>
      </c>
      <c r="C355" s="182">
        <v>-3421625</v>
      </c>
      <c r="D355" s="182">
        <v>-2104322</v>
      </c>
      <c r="E355" s="182">
        <v>2251481</v>
      </c>
      <c r="F355" s="182"/>
      <c r="G355" s="182">
        <v>51948842</v>
      </c>
      <c r="H355" s="182">
        <v>3568784</v>
      </c>
      <c r="I355" s="182">
        <v>754147</v>
      </c>
      <c r="J355" s="182">
        <v>2814637</v>
      </c>
      <c r="K355" s="182">
        <v>48380058</v>
      </c>
      <c r="L355" s="182">
        <v>2248866</v>
      </c>
      <c r="M355" s="182">
        <v>918310</v>
      </c>
      <c r="N355" s="182">
        <v>45212882</v>
      </c>
      <c r="O355" s="182"/>
      <c r="P355" s="182">
        <v>51801683</v>
      </c>
      <c r="Q355" s="64"/>
      <c r="R355" s="182">
        <v>5673106</v>
      </c>
      <c r="S355" s="182">
        <v>1994301</v>
      </c>
      <c r="T355" s="182">
        <v>3678805</v>
      </c>
      <c r="U355" s="182"/>
      <c r="V355" s="182">
        <v>46128577</v>
      </c>
      <c r="W355" s="182"/>
      <c r="X355" s="182">
        <v>6765069</v>
      </c>
      <c r="Y355" s="182">
        <v>40997412</v>
      </c>
      <c r="Z355" s="182">
        <v>4039202</v>
      </c>
    </row>
    <row r="356" spans="1:26" x14ac:dyDescent="0.3">
      <c r="A356" s="139">
        <v>44652</v>
      </c>
      <c r="B356" s="182">
        <v>-1783033</v>
      </c>
      <c r="C356" s="182">
        <v>-5677167</v>
      </c>
      <c r="D356" s="182">
        <v>-2254168</v>
      </c>
      <c r="E356" s="182">
        <v>471135</v>
      </c>
      <c r="F356" s="182"/>
      <c r="G356" s="182">
        <v>47580499</v>
      </c>
      <c r="H356" s="182">
        <v>3894135</v>
      </c>
      <c r="I356" s="182">
        <v>702249</v>
      </c>
      <c r="J356" s="182">
        <v>3191885</v>
      </c>
      <c r="K356" s="182">
        <v>43686365</v>
      </c>
      <c r="L356" s="182">
        <v>2099481</v>
      </c>
      <c r="M356" s="182">
        <v>728690</v>
      </c>
      <c r="N356" s="182">
        <v>40858194</v>
      </c>
      <c r="O356" s="182"/>
      <c r="P356" s="182">
        <v>49363532</v>
      </c>
      <c r="Q356" s="64"/>
      <c r="R356" s="182">
        <v>6148302</v>
      </c>
      <c r="S356" s="182">
        <v>2058165</v>
      </c>
      <c r="T356" s="182">
        <v>4090138</v>
      </c>
      <c r="U356" s="182"/>
      <c r="V356" s="182">
        <v>43215230</v>
      </c>
      <c r="W356" s="182"/>
      <c r="X356" s="182">
        <v>6389549</v>
      </c>
      <c r="Y356" s="182">
        <v>39225958</v>
      </c>
      <c r="Z356" s="182">
        <v>3748026</v>
      </c>
    </row>
    <row r="357" spans="1:26" x14ac:dyDescent="0.3">
      <c r="A357" s="138">
        <v>44682</v>
      </c>
      <c r="B357" s="182">
        <v>-2255711</v>
      </c>
      <c r="C357" s="182">
        <v>-6054091</v>
      </c>
      <c r="D357" s="182">
        <v>-3196917</v>
      </c>
      <c r="E357" s="182">
        <v>941206</v>
      </c>
      <c r="F357" s="182"/>
      <c r="G357" s="182">
        <v>49964741</v>
      </c>
      <c r="H357" s="182">
        <v>3798380</v>
      </c>
      <c r="I357" s="182">
        <v>617363</v>
      </c>
      <c r="J357" s="182">
        <v>3181018</v>
      </c>
      <c r="K357" s="182">
        <v>46166361</v>
      </c>
      <c r="L357" s="182">
        <v>2031917</v>
      </c>
      <c r="M357" s="182">
        <v>783368</v>
      </c>
      <c r="N357" s="182">
        <v>43351076</v>
      </c>
      <c r="O357" s="182"/>
      <c r="P357" s="182">
        <v>52220452</v>
      </c>
      <c r="Q357" s="64"/>
      <c r="R357" s="182">
        <v>6995297</v>
      </c>
      <c r="S357" s="182">
        <v>2056568</v>
      </c>
      <c r="T357" s="182">
        <v>4938729</v>
      </c>
      <c r="U357" s="182"/>
      <c r="V357" s="182">
        <v>45225155</v>
      </c>
      <c r="W357" s="182"/>
      <c r="X357" s="182">
        <v>6724243</v>
      </c>
      <c r="Y357" s="182">
        <v>41466580</v>
      </c>
      <c r="Z357" s="182">
        <v>4029629</v>
      </c>
    </row>
    <row r="358" spans="1:26" x14ac:dyDescent="0.3">
      <c r="A358" s="137">
        <v>44713</v>
      </c>
      <c r="B358" s="182">
        <v>-3971164</v>
      </c>
      <c r="C358" s="182">
        <v>-7977263</v>
      </c>
      <c r="D358" s="182">
        <v>-4759751</v>
      </c>
      <c r="E358" s="182">
        <v>788587</v>
      </c>
      <c r="F358" s="182"/>
      <c r="G358" s="182">
        <v>51220139</v>
      </c>
      <c r="H358" s="182">
        <v>4006100</v>
      </c>
      <c r="I358" s="182">
        <v>671221</v>
      </c>
      <c r="J358" s="182">
        <v>3334879</v>
      </c>
      <c r="K358" s="182">
        <v>47214039</v>
      </c>
      <c r="L358" s="182">
        <v>1774842</v>
      </c>
      <c r="M358" s="182">
        <v>638609</v>
      </c>
      <c r="N358" s="182">
        <v>44800588</v>
      </c>
      <c r="O358" s="182"/>
      <c r="P358" s="182">
        <v>55191302</v>
      </c>
      <c r="Q358" s="64"/>
      <c r="R358" s="182">
        <v>8765851</v>
      </c>
      <c r="S358" s="182">
        <v>3244299</v>
      </c>
      <c r="T358" s="182">
        <v>5521552</v>
      </c>
      <c r="U358" s="182"/>
      <c r="V358" s="182">
        <v>46425452</v>
      </c>
      <c r="W358" s="182"/>
      <c r="X358" s="182">
        <v>7977768</v>
      </c>
      <c r="Y358" s="182">
        <v>43204036</v>
      </c>
      <c r="Z358" s="182">
        <v>4009498</v>
      </c>
    </row>
    <row r="359" spans="1:26" x14ac:dyDescent="0.3">
      <c r="A359" s="136">
        <v>44743</v>
      </c>
      <c r="B359" s="182">
        <v>-6247436</v>
      </c>
      <c r="C359" s="182">
        <v>-10065042</v>
      </c>
      <c r="D359" s="182">
        <v>-4363887</v>
      </c>
      <c r="E359" s="182">
        <v>-1883550</v>
      </c>
      <c r="F359" s="182"/>
      <c r="G359" s="182">
        <v>46216526</v>
      </c>
      <c r="H359" s="182">
        <v>3817606</v>
      </c>
      <c r="I359" s="182">
        <v>651170</v>
      </c>
      <c r="J359" s="182">
        <v>3166436</v>
      </c>
      <c r="K359" s="182">
        <v>42398920</v>
      </c>
      <c r="L359" s="182">
        <v>1411432</v>
      </c>
      <c r="M359" s="182">
        <v>797747</v>
      </c>
      <c r="N359" s="182">
        <v>40189741</v>
      </c>
      <c r="O359" s="182"/>
      <c r="P359" s="182">
        <v>52463962</v>
      </c>
      <c r="Q359" s="64"/>
      <c r="R359" s="182">
        <v>8181493</v>
      </c>
      <c r="S359" s="182">
        <v>2924808</v>
      </c>
      <c r="T359" s="182">
        <v>5256685</v>
      </c>
      <c r="U359" s="182"/>
      <c r="V359" s="182">
        <v>44282470</v>
      </c>
      <c r="W359" s="182"/>
      <c r="X359" s="182">
        <v>7543580</v>
      </c>
      <c r="Y359" s="182">
        <v>41032179</v>
      </c>
      <c r="Z359" s="182">
        <v>3888203</v>
      </c>
    </row>
    <row r="360" spans="1:26" x14ac:dyDescent="0.3">
      <c r="A360" s="135">
        <v>44774</v>
      </c>
      <c r="B360" s="182">
        <v>-5703967</v>
      </c>
      <c r="C360" s="182">
        <v>-8893746</v>
      </c>
      <c r="D360" s="182">
        <v>-4394857</v>
      </c>
      <c r="E360" s="182">
        <v>-1309110</v>
      </c>
      <c r="F360" s="182"/>
      <c r="G360" s="182">
        <v>50464229</v>
      </c>
      <c r="H360" s="182">
        <v>3189779</v>
      </c>
      <c r="I360" s="182">
        <v>697078</v>
      </c>
      <c r="J360" s="182">
        <v>2492701</v>
      </c>
      <c r="K360" s="182">
        <v>47274450</v>
      </c>
      <c r="L360" s="182">
        <v>1388928</v>
      </c>
      <c r="M360" s="182">
        <v>687705</v>
      </c>
      <c r="N360" s="182">
        <v>45197817</v>
      </c>
      <c r="O360" s="182"/>
      <c r="P360" s="182">
        <v>56168196</v>
      </c>
      <c r="Q360" s="64"/>
      <c r="R360" s="182">
        <v>7584636</v>
      </c>
      <c r="S360" s="182">
        <v>2505810</v>
      </c>
      <c r="T360" s="182">
        <v>5078826</v>
      </c>
      <c r="U360" s="182"/>
      <c r="V360" s="182">
        <v>48583560</v>
      </c>
      <c r="W360" s="182"/>
      <c r="X360" s="182">
        <v>7682880</v>
      </c>
      <c r="Y360" s="182">
        <v>44082138</v>
      </c>
      <c r="Z360" s="182">
        <v>4403177</v>
      </c>
    </row>
    <row r="361" spans="1:26" x14ac:dyDescent="0.3">
      <c r="A361" s="134">
        <v>44805</v>
      </c>
      <c r="B361" s="182">
        <v>-1196663</v>
      </c>
      <c r="C361" s="182">
        <v>-4478022</v>
      </c>
      <c r="D361" s="182">
        <v>-3869916</v>
      </c>
      <c r="E361" s="182">
        <v>2673253</v>
      </c>
      <c r="F361" s="182"/>
      <c r="G361" s="182">
        <v>52323438</v>
      </c>
      <c r="H361" s="182">
        <v>3281359</v>
      </c>
      <c r="I361" s="182">
        <v>692078</v>
      </c>
      <c r="J361" s="182">
        <v>2589282</v>
      </c>
      <c r="K361" s="182">
        <v>49042079</v>
      </c>
      <c r="L361" s="182">
        <v>1199124</v>
      </c>
      <c r="M361" s="182">
        <v>614893</v>
      </c>
      <c r="N361" s="182">
        <v>47228062</v>
      </c>
      <c r="O361" s="182"/>
      <c r="P361" s="182">
        <v>53520102</v>
      </c>
      <c r="Q361" s="64"/>
      <c r="R361" s="182">
        <v>7151275</v>
      </c>
      <c r="S361" s="182">
        <v>2339903</v>
      </c>
      <c r="T361" s="182">
        <v>4811373</v>
      </c>
      <c r="U361" s="182"/>
      <c r="V361" s="182">
        <v>46368826</v>
      </c>
      <c r="W361" s="182"/>
      <c r="X361" s="182">
        <v>7542842</v>
      </c>
      <c r="Y361" s="182">
        <v>41805519</v>
      </c>
      <c r="Z361" s="182">
        <v>4171740</v>
      </c>
    </row>
    <row r="362" spans="1:26" x14ac:dyDescent="0.3">
      <c r="A362" s="133">
        <v>44835</v>
      </c>
      <c r="B362" s="182">
        <v>-2662834</v>
      </c>
      <c r="C362" s="182">
        <v>-5462954</v>
      </c>
      <c r="D362" s="182">
        <v>-3084828</v>
      </c>
      <c r="E362" s="182">
        <v>421995</v>
      </c>
      <c r="F362" s="182"/>
      <c r="G362" s="182">
        <v>49199055</v>
      </c>
      <c r="H362" s="182">
        <v>2800120</v>
      </c>
      <c r="I362" s="182">
        <v>405849</v>
      </c>
      <c r="J362" s="182">
        <v>2394271</v>
      </c>
      <c r="K362" s="182">
        <v>46398935</v>
      </c>
      <c r="L362" s="182">
        <v>1523525</v>
      </c>
      <c r="M362" s="182">
        <v>812654</v>
      </c>
      <c r="N362" s="182">
        <v>44062757</v>
      </c>
      <c r="O362" s="182"/>
      <c r="P362" s="182">
        <v>51861889</v>
      </c>
      <c r="Q362" s="64"/>
      <c r="R362" s="182">
        <v>5884948</v>
      </c>
      <c r="S362" s="182">
        <v>1822952</v>
      </c>
      <c r="T362" s="182">
        <v>4061996</v>
      </c>
      <c r="U362" s="182"/>
      <c r="V362" s="182">
        <v>45976941</v>
      </c>
      <c r="W362" s="182"/>
      <c r="X362" s="182">
        <v>7133235</v>
      </c>
      <c r="Y362" s="182">
        <v>40423990</v>
      </c>
      <c r="Z362" s="182">
        <v>4304664</v>
      </c>
    </row>
    <row r="363" spans="1:26" x14ac:dyDescent="0.3">
      <c r="A363" s="132">
        <v>44866</v>
      </c>
      <c r="B363" s="182">
        <v>-450172</v>
      </c>
      <c r="C363" s="182">
        <v>-2866728</v>
      </c>
      <c r="D363" s="182">
        <v>-2455611</v>
      </c>
      <c r="E363" s="182">
        <v>2005439</v>
      </c>
      <c r="F363" s="182"/>
      <c r="G363" s="182">
        <v>49249147</v>
      </c>
      <c r="H363" s="182">
        <v>2416556</v>
      </c>
      <c r="I363" s="182">
        <v>269670</v>
      </c>
      <c r="J363" s="182">
        <v>2146886</v>
      </c>
      <c r="K363" s="182">
        <v>46832591</v>
      </c>
      <c r="L363" s="182">
        <v>1783762</v>
      </c>
      <c r="M363" s="182">
        <v>768561</v>
      </c>
      <c r="N363" s="182">
        <v>44280268</v>
      </c>
      <c r="O363" s="182"/>
      <c r="P363" s="182">
        <v>49699319</v>
      </c>
      <c r="Q363" s="64"/>
      <c r="R363" s="182">
        <v>4872166</v>
      </c>
      <c r="S363" s="182">
        <v>1425964</v>
      </c>
      <c r="T363" s="182">
        <v>3446202</v>
      </c>
      <c r="U363" s="182"/>
      <c r="V363" s="182">
        <v>44827153</v>
      </c>
      <c r="W363" s="182"/>
      <c r="X363" s="182">
        <v>6518753</v>
      </c>
      <c r="Y363" s="182">
        <v>38805952</v>
      </c>
      <c r="Z363" s="182">
        <v>4374613</v>
      </c>
    </row>
    <row r="364" spans="1:26" x14ac:dyDescent="0.3">
      <c r="A364" s="143">
        <v>44896</v>
      </c>
      <c r="B364" s="182">
        <v>942855</v>
      </c>
      <c r="C364" s="182">
        <v>-1898901</v>
      </c>
      <c r="D364" s="182">
        <v>-2280961</v>
      </c>
      <c r="E364" s="182">
        <v>3223816</v>
      </c>
      <c r="F364" s="182"/>
      <c r="G364" s="182">
        <v>49319342</v>
      </c>
      <c r="H364" s="182">
        <v>2841757</v>
      </c>
      <c r="I364" s="182">
        <v>862208</v>
      </c>
      <c r="J364" s="182">
        <v>1979549</v>
      </c>
      <c r="K364" s="182">
        <v>46477585</v>
      </c>
      <c r="L364" s="182">
        <v>2063904</v>
      </c>
      <c r="M364" s="182">
        <v>892937</v>
      </c>
      <c r="N364" s="182">
        <v>43520744</v>
      </c>
      <c r="O364" s="182"/>
      <c r="P364" s="182">
        <v>48376487</v>
      </c>
      <c r="Q364" s="64"/>
      <c r="R364" s="182">
        <v>5122718</v>
      </c>
      <c r="S364" s="182">
        <v>1486772</v>
      </c>
      <c r="T364" s="182">
        <v>3635946</v>
      </c>
      <c r="U364" s="182"/>
      <c r="V364" s="182">
        <v>43253769</v>
      </c>
      <c r="W364" s="182"/>
      <c r="X364" s="182">
        <v>6148643</v>
      </c>
      <c r="Y364" s="182">
        <v>37681448</v>
      </c>
      <c r="Z364" s="182">
        <v>4546395</v>
      </c>
    </row>
    <row r="365" spans="1:26" x14ac:dyDescent="0.3">
      <c r="A365" s="142">
        <v>44927</v>
      </c>
      <c r="B365" s="182">
        <v>-4129334</v>
      </c>
      <c r="C365" s="182">
        <v>-6845262</v>
      </c>
      <c r="D365" s="182">
        <v>-2857953</v>
      </c>
      <c r="E365" s="182">
        <v>-1271381</v>
      </c>
      <c r="F365" s="182"/>
      <c r="G365" s="182">
        <v>42609734</v>
      </c>
      <c r="H365" s="182">
        <v>2715928</v>
      </c>
      <c r="I365" s="182">
        <v>625974</v>
      </c>
      <c r="J365" s="182">
        <v>2089954</v>
      </c>
      <c r="K365" s="182">
        <v>39893806</v>
      </c>
      <c r="L365" s="182">
        <v>1917375</v>
      </c>
      <c r="M365" s="182">
        <v>654959</v>
      </c>
      <c r="N365" s="182">
        <v>37321471</v>
      </c>
      <c r="O365" s="182"/>
      <c r="P365" s="182">
        <v>46739068</v>
      </c>
      <c r="Q365" s="64"/>
      <c r="R365" s="182">
        <v>5573881</v>
      </c>
      <c r="S365" s="182">
        <v>1881715</v>
      </c>
      <c r="T365" s="182">
        <v>3692166</v>
      </c>
      <c r="U365" s="182"/>
      <c r="V365" s="182">
        <v>41165187</v>
      </c>
      <c r="W365" s="182"/>
      <c r="X365" s="182">
        <v>7048071</v>
      </c>
      <c r="Y365" s="182">
        <v>35576910</v>
      </c>
      <c r="Z365" s="182">
        <v>4114087</v>
      </c>
    </row>
    <row r="366" spans="1:26" x14ac:dyDescent="0.3">
      <c r="A366" s="141">
        <v>44958</v>
      </c>
      <c r="B366" s="182">
        <v>-1985843</v>
      </c>
      <c r="C366" s="182">
        <v>-4254638</v>
      </c>
      <c r="D366" s="182">
        <v>-2710947</v>
      </c>
      <c r="E366" s="182">
        <v>725104</v>
      </c>
      <c r="F366" s="182"/>
      <c r="G366" s="182">
        <v>44891180</v>
      </c>
      <c r="H366" s="182">
        <v>2268795</v>
      </c>
      <c r="I366" s="182">
        <v>406600</v>
      </c>
      <c r="J366" s="182">
        <v>1862195</v>
      </c>
      <c r="K366" s="182">
        <v>42622385</v>
      </c>
      <c r="L366" s="182">
        <v>2060552</v>
      </c>
      <c r="M366" s="182">
        <v>803178</v>
      </c>
      <c r="N366" s="182">
        <v>39758655</v>
      </c>
      <c r="O366" s="182"/>
      <c r="P366" s="182">
        <v>46877022</v>
      </c>
      <c r="Q366" s="64"/>
      <c r="R366" s="182">
        <v>4979742</v>
      </c>
      <c r="S366" s="182">
        <v>1691436</v>
      </c>
      <c r="T366" s="182">
        <v>3288306</v>
      </c>
      <c r="U366" s="182"/>
      <c r="V366" s="182">
        <v>41897280</v>
      </c>
      <c r="W366" s="182"/>
      <c r="X366" s="182">
        <v>6332034</v>
      </c>
      <c r="Y366" s="182">
        <v>36369238</v>
      </c>
      <c r="Z366" s="182">
        <v>4175751</v>
      </c>
    </row>
    <row r="367" spans="1:26" x14ac:dyDescent="0.3">
      <c r="A367" s="140">
        <v>44986</v>
      </c>
      <c r="B367" s="182">
        <v>1160462</v>
      </c>
      <c r="C367" s="182">
        <v>-1401073</v>
      </c>
      <c r="D367" s="182">
        <v>-2662716</v>
      </c>
      <c r="E367" s="182">
        <v>3823178</v>
      </c>
      <c r="F367" s="182"/>
      <c r="G367" s="182">
        <v>53564189</v>
      </c>
      <c r="H367" s="182">
        <v>2561535</v>
      </c>
      <c r="I367" s="182">
        <v>609280</v>
      </c>
      <c r="J367" s="182">
        <v>1952256</v>
      </c>
      <c r="K367" s="182">
        <v>51002654</v>
      </c>
      <c r="L367" s="182">
        <v>2312304</v>
      </c>
      <c r="M367" s="182">
        <v>1060756</v>
      </c>
      <c r="N367" s="182">
        <v>47629593</v>
      </c>
      <c r="O367" s="182"/>
      <c r="P367" s="182">
        <v>52403727</v>
      </c>
      <c r="Q367" s="64"/>
      <c r="R367" s="182">
        <v>5224251</v>
      </c>
      <c r="S367" s="182">
        <v>1734394</v>
      </c>
      <c r="T367" s="182">
        <v>3489857</v>
      </c>
      <c r="U367" s="182"/>
      <c r="V367" s="182">
        <v>47179476</v>
      </c>
      <c r="W367" s="182"/>
      <c r="X367" s="182">
        <v>7419845</v>
      </c>
      <c r="Y367" s="182">
        <v>40061365</v>
      </c>
      <c r="Z367" s="182">
        <v>4922517</v>
      </c>
    </row>
    <row r="368" spans="1:26" x14ac:dyDescent="0.3">
      <c r="A368" s="139">
        <v>45017</v>
      </c>
      <c r="B368" s="182">
        <v>-1646189</v>
      </c>
      <c r="C368" s="182">
        <v>-4207089</v>
      </c>
      <c r="D368" s="182">
        <v>-1894350</v>
      </c>
      <c r="E368" s="182">
        <v>248160</v>
      </c>
      <c r="F368" s="182"/>
      <c r="G368" s="182">
        <v>46086560</v>
      </c>
      <c r="H368" s="182">
        <v>2560900</v>
      </c>
      <c r="I368" s="182">
        <v>482638</v>
      </c>
      <c r="J368" s="182">
        <v>2078262</v>
      </c>
      <c r="K368" s="182">
        <v>43525660</v>
      </c>
      <c r="L368" s="182">
        <v>1961250</v>
      </c>
      <c r="M368" s="182">
        <v>860201</v>
      </c>
      <c r="N368" s="182">
        <v>40704210</v>
      </c>
      <c r="O368" s="182"/>
      <c r="P368" s="182">
        <v>47732749</v>
      </c>
      <c r="Q368" s="64"/>
      <c r="R368" s="182">
        <v>4455249</v>
      </c>
      <c r="S368" s="182">
        <v>1644977</v>
      </c>
      <c r="T368" s="182">
        <v>2810272</v>
      </c>
      <c r="U368" s="182"/>
      <c r="V368" s="182">
        <v>43277500</v>
      </c>
      <c r="W368" s="182"/>
      <c r="X368" s="182">
        <v>6571086</v>
      </c>
      <c r="Y368" s="182">
        <v>36764591</v>
      </c>
      <c r="Z368" s="182">
        <v>4397073</v>
      </c>
    </row>
    <row r="369" spans="1:26" x14ac:dyDescent="0.3">
      <c r="A369" s="138">
        <v>45047</v>
      </c>
      <c r="B369" s="182">
        <v>-194323</v>
      </c>
      <c r="C369" s="182">
        <v>-2933045</v>
      </c>
      <c r="D369" s="182">
        <v>-1546668</v>
      </c>
      <c r="E369" s="182">
        <v>1352344</v>
      </c>
      <c r="F369" s="182"/>
      <c r="G369" s="182">
        <v>52835329</v>
      </c>
      <c r="H369" s="182">
        <v>2738721</v>
      </c>
      <c r="I369" s="182">
        <v>458809</v>
      </c>
      <c r="J369" s="182">
        <v>2279913</v>
      </c>
      <c r="K369" s="182">
        <v>50096608</v>
      </c>
      <c r="L369" s="182">
        <v>2099894</v>
      </c>
      <c r="M369" s="182">
        <v>550145</v>
      </c>
      <c r="N369" s="182">
        <v>47446569</v>
      </c>
      <c r="O369" s="182"/>
      <c r="P369" s="182">
        <v>53029653</v>
      </c>
      <c r="Q369" s="64"/>
      <c r="R369" s="182">
        <v>4285389</v>
      </c>
      <c r="S369" s="182">
        <v>1687445</v>
      </c>
      <c r="T369" s="182">
        <v>2597944</v>
      </c>
      <c r="U369" s="182"/>
      <c r="V369" s="182">
        <v>48744263</v>
      </c>
      <c r="W369" s="182"/>
      <c r="X369" s="182">
        <v>7683353</v>
      </c>
      <c r="Y369" s="182">
        <v>40344602</v>
      </c>
      <c r="Z369" s="182">
        <v>5001698</v>
      </c>
    </row>
    <row r="370" spans="1:26" x14ac:dyDescent="0.3">
      <c r="A370" s="137">
        <v>45078</v>
      </c>
      <c r="B370" s="182">
        <v>-186496</v>
      </c>
      <c r="C370" s="182">
        <v>-3076108</v>
      </c>
      <c r="D370" s="182">
        <v>-1184557</v>
      </c>
      <c r="E370" s="182">
        <v>998061</v>
      </c>
      <c r="F370" s="182"/>
      <c r="G370" s="182">
        <v>51820219</v>
      </c>
      <c r="H370" s="182">
        <v>2889611</v>
      </c>
      <c r="I370" s="182">
        <v>449161</v>
      </c>
      <c r="J370" s="182">
        <v>2440450</v>
      </c>
      <c r="K370" s="182">
        <v>48930608</v>
      </c>
      <c r="L370" s="182">
        <v>1845170</v>
      </c>
      <c r="M370" s="182">
        <v>1060303</v>
      </c>
      <c r="N370" s="182">
        <v>46025135</v>
      </c>
      <c r="O370" s="182"/>
      <c r="P370" s="182">
        <v>52006715</v>
      </c>
      <c r="Q370" s="64"/>
      <c r="R370" s="182">
        <v>4074168</v>
      </c>
      <c r="S370" s="182">
        <v>1429274</v>
      </c>
      <c r="T370" s="182">
        <v>2644895</v>
      </c>
      <c r="U370" s="182"/>
      <c r="V370" s="182">
        <v>47932547</v>
      </c>
      <c r="W370" s="182"/>
      <c r="X370" s="182">
        <v>7208532</v>
      </c>
      <c r="Y370" s="182">
        <v>39665135</v>
      </c>
      <c r="Z370" s="182">
        <v>5133049</v>
      </c>
    </row>
    <row r="371" spans="1:26" x14ac:dyDescent="0.3">
      <c r="A371" s="136">
        <v>45108</v>
      </c>
      <c r="B371" s="182">
        <v>-840783</v>
      </c>
      <c r="C371" s="182">
        <v>-3625344</v>
      </c>
      <c r="D371" s="182">
        <v>-1439373</v>
      </c>
      <c r="E371" s="182">
        <v>598590</v>
      </c>
      <c r="F371" s="182"/>
      <c r="G371" s="182">
        <v>47786853</v>
      </c>
      <c r="H371" s="182">
        <v>2784562</v>
      </c>
      <c r="I371" s="182">
        <v>384747</v>
      </c>
      <c r="J371" s="182">
        <v>2399814</v>
      </c>
      <c r="K371" s="182">
        <v>45002291</v>
      </c>
      <c r="L371" s="182">
        <v>1500480</v>
      </c>
      <c r="M371" s="182">
        <v>590997</v>
      </c>
      <c r="N371" s="182">
        <v>42910815</v>
      </c>
      <c r="O371" s="182"/>
      <c r="P371" s="182">
        <v>48627636</v>
      </c>
      <c r="Q371" s="64"/>
      <c r="R371" s="182">
        <v>4223934</v>
      </c>
      <c r="S371" s="182">
        <v>1516436</v>
      </c>
      <c r="T371" s="182">
        <v>2707498</v>
      </c>
      <c r="U371" s="182"/>
      <c r="V371" s="182">
        <v>44403701</v>
      </c>
      <c r="W371" s="182"/>
      <c r="X371" s="182">
        <v>6982960</v>
      </c>
      <c r="Y371" s="182">
        <v>36849693</v>
      </c>
      <c r="Z371" s="182">
        <v>4794982</v>
      </c>
    </row>
    <row r="372" spans="1:26" x14ac:dyDescent="0.3">
      <c r="A372" s="135">
        <v>45139</v>
      </c>
      <c r="B372" s="182">
        <v>-2116863</v>
      </c>
      <c r="C372" s="182">
        <v>-5179409</v>
      </c>
      <c r="D372" s="182">
        <v>-2549568</v>
      </c>
      <c r="E372" s="182">
        <v>432705</v>
      </c>
      <c r="F372" s="182"/>
      <c r="G372" s="182">
        <v>52458590</v>
      </c>
      <c r="H372" s="182">
        <v>3062546</v>
      </c>
      <c r="I372" s="182">
        <v>412926</v>
      </c>
      <c r="J372" s="182">
        <v>2649620</v>
      </c>
      <c r="K372" s="182">
        <v>49396044</v>
      </c>
      <c r="L372" s="182">
        <v>1461038</v>
      </c>
      <c r="M372" s="182">
        <v>774379</v>
      </c>
      <c r="N372" s="182">
        <v>47160627</v>
      </c>
      <c r="O372" s="182"/>
      <c r="P372" s="182">
        <v>54575454</v>
      </c>
      <c r="Q372" s="64"/>
      <c r="R372" s="182">
        <v>5612114</v>
      </c>
      <c r="S372" s="182">
        <v>2342873</v>
      </c>
      <c r="T372" s="182">
        <v>3269241</v>
      </c>
      <c r="U372" s="182"/>
      <c r="V372" s="182">
        <v>48963340</v>
      </c>
      <c r="W372" s="182"/>
      <c r="X372" s="182">
        <v>8852459</v>
      </c>
      <c r="Y372" s="182">
        <v>40518033</v>
      </c>
      <c r="Z372" s="182">
        <v>5204961</v>
      </c>
    </row>
    <row r="373" spans="1:26" x14ac:dyDescent="0.3">
      <c r="A373" s="134">
        <v>45170</v>
      </c>
      <c r="B373" s="182">
        <v>-2661324</v>
      </c>
      <c r="C373" s="182">
        <v>-6085622</v>
      </c>
      <c r="D373" s="182">
        <v>-2430351</v>
      </c>
      <c r="E373" s="182">
        <v>-230973</v>
      </c>
      <c r="F373" s="182"/>
      <c r="G373" s="182">
        <v>49642255</v>
      </c>
      <c r="H373" s="182">
        <v>3424299</v>
      </c>
      <c r="I373" s="182">
        <v>580045</v>
      </c>
      <c r="J373" s="182">
        <v>2844254</v>
      </c>
      <c r="K373" s="182">
        <v>46217956</v>
      </c>
      <c r="L373" s="182">
        <v>1344142</v>
      </c>
      <c r="M373" s="182">
        <v>765007</v>
      </c>
      <c r="N373" s="182">
        <v>44108807</v>
      </c>
      <c r="O373" s="182"/>
      <c r="P373" s="182">
        <v>52303579</v>
      </c>
      <c r="Q373" s="64"/>
      <c r="R373" s="182">
        <v>5854650</v>
      </c>
      <c r="S373" s="182">
        <v>2490792</v>
      </c>
      <c r="T373" s="182">
        <v>3363857</v>
      </c>
      <c r="U373" s="182"/>
      <c r="V373" s="182">
        <v>46448929</v>
      </c>
      <c r="W373" s="182"/>
      <c r="X373" s="182">
        <v>8978689</v>
      </c>
      <c r="Y373" s="182">
        <v>38334541</v>
      </c>
      <c r="Z373" s="182">
        <v>4990349</v>
      </c>
    </row>
    <row r="374" spans="1:26" x14ac:dyDescent="0.3">
      <c r="A374" s="133">
        <v>45200</v>
      </c>
      <c r="B374" s="182">
        <v>-1806219</v>
      </c>
      <c r="C374" s="182">
        <v>-4949960</v>
      </c>
      <c r="D374" s="182">
        <v>-2263978</v>
      </c>
      <c r="E374" s="182">
        <v>457758</v>
      </c>
      <c r="F374" s="182"/>
      <c r="G374" s="182">
        <v>51856871</v>
      </c>
      <c r="H374" s="182">
        <v>3143741</v>
      </c>
      <c r="I374" s="182">
        <v>422577</v>
      </c>
      <c r="J374" s="182">
        <v>2721164</v>
      </c>
      <c r="K374" s="182">
        <v>48713130</v>
      </c>
      <c r="L374" s="182">
        <v>1656867</v>
      </c>
      <c r="M374" s="182">
        <v>689790</v>
      </c>
      <c r="N374" s="182">
        <v>46366472</v>
      </c>
      <c r="O374" s="182"/>
      <c r="P374" s="182">
        <v>53663090</v>
      </c>
      <c r="Q374" s="64"/>
      <c r="R374" s="182">
        <v>5407718</v>
      </c>
      <c r="S374" s="182">
        <v>2143236</v>
      </c>
      <c r="T374" s="182">
        <v>3264482</v>
      </c>
      <c r="U374" s="182"/>
      <c r="V374" s="182">
        <v>48255372</v>
      </c>
      <c r="W374" s="182"/>
      <c r="X374" s="182">
        <v>9017975</v>
      </c>
      <c r="Y374" s="182">
        <v>39504678</v>
      </c>
      <c r="Z374" s="182">
        <v>5140437</v>
      </c>
    </row>
    <row r="375" spans="1:26" x14ac:dyDescent="0.3">
      <c r="A375" s="132">
        <v>45231</v>
      </c>
      <c r="B375" s="182">
        <v>-770538</v>
      </c>
      <c r="C375" s="182">
        <v>-3206127</v>
      </c>
      <c r="D375" s="182">
        <v>-2302928</v>
      </c>
      <c r="E375" s="182">
        <v>1532390</v>
      </c>
      <c r="F375" s="182"/>
      <c r="G375" s="182">
        <v>50171872</v>
      </c>
      <c r="H375" s="182">
        <v>2435589</v>
      </c>
      <c r="I375" s="182">
        <v>426734</v>
      </c>
      <c r="J375" s="182">
        <v>2008855</v>
      </c>
      <c r="K375" s="182">
        <v>47736283</v>
      </c>
      <c r="L375" s="182">
        <v>1733802</v>
      </c>
      <c r="M375" s="182">
        <v>597380</v>
      </c>
      <c r="N375" s="182">
        <v>45405101</v>
      </c>
      <c r="O375" s="182"/>
      <c r="P375" s="182">
        <v>50942410</v>
      </c>
      <c r="Q375" s="64"/>
      <c r="R375" s="182">
        <v>4738517</v>
      </c>
      <c r="S375" s="182">
        <v>1713921</v>
      </c>
      <c r="T375" s="182">
        <v>3024596</v>
      </c>
      <c r="U375" s="182"/>
      <c r="V375" s="182">
        <v>46203893</v>
      </c>
      <c r="W375" s="182"/>
      <c r="X375" s="182">
        <v>8497345</v>
      </c>
      <c r="Y375" s="182">
        <v>37375541</v>
      </c>
      <c r="Z375" s="182">
        <v>5069524</v>
      </c>
    </row>
    <row r="376" spans="1:26" x14ac:dyDescent="0.3">
      <c r="A376" s="143">
        <v>45261</v>
      </c>
      <c r="B376" s="182">
        <v>2898948</v>
      </c>
      <c r="C376" s="182">
        <v>294752</v>
      </c>
      <c r="D376" s="182">
        <v>-1525691</v>
      </c>
      <c r="E376" s="182">
        <v>4424639</v>
      </c>
      <c r="F376" s="182"/>
      <c r="G376" s="182">
        <v>49277811</v>
      </c>
      <c r="H376" s="182">
        <v>2604196</v>
      </c>
      <c r="I376" s="182">
        <v>354867</v>
      </c>
      <c r="J376" s="182">
        <v>2249329</v>
      </c>
      <c r="K376" s="182">
        <v>46673615</v>
      </c>
      <c r="L376" s="182">
        <v>1916192</v>
      </c>
      <c r="M376" s="182">
        <v>764010</v>
      </c>
      <c r="N376" s="182">
        <v>43993414</v>
      </c>
      <c r="O376" s="182"/>
      <c r="P376" s="182">
        <v>46378863</v>
      </c>
      <c r="Q376" s="64"/>
      <c r="R376" s="182">
        <v>4129887</v>
      </c>
      <c r="S376" s="182">
        <v>1526800</v>
      </c>
      <c r="T376" s="182">
        <v>2603086</v>
      </c>
      <c r="U376" s="182"/>
      <c r="V376" s="182">
        <v>42248976</v>
      </c>
      <c r="W376" s="182"/>
      <c r="X376" s="182">
        <v>7896202</v>
      </c>
      <c r="Y376" s="182">
        <v>33575541</v>
      </c>
      <c r="Z376" s="182">
        <v>4907120</v>
      </c>
    </row>
    <row r="377" spans="1:26" x14ac:dyDescent="0.3">
      <c r="A377" s="142">
        <v>45292</v>
      </c>
      <c r="B377" s="184">
        <v>-5084036</v>
      </c>
      <c r="C377" s="184">
        <v>-7871534</v>
      </c>
      <c r="D377" s="184">
        <v>-1604125</v>
      </c>
      <c r="E377" s="184">
        <v>-3479912</v>
      </c>
      <c r="F377" s="184"/>
      <c r="G377" s="184">
        <v>42135801</v>
      </c>
      <c r="H377" s="184">
        <v>2787498</v>
      </c>
      <c r="I377" s="184">
        <v>624717</v>
      </c>
      <c r="J377" s="184">
        <v>2162781</v>
      </c>
      <c r="K377" s="184">
        <v>39348303</v>
      </c>
      <c r="L377" s="184">
        <v>2043314</v>
      </c>
      <c r="M377" s="184">
        <v>733967</v>
      </c>
      <c r="N377" s="184">
        <v>36571021</v>
      </c>
      <c r="O377" s="184"/>
      <c r="P377" s="184">
        <v>47219837</v>
      </c>
      <c r="Q377" s="181"/>
      <c r="R377" s="184">
        <v>4391622</v>
      </c>
      <c r="S377" s="184">
        <v>1417364</v>
      </c>
      <c r="T377" s="184">
        <v>2974258</v>
      </c>
      <c r="U377" s="184"/>
      <c r="V377" s="184">
        <v>42828215</v>
      </c>
      <c r="W377" s="184"/>
      <c r="X377" s="184">
        <v>7846780</v>
      </c>
      <c r="Y377" s="184">
        <v>34368821</v>
      </c>
      <c r="Z377" s="184">
        <v>5004236</v>
      </c>
    </row>
    <row r="378" spans="1:26" x14ac:dyDescent="0.3">
      <c r="A378" s="141">
        <v>45323</v>
      </c>
      <c r="B378" s="184">
        <v>-1429919</v>
      </c>
      <c r="C378" s="184">
        <v>-4113806</v>
      </c>
      <c r="D378" s="184">
        <v>-1508124</v>
      </c>
      <c r="E378" s="184">
        <v>78204</v>
      </c>
      <c r="F378" s="184"/>
      <c r="G378" s="184">
        <v>50794819</v>
      </c>
      <c r="H378" s="184">
        <v>2683887</v>
      </c>
      <c r="I378" s="184">
        <v>641005</v>
      </c>
      <c r="J378" s="184">
        <v>2042882</v>
      </c>
      <c r="K378" s="184">
        <v>48110932</v>
      </c>
      <c r="L378" s="184">
        <v>2320878</v>
      </c>
      <c r="M378" s="184">
        <v>742479</v>
      </c>
      <c r="N378" s="184">
        <v>45047576</v>
      </c>
      <c r="O378" s="184"/>
      <c r="P378" s="184">
        <v>52224739</v>
      </c>
      <c r="Q378" s="181"/>
      <c r="R378" s="184">
        <v>4192011</v>
      </c>
      <c r="S378" s="184">
        <v>1486215</v>
      </c>
      <c r="T378" s="184">
        <v>2705795</v>
      </c>
      <c r="U378" s="184"/>
      <c r="V378" s="184">
        <v>48032728</v>
      </c>
      <c r="W378" s="184"/>
      <c r="X378" s="184">
        <v>7794486</v>
      </c>
      <c r="Y378" s="184">
        <v>39465479</v>
      </c>
      <c r="Z378" s="184">
        <v>4964774</v>
      </c>
    </row>
    <row r="379" spans="1:26" x14ac:dyDescent="0.3">
      <c r="A379" s="140">
        <v>45352</v>
      </c>
      <c r="B379" s="184">
        <v>1534341</v>
      </c>
      <c r="C379" s="184">
        <v>-493291</v>
      </c>
      <c r="D379" s="184">
        <v>-2273262</v>
      </c>
      <c r="E379" s="184">
        <v>3807603</v>
      </c>
      <c r="F379" s="184"/>
      <c r="G379" s="184">
        <v>50645665</v>
      </c>
      <c r="H379" s="184">
        <v>2027632</v>
      </c>
      <c r="I379" s="184">
        <v>411701</v>
      </c>
      <c r="J379" s="184">
        <v>1615931</v>
      </c>
      <c r="K379" s="184">
        <v>48618033</v>
      </c>
      <c r="L379" s="184">
        <v>2366202</v>
      </c>
      <c r="M379" s="184">
        <v>793606</v>
      </c>
      <c r="N379" s="184">
        <v>45458225</v>
      </c>
      <c r="O379" s="184"/>
      <c r="P379" s="184">
        <v>49111325</v>
      </c>
      <c r="Q379" s="181"/>
      <c r="R379" s="184">
        <v>4300894</v>
      </c>
      <c r="S379" s="184">
        <v>1830523</v>
      </c>
      <c r="T379" s="184">
        <v>2470371</v>
      </c>
      <c r="U379" s="184"/>
      <c r="V379" s="184">
        <v>44810431</v>
      </c>
      <c r="W379" s="184"/>
      <c r="X379" s="184">
        <v>7985020</v>
      </c>
      <c r="Y379" s="184">
        <v>36420434</v>
      </c>
      <c r="Z379" s="184">
        <v>4705871</v>
      </c>
    </row>
    <row r="380" spans="1:26" x14ac:dyDescent="0.3">
      <c r="A380" s="139">
        <v>45383</v>
      </c>
      <c r="B380" s="184">
        <v>-4420712</v>
      </c>
      <c r="C380" s="184">
        <v>-6519526</v>
      </c>
      <c r="D380" s="184">
        <v>-1988845</v>
      </c>
      <c r="E380" s="184">
        <v>-2431867</v>
      </c>
      <c r="F380" s="184"/>
      <c r="G380" s="184">
        <v>51522649</v>
      </c>
      <c r="H380" s="184">
        <v>2098814</v>
      </c>
      <c r="I380" s="184">
        <v>502733</v>
      </c>
      <c r="J380" s="184">
        <v>1596081</v>
      </c>
      <c r="K380" s="184">
        <v>49423835</v>
      </c>
      <c r="L380" s="184">
        <v>2621044</v>
      </c>
      <c r="M380" s="184">
        <v>829978</v>
      </c>
      <c r="N380" s="184">
        <v>45972812</v>
      </c>
      <c r="O380" s="184"/>
      <c r="P380" s="184">
        <v>55943361</v>
      </c>
      <c r="Q380" s="181"/>
      <c r="R380" s="184">
        <v>4087659</v>
      </c>
      <c r="S380" s="184">
        <v>1471180</v>
      </c>
      <c r="T380" s="184">
        <v>2616479</v>
      </c>
      <c r="U380" s="184"/>
      <c r="V380" s="184">
        <v>51855702</v>
      </c>
      <c r="W380" s="184"/>
      <c r="X380" s="184">
        <v>8797923</v>
      </c>
      <c r="Y380" s="184">
        <v>41319872</v>
      </c>
      <c r="Z380" s="184">
        <v>5825565</v>
      </c>
    </row>
    <row r="381" spans="1:26" x14ac:dyDescent="0.3">
      <c r="A381" s="138">
        <v>45413</v>
      </c>
      <c r="B381" s="184">
        <v>890976</v>
      </c>
      <c r="C381" s="184">
        <v>-2282915</v>
      </c>
      <c r="D381" s="184">
        <v>-1240595</v>
      </c>
      <c r="E381" s="184">
        <v>2131571</v>
      </c>
      <c r="F381" s="184"/>
      <c r="G381" s="184">
        <v>55754041</v>
      </c>
      <c r="H381" s="184">
        <v>3173891</v>
      </c>
      <c r="I381" s="184">
        <v>1023302</v>
      </c>
      <c r="J381" s="184">
        <v>2150589</v>
      </c>
      <c r="K381" s="184">
        <v>52580150</v>
      </c>
      <c r="L381" s="184">
        <v>2162779</v>
      </c>
      <c r="M381" s="184">
        <v>828182</v>
      </c>
      <c r="N381" s="184">
        <v>49589190</v>
      </c>
      <c r="O381" s="184"/>
      <c r="P381" s="184">
        <v>54863065</v>
      </c>
      <c r="Q381" s="181"/>
      <c r="R381" s="184">
        <v>4414486</v>
      </c>
      <c r="S381" s="184">
        <v>1661162</v>
      </c>
      <c r="T381" s="184">
        <v>2753324</v>
      </c>
      <c r="U381" s="184"/>
      <c r="V381" s="184">
        <v>50448579</v>
      </c>
      <c r="W381" s="184"/>
      <c r="X381" s="184">
        <v>8597279</v>
      </c>
      <c r="Y381" s="184">
        <v>40864437</v>
      </c>
      <c r="Z381" s="184">
        <v>5401349</v>
      </c>
    </row>
    <row r="382" spans="1:26" x14ac:dyDescent="0.3">
      <c r="A382" s="137">
        <v>45444</v>
      </c>
      <c r="B382" s="184">
        <v>-2406323</v>
      </c>
      <c r="C382" s="184">
        <v>-4501790</v>
      </c>
      <c r="D382" s="184">
        <v>-2051814</v>
      </c>
      <c r="E382" s="184">
        <v>-354509</v>
      </c>
      <c r="F382" s="184"/>
      <c r="G382" s="184">
        <v>48824268</v>
      </c>
      <c r="H382" s="184">
        <v>2095467</v>
      </c>
      <c r="I382" s="184">
        <v>380183</v>
      </c>
      <c r="J382" s="184">
        <v>1715284</v>
      </c>
      <c r="K382" s="184">
        <v>46728801</v>
      </c>
      <c r="L382" s="184">
        <v>1749969</v>
      </c>
      <c r="M382" s="184">
        <v>1214908</v>
      </c>
      <c r="N382" s="184">
        <v>43763924</v>
      </c>
      <c r="O382" s="184"/>
      <c r="P382" s="184">
        <v>51230591</v>
      </c>
      <c r="Q382" s="181"/>
      <c r="R382" s="184">
        <v>4147281</v>
      </c>
      <c r="S382" s="184">
        <v>1564753</v>
      </c>
      <c r="T382" s="184">
        <v>2582528</v>
      </c>
      <c r="U382" s="184"/>
      <c r="V382" s="184">
        <v>47083310</v>
      </c>
      <c r="W382" s="184"/>
      <c r="X382" s="184">
        <v>7615700</v>
      </c>
      <c r="Y382" s="184">
        <v>38770602</v>
      </c>
      <c r="Z382" s="184">
        <v>4844289</v>
      </c>
    </row>
    <row r="383" spans="1:26" x14ac:dyDescent="0.3">
      <c r="A383" s="136">
        <v>45474</v>
      </c>
      <c r="B383" s="184">
        <v>-1220512</v>
      </c>
      <c r="C383" s="184">
        <v>-3644542</v>
      </c>
      <c r="D383" s="184">
        <v>-1890627</v>
      </c>
      <c r="E383" s="184">
        <v>670116</v>
      </c>
      <c r="F383" s="184"/>
      <c r="G383" s="184">
        <v>54550711</v>
      </c>
      <c r="H383" s="184">
        <v>2424031</v>
      </c>
      <c r="I383" s="184">
        <v>603546</v>
      </c>
      <c r="J383" s="184">
        <v>1820485</v>
      </c>
      <c r="K383" s="184">
        <v>52126680</v>
      </c>
      <c r="L383" s="184">
        <v>1593080</v>
      </c>
      <c r="M383" s="184">
        <v>790129</v>
      </c>
      <c r="N383" s="184">
        <v>49743471</v>
      </c>
      <c r="O383" s="184"/>
      <c r="P383" s="184">
        <v>55771222</v>
      </c>
      <c r="Q383" s="181"/>
      <c r="R383" s="184">
        <v>4314658</v>
      </c>
      <c r="S383" s="184">
        <v>1514806</v>
      </c>
      <c r="T383" s="184">
        <v>2799852</v>
      </c>
      <c r="U383" s="184"/>
      <c r="V383" s="184">
        <v>51456564</v>
      </c>
      <c r="W383" s="184"/>
      <c r="X383" s="184">
        <v>8644132</v>
      </c>
      <c r="Y383" s="184">
        <v>41913746</v>
      </c>
      <c r="Z383" s="184">
        <v>5213345</v>
      </c>
    </row>
    <row r="384" spans="1:26" x14ac:dyDescent="0.3">
      <c r="A384" s="135">
        <v>45505</v>
      </c>
      <c r="B384" s="184">
        <v>-5844668</v>
      </c>
      <c r="C384" s="184">
        <v>-8065417</v>
      </c>
      <c r="D384" s="184">
        <v>-2283564</v>
      </c>
      <c r="E384" s="184">
        <v>-3561103</v>
      </c>
      <c r="F384" s="184"/>
      <c r="G384" s="184">
        <v>51902528</v>
      </c>
      <c r="H384" s="184">
        <v>2220749</v>
      </c>
      <c r="I384" s="184">
        <v>526520</v>
      </c>
      <c r="J384" s="184">
        <v>1694229</v>
      </c>
      <c r="K384" s="184">
        <v>49681779</v>
      </c>
      <c r="L384" s="184">
        <v>1446288</v>
      </c>
      <c r="M384" s="184">
        <v>803438</v>
      </c>
      <c r="N384" s="184">
        <v>47432054</v>
      </c>
      <c r="O384" s="184"/>
      <c r="P384" s="184">
        <v>57747196</v>
      </c>
      <c r="Q384" s="181"/>
      <c r="R384" s="184">
        <v>4504314</v>
      </c>
      <c r="S384" s="184">
        <v>1632415</v>
      </c>
      <c r="T384" s="184">
        <v>2871899</v>
      </c>
      <c r="U384" s="184"/>
      <c r="V384" s="184">
        <v>53242882</v>
      </c>
      <c r="W384" s="184"/>
      <c r="X384" s="184">
        <v>8903712</v>
      </c>
      <c r="Y384" s="184">
        <v>43772878</v>
      </c>
      <c r="Z384" s="184">
        <v>5070606</v>
      </c>
    </row>
    <row r="385" spans="1:26" x14ac:dyDescent="0.3">
      <c r="A385" s="134">
        <v>45536</v>
      </c>
      <c r="B385" s="184">
        <v>-1491046</v>
      </c>
      <c r="C385" s="184">
        <v>-3381593</v>
      </c>
      <c r="D385" s="184">
        <v>-2136686</v>
      </c>
      <c r="E385" s="184">
        <v>645640</v>
      </c>
      <c r="F385" s="184"/>
      <c r="G385" s="184">
        <v>49629743</v>
      </c>
      <c r="H385" s="184">
        <v>1890547</v>
      </c>
      <c r="I385" s="184">
        <v>503227</v>
      </c>
      <c r="J385" s="184">
        <v>1387319</v>
      </c>
      <c r="K385" s="184">
        <v>47739196</v>
      </c>
      <c r="L385" s="184">
        <v>1510038</v>
      </c>
      <c r="M385" s="184">
        <v>966753</v>
      </c>
      <c r="N385" s="184">
        <v>45262405</v>
      </c>
      <c r="O385" s="184"/>
      <c r="P385" s="184">
        <v>51120789</v>
      </c>
      <c r="Q385" s="181"/>
      <c r="R385" s="184">
        <v>4027233</v>
      </c>
      <c r="S385" s="184">
        <v>1509498</v>
      </c>
      <c r="T385" s="184">
        <v>2517735</v>
      </c>
      <c r="U385" s="184"/>
      <c r="V385" s="184">
        <v>47093556</v>
      </c>
      <c r="W385" s="184"/>
      <c r="X385" s="184">
        <v>8349663</v>
      </c>
      <c r="Y385" s="184">
        <v>38003760</v>
      </c>
      <c r="Z385" s="184">
        <v>4767365</v>
      </c>
    </row>
    <row r="386" spans="1:26" x14ac:dyDescent="0.3">
      <c r="A386" s="133">
        <v>45566</v>
      </c>
      <c r="B386" s="184">
        <v>-211324</v>
      </c>
      <c r="C386" s="184">
        <v>-2805181</v>
      </c>
      <c r="D386" s="184">
        <v>-1459591</v>
      </c>
      <c r="E386" s="184">
        <v>1248267</v>
      </c>
      <c r="F386" s="184"/>
      <c r="G386" s="184">
        <v>57897710</v>
      </c>
      <c r="H386" s="184">
        <v>2593857</v>
      </c>
      <c r="I386" s="184">
        <v>543239</v>
      </c>
      <c r="J386" s="184">
        <v>2050618</v>
      </c>
      <c r="K386" s="184">
        <v>55303853</v>
      </c>
      <c r="L386" s="184">
        <v>1719217</v>
      </c>
      <c r="M386" s="184">
        <v>1083938</v>
      </c>
      <c r="N386" s="184">
        <v>52500698</v>
      </c>
      <c r="O386" s="184"/>
      <c r="P386" s="184">
        <v>58109034</v>
      </c>
      <c r="Q386" s="181"/>
      <c r="R386" s="184">
        <v>4053449</v>
      </c>
      <c r="S386" s="184">
        <v>1479288</v>
      </c>
      <c r="T386" s="184">
        <v>2574161</v>
      </c>
      <c r="U386" s="184"/>
      <c r="V386" s="184">
        <v>54055585</v>
      </c>
      <c r="W386" s="184"/>
      <c r="X386" s="184">
        <v>8907396</v>
      </c>
      <c r="Y386" s="184">
        <v>43764813</v>
      </c>
      <c r="Z386" s="184">
        <v>5436825</v>
      </c>
    </row>
    <row r="387" spans="1:26" x14ac:dyDescent="0.3">
      <c r="A387" s="132">
        <v>45597</v>
      </c>
      <c r="B387" s="184">
        <v>-706237</v>
      </c>
      <c r="C387" s="184">
        <v>-3302822</v>
      </c>
      <c r="D387" s="184">
        <v>-1099790</v>
      </c>
      <c r="E387" s="184">
        <v>393553</v>
      </c>
      <c r="F387" s="184"/>
      <c r="G387" s="184">
        <v>52264794</v>
      </c>
      <c r="H387" s="184">
        <v>2596585</v>
      </c>
      <c r="I387" s="184">
        <v>449415</v>
      </c>
      <c r="J387" s="184">
        <v>2147170</v>
      </c>
      <c r="K387" s="184">
        <v>49668209</v>
      </c>
      <c r="L387" s="184">
        <v>1827101</v>
      </c>
      <c r="M387" s="184">
        <v>886824</v>
      </c>
      <c r="N387" s="184">
        <v>46954283</v>
      </c>
      <c r="O387" s="184"/>
      <c r="P387" s="184">
        <v>52971031</v>
      </c>
      <c r="Q387" s="181"/>
      <c r="R387" s="184">
        <v>3696374</v>
      </c>
      <c r="S387" s="184">
        <v>1344469</v>
      </c>
      <c r="T387" s="184">
        <v>2351906</v>
      </c>
      <c r="U387" s="184"/>
      <c r="V387" s="184">
        <v>49274656</v>
      </c>
      <c r="W387" s="184"/>
      <c r="X387" s="184">
        <v>8231790</v>
      </c>
      <c r="Y387" s="184">
        <v>39502415</v>
      </c>
      <c r="Z387" s="184">
        <v>5236825</v>
      </c>
    </row>
    <row r="388" spans="1:26" x14ac:dyDescent="0.3">
      <c r="A388" s="143">
        <v>45627</v>
      </c>
      <c r="B388" s="184">
        <v>1848521</v>
      </c>
      <c r="C388" s="184">
        <v>-418839</v>
      </c>
      <c r="D388" s="184">
        <v>-1689472</v>
      </c>
      <c r="E388" s="184">
        <v>3537994</v>
      </c>
      <c r="F388" s="184"/>
      <c r="G388" s="184">
        <v>51754359</v>
      </c>
      <c r="H388" s="184">
        <v>2267361</v>
      </c>
      <c r="I388" s="184">
        <v>432040</v>
      </c>
      <c r="J388" s="184">
        <v>1835320</v>
      </c>
      <c r="K388" s="184">
        <v>49486999</v>
      </c>
      <c r="L388" s="184">
        <v>2150641</v>
      </c>
      <c r="M388" s="184">
        <v>1200288</v>
      </c>
      <c r="N388" s="184">
        <v>46136069</v>
      </c>
      <c r="O388" s="184"/>
      <c r="P388" s="184">
        <v>49905838</v>
      </c>
      <c r="Q388" s="181"/>
      <c r="R388" s="184">
        <v>3956833</v>
      </c>
      <c r="S388" s="184">
        <v>1418586</v>
      </c>
      <c r="T388" s="184">
        <v>2538247</v>
      </c>
      <c r="U388" s="184"/>
      <c r="V388" s="184">
        <v>45949005</v>
      </c>
      <c r="W388" s="184"/>
      <c r="X388" s="184">
        <v>7592326</v>
      </c>
      <c r="Y388" s="184">
        <v>37209201</v>
      </c>
      <c r="Z388" s="184">
        <v>5104311</v>
      </c>
    </row>
    <row r="389" spans="1:26" x14ac:dyDescent="0.3">
      <c r="A389" s="142">
        <v>45658</v>
      </c>
      <c r="B389" s="182">
        <v>-5213208</v>
      </c>
      <c r="C389" s="182">
        <v>-6884337</v>
      </c>
      <c r="D389" s="182">
        <v>-2552651</v>
      </c>
      <c r="E389" s="182">
        <v>-2660557</v>
      </c>
      <c r="F389" s="182"/>
      <c r="G389" s="182">
        <v>44398267</v>
      </c>
      <c r="H389" s="182">
        <v>1671129</v>
      </c>
      <c r="I389" s="182">
        <v>457099</v>
      </c>
      <c r="J389" s="182">
        <v>1214031</v>
      </c>
      <c r="K389" s="182">
        <v>42727138</v>
      </c>
      <c r="L389" s="182">
        <v>2101213</v>
      </c>
      <c r="M389" s="182">
        <v>845771</v>
      </c>
      <c r="N389" s="182">
        <v>39780154</v>
      </c>
      <c r="O389" s="182"/>
      <c r="P389" s="182">
        <v>49611476</v>
      </c>
      <c r="Q389" s="64"/>
      <c r="R389" s="182">
        <v>4223781</v>
      </c>
      <c r="S389" s="182">
        <v>1404430</v>
      </c>
      <c r="T389" s="182">
        <v>2819351</v>
      </c>
      <c r="U389" s="182"/>
      <c r="V389" s="182">
        <v>45387695</v>
      </c>
      <c r="W389" s="182"/>
      <c r="X389" s="182">
        <v>7266954</v>
      </c>
      <c r="Y389" s="182">
        <v>37764191</v>
      </c>
      <c r="Z389" s="182">
        <v>4580330</v>
      </c>
    </row>
    <row r="390" spans="1:26" x14ac:dyDescent="0.3">
      <c r="A390" s="141">
        <v>45689</v>
      </c>
      <c r="B390" s="182">
        <v>1654228</v>
      </c>
      <c r="C390" s="182">
        <v>-307471</v>
      </c>
      <c r="D390" s="182">
        <v>-1584446</v>
      </c>
      <c r="E390" s="182">
        <v>3238674</v>
      </c>
      <c r="F390" s="182"/>
      <c r="G390" s="182">
        <v>49098535</v>
      </c>
      <c r="H390" s="182">
        <v>1961700</v>
      </c>
      <c r="I390" s="182">
        <v>536449</v>
      </c>
      <c r="J390" s="182">
        <v>1425250</v>
      </c>
      <c r="K390" s="182">
        <v>47136835</v>
      </c>
      <c r="L390" s="182">
        <v>2039102</v>
      </c>
      <c r="M390" s="182">
        <v>871603</v>
      </c>
      <c r="N390" s="182">
        <v>44226130</v>
      </c>
      <c r="O390" s="182"/>
      <c r="P390" s="182">
        <v>47444307</v>
      </c>
      <c r="Q390" s="64"/>
      <c r="R390" s="182">
        <v>3546146</v>
      </c>
      <c r="S390" s="182">
        <v>1005936</v>
      </c>
      <c r="T390" s="182">
        <v>2540210</v>
      </c>
      <c r="U390" s="182"/>
      <c r="V390" s="182">
        <v>43898161</v>
      </c>
      <c r="W390" s="182"/>
      <c r="X390" s="182">
        <v>6707055</v>
      </c>
      <c r="Y390" s="182">
        <v>36363616</v>
      </c>
      <c r="Z390" s="182">
        <v>4373636</v>
      </c>
    </row>
    <row r="391" spans="1:26" x14ac:dyDescent="0.3">
      <c r="A391" s="140">
        <v>45717</v>
      </c>
      <c r="B391" s="182">
        <v>3289771</v>
      </c>
      <c r="C391" s="182">
        <v>1145034</v>
      </c>
      <c r="D391" s="182">
        <v>-862136</v>
      </c>
      <c r="E391" s="182">
        <v>4151907</v>
      </c>
      <c r="F391" s="182"/>
      <c r="G391" s="182">
        <v>55404972</v>
      </c>
      <c r="H391" s="182">
        <v>2144737</v>
      </c>
      <c r="I391" s="182">
        <v>519392</v>
      </c>
      <c r="J391" s="182">
        <v>1625345</v>
      </c>
      <c r="K391" s="182">
        <v>53260235</v>
      </c>
      <c r="L391" s="182">
        <v>2203614</v>
      </c>
      <c r="M391" s="182">
        <v>1064491</v>
      </c>
      <c r="N391" s="182">
        <v>49992130</v>
      </c>
      <c r="O391" s="182"/>
      <c r="P391" s="182">
        <v>52115201</v>
      </c>
      <c r="Q391" s="64"/>
      <c r="R391" s="182">
        <v>3006874</v>
      </c>
      <c r="S391" s="182">
        <v>560329</v>
      </c>
      <c r="T391" s="182">
        <v>2446545</v>
      </c>
      <c r="U391" s="182"/>
      <c r="V391" s="182">
        <v>49108328</v>
      </c>
      <c r="W391" s="182"/>
      <c r="X391" s="182">
        <v>7060160</v>
      </c>
      <c r="Y391" s="182">
        <v>40409526</v>
      </c>
      <c r="Z391" s="182">
        <v>4645515</v>
      </c>
    </row>
    <row r="392" spans="1:26" x14ac:dyDescent="0.3">
      <c r="A392" s="139">
        <v>45748</v>
      </c>
      <c r="B392" s="182">
        <v>-44462</v>
      </c>
      <c r="C392" s="182">
        <v>-1941339</v>
      </c>
      <c r="D392" s="182">
        <v>-2816128</v>
      </c>
      <c r="E392" s="182">
        <v>2771666</v>
      </c>
      <c r="F392" s="182"/>
      <c r="G392" s="182">
        <v>54347764</v>
      </c>
      <c r="H392" s="182">
        <v>1896878</v>
      </c>
      <c r="I392" s="182">
        <v>568368</v>
      </c>
      <c r="J392" s="182">
        <v>1328510</v>
      </c>
      <c r="K392" s="182">
        <v>52450887</v>
      </c>
      <c r="L392" s="182">
        <v>2227843</v>
      </c>
      <c r="M392" s="182">
        <v>1215079</v>
      </c>
      <c r="N392" s="182">
        <v>49007965</v>
      </c>
      <c r="O392" s="182"/>
      <c r="P392" s="182">
        <v>54392226</v>
      </c>
      <c r="Q392" s="64"/>
      <c r="R392" s="182">
        <v>4713005</v>
      </c>
      <c r="S392" s="182">
        <v>1619219</v>
      </c>
      <c r="T392" s="182">
        <v>3093787</v>
      </c>
      <c r="U392" s="182"/>
      <c r="V392" s="182">
        <v>49679221</v>
      </c>
      <c r="W392" s="182"/>
      <c r="X392" s="182">
        <v>7895420</v>
      </c>
      <c r="Y392" s="182">
        <v>41765753</v>
      </c>
      <c r="Z392" s="182">
        <v>4731053</v>
      </c>
    </row>
    <row r="393" spans="1:26" x14ac:dyDescent="0.3">
      <c r="A393" s="138">
        <v>45778</v>
      </c>
      <c r="B393" s="182">
        <v>1231824</v>
      </c>
      <c r="C393" s="182">
        <v>-822721</v>
      </c>
      <c r="D393" s="182">
        <v>-1907340</v>
      </c>
      <c r="E393" s="182">
        <v>3139165</v>
      </c>
      <c r="F393" s="182"/>
      <c r="G393" s="182">
        <v>55476735</v>
      </c>
      <c r="H393" s="182">
        <v>2054545</v>
      </c>
      <c r="I393" s="182">
        <v>721536</v>
      </c>
      <c r="J393" s="182">
        <v>1333009</v>
      </c>
      <c r="K393" s="182">
        <v>53422190</v>
      </c>
      <c r="L393" s="182">
        <v>1954791</v>
      </c>
      <c r="M393" s="182">
        <v>1131364</v>
      </c>
      <c r="N393" s="182">
        <v>50336036</v>
      </c>
      <c r="O393" s="182"/>
      <c r="P393" s="182">
        <v>54244911</v>
      </c>
      <c r="Q393" s="64"/>
      <c r="R393" s="182">
        <v>3961885</v>
      </c>
      <c r="S393" s="182">
        <v>1427229</v>
      </c>
      <c r="T393" s="182">
        <v>2534656</v>
      </c>
      <c r="U393" s="182"/>
      <c r="V393" s="182">
        <v>50283026</v>
      </c>
      <c r="W393" s="182"/>
      <c r="X393" s="182">
        <v>7799350</v>
      </c>
      <c r="Y393" s="182">
        <v>41853815</v>
      </c>
      <c r="Z393" s="182">
        <v>4591746</v>
      </c>
    </row>
    <row r="394" spans="1:26" x14ac:dyDescent="0.3">
      <c r="A394" s="137">
        <v>45809</v>
      </c>
      <c r="B394" s="182">
        <v>514429</v>
      </c>
      <c r="C394" s="182">
        <v>-943687</v>
      </c>
      <c r="D394" s="182">
        <v>-2467299</v>
      </c>
      <c r="E394" s="182">
        <v>2981728</v>
      </c>
      <c r="F394" s="182"/>
      <c r="G394" s="182">
        <v>54001827</v>
      </c>
      <c r="H394" s="182">
        <v>1458116</v>
      </c>
      <c r="I394" s="182">
        <v>474233</v>
      </c>
      <c r="J394" s="182">
        <v>983883</v>
      </c>
      <c r="K394" s="182">
        <v>52543711</v>
      </c>
      <c r="L394" s="182">
        <v>1711222</v>
      </c>
      <c r="M394" s="182">
        <v>1148585</v>
      </c>
      <c r="N394" s="182">
        <v>49683904</v>
      </c>
      <c r="O394" s="182"/>
      <c r="P394" s="182">
        <v>53487398</v>
      </c>
      <c r="Q394" s="64"/>
      <c r="R394" s="182">
        <v>3925415</v>
      </c>
      <c r="S394" s="182">
        <v>1232548</v>
      </c>
      <c r="T394" s="182">
        <v>2692867</v>
      </c>
      <c r="U394" s="182"/>
      <c r="V394" s="182">
        <v>49561983</v>
      </c>
      <c r="W394" s="182"/>
      <c r="X394" s="182">
        <v>7603976</v>
      </c>
      <c r="Y394" s="182">
        <v>41445839</v>
      </c>
      <c r="Z394" s="182">
        <v>4437583</v>
      </c>
    </row>
    <row r="395" spans="1:26" x14ac:dyDescent="0.3">
      <c r="A395" s="136">
        <v>45839</v>
      </c>
      <c r="B395" s="182">
        <v>-16694</v>
      </c>
      <c r="C395" s="182">
        <v>-1882324</v>
      </c>
      <c r="D395" s="182">
        <v>-2141269</v>
      </c>
      <c r="E395" s="182">
        <v>2124575</v>
      </c>
      <c r="F395" s="182"/>
      <c r="G395" s="182">
        <v>56707774</v>
      </c>
      <c r="H395" s="182">
        <v>1865629</v>
      </c>
      <c r="I395" s="182">
        <v>511033</v>
      </c>
      <c r="J395" s="182">
        <v>1354596</v>
      </c>
      <c r="K395" s="182">
        <v>54842144</v>
      </c>
      <c r="L395" s="182">
        <v>1503948</v>
      </c>
      <c r="M395" s="182">
        <v>965120</v>
      </c>
      <c r="N395" s="182">
        <v>52373076</v>
      </c>
      <c r="O395" s="182"/>
      <c r="P395" s="182">
        <v>56724468</v>
      </c>
      <c r="Q395" s="64"/>
      <c r="R395" s="182">
        <v>4006899</v>
      </c>
      <c r="S395" s="182">
        <v>1305476</v>
      </c>
      <c r="T395" s="182">
        <v>2701422</v>
      </c>
      <c r="U395" s="182"/>
      <c r="V395" s="182">
        <v>52717569</v>
      </c>
      <c r="W395" s="182"/>
      <c r="X395" s="182">
        <v>8680373</v>
      </c>
      <c r="Y395" s="182">
        <v>42942772</v>
      </c>
      <c r="Z395" s="182">
        <v>5101323</v>
      </c>
    </row>
    <row r="396" spans="1:26" x14ac:dyDescent="0.3">
      <c r="A396" s="135">
        <v>45870</v>
      </c>
      <c r="B396" s="182">
        <v>-1943884</v>
      </c>
      <c r="C396" s="182">
        <v>-3581793</v>
      </c>
      <c r="D396" s="182">
        <v>-2236644</v>
      </c>
      <c r="E396" s="182">
        <v>292760</v>
      </c>
      <c r="F396" s="182"/>
      <c r="G396" s="182">
        <v>55718184</v>
      </c>
      <c r="H396" s="182">
        <v>1637909</v>
      </c>
      <c r="I396" s="182">
        <v>478568</v>
      </c>
      <c r="J396" s="182">
        <v>1159341</v>
      </c>
      <c r="K396" s="185">
        <v>54080275</v>
      </c>
      <c r="L396" s="185">
        <v>1239691</v>
      </c>
      <c r="M396" s="185">
        <v>1135150</v>
      </c>
      <c r="N396" s="185">
        <v>51705434</v>
      </c>
      <c r="O396" s="182"/>
      <c r="P396" s="185">
        <v>57662068</v>
      </c>
      <c r="Q396" s="64"/>
      <c r="R396" s="185">
        <v>3874553</v>
      </c>
      <c r="S396" s="185">
        <v>1132651</v>
      </c>
      <c r="T396" s="185">
        <v>2741902</v>
      </c>
      <c r="U396" s="182"/>
      <c r="V396" s="185">
        <v>53787515</v>
      </c>
      <c r="W396" s="182"/>
      <c r="X396" s="185">
        <v>8387740</v>
      </c>
      <c r="Y396" s="185">
        <v>44578926</v>
      </c>
      <c r="Z396" s="185">
        <v>4695402</v>
      </c>
    </row>
  </sheetData>
  <mergeCells count="21">
    <mergeCell ref="M3:M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  <mergeCell ref="L3:L4"/>
    <mergeCell ref="Z3:Z4"/>
    <mergeCell ref="S3:S4"/>
    <mergeCell ref="T3:T4"/>
    <mergeCell ref="N3:N4"/>
    <mergeCell ref="P3:P4"/>
    <mergeCell ref="R3:R4"/>
    <mergeCell ref="V3:V4"/>
    <mergeCell ref="X3:X4"/>
    <mergeCell ref="Y3:Y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777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B10" sqref="AB10"/>
    </sheetView>
  </sheetViews>
  <sheetFormatPr baseColWidth="10" defaultRowHeight="15.6" x14ac:dyDescent="0.3"/>
  <cols>
    <col min="1" max="1" width="11.19921875" style="37"/>
    <col min="2" max="2" width="13.3984375" style="37" customWidth="1"/>
    <col min="3" max="3" width="13.5" style="37" customWidth="1"/>
    <col min="4" max="4" width="13.59765625" style="37" customWidth="1"/>
    <col min="5" max="5" width="4.09765625" style="37" customWidth="1"/>
    <col min="6" max="6" width="19.19921875" style="37" customWidth="1"/>
    <col min="7" max="7" width="16.796875" style="37" customWidth="1"/>
    <col min="8" max="8" width="13.19921875" style="37" customWidth="1"/>
    <col min="9" max="9" width="13.3984375" style="37" customWidth="1"/>
    <col min="10" max="10" width="13.796875" style="37" customWidth="1"/>
    <col min="11" max="11" width="4.09765625" style="37" customWidth="1"/>
    <col min="12" max="12" width="16.69921875" style="37" customWidth="1"/>
    <col min="13" max="13" width="14.296875" style="37" customWidth="1"/>
    <col min="14" max="14" width="12.796875" style="37" customWidth="1"/>
    <col min="15" max="15" width="14.19921875" style="37" customWidth="1"/>
    <col min="16" max="16" width="4.5" style="37" customWidth="1"/>
    <col min="17" max="17" width="11.19921875" style="37"/>
    <col min="18" max="18" width="16.59765625" style="37" customWidth="1"/>
    <col min="19" max="19" width="14.19921875" style="37" customWidth="1"/>
    <col min="20" max="20" width="5" style="37" customWidth="1"/>
    <col min="21" max="23" width="11.19921875" style="37"/>
    <col min="24" max="24" width="4.19921875" style="37" customWidth="1"/>
    <col min="25" max="25" width="11.19921875" style="37"/>
    <col min="26" max="26" width="14" style="37" customWidth="1"/>
    <col min="27" max="27" width="4.296875" style="37" customWidth="1"/>
    <col min="28" max="29" width="11.19921875" style="37"/>
    <col min="30" max="30" width="12.59765625" style="37" customWidth="1"/>
    <col min="31" max="31" width="11.19921875" style="37"/>
    <col min="32" max="32" width="12.296875" style="37" customWidth="1"/>
    <col min="33" max="33" width="12.5" style="37" customWidth="1"/>
    <col min="34" max="16384" width="11.19921875" style="37"/>
  </cols>
  <sheetData>
    <row r="1" spans="1:33" ht="16.2" customHeight="1" x14ac:dyDescent="0.3">
      <c r="A1" s="1"/>
      <c r="B1" s="256" t="s">
        <v>82</v>
      </c>
      <c r="C1" s="256"/>
      <c r="D1" s="25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9"/>
      <c r="Y1" s="37" t="s">
        <v>152</v>
      </c>
      <c r="AB1" s="58" t="s">
        <v>160</v>
      </c>
      <c r="AC1" s="58"/>
      <c r="AD1" s="58"/>
      <c r="AE1" s="58"/>
      <c r="AF1" s="58"/>
      <c r="AG1" s="58"/>
    </row>
    <row r="2" spans="1:33" ht="15.6" customHeight="1" x14ac:dyDescent="0.3">
      <c r="A2" s="253" t="s">
        <v>2</v>
      </c>
      <c r="B2" s="253" t="s">
        <v>81</v>
      </c>
      <c r="C2" s="253" t="s">
        <v>80</v>
      </c>
      <c r="D2" s="253" t="s">
        <v>79</v>
      </c>
      <c r="E2" s="188"/>
      <c r="F2" s="253" t="s">
        <v>78</v>
      </c>
      <c r="G2" s="253" t="s">
        <v>77</v>
      </c>
      <c r="H2" s="253" t="s">
        <v>76</v>
      </c>
      <c r="I2" s="253" t="s">
        <v>75</v>
      </c>
      <c r="J2" s="253" t="s">
        <v>74</v>
      </c>
      <c r="K2" s="162"/>
      <c r="L2" s="253" t="s">
        <v>73</v>
      </c>
      <c r="M2" s="253" t="s">
        <v>72</v>
      </c>
      <c r="N2" s="253" t="s">
        <v>71</v>
      </c>
      <c r="O2" s="253" t="s">
        <v>70</v>
      </c>
      <c r="P2" s="255"/>
      <c r="Q2" s="253" t="s">
        <v>2</v>
      </c>
      <c r="R2" s="253" t="s">
        <v>87</v>
      </c>
      <c r="S2" s="253" t="s">
        <v>86</v>
      </c>
      <c r="T2" s="123"/>
      <c r="U2" s="253" t="s">
        <v>85</v>
      </c>
      <c r="V2" s="253" t="s">
        <v>78</v>
      </c>
      <c r="W2" s="253" t="s">
        <v>84</v>
      </c>
      <c r="Y2" s="253" t="s">
        <v>150</v>
      </c>
      <c r="Z2" s="253" t="s">
        <v>151</v>
      </c>
      <c r="AB2" s="257" t="s">
        <v>153</v>
      </c>
      <c r="AC2" s="260" t="s">
        <v>154</v>
      </c>
      <c r="AD2" s="260" t="s">
        <v>155</v>
      </c>
      <c r="AE2" s="260" t="s">
        <v>156</v>
      </c>
      <c r="AF2" s="260" t="s">
        <v>157</v>
      </c>
      <c r="AG2" s="260" t="s">
        <v>158</v>
      </c>
    </row>
    <row r="3" spans="1:33" ht="15.6" customHeight="1" x14ac:dyDescent="0.3">
      <c r="A3" s="236"/>
      <c r="B3" s="236"/>
      <c r="C3" s="236"/>
      <c r="D3" s="236"/>
      <c r="E3" s="188"/>
      <c r="F3" s="236"/>
      <c r="G3" s="236" t="s">
        <v>69</v>
      </c>
      <c r="H3" s="236" t="s">
        <v>69</v>
      </c>
      <c r="I3" s="236" t="s">
        <v>69</v>
      </c>
      <c r="J3" s="236" t="s">
        <v>69</v>
      </c>
      <c r="K3" s="162"/>
      <c r="L3" s="236" t="s">
        <v>69</v>
      </c>
      <c r="M3" s="236" t="s">
        <v>69</v>
      </c>
      <c r="N3" s="236" t="s">
        <v>69</v>
      </c>
      <c r="O3" s="236" t="s">
        <v>69</v>
      </c>
      <c r="P3" s="255"/>
      <c r="Q3" s="236"/>
      <c r="R3" s="236"/>
      <c r="S3" s="236"/>
      <c r="T3" s="188"/>
      <c r="U3" s="236"/>
      <c r="V3" s="236"/>
      <c r="W3" s="236"/>
      <c r="Y3" s="236"/>
      <c r="Z3" s="236"/>
      <c r="AB3" s="258"/>
      <c r="AC3" s="261"/>
      <c r="AD3" s="261"/>
      <c r="AE3" s="261"/>
      <c r="AF3" s="261"/>
      <c r="AG3" s="261"/>
    </row>
    <row r="4" spans="1:33" x14ac:dyDescent="0.3">
      <c r="A4" s="254"/>
      <c r="B4" s="254"/>
      <c r="C4" s="254"/>
      <c r="D4" s="254"/>
      <c r="E4" s="188"/>
      <c r="F4" s="254"/>
      <c r="G4" s="254" t="s">
        <v>68</v>
      </c>
      <c r="H4" s="254" t="s">
        <v>68</v>
      </c>
      <c r="I4" s="254" t="s">
        <v>68</v>
      </c>
      <c r="J4" s="254" t="s">
        <v>68</v>
      </c>
      <c r="K4" s="163"/>
      <c r="L4" s="254" t="s">
        <v>68</v>
      </c>
      <c r="M4" s="254" t="s">
        <v>68</v>
      </c>
      <c r="N4" s="254" t="s">
        <v>68</v>
      </c>
      <c r="O4" s="254" t="s">
        <v>68</v>
      </c>
      <c r="P4" s="255"/>
      <c r="Q4" s="254"/>
      <c r="R4" s="254"/>
      <c r="S4" s="254"/>
      <c r="T4" s="188"/>
      <c r="U4" s="254"/>
      <c r="V4" s="254"/>
      <c r="W4" s="254"/>
      <c r="Y4" s="254"/>
      <c r="Z4" s="254"/>
      <c r="AB4" s="259"/>
      <c r="AC4" s="262"/>
      <c r="AD4" s="262"/>
      <c r="AE4" s="262"/>
      <c r="AF4" s="262"/>
      <c r="AG4" s="262"/>
    </row>
    <row r="5" spans="1:33" x14ac:dyDescent="0.3">
      <c r="A5" s="5">
        <v>1900</v>
      </c>
      <c r="B5" s="6" t="s">
        <v>3</v>
      </c>
      <c r="C5" s="6" t="s">
        <v>3</v>
      </c>
      <c r="D5" s="6" t="s">
        <v>3</v>
      </c>
      <c r="E5" s="188"/>
      <c r="F5" s="6" t="s">
        <v>3</v>
      </c>
      <c r="G5" s="6" t="s">
        <v>3</v>
      </c>
      <c r="H5" s="6" t="s">
        <v>3</v>
      </c>
      <c r="I5" s="6" t="s">
        <v>3</v>
      </c>
      <c r="J5" s="6" t="s">
        <v>3</v>
      </c>
      <c r="K5" s="163"/>
      <c r="L5" s="6" t="s">
        <v>3</v>
      </c>
      <c r="M5" s="6" t="s">
        <v>3</v>
      </c>
      <c r="N5" s="6" t="s">
        <v>3</v>
      </c>
      <c r="O5" s="6" t="s">
        <v>3</v>
      </c>
      <c r="P5" s="76"/>
      <c r="Q5" s="5">
        <v>1900</v>
      </c>
      <c r="R5" s="6" t="s">
        <v>3</v>
      </c>
      <c r="S5" s="6" t="s">
        <v>3</v>
      </c>
      <c r="T5" s="188"/>
      <c r="U5" s="149">
        <v>21916</v>
      </c>
      <c r="V5" s="148">
        <v>261.98235599999998</v>
      </c>
      <c r="W5" s="6" t="s">
        <v>3</v>
      </c>
      <c r="Y5" s="189">
        <v>35067</v>
      </c>
      <c r="Z5" s="190">
        <v>17.399999999999999</v>
      </c>
      <c r="AB5" s="191"/>
      <c r="AC5" s="267" t="s">
        <v>159</v>
      </c>
      <c r="AD5" s="267"/>
      <c r="AE5" s="267"/>
      <c r="AF5" s="267"/>
      <c r="AG5" s="267"/>
    </row>
    <row r="6" spans="1:33" x14ac:dyDescent="0.3">
      <c r="A6" s="5">
        <v>1901</v>
      </c>
      <c r="B6" s="6" t="s">
        <v>3</v>
      </c>
      <c r="C6" s="6" t="s">
        <v>3</v>
      </c>
      <c r="D6" s="6" t="s">
        <v>3</v>
      </c>
      <c r="E6" s="188"/>
      <c r="F6" s="166">
        <v>10.3</v>
      </c>
      <c r="G6" s="6" t="s">
        <v>3</v>
      </c>
      <c r="H6" s="6" t="s">
        <v>3</v>
      </c>
      <c r="I6" s="6" t="s">
        <v>3</v>
      </c>
      <c r="J6" s="6" t="s">
        <v>3</v>
      </c>
      <c r="K6" s="163"/>
      <c r="L6" s="6" t="s">
        <v>3</v>
      </c>
      <c r="M6" s="6" t="s">
        <v>3</v>
      </c>
      <c r="N6" s="6" t="s">
        <v>3</v>
      </c>
      <c r="O6" s="6" t="s">
        <v>3</v>
      </c>
      <c r="P6" s="76"/>
      <c r="Q6" s="5">
        <v>1901</v>
      </c>
      <c r="R6" s="6" t="s">
        <v>3</v>
      </c>
      <c r="S6" s="6" t="s">
        <v>3</v>
      </c>
      <c r="T6" s="1"/>
      <c r="U6" s="149">
        <v>21947</v>
      </c>
      <c r="V6" s="148">
        <v>261.77657099999999</v>
      </c>
      <c r="W6" s="6" t="s">
        <v>3</v>
      </c>
      <c r="Y6" s="189">
        <v>35068</v>
      </c>
      <c r="Z6" s="190">
        <v>17.41</v>
      </c>
      <c r="AB6" s="192">
        <v>33970</v>
      </c>
      <c r="AC6" s="193">
        <v>447241</v>
      </c>
      <c r="AD6" s="193">
        <v>619493</v>
      </c>
      <c r="AE6" s="193">
        <v>546889</v>
      </c>
      <c r="AF6" s="193">
        <v>72604</v>
      </c>
      <c r="AG6" s="193">
        <v>172252</v>
      </c>
    </row>
    <row r="7" spans="1:33" x14ac:dyDescent="0.3">
      <c r="A7" s="5">
        <v>1902</v>
      </c>
      <c r="B7" s="6" t="s">
        <v>3</v>
      </c>
      <c r="C7" s="6" t="s">
        <v>3</v>
      </c>
      <c r="D7" s="6" t="s">
        <v>3</v>
      </c>
      <c r="E7" s="188"/>
      <c r="F7" s="166">
        <v>40.200000000000003</v>
      </c>
      <c r="G7" s="6" t="s">
        <v>3</v>
      </c>
      <c r="H7" s="6" t="s">
        <v>3</v>
      </c>
      <c r="I7" s="6" t="s">
        <v>3</v>
      </c>
      <c r="J7" s="6" t="s">
        <v>3</v>
      </c>
      <c r="K7" s="163"/>
      <c r="L7" s="6" t="s">
        <v>3</v>
      </c>
      <c r="M7" s="6" t="s">
        <v>3</v>
      </c>
      <c r="N7" s="6" t="s">
        <v>3</v>
      </c>
      <c r="O7" s="6" t="s">
        <v>3</v>
      </c>
      <c r="P7" s="76"/>
      <c r="Q7" s="5">
        <v>1902</v>
      </c>
      <c r="R7" s="6" t="s">
        <v>3</v>
      </c>
      <c r="S7" s="6" t="s">
        <v>3</v>
      </c>
      <c r="T7" s="1"/>
      <c r="U7" s="149">
        <v>21976</v>
      </c>
      <c r="V7" s="148">
        <v>270.17639200000002</v>
      </c>
      <c r="W7" s="6" t="s">
        <v>3</v>
      </c>
      <c r="Y7" s="189">
        <v>35069</v>
      </c>
      <c r="Z7" s="190">
        <v>17.7</v>
      </c>
      <c r="AB7" s="194">
        <v>34001</v>
      </c>
      <c r="AC7" s="193">
        <v>376320</v>
      </c>
      <c r="AD7" s="193">
        <v>595083</v>
      </c>
      <c r="AE7" s="193">
        <v>520746</v>
      </c>
      <c r="AF7" s="193">
        <v>74337</v>
      </c>
      <c r="AG7" s="193">
        <v>218763</v>
      </c>
    </row>
    <row r="8" spans="1:33" x14ac:dyDescent="0.3">
      <c r="A8" s="5">
        <v>1903</v>
      </c>
      <c r="B8" s="6" t="s">
        <v>3</v>
      </c>
      <c r="C8" s="6" t="s">
        <v>3</v>
      </c>
      <c r="D8" s="6" t="s">
        <v>3</v>
      </c>
      <c r="E8" s="188"/>
      <c r="F8" s="166">
        <v>75.400000000000006</v>
      </c>
      <c r="G8" s="6" t="s">
        <v>3</v>
      </c>
      <c r="H8" s="6" t="s">
        <v>3</v>
      </c>
      <c r="I8" s="6" t="s">
        <v>3</v>
      </c>
      <c r="J8" s="6" t="s">
        <v>3</v>
      </c>
      <c r="K8" s="163"/>
      <c r="L8" s="6" t="s">
        <v>3</v>
      </c>
      <c r="M8" s="6" t="s">
        <v>3</v>
      </c>
      <c r="N8" s="6" t="s">
        <v>3</v>
      </c>
      <c r="O8" s="6" t="s">
        <v>3</v>
      </c>
      <c r="P8" s="76"/>
      <c r="Q8" s="5">
        <v>1903</v>
      </c>
      <c r="R8" s="6" t="s">
        <v>3</v>
      </c>
      <c r="S8" s="6" t="s">
        <v>3</v>
      </c>
      <c r="T8" s="1"/>
      <c r="U8" s="149">
        <v>22007</v>
      </c>
      <c r="V8" s="148">
        <v>251.50250199999999</v>
      </c>
      <c r="W8" s="6" t="s">
        <v>3</v>
      </c>
      <c r="Y8" s="189">
        <v>35072</v>
      </c>
      <c r="Z8" s="190">
        <v>17.54</v>
      </c>
      <c r="AB8" s="195">
        <v>34029</v>
      </c>
      <c r="AC8" s="193">
        <v>521873</v>
      </c>
      <c r="AD8" s="193">
        <v>708446</v>
      </c>
      <c r="AE8" s="193">
        <v>603668</v>
      </c>
      <c r="AF8" s="193">
        <v>104778</v>
      </c>
      <c r="AG8" s="193">
        <v>186573</v>
      </c>
    </row>
    <row r="9" spans="1:33" x14ac:dyDescent="0.3">
      <c r="A9" s="5">
        <v>1904</v>
      </c>
      <c r="B9" s="6" t="s">
        <v>3</v>
      </c>
      <c r="C9" s="6" t="s">
        <v>3</v>
      </c>
      <c r="D9" s="6" t="s">
        <v>3</v>
      </c>
      <c r="E9" s="188"/>
      <c r="F9" s="166">
        <v>125.7</v>
      </c>
      <c r="G9" s="6" t="s">
        <v>3</v>
      </c>
      <c r="H9" s="6" t="s">
        <v>3</v>
      </c>
      <c r="I9" s="6" t="s">
        <v>3</v>
      </c>
      <c r="J9" s="6" t="s">
        <v>3</v>
      </c>
      <c r="K9" s="163"/>
      <c r="L9" s="6" t="s">
        <v>3</v>
      </c>
      <c r="M9" s="6" t="s">
        <v>3</v>
      </c>
      <c r="N9" s="6" t="s">
        <v>3</v>
      </c>
      <c r="O9" s="6" t="s">
        <v>3</v>
      </c>
      <c r="P9" s="76"/>
      <c r="Q9" s="5">
        <v>1904</v>
      </c>
      <c r="R9" s="6" t="s">
        <v>3</v>
      </c>
      <c r="S9" s="6" t="s">
        <v>3</v>
      </c>
      <c r="T9" s="1"/>
      <c r="U9" s="149">
        <v>22037</v>
      </c>
      <c r="V9" s="148">
        <v>263.80260500000003</v>
      </c>
      <c r="W9" s="6" t="s">
        <v>3</v>
      </c>
      <c r="Y9" s="189">
        <v>35073</v>
      </c>
      <c r="Z9" s="190">
        <v>17.41</v>
      </c>
      <c r="AB9" s="196">
        <v>34060</v>
      </c>
      <c r="AC9" s="193">
        <v>463474</v>
      </c>
      <c r="AD9" s="193">
        <v>680576</v>
      </c>
      <c r="AE9" s="193">
        <v>589032</v>
      </c>
      <c r="AF9" s="193">
        <v>91545</v>
      </c>
      <c r="AG9" s="193">
        <v>217102</v>
      </c>
    </row>
    <row r="10" spans="1:33" x14ac:dyDescent="0.3">
      <c r="A10" s="5">
        <v>1905</v>
      </c>
      <c r="B10" s="6" t="s">
        <v>3</v>
      </c>
      <c r="C10" s="6" t="s">
        <v>3</v>
      </c>
      <c r="D10" s="6" t="s">
        <v>3</v>
      </c>
      <c r="E10" s="188"/>
      <c r="F10" s="166">
        <v>251.2</v>
      </c>
      <c r="G10" s="6" t="s">
        <v>3</v>
      </c>
      <c r="H10" s="6" t="s">
        <v>3</v>
      </c>
      <c r="I10" s="6" t="s">
        <v>3</v>
      </c>
      <c r="J10" s="6" t="s">
        <v>3</v>
      </c>
      <c r="K10" s="163"/>
      <c r="L10" s="6" t="s">
        <v>3</v>
      </c>
      <c r="M10" s="6" t="s">
        <v>3</v>
      </c>
      <c r="N10" s="6" t="s">
        <v>3</v>
      </c>
      <c r="O10" s="6" t="s">
        <v>3</v>
      </c>
      <c r="P10" s="76"/>
      <c r="Q10" s="5">
        <v>1905</v>
      </c>
      <c r="R10" s="6" t="s">
        <v>3</v>
      </c>
      <c r="S10" s="6" t="s">
        <v>3</v>
      </c>
      <c r="T10" s="1"/>
      <c r="U10" s="149">
        <v>22068</v>
      </c>
      <c r="V10" s="148">
        <v>275.37745999999999</v>
      </c>
      <c r="W10" s="6" t="s">
        <v>3</v>
      </c>
      <c r="Y10" s="189">
        <v>35074</v>
      </c>
      <c r="Z10" s="190">
        <v>17.21</v>
      </c>
      <c r="AB10" s="197">
        <v>34090</v>
      </c>
      <c r="AC10" s="193">
        <v>517907</v>
      </c>
      <c r="AD10" s="193">
        <v>683047</v>
      </c>
      <c r="AE10" s="193">
        <v>594649</v>
      </c>
      <c r="AF10" s="193">
        <v>88399</v>
      </c>
      <c r="AG10" s="193">
        <v>165141</v>
      </c>
    </row>
    <row r="11" spans="1:33" x14ac:dyDescent="0.3">
      <c r="A11" s="5">
        <v>1906</v>
      </c>
      <c r="B11" s="6" t="s">
        <v>3</v>
      </c>
      <c r="C11" s="6" t="s">
        <v>3</v>
      </c>
      <c r="D11" s="6" t="s">
        <v>3</v>
      </c>
      <c r="E11" s="188"/>
      <c r="F11" s="166">
        <v>502.5</v>
      </c>
      <c r="G11" s="6" t="s">
        <v>3</v>
      </c>
      <c r="H11" s="6" t="s">
        <v>3</v>
      </c>
      <c r="I11" s="6" t="s">
        <v>3</v>
      </c>
      <c r="J11" s="6" t="s">
        <v>3</v>
      </c>
      <c r="K11" s="163"/>
      <c r="L11" s="6" t="s">
        <v>3</v>
      </c>
      <c r="M11" s="6" t="s">
        <v>3</v>
      </c>
      <c r="N11" s="6" t="s">
        <v>3</v>
      </c>
      <c r="O11" s="6" t="s">
        <v>3</v>
      </c>
      <c r="P11" s="76"/>
      <c r="Q11" s="5">
        <v>1906</v>
      </c>
      <c r="R11" s="6" t="s">
        <v>3</v>
      </c>
      <c r="S11" s="6" t="s">
        <v>3</v>
      </c>
      <c r="T11" s="1"/>
      <c r="U11" s="149">
        <v>22098</v>
      </c>
      <c r="V11" s="148">
        <v>279.78183999999999</v>
      </c>
      <c r="W11" s="6" t="s">
        <v>3</v>
      </c>
      <c r="Y11" s="189">
        <v>35075</v>
      </c>
      <c r="Z11" s="190">
        <v>16.559999999999999</v>
      </c>
      <c r="AB11" s="198">
        <v>34121</v>
      </c>
      <c r="AC11" s="193">
        <v>470005</v>
      </c>
      <c r="AD11" s="193">
        <v>676320</v>
      </c>
      <c r="AE11" s="193">
        <v>533948</v>
      </c>
      <c r="AF11" s="193">
        <v>142373</v>
      </c>
      <c r="AG11" s="193">
        <v>206316</v>
      </c>
    </row>
    <row r="12" spans="1:33" x14ac:dyDescent="0.3">
      <c r="A12" s="5">
        <v>1907</v>
      </c>
      <c r="B12" s="6" t="s">
        <v>3</v>
      </c>
      <c r="C12" s="6" t="s">
        <v>3</v>
      </c>
      <c r="D12" s="6" t="s">
        <v>3</v>
      </c>
      <c r="E12" s="188"/>
      <c r="F12" s="166">
        <v>1005</v>
      </c>
      <c r="G12" s="6" t="s">
        <v>3</v>
      </c>
      <c r="H12" s="6" t="s">
        <v>3</v>
      </c>
      <c r="I12" s="6" t="s">
        <v>3</v>
      </c>
      <c r="J12" s="6" t="s">
        <v>3</v>
      </c>
      <c r="K12" s="163"/>
      <c r="L12" s="6" t="s">
        <v>3</v>
      </c>
      <c r="M12" s="6" t="s">
        <v>3</v>
      </c>
      <c r="N12" s="6" t="s">
        <v>3</v>
      </c>
      <c r="O12" s="6" t="s">
        <v>3</v>
      </c>
      <c r="P12" s="76"/>
      <c r="Q12" s="5">
        <v>1907</v>
      </c>
      <c r="R12" s="6" t="s">
        <v>3</v>
      </c>
      <c r="S12" s="6" t="s">
        <v>3</v>
      </c>
      <c r="T12" s="1"/>
      <c r="U12" s="149">
        <v>22129</v>
      </c>
      <c r="V12" s="148">
        <v>288.65560599999998</v>
      </c>
      <c r="W12" s="6" t="s">
        <v>3</v>
      </c>
      <c r="Y12" s="189">
        <v>35076</v>
      </c>
      <c r="Z12" s="190">
        <v>16.079999999999998</v>
      </c>
      <c r="AB12" s="199">
        <v>34151</v>
      </c>
      <c r="AC12" s="193">
        <v>452056</v>
      </c>
      <c r="AD12" s="193">
        <v>652679</v>
      </c>
      <c r="AE12" s="193">
        <v>540897</v>
      </c>
      <c r="AF12" s="193">
        <v>111783</v>
      </c>
      <c r="AG12" s="193">
        <v>200624</v>
      </c>
    </row>
    <row r="13" spans="1:33" x14ac:dyDescent="0.3">
      <c r="A13" s="5">
        <v>1908</v>
      </c>
      <c r="B13" s="6" t="s">
        <v>3</v>
      </c>
      <c r="C13" s="6" t="s">
        <v>3</v>
      </c>
      <c r="D13" s="6" t="s">
        <v>3</v>
      </c>
      <c r="E13" s="188"/>
      <c r="F13" s="166">
        <v>3932</v>
      </c>
      <c r="G13" s="6" t="s">
        <v>3</v>
      </c>
      <c r="H13" s="6" t="s">
        <v>3</v>
      </c>
      <c r="I13" s="6" t="s">
        <v>3</v>
      </c>
      <c r="J13" s="6" t="s">
        <v>3</v>
      </c>
      <c r="K13" s="163"/>
      <c r="L13" s="6" t="s">
        <v>3</v>
      </c>
      <c r="M13" s="6" t="s">
        <v>3</v>
      </c>
      <c r="N13" s="6" t="s">
        <v>3</v>
      </c>
      <c r="O13" s="6" t="s">
        <v>3</v>
      </c>
      <c r="P13" s="76"/>
      <c r="Q13" s="5">
        <v>1908</v>
      </c>
      <c r="R13" s="6" t="s">
        <v>3</v>
      </c>
      <c r="S13" s="6" t="s">
        <v>3</v>
      </c>
      <c r="T13" s="1"/>
      <c r="U13" s="149">
        <v>22160</v>
      </c>
      <c r="V13" s="148">
        <v>287.58172999999999</v>
      </c>
      <c r="W13" s="6" t="s">
        <v>3</v>
      </c>
      <c r="Y13" s="189">
        <v>35079</v>
      </c>
      <c r="Z13" s="190">
        <v>16.12</v>
      </c>
      <c r="AB13" s="200">
        <v>34182</v>
      </c>
      <c r="AC13" s="193">
        <v>492684</v>
      </c>
      <c r="AD13" s="193">
        <v>645217</v>
      </c>
      <c r="AE13" s="193">
        <v>540498</v>
      </c>
      <c r="AF13" s="193">
        <v>104719</v>
      </c>
      <c r="AG13" s="193">
        <v>152533</v>
      </c>
    </row>
    <row r="14" spans="1:33" x14ac:dyDescent="0.3">
      <c r="A14" s="5">
        <v>1909</v>
      </c>
      <c r="B14" s="6" t="s">
        <v>3</v>
      </c>
      <c r="C14" s="6" t="s">
        <v>3</v>
      </c>
      <c r="D14" s="6" t="s">
        <v>3</v>
      </c>
      <c r="E14" s="188"/>
      <c r="F14" s="166">
        <v>2713.5</v>
      </c>
      <c r="G14" s="6" t="s">
        <v>3</v>
      </c>
      <c r="H14" s="6" t="s">
        <v>3</v>
      </c>
      <c r="I14" s="6" t="s">
        <v>3</v>
      </c>
      <c r="J14" s="6" t="s">
        <v>3</v>
      </c>
      <c r="K14" s="163"/>
      <c r="L14" s="6" t="s">
        <v>3</v>
      </c>
      <c r="M14" s="6" t="s">
        <v>3</v>
      </c>
      <c r="N14" s="6" t="s">
        <v>3</v>
      </c>
      <c r="O14" s="6" t="s">
        <v>3</v>
      </c>
      <c r="P14" s="76"/>
      <c r="Q14" s="5">
        <v>1909</v>
      </c>
      <c r="R14" s="6" t="s">
        <v>3</v>
      </c>
      <c r="S14" s="6" t="s">
        <v>3</v>
      </c>
      <c r="T14" s="1"/>
      <c r="U14" s="149">
        <v>22190</v>
      </c>
      <c r="V14" s="148">
        <v>267.54555399999998</v>
      </c>
      <c r="W14" s="6" t="s">
        <v>3</v>
      </c>
      <c r="Y14" s="189">
        <v>35080</v>
      </c>
      <c r="Z14" s="190">
        <v>15.95</v>
      </c>
      <c r="AB14" s="201">
        <v>34213</v>
      </c>
      <c r="AC14" s="193">
        <v>429657</v>
      </c>
      <c r="AD14" s="193">
        <v>630564</v>
      </c>
      <c r="AE14" s="193">
        <v>535326</v>
      </c>
      <c r="AF14" s="193">
        <v>95239</v>
      </c>
      <c r="AG14" s="193">
        <v>200908</v>
      </c>
    </row>
    <row r="15" spans="1:33" x14ac:dyDescent="0.3">
      <c r="A15" s="5">
        <v>1910</v>
      </c>
      <c r="B15" s="6" t="s">
        <v>3</v>
      </c>
      <c r="C15" s="6" t="s">
        <v>3</v>
      </c>
      <c r="D15" s="6" t="s">
        <v>3</v>
      </c>
      <c r="E15" s="188"/>
      <c r="F15" s="166">
        <v>3634.1</v>
      </c>
      <c r="G15" s="6" t="s">
        <v>3</v>
      </c>
      <c r="H15" s="6" t="s">
        <v>3</v>
      </c>
      <c r="I15" s="6" t="s">
        <v>3</v>
      </c>
      <c r="J15" s="6" t="s">
        <v>3</v>
      </c>
      <c r="K15" s="163"/>
      <c r="L15" s="6" t="s">
        <v>3</v>
      </c>
      <c r="M15" s="6" t="s">
        <v>3</v>
      </c>
      <c r="N15" s="6" t="s">
        <v>3</v>
      </c>
      <c r="O15" s="6" t="s">
        <v>3</v>
      </c>
      <c r="P15" s="76"/>
      <c r="Q15" s="5">
        <v>1910</v>
      </c>
      <c r="R15" s="6" t="s">
        <v>3</v>
      </c>
      <c r="S15" s="6" t="s">
        <v>3</v>
      </c>
      <c r="T15" s="1"/>
      <c r="U15" s="149">
        <v>22221</v>
      </c>
      <c r="V15" s="148">
        <v>267.35183999999998</v>
      </c>
      <c r="W15" s="6" t="s">
        <v>3</v>
      </c>
      <c r="Y15" s="189">
        <v>35081</v>
      </c>
      <c r="Z15" s="190">
        <v>16.21</v>
      </c>
      <c r="AB15" s="202">
        <v>34243</v>
      </c>
      <c r="AC15" s="193">
        <v>504883</v>
      </c>
      <c r="AD15" s="193">
        <v>674650</v>
      </c>
      <c r="AE15" s="193">
        <v>570033</v>
      </c>
      <c r="AF15" s="193">
        <v>104616</v>
      </c>
      <c r="AG15" s="193">
        <v>169766</v>
      </c>
    </row>
    <row r="16" spans="1:33" x14ac:dyDescent="0.3">
      <c r="A16" s="5">
        <v>1911</v>
      </c>
      <c r="B16" s="6" t="s">
        <v>3</v>
      </c>
      <c r="C16" s="6" t="s">
        <v>3</v>
      </c>
      <c r="D16" s="6" t="s">
        <v>3</v>
      </c>
      <c r="E16" s="188"/>
      <c r="F16" s="166">
        <v>12552.8</v>
      </c>
      <c r="G16" s="6" t="s">
        <v>3</v>
      </c>
      <c r="H16" s="6" t="s">
        <v>3</v>
      </c>
      <c r="I16" s="6" t="s">
        <v>3</v>
      </c>
      <c r="J16" s="6" t="s">
        <v>3</v>
      </c>
      <c r="K16" s="163"/>
      <c r="L16" s="6" t="s">
        <v>3</v>
      </c>
      <c r="M16" s="6" t="s">
        <v>3</v>
      </c>
      <c r="N16" s="6" t="s">
        <v>3</v>
      </c>
      <c r="O16" s="6" t="s">
        <v>3</v>
      </c>
      <c r="P16" s="76"/>
      <c r="Q16" s="5">
        <v>1911</v>
      </c>
      <c r="R16" s="6" t="s">
        <v>3</v>
      </c>
      <c r="S16" s="6" t="s">
        <v>3</v>
      </c>
      <c r="T16" s="1"/>
      <c r="U16" s="149">
        <v>22251</v>
      </c>
      <c r="V16" s="148">
        <v>270.86363299999999</v>
      </c>
      <c r="W16" s="6" t="s">
        <v>3</v>
      </c>
      <c r="Y16" s="189">
        <v>35082</v>
      </c>
      <c r="Z16" s="190">
        <v>16.440000000000001</v>
      </c>
      <c r="AB16" s="203">
        <v>34274</v>
      </c>
      <c r="AC16" s="193">
        <v>400784</v>
      </c>
      <c r="AD16" s="193">
        <v>585167</v>
      </c>
      <c r="AE16" s="193">
        <v>468544</v>
      </c>
      <c r="AF16" s="193">
        <v>116623</v>
      </c>
      <c r="AG16" s="193">
        <v>184383</v>
      </c>
    </row>
    <row r="17" spans="1:33" x14ac:dyDescent="0.3">
      <c r="A17" s="5">
        <v>1912</v>
      </c>
      <c r="B17" s="6" t="s">
        <v>3</v>
      </c>
      <c r="C17" s="6" t="s">
        <v>3</v>
      </c>
      <c r="D17" s="6" t="s">
        <v>3</v>
      </c>
      <c r="E17" s="188"/>
      <c r="F17" s="166">
        <v>16558.2</v>
      </c>
      <c r="G17" s="6" t="s">
        <v>3</v>
      </c>
      <c r="H17" s="6" t="s">
        <v>3</v>
      </c>
      <c r="I17" s="6" t="s">
        <v>3</v>
      </c>
      <c r="J17" s="6" t="s">
        <v>3</v>
      </c>
      <c r="K17" s="163"/>
      <c r="L17" s="6" t="s">
        <v>3</v>
      </c>
      <c r="M17" s="6" t="s">
        <v>3</v>
      </c>
      <c r="N17" s="6" t="s">
        <v>3</v>
      </c>
      <c r="O17" s="6" t="s">
        <v>3</v>
      </c>
      <c r="P17" s="76"/>
      <c r="Q17" s="5">
        <v>1912</v>
      </c>
      <c r="R17" s="6" t="s">
        <v>3</v>
      </c>
      <c r="S17" s="6" t="s">
        <v>3</v>
      </c>
      <c r="T17" s="1"/>
      <c r="U17" s="149">
        <v>22282</v>
      </c>
      <c r="V17" s="148">
        <v>270.70435500000002</v>
      </c>
      <c r="W17" s="6" t="s">
        <v>3</v>
      </c>
      <c r="Y17" s="189">
        <v>35083</v>
      </c>
      <c r="Z17" s="190">
        <v>16.14</v>
      </c>
      <c r="AB17" s="204">
        <v>34304</v>
      </c>
      <c r="AC17" s="193">
        <v>382155</v>
      </c>
      <c r="AD17" s="193">
        <v>533735</v>
      </c>
      <c r="AE17" s="193">
        <v>441087</v>
      </c>
      <c r="AF17" s="193">
        <v>92649</v>
      </c>
      <c r="AG17" s="193">
        <v>151581</v>
      </c>
    </row>
    <row r="18" spans="1:33" x14ac:dyDescent="0.3">
      <c r="A18" s="5">
        <v>1913</v>
      </c>
      <c r="B18" s="6" t="s">
        <v>3</v>
      </c>
      <c r="C18" s="6" t="s">
        <v>3</v>
      </c>
      <c r="D18" s="6" t="s">
        <v>3</v>
      </c>
      <c r="E18" s="188"/>
      <c r="F18" s="166">
        <v>25696.3</v>
      </c>
      <c r="G18" s="6" t="s">
        <v>3</v>
      </c>
      <c r="H18" s="6" t="s">
        <v>3</v>
      </c>
      <c r="I18" s="6" t="s">
        <v>3</v>
      </c>
      <c r="J18" s="6" t="s">
        <v>3</v>
      </c>
      <c r="K18" s="163"/>
      <c r="L18" s="6" t="s">
        <v>3</v>
      </c>
      <c r="M18" s="6" t="s">
        <v>3</v>
      </c>
      <c r="N18" s="6" t="s">
        <v>3</v>
      </c>
      <c r="O18" s="6" t="s">
        <v>3</v>
      </c>
      <c r="P18" s="76"/>
      <c r="Q18" s="5">
        <v>1913</v>
      </c>
      <c r="R18" s="6" t="s">
        <v>3</v>
      </c>
      <c r="S18" s="6" t="s">
        <v>3</v>
      </c>
      <c r="T18" s="1"/>
      <c r="U18" s="149">
        <v>22313</v>
      </c>
      <c r="V18" s="148">
        <v>269.09968400000002</v>
      </c>
      <c r="W18" s="6" t="s">
        <v>3</v>
      </c>
      <c r="Y18" s="189">
        <v>35086</v>
      </c>
      <c r="Z18" s="190">
        <v>15.91</v>
      </c>
      <c r="AB18" s="192">
        <v>34335</v>
      </c>
      <c r="AC18" s="193">
        <v>372751</v>
      </c>
      <c r="AD18" s="193">
        <v>536187</v>
      </c>
      <c r="AE18" s="193">
        <v>479544</v>
      </c>
      <c r="AF18" s="193">
        <v>56643</v>
      </c>
      <c r="AG18" s="193">
        <v>163436</v>
      </c>
    </row>
    <row r="19" spans="1:33" x14ac:dyDescent="0.3">
      <c r="A19" s="5">
        <v>1914</v>
      </c>
      <c r="B19" s="6" t="s">
        <v>3</v>
      </c>
      <c r="C19" s="6" t="s">
        <v>3</v>
      </c>
      <c r="D19" s="6" t="s">
        <v>3</v>
      </c>
      <c r="E19" s="188"/>
      <c r="F19" s="166">
        <v>25235.4</v>
      </c>
      <c r="G19" s="6" t="s">
        <v>3</v>
      </c>
      <c r="H19" s="6" t="s">
        <v>3</v>
      </c>
      <c r="I19" s="6" t="s">
        <v>3</v>
      </c>
      <c r="J19" s="6" t="s">
        <v>3</v>
      </c>
      <c r="K19" s="163"/>
      <c r="L19" s="6" t="s">
        <v>3</v>
      </c>
      <c r="M19" s="6" t="s">
        <v>3</v>
      </c>
      <c r="N19" s="6" t="s">
        <v>3</v>
      </c>
      <c r="O19" s="6" t="s">
        <v>3</v>
      </c>
      <c r="P19" s="76"/>
      <c r="Q19" s="5">
        <v>1914</v>
      </c>
      <c r="R19" s="6" t="s">
        <v>3</v>
      </c>
      <c r="S19" s="6" t="s">
        <v>3</v>
      </c>
      <c r="T19" s="1"/>
      <c r="U19" s="149">
        <v>22341</v>
      </c>
      <c r="V19" s="148">
        <v>280.982215</v>
      </c>
      <c r="W19" s="6" t="s">
        <v>3</v>
      </c>
      <c r="Y19" s="189">
        <v>35087</v>
      </c>
      <c r="Z19" s="190" t="s">
        <v>149</v>
      </c>
      <c r="AB19" s="194">
        <v>34366</v>
      </c>
      <c r="AC19" s="193">
        <v>333573</v>
      </c>
      <c r="AD19" s="193">
        <v>495079</v>
      </c>
      <c r="AE19" s="193">
        <v>428340</v>
      </c>
      <c r="AF19" s="193">
        <v>66738</v>
      </c>
      <c r="AG19" s="193">
        <v>161506</v>
      </c>
    </row>
    <row r="20" spans="1:33" x14ac:dyDescent="0.3">
      <c r="A20" s="5">
        <v>1915</v>
      </c>
      <c r="B20" s="6" t="s">
        <v>3</v>
      </c>
      <c r="C20" s="6" t="s">
        <v>3</v>
      </c>
      <c r="D20" s="6" t="s">
        <v>3</v>
      </c>
      <c r="E20" s="188"/>
      <c r="F20" s="166">
        <v>32910.5</v>
      </c>
      <c r="G20" s="6" t="s">
        <v>3</v>
      </c>
      <c r="H20" s="6" t="s">
        <v>3</v>
      </c>
      <c r="I20" s="6" t="s">
        <v>3</v>
      </c>
      <c r="J20" s="6" t="s">
        <v>3</v>
      </c>
      <c r="K20" s="163"/>
      <c r="L20" s="6" t="s">
        <v>3</v>
      </c>
      <c r="M20" s="6" t="s">
        <v>3</v>
      </c>
      <c r="N20" s="6" t="s">
        <v>3</v>
      </c>
      <c r="O20" s="6" t="s">
        <v>3</v>
      </c>
      <c r="P20" s="76"/>
      <c r="Q20" s="5">
        <v>1915</v>
      </c>
      <c r="R20" s="6" t="s">
        <v>3</v>
      </c>
      <c r="S20" s="6" t="s">
        <v>3</v>
      </c>
      <c r="T20" s="1"/>
      <c r="U20" s="149">
        <v>22372</v>
      </c>
      <c r="V20" s="148">
        <v>286.06123200000002</v>
      </c>
      <c r="W20" s="6" t="s">
        <v>3</v>
      </c>
      <c r="Y20" s="189">
        <v>35088</v>
      </c>
      <c r="Z20" s="190">
        <v>16.010000000000002</v>
      </c>
      <c r="AB20" s="195">
        <v>34394</v>
      </c>
      <c r="AC20" s="193">
        <v>343479</v>
      </c>
      <c r="AD20" s="193">
        <v>544937</v>
      </c>
      <c r="AE20" s="193">
        <v>477138</v>
      </c>
      <c r="AF20" s="193">
        <v>67798</v>
      </c>
      <c r="AG20" s="193">
        <v>201458</v>
      </c>
    </row>
    <row r="21" spans="1:33" x14ac:dyDescent="0.3">
      <c r="A21" s="5">
        <v>1916</v>
      </c>
      <c r="B21" s="6" t="s">
        <v>3</v>
      </c>
      <c r="C21" s="6" t="s">
        <v>3</v>
      </c>
      <c r="D21" s="6" t="s">
        <v>3</v>
      </c>
      <c r="E21" s="188"/>
      <c r="F21" s="166">
        <v>40546.9</v>
      </c>
      <c r="G21" s="6" t="s">
        <v>3</v>
      </c>
      <c r="H21" s="6" t="s">
        <v>3</v>
      </c>
      <c r="I21" s="6" t="s">
        <v>3</v>
      </c>
      <c r="J21" s="6" t="s">
        <v>3</v>
      </c>
      <c r="K21" s="163"/>
      <c r="L21" s="6" t="s">
        <v>3</v>
      </c>
      <c r="M21" s="6" t="s">
        <v>3</v>
      </c>
      <c r="N21" s="6" t="s">
        <v>3</v>
      </c>
      <c r="O21" s="6" t="s">
        <v>3</v>
      </c>
      <c r="P21" s="76"/>
      <c r="Q21" s="5">
        <v>1916</v>
      </c>
      <c r="R21" s="6" t="s">
        <v>3</v>
      </c>
      <c r="S21" s="6" t="s">
        <v>3</v>
      </c>
      <c r="T21" s="1"/>
      <c r="U21" s="149">
        <v>22402</v>
      </c>
      <c r="V21" s="148">
        <v>293.61334299999993</v>
      </c>
      <c r="W21" s="6" t="s">
        <v>3</v>
      </c>
      <c r="Y21" s="189">
        <v>35089</v>
      </c>
      <c r="Z21" s="190">
        <v>15.47</v>
      </c>
      <c r="AB21" s="196">
        <v>34425</v>
      </c>
      <c r="AC21" s="193">
        <v>407630</v>
      </c>
      <c r="AD21" s="193">
        <v>611847</v>
      </c>
      <c r="AE21" s="193">
        <v>529962</v>
      </c>
      <c r="AF21" s="193">
        <v>81885</v>
      </c>
      <c r="AG21" s="193">
        <v>204217</v>
      </c>
    </row>
    <row r="22" spans="1:33" x14ac:dyDescent="0.3">
      <c r="A22" s="5">
        <v>1917</v>
      </c>
      <c r="B22" s="6" t="s">
        <v>3</v>
      </c>
      <c r="C22" s="6" t="s">
        <v>3</v>
      </c>
      <c r="D22" s="6" t="s">
        <v>3</v>
      </c>
      <c r="E22" s="188"/>
      <c r="F22" s="166">
        <v>55292.800000000003</v>
      </c>
      <c r="G22" s="6" t="s">
        <v>3</v>
      </c>
      <c r="H22" s="6" t="s">
        <v>3</v>
      </c>
      <c r="I22" s="6" t="s">
        <v>3</v>
      </c>
      <c r="J22" s="6" t="s">
        <v>3</v>
      </c>
      <c r="K22" s="163"/>
      <c r="L22" s="6" t="s">
        <v>3</v>
      </c>
      <c r="M22" s="6" t="s">
        <v>3</v>
      </c>
      <c r="N22" s="6" t="s">
        <v>3</v>
      </c>
      <c r="O22" s="6" t="s">
        <v>3</v>
      </c>
      <c r="P22" s="76"/>
      <c r="Q22" s="5">
        <v>1917</v>
      </c>
      <c r="R22" s="6" t="s">
        <v>3</v>
      </c>
      <c r="S22" s="6" t="s">
        <v>3</v>
      </c>
      <c r="T22" s="1"/>
      <c r="U22" s="149">
        <v>22433</v>
      </c>
      <c r="V22" s="148">
        <v>295.26602000000003</v>
      </c>
      <c r="W22" s="6" t="s">
        <v>3</v>
      </c>
      <c r="Y22" s="189">
        <v>35090</v>
      </c>
      <c r="Z22" s="190">
        <v>15.07</v>
      </c>
      <c r="AB22" s="197">
        <v>34455</v>
      </c>
      <c r="AC22" s="193">
        <v>487179</v>
      </c>
      <c r="AD22" s="193">
        <v>678630</v>
      </c>
      <c r="AE22" s="193">
        <v>583854</v>
      </c>
      <c r="AF22" s="193">
        <v>94775</v>
      </c>
      <c r="AG22" s="193">
        <v>191451</v>
      </c>
    </row>
    <row r="23" spans="1:33" x14ac:dyDescent="0.3">
      <c r="A23" s="5">
        <v>1918</v>
      </c>
      <c r="B23" s="6" t="s">
        <v>3</v>
      </c>
      <c r="C23" s="6" t="s">
        <v>3</v>
      </c>
      <c r="D23" s="6" t="s">
        <v>3</v>
      </c>
      <c r="E23" s="188"/>
      <c r="F23" s="166">
        <v>63828.3</v>
      </c>
      <c r="G23" s="6" t="s">
        <v>3</v>
      </c>
      <c r="H23" s="6" t="s">
        <v>3</v>
      </c>
      <c r="I23" s="6" t="s">
        <v>3</v>
      </c>
      <c r="J23" s="6" t="s">
        <v>3</v>
      </c>
      <c r="K23" s="163"/>
      <c r="L23" s="6" t="s">
        <v>3</v>
      </c>
      <c r="M23" s="6" t="s">
        <v>3</v>
      </c>
      <c r="N23" s="6" t="s">
        <v>3</v>
      </c>
      <c r="O23" s="6" t="s">
        <v>3</v>
      </c>
      <c r="P23" s="76"/>
      <c r="Q23" s="5">
        <v>1918</v>
      </c>
      <c r="R23" s="6" t="s">
        <v>3</v>
      </c>
      <c r="S23" s="6" t="s">
        <v>3</v>
      </c>
      <c r="T23" s="1"/>
      <c r="U23" s="149">
        <v>22463</v>
      </c>
      <c r="V23" s="148">
        <v>302.10099000000002</v>
      </c>
      <c r="W23" s="6" t="s">
        <v>3</v>
      </c>
      <c r="Y23" s="189">
        <v>35093</v>
      </c>
      <c r="Z23" s="190">
        <v>14.78</v>
      </c>
      <c r="AB23" s="198">
        <v>34486</v>
      </c>
      <c r="AC23" s="193">
        <v>461099</v>
      </c>
      <c r="AD23" s="193">
        <v>677967</v>
      </c>
      <c r="AE23" s="193">
        <v>596481</v>
      </c>
      <c r="AF23" s="193">
        <v>81487</v>
      </c>
      <c r="AG23" s="193">
        <v>216869</v>
      </c>
    </row>
    <row r="24" spans="1:33" x14ac:dyDescent="0.3">
      <c r="A24" s="5">
        <v>1919</v>
      </c>
      <c r="B24" s="6" t="s">
        <v>3</v>
      </c>
      <c r="C24" s="6" t="s">
        <v>3</v>
      </c>
      <c r="D24" s="6" t="s">
        <v>3</v>
      </c>
      <c r="E24" s="188"/>
      <c r="F24" s="166">
        <v>87073</v>
      </c>
      <c r="G24" s="6" t="s">
        <v>3</v>
      </c>
      <c r="H24" s="6" t="s">
        <v>3</v>
      </c>
      <c r="I24" s="6" t="s">
        <v>3</v>
      </c>
      <c r="J24" s="6" t="s">
        <v>3</v>
      </c>
      <c r="K24" s="163"/>
      <c r="L24" s="6" t="s">
        <v>3</v>
      </c>
      <c r="M24" s="6" t="s">
        <v>3</v>
      </c>
      <c r="N24" s="6" t="s">
        <v>3</v>
      </c>
      <c r="O24" s="6" t="s">
        <v>3</v>
      </c>
      <c r="P24" s="76"/>
      <c r="Q24" s="5">
        <v>1919</v>
      </c>
      <c r="R24" s="6" t="s">
        <v>3</v>
      </c>
      <c r="S24" s="6" t="s">
        <v>3</v>
      </c>
      <c r="T24" s="150"/>
      <c r="U24" s="149">
        <v>22494</v>
      </c>
      <c r="V24" s="148">
        <v>304.35970700000001</v>
      </c>
      <c r="W24" s="6" t="s">
        <v>3</v>
      </c>
      <c r="Y24" s="189">
        <v>35094</v>
      </c>
      <c r="Z24" s="190">
        <v>14.93</v>
      </c>
      <c r="AB24" s="199">
        <v>34516</v>
      </c>
      <c r="AC24" s="193">
        <v>523096</v>
      </c>
      <c r="AD24" s="193">
        <v>706225</v>
      </c>
      <c r="AE24" s="193">
        <v>640317</v>
      </c>
      <c r="AF24" s="193">
        <v>65908</v>
      </c>
      <c r="AG24" s="193">
        <v>183129</v>
      </c>
    </row>
    <row r="25" spans="1:33" x14ac:dyDescent="0.3">
      <c r="A25" s="5">
        <v>1920</v>
      </c>
      <c r="B25" s="6" t="s">
        <v>3</v>
      </c>
      <c r="C25" s="6" t="s">
        <v>3</v>
      </c>
      <c r="D25" s="6" t="s">
        <v>3</v>
      </c>
      <c r="E25" s="6"/>
      <c r="F25" s="167">
        <v>163039</v>
      </c>
      <c r="G25" s="6" t="s">
        <v>3</v>
      </c>
      <c r="H25" s="6" t="s">
        <v>3</v>
      </c>
      <c r="I25" s="6" t="s">
        <v>3</v>
      </c>
      <c r="J25" s="6" t="s">
        <v>3</v>
      </c>
      <c r="K25" s="6"/>
      <c r="L25" s="6" t="s">
        <v>3</v>
      </c>
      <c r="M25" s="6" t="s">
        <v>3</v>
      </c>
      <c r="N25" s="6" t="s">
        <v>3</v>
      </c>
      <c r="O25" s="6" t="s">
        <v>3</v>
      </c>
      <c r="Q25" s="5">
        <v>1920</v>
      </c>
      <c r="R25" s="6" t="s">
        <v>3</v>
      </c>
      <c r="S25" s="6" t="s">
        <v>3</v>
      </c>
      <c r="T25" s="150"/>
      <c r="U25" s="149">
        <v>22525</v>
      </c>
      <c r="V25" s="148">
        <v>305.24342799999999</v>
      </c>
      <c r="W25" s="6" t="s">
        <v>3</v>
      </c>
      <c r="Y25" s="189">
        <v>35095</v>
      </c>
      <c r="Z25" s="190">
        <v>15.12</v>
      </c>
      <c r="AB25" s="200">
        <v>34547</v>
      </c>
      <c r="AC25" s="193">
        <v>459263</v>
      </c>
      <c r="AD25" s="193">
        <v>675660</v>
      </c>
      <c r="AE25" s="193">
        <v>588805</v>
      </c>
      <c r="AF25" s="193">
        <v>86855</v>
      </c>
      <c r="AG25" s="193">
        <v>216397</v>
      </c>
    </row>
    <row r="26" spans="1:33" x14ac:dyDescent="0.3">
      <c r="A26" s="5">
        <v>1921</v>
      </c>
      <c r="B26" s="6" t="s">
        <v>3</v>
      </c>
      <c r="C26" s="6" t="s">
        <v>3</v>
      </c>
      <c r="D26" s="6" t="s">
        <v>3</v>
      </c>
      <c r="E26" s="6"/>
      <c r="F26" s="167">
        <v>202762.5</v>
      </c>
      <c r="G26" s="6" t="s">
        <v>3</v>
      </c>
      <c r="H26" s="6" t="s">
        <v>3</v>
      </c>
      <c r="I26" s="6" t="s">
        <v>3</v>
      </c>
      <c r="J26" s="6" t="s">
        <v>3</v>
      </c>
      <c r="K26" s="6"/>
      <c r="L26" s="6" t="s">
        <v>3</v>
      </c>
      <c r="M26" s="6" t="s">
        <v>3</v>
      </c>
      <c r="N26" s="6" t="s">
        <v>3</v>
      </c>
      <c r="O26" s="6" t="s">
        <v>3</v>
      </c>
      <c r="Q26" s="5">
        <v>1921</v>
      </c>
      <c r="R26" s="6" t="s">
        <v>3</v>
      </c>
      <c r="S26" s="6" t="s">
        <v>3</v>
      </c>
      <c r="T26" s="150"/>
      <c r="U26" s="149">
        <v>22555</v>
      </c>
      <c r="V26" s="148">
        <v>298.21884299999999</v>
      </c>
      <c r="W26" s="6" t="s">
        <v>3</v>
      </c>
      <c r="Y26" s="189">
        <v>35096</v>
      </c>
      <c r="Z26" s="190">
        <v>15.21</v>
      </c>
      <c r="AB26" s="201">
        <v>34578</v>
      </c>
      <c r="AC26" s="193">
        <v>412905</v>
      </c>
      <c r="AD26" s="193">
        <v>630388</v>
      </c>
      <c r="AE26" s="193">
        <v>540344</v>
      </c>
      <c r="AF26" s="193">
        <v>90044</v>
      </c>
      <c r="AG26" s="193">
        <v>217484</v>
      </c>
    </row>
    <row r="27" spans="1:33" x14ac:dyDescent="0.3">
      <c r="A27" s="5">
        <v>1922</v>
      </c>
      <c r="B27" s="6" t="s">
        <v>3</v>
      </c>
      <c r="C27" s="6" t="s">
        <v>3</v>
      </c>
      <c r="D27" s="6" t="s">
        <v>3</v>
      </c>
      <c r="E27" s="6"/>
      <c r="F27" s="167">
        <v>184419.7</v>
      </c>
      <c r="G27" s="6" t="s">
        <v>3</v>
      </c>
      <c r="H27" s="6" t="s">
        <v>3</v>
      </c>
      <c r="I27" s="6" t="s">
        <v>3</v>
      </c>
      <c r="J27" s="6" t="s">
        <v>3</v>
      </c>
      <c r="K27" s="6"/>
      <c r="L27" s="6" t="s">
        <v>3</v>
      </c>
      <c r="M27" s="6" t="s">
        <v>3</v>
      </c>
      <c r="N27" s="6" t="s">
        <v>3</v>
      </c>
      <c r="O27" s="6" t="s">
        <v>3</v>
      </c>
      <c r="Q27" s="5">
        <v>1922</v>
      </c>
      <c r="R27" s="6" t="s">
        <v>3</v>
      </c>
      <c r="S27" s="6" t="s">
        <v>3</v>
      </c>
      <c r="T27" s="150"/>
      <c r="U27" s="149">
        <v>22586</v>
      </c>
      <c r="V27" s="148">
        <v>299.13729999999998</v>
      </c>
      <c r="W27" s="6" t="s">
        <v>3</v>
      </c>
      <c r="Y27" s="189">
        <v>35097</v>
      </c>
      <c r="Z27" s="190">
        <v>15.4</v>
      </c>
      <c r="AB27" s="202">
        <v>34608</v>
      </c>
      <c r="AC27" s="193">
        <v>453095</v>
      </c>
      <c r="AD27" s="193">
        <v>685613</v>
      </c>
      <c r="AE27" s="193">
        <v>596898</v>
      </c>
      <c r="AF27" s="193">
        <v>88715</v>
      </c>
      <c r="AG27" s="193">
        <v>232518</v>
      </c>
    </row>
    <row r="28" spans="1:33" x14ac:dyDescent="0.3">
      <c r="A28" s="5">
        <v>1923</v>
      </c>
      <c r="B28" s="6" t="s">
        <v>3</v>
      </c>
      <c r="C28" s="6" t="s">
        <v>3</v>
      </c>
      <c r="D28" s="6" t="s">
        <v>3</v>
      </c>
      <c r="E28" s="6"/>
      <c r="F28" s="167">
        <v>151727.6</v>
      </c>
      <c r="G28" s="6" t="s">
        <v>3</v>
      </c>
      <c r="H28" s="6" t="s">
        <v>3</v>
      </c>
      <c r="I28" s="6" t="s">
        <v>3</v>
      </c>
      <c r="J28" s="6" t="s">
        <v>3</v>
      </c>
      <c r="K28" s="6"/>
      <c r="L28" s="6" t="s">
        <v>3</v>
      </c>
      <c r="M28" s="6" t="s">
        <v>3</v>
      </c>
      <c r="N28" s="6" t="s">
        <v>3</v>
      </c>
      <c r="O28" s="6" t="s">
        <v>3</v>
      </c>
      <c r="Q28" s="5">
        <v>1923</v>
      </c>
      <c r="R28" s="6" t="s">
        <v>3</v>
      </c>
      <c r="S28" s="6" t="s">
        <v>3</v>
      </c>
      <c r="T28" s="150"/>
      <c r="U28" s="149">
        <v>22616</v>
      </c>
      <c r="V28" s="148">
        <v>303.78488199999998</v>
      </c>
      <c r="W28" s="6" t="s">
        <v>3</v>
      </c>
      <c r="Y28" s="189">
        <v>35100</v>
      </c>
      <c r="Z28" s="190" t="s">
        <v>149</v>
      </c>
      <c r="AB28" s="203">
        <v>34639</v>
      </c>
      <c r="AC28" s="193">
        <v>491751</v>
      </c>
      <c r="AD28" s="193">
        <v>702076</v>
      </c>
      <c r="AE28" s="193">
        <v>586843</v>
      </c>
      <c r="AF28" s="193">
        <v>115233</v>
      </c>
      <c r="AG28" s="193">
        <v>210325</v>
      </c>
    </row>
    <row r="29" spans="1:33" x14ac:dyDescent="0.3">
      <c r="A29" s="5">
        <v>1924</v>
      </c>
      <c r="B29" s="6" t="s">
        <v>3</v>
      </c>
      <c r="C29" s="6" t="s">
        <v>3</v>
      </c>
      <c r="D29" s="6" t="s">
        <v>3</v>
      </c>
      <c r="E29" s="6"/>
      <c r="F29" s="167">
        <v>140612.9</v>
      </c>
      <c r="G29" s="6" t="s">
        <v>3</v>
      </c>
      <c r="H29" s="6" t="s">
        <v>3</v>
      </c>
      <c r="I29" s="6" t="s">
        <v>3</v>
      </c>
      <c r="J29" s="6" t="s">
        <v>3</v>
      </c>
      <c r="K29" s="6"/>
      <c r="L29" s="6" t="s">
        <v>3</v>
      </c>
      <c r="M29" s="6" t="s">
        <v>3</v>
      </c>
      <c r="N29" s="6" t="s">
        <v>3</v>
      </c>
      <c r="O29" s="6" t="s">
        <v>3</v>
      </c>
      <c r="Q29" s="5">
        <v>1924</v>
      </c>
      <c r="R29" s="6" t="s">
        <v>3</v>
      </c>
      <c r="S29" s="6" t="s">
        <v>3</v>
      </c>
      <c r="T29" s="150"/>
      <c r="U29" s="149">
        <v>22647</v>
      </c>
      <c r="V29" s="148">
        <v>302.209945</v>
      </c>
      <c r="W29" s="6" t="s">
        <v>3</v>
      </c>
      <c r="Y29" s="189">
        <v>35101</v>
      </c>
      <c r="Z29" s="190">
        <v>15.37</v>
      </c>
      <c r="AB29" s="204">
        <v>34669</v>
      </c>
      <c r="AC29" s="193">
        <v>422952</v>
      </c>
      <c r="AD29" s="193">
        <v>674875</v>
      </c>
      <c r="AE29" s="193">
        <v>575568</v>
      </c>
      <c r="AF29" s="193">
        <v>99306</v>
      </c>
      <c r="AG29" s="193">
        <v>251923</v>
      </c>
    </row>
    <row r="30" spans="1:33" x14ac:dyDescent="0.3">
      <c r="A30" s="5">
        <v>1925</v>
      </c>
      <c r="B30" s="6" t="s">
        <v>3</v>
      </c>
      <c r="C30" s="6" t="s">
        <v>3</v>
      </c>
      <c r="D30" s="6" t="s">
        <v>3</v>
      </c>
      <c r="E30" s="6"/>
      <c r="F30" s="167">
        <v>115515</v>
      </c>
      <c r="G30" s="6" t="s">
        <v>3</v>
      </c>
      <c r="H30" s="6" t="s">
        <v>3</v>
      </c>
      <c r="I30" s="6" t="s">
        <v>3</v>
      </c>
      <c r="J30" s="6" t="s">
        <v>3</v>
      </c>
      <c r="K30" s="6"/>
      <c r="L30" s="6" t="s">
        <v>3</v>
      </c>
      <c r="M30" s="6" t="s">
        <v>3</v>
      </c>
      <c r="N30" s="6" t="s">
        <v>3</v>
      </c>
      <c r="O30" s="6" t="s">
        <v>3</v>
      </c>
      <c r="Q30" s="5">
        <v>1925</v>
      </c>
      <c r="R30" s="6" t="s">
        <v>3</v>
      </c>
      <c r="S30" s="6" t="s">
        <v>3</v>
      </c>
      <c r="T30" s="150"/>
      <c r="U30" s="149">
        <v>22678</v>
      </c>
      <c r="V30" s="148">
        <v>300.11611899999997</v>
      </c>
      <c r="W30" s="6" t="s">
        <v>3</v>
      </c>
      <c r="Y30" s="189">
        <v>35102</v>
      </c>
      <c r="Z30" s="190" t="s">
        <v>149</v>
      </c>
      <c r="AB30" s="192">
        <v>34700</v>
      </c>
      <c r="AC30" s="193">
        <v>432182</v>
      </c>
      <c r="AD30" s="193">
        <v>642855</v>
      </c>
      <c r="AE30" s="193">
        <v>535715</v>
      </c>
      <c r="AF30" s="193">
        <v>107140</v>
      </c>
      <c r="AG30" s="193">
        <v>210672</v>
      </c>
    </row>
    <row r="31" spans="1:33" x14ac:dyDescent="0.3">
      <c r="A31" s="5">
        <v>1926</v>
      </c>
      <c r="B31" s="6" t="s">
        <v>3</v>
      </c>
      <c r="C31" s="6" t="s">
        <v>3</v>
      </c>
      <c r="D31" s="6" t="s">
        <v>3</v>
      </c>
      <c r="E31" s="6"/>
      <c r="F31" s="167">
        <v>90421</v>
      </c>
      <c r="G31" s="6" t="s">
        <v>3</v>
      </c>
      <c r="H31" s="6" t="s">
        <v>3</v>
      </c>
      <c r="I31" s="6" t="s">
        <v>3</v>
      </c>
      <c r="J31" s="6" t="s">
        <v>3</v>
      </c>
      <c r="K31" s="6"/>
      <c r="L31" s="6" t="s">
        <v>3</v>
      </c>
      <c r="M31" s="6" t="s">
        <v>3</v>
      </c>
      <c r="N31" s="6" t="s">
        <v>3</v>
      </c>
      <c r="O31" s="6" t="s">
        <v>3</v>
      </c>
      <c r="Q31" s="5">
        <v>1926</v>
      </c>
      <c r="R31" s="6" t="s">
        <v>3</v>
      </c>
      <c r="S31" s="6" t="s">
        <v>3</v>
      </c>
      <c r="T31" s="150"/>
      <c r="U31" s="149">
        <v>22706</v>
      </c>
      <c r="V31" s="148">
        <v>298.93062700000002</v>
      </c>
      <c r="W31" s="6" t="s">
        <v>3</v>
      </c>
      <c r="Y31" s="189">
        <v>35103</v>
      </c>
      <c r="Z31" s="190">
        <v>15.5</v>
      </c>
      <c r="AB31" s="194">
        <v>34731</v>
      </c>
      <c r="AC31" s="193">
        <v>478914</v>
      </c>
      <c r="AD31" s="193">
        <v>681240</v>
      </c>
      <c r="AE31" s="193">
        <v>572117</v>
      </c>
      <c r="AF31" s="193">
        <v>109123</v>
      </c>
      <c r="AG31" s="193">
        <v>202326</v>
      </c>
    </row>
    <row r="32" spans="1:33" x14ac:dyDescent="0.3">
      <c r="A32" s="5">
        <v>1927</v>
      </c>
      <c r="B32" s="6" t="s">
        <v>3</v>
      </c>
      <c r="C32" s="6" t="s">
        <v>3</v>
      </c>
      <c r="D32" s="6" t="s">
        <v>3</v>
      </c>
      <c r="E32" s="6"/>
      <c r="F32" s="167">
        <v>64121</v>
      </c>
      <c r="G32" s="6" t="s">
        <v>3</v>
      </c>
      <c r="H32" s="6" t="s">
        <v>3</v>
      </c>
      <c r="I32" s="6" t="s">
        <v>3</v>
      </c>
      <c r="J32" s="6" t="s">
        <v>3</v>
      </c>
      <c r="K32" s="6"/>
      <c r="L32" s="6" t="s">
        <v>3</v>
      </c>
      <c r="M32" s="6" t="s">
        <v>3</v>
      </c>
      <c r="N32" s="6" t="s">
        <v>3</v>
      </c>
      <c r="O32" s="6" t="s">
        <v>3</v>
      </c>
      <c r="Q32" s="5">
        <v>1927</v>
      </c>
      <c r="R32" s="6" t="s">
        <v>3</v>
      </c>
      <c r="S32" s="6" t="s">
        <v>3</v>
      </c>
      <c r="T32" s="150"/>
      <c r="U32" s="149">
        <v>22737</v>
      </c>
      <c r="V32" s="148">
        <v>302.23177399999997</v>
      </c>
      <c r="W32" s="6" t="s">
        <v>3</v>
      </c>
      <c r="Y32" s="189">
        <v>35104</v>
      </c>
      <c r="Z32" s="190">
        <v>15.55</v>
      </c>
      <c r="AB32" s="195">
        <v>34759</v>
      </c>
      <c r="AC32" s="193">
        <v>428625</v>
      </c>
      <c r="AD32" s="193">
        <v>713362</v>
      </c>
      <c r="AE32" s="193">
        <v>617715</v>
      </c>
      <c r="AF32" s="193">
        <v>95647</v>
      </c>
      <c r="AG32" s="193">
        <v>284737</v>
      </c>
    </row>
    <row r="33" spans="1:33" x14ac:dyDescent="0.3">
      <c r="A33" s="5">
        <v>1928</v>
      </c>
      <c r="B33" s="6" t="s">
        <v>3</v>
      </c>
      <c r="C33" s="6" t="s">
        <v>3</v>
      </c>
      <c r="D33" s="6" t="s">
        <v>3</v>
      </c>
      <c r="E33" s="6"/>
      <c r="F33" s="167">
        <v>50151</v>
      </c>
      <c r="G33" s="6" t="s">
        <v>3</v>
      </c>
      <c r="H33" s="6" t="s">
        <v>3</v>
      </c>
      <c r="I33" s="6" t="s">
        <v>3</v>
      </c>
      <c r="J33" s="6" t="s">
        <v>3</v>
      </c>
      <c r="K33" s="6"/>
      <c r="L33" s="6" t="s">
        <v>3</v>
      </c>
      <c r="M33" s="6" t="s">
        <v>3</v>
      </c>
      <c r="N33" s="6" t="s">
        <v>3</v>
      </c>
      <c r="O33" s="6" t="s">
        <v>3</v>
      </c>
      <c r="Q33" s="5">
        <v>1928</v>
      </c>
      <c r="R33" s="6" t="s">
        <v>3</v>
      </c>
      <c r="S33" s="6" t="s">
        <v>3</v>
      </c>
      <c r="T33" s="150"/>
      <c r="U33" s="149">
        <v>22767</v>
      </c>
      <c r="V33" s="148">
        <v>310.10734400000001</v>
      </c>
      <c r="W33" s="6" t="s">
        <v>3</v>
      </c>
      <c r="Y33" s="189">
        <v>35107</v>
      </c>
      <c r="Z33" s="190">
        <v>15.61</v>
      </c>
      <c r="AB33" s="196">
        <v>34790</v>
      </c>
      <c r="AC33" s="193">
        <v>504453</v>
      </c>
      <c r="AD33" s="193">
        <v>715572</v>
      </c>
      <c r="AE33" s="193">
        <v>631524</v>
      </c>
      <c r="AF33" s="193">
        <v>84048</v>
      </c>
      <c r="AG33" s="193">
        <v>211118</v>
      </c>
    </row>
    <row r="34" spans="1:33" x14ac:dyDescent="0.3">
      <c r="A34" s="5">
        <v>1929</v>
      </c>
      <c r="B34" s="6" t="s">
        <v>3</v>
      </c>
      <c r="C34" s="6" t="s">
        <v>3</v>
      </c>
      <c r="D34" s="6" t="s">
        <v>3</v>
      </c>
      <c r="E34" s="6"/>
      <c r="F34" s="167">
        <v>44688</v>
      </c>
      <c r="G34" s="6" t="s">
        <v>3</v>
      </c>
      <c r="H34" s="6" t="s">
        <v>3</v>
      </c>
      <c r="I34" s="6" t="s">
        <v>3</v>
      </c>
      <c r="J34" s="6" t="s">
        <v>3</v>
      </c>
      <c r="K34" s="6"/>
      <c r="L34" s="6" t="s">
        <v>3</v>
      </c>
      <c r="M34" s="6" t="s">
        <v>3</v>
      </c>
      <c r="N34" s="6" t="s">
        <v>3</v>
      </c>
      <c r="O34" s="6" t="s">
        <v>3</v>
      </c>
      <c r="Q34" s="5">
        <v>1929</v>
      </c>
      <c r="R34" s="6" t="s">
        <v>3</v>
      </c>
      <c r="S34" s="6" t="s">
        <v>3</v>
      </c>
      <c r="T34" s="150"/>
      <c r="U34" s="149">
        <v>22798</v>
      </c>
      <c r="V34" s="148">
        <v>310.88178099999999</v>
      </c>
      <c r="W34" s="6" t="s">
        <v>3</v>
      </c>
      <c r="Y34" s="189">
        <v>35108</v>
      </c>
      <c r="Z34" s="190">
        <v>16.399999999999999</v>
      </c>
      <c r="AB34" s="197">
        <v>34820</v>
      </c>
      <c r="AC34" s="193">
        <v>578931</v>
      </c>
      <c r="AD34" s="193">
        <v>834877</v>
      </c>
      <c r="AE34" s="193">
        <v>716365</v>
      </c>
      <c r="AF34" s="193">
        <v>118513</v>
      </c>
      <c r="AG34" s="193">
        <v>255946</v>
      </c>
    </row>
    <row r="35" spans="1:33" x14ac:dyDescent="0.3">
      <c r="A35" s="5">
        <v>1930</v>
      </c>
      <c r="B35" s="6" t="s">
        <v>3</v>
      </c>
      <c r="C35" s="6" t="s">
        <v>3</v>
      </c>
      <c r="D35" s="6" t="s">
        <v>3</v>
      </c>
      <c r="E35" s="6"/>
      <c r="F35" s="167">
        <v>39530</v>
      </c>
      <c r="G35" s="6" t="s">
        <v>3</v>
      </c>
      <c r="H35" s="6" t="s">
        <v>3</v>
      </c>
      <c r="I35" s="6" t="s">
        <v>3</v>
      </c>
      <c r="J35" s="6" t="s">
        <v>3</v>
      </c>
      <c r="K35" s="6"/>
      <c r="L35" s="6" t="s">
        <v>3</v>
      </c>
      <c r="M35" s="6" t="s">
        <v>3</v>
      </c>
      <c r="N35" s="6" t="s">
        <v>3</v>
      </c>
      <c r="O35" s="6" t="s">
        <v>3</v>
      </c>
      <c r="Q35" s="5">
        <v>1930</v>
      </c>
      <c r="R35" s="6" t="s">
        <v>3</v>
      </c>
      <c r="S35" s="6" t="s">
        <v>3</v>
      </c>
      <c r="T35" s="150"/>
      <c r="U35" s="149">
        <v>22828</v>
      </c>
      <c r="V35" s="148">
        <v>308.22420299999999</v>
      </c>
      <c r="W35" s="6" t="s">
        <v>3</v>
      </c>
      <c r="Y35" s="189">
        <v>35109</v>
      </c>
      <c r="Z35" s="190">
        <v>16.420000000000002</v>
      </c>
      <c r="AB35" s="198">
        <v>34851</v>
      </c>
      <c r="AC35" s="193">
        <v>557736</v>
      </c>
      <c r="AD35" s="193">
        <v>770069</v>
      </c>
      <c r="AE35" s="193">
        <v>640867</v>
      </c>
      <c r="AF35" s="193">
        <v>129202</v>
      </c>
      <c r="AG35" s="193">
        <v>212333</v>
      </c>
    </row>
    <row r="36" spans="1:33" x14ac:dyDescent="0.3">
      <c r="A36" s="5">
        <v>1931</v>
      </c>
      <c r="B36" s="6" t="s">
        <v>3</v>
      </c>
      <c r="C36" s="6" t="s">
        <v>3</v>
      </c>
      <c r="D36" s="6" t="s">
        <v>3</v>
      </c>
      <c r="E36" s="6"/>
      <c r="F36" s="167">
        <v>33039</v>
      </c>
      <c r="G36" s="6" t="s">
        <v>3</v>
      </c>
      <c r="H36" s="6" t="s">
        <v>3</v>
      </c>
      <c r="I36" s="6" t="s">
        <v>3</v>
      </c>
      <c r="J36" s="6" t="s">
        <v>3</v>
      </c>
      <c r="K36" s="6"/>
      <c r="L36" s="6" t="s">
        <v>3</v>
      </c>
      <c r="M36" s="6" t="s">
        <v>3</v>
      </c>
      <c r="N36" s="6" t="s">
        <v>3</v>
      </c>
      <c r="O36" s="6" t="s">
        <v>3</v>
      </c>
      <c r="Q36" s="5">
        <v>1931</v>
      </c>
      <c r="R36" s="6" t="s">
        <v>3</v>
      </c>
      <c r="S36" s="6" t="s">
        <v>3</v>
      </c>
      <c r="T36" s="150"/>
      <c r="U36" s="149">
        <v>22859</v>
      </c>
      <c r="V36" s="148">
        <v>317.01051899999999</v>
      </c>
      <c r="W36" s="6" t="s">
        <v>3</v>
      </c>
      <c r="Y36" s="189">
        <v>35110</v>
      </c>
      <c r="Z36" s="190">
        <v>16.61</v>
      </c>
      <c r="AB36" s="199">
        <v>34881</v>
      </c>
      <c r="AC36" s="193">
        <v>502586</v>
      </c>
      <c r="AD36" s="193">
        <v>736585</v>
      </c>
      <c r="AE36" s="193">
        <v>645981</v>
      </c>
      <c r="AF36" s="193">
        <v>90604</v>
      </c>
      <c r="AG36" s="193">
        <v>233999</v>
      </c>
    </row>
    <row r="37" spans="1:33" x14ac:dyDescent="0.3">
      <c r="A37" s="5">
        <v>1932</v>
      </c>
      <c r="B37" s="6" t="s">
        <v>3</v>
      </c>
      <c r="C37" s="6" t="s">
        <v>3</v>
      </c>
      <c r="D37" s="6" t="s">
        <v>3</v>
      </c>
      <c r="E37" s="6"/>
      <c r="F37" s="167">
        <v>32805</v>
      </c>
      <c r="G37" s="6" t="s">
        <v>3</v>
      </c>
      <c r="H37" s="6" t="s">
        <v>3</v>
      </c>
      <c r="I37" s="6" t="s">
        <v>3</v>
      </c>
      <c r="J37" s="6" t="s">
        <v>3</v>
      </c>
      <c r="K37" s="6"/>
      <c r="L37" s="6" t="s">
        <v>3</v>
      </c>
      <c r="M37" s="6" t="s">
        <v>3</v>
      </c>
      <c r="N37" s="6" t="s">
        <v>3</v>
      </c>
      <c r="O37" s="6" t="s">
        <v>3</v>
      </c>
      <c r="Q37" s="5">
        <v>1932</v>
      </c>
      <c r="R37" s="6" t="s">
        <v>3</v>
      </c>
      <c r="S37" s="6" t="s">
        <v>3</v>
      </c>
      <c r="T37" s="150"/>
      <c r="U37" s="149">
        <v>22890</v>
      </c>
      <c r="V37" s="148">
        <v>311.06167599999998</v>
      </c>
      <c r="W37" s="6" t="s">
        <v>3</v>
      </c>
      <c r="Y37" s="189">
        <v>35111</v>
      </c>
      <c r="Z37" s="190">
        <v>16.64</v>
      </c>
      <c r="AB37" s="200">
        <v>34912</v>
      </c>
      <c r="AC37" s="193">
        <v>591523</v>
      </c>
      <c r="AD37" s="193">
        <v>806996</v>
      </c>
      <c r="AE37" s="193">
        <v>692972</v>
      </c>
      <c r="AF37" s="193">
        <v>114024</v>
      </c>
      <c r="AG37" s="193">
        <v>215474</v>
      </c>
    </row>
    <row r="38" spans="1:33" x14ac:dyDescent="0.3">
      <c r="A38" s="5">
        <v>1933</v>
      </c>
      <c r="B38" s="6" t="s">
        <v>3</v>
      </c>
      <c r="C38" s="6" t="s">
        <v>3</v>
      </c>
      <c r="D38" s="6" t="s">
        <v>3</v>
      </c>
      <c r="E38" s="6"/>
      <c r="F38" s="168">
        <v>33403</v>
      </c>
      <c r="G38" s="6" t="s">
        <v>3</v>
      </c>
      <c r="H38" s="6" t="s">
        <v>3</v>
      </c>
      <c r="I38" s="6" t="s">
        <v>3</v>
      </c>
      <c r="J38" s="6" t="s">
        <v>3</v>
      </c>
      <c r="K38" s="6"/>
      <c r="L38" s="6" t="s">
        <v>3</v>
      </c>
      <c r="M38" s="6" t="s">
        <v>3</v>
      </c>
      <c r="N38" s="6" t="s">
        <v>3</v>
      </c>
      <c r="O38" s="6" t="s">
        <v>3</v>
      </c>
      <c r="Q38" s="5">
        <v>1933</v>
      </c>
      <c r="R38" s="6" t="s">
        <v>3</v>
      </c>
      <c r="S38" s="6" t="s">
        <v>3</v>
      </c>
      <c r="T38" s="150"/>
      <c r="U38" s="149">
        <v>22920</v>
      </c>
      <c r="V38" s="148">
        <v>304.880155</v>
      </c>
      <c r="W38" s="6" t="s">
        <v>3</v>
      </c>
      <c r="Y38" s="189">
        <v>35114</v>
      </c>
      <c r="Z38" s="190" t="s">
        <v>149</v>
      </c>
      <c r="AB38" s="201">
        <v>34943</v>
      </c>
      <c r="AC38" s="193">
        <v>534188</v>
      </c>
      <c r="AD38" s="193">
        <v>737491</v>
      </c>
      <c r="AE38" s="193">
        <v>632142</v>
      </c>
      <c r="AF38" s="193">
        <v>105349</v>
      </c>
      <c r="AG38" s="193">
        <v>203303</v>
      </c>
    </row>
    <row r="39" spans="1:33" x14ac:dyDescent="0.3">
      <c r="A39" s="5">
        <v>1934</v>
      </c>
      <c r="B39" s="6" t="s">
        <v>3</v>
      </c>
      <c r="C39" s="6" t="s">
        <v>3</v>
      </c>
      <c r="D39" s="6" t="s">
        <v>3</v>
      </c>
      <c r="E39" s="6"/>
      <c r="F39" s="167">
        <v>34001</v>
      </c>
      <c r="G39" s="6" t="s">
        <v>3</v>
      </c>
      <c r="H39" s="6" t="s">
        <v>3</v>
      </c>
      <c r="I39" s="6" t="s">
        <v>3</v>
      </c>
      <c r="J39" s="6" t="s">
        <v>3</v>
      </c>
      <c r="K39" s="6"/>
      <c r="L39" s="6" t="s">
        <v>3</v>
      </c>
      <c r="M39" s="6" t="s">
        <v>3</v>
      </c>
      <c r="N39" s="6" t="s">
        <v>3</v>
      </c>
      <c r="O39" s="6" t="s">
        <v>3</v>
      </c>
      <c r="Q39" s="5">
        <v>1934</v>
      </c>
      <c r="R39" s="6" t="s">
        <v>3</v>
      </c>
      <c r="S39" s="6" t="s">
        <v>3</v>
      </c>
      <c r="T39" s="150"/>
      <c r="U39" s="149">
        <v>22951</v>
      </c>
      <c r="V39" s="148">
        <v>304.72953799999999</v>
      </c>
      <c r="W39" s="6" t="s">
        <v>3</v>
      </c>
      <c r="Y39" s="189">
        <v>35115</v>
      </c>
      <c r="Z39" s="190">
        <v>17.66</v>
      </c>
      <c r="AB39" s="202">
        <v>34973</v>
      </c>
      <c r="AC39" s="193">
        <v>426772</v>
      </c>
      <c r="AD39" s="193">
        <v>624904</v>
      </c>
      <c r="AE39" s="193">
        <v>503527</v>
      </c>
      <c r="AF39" s="193">
        <v>121377</v>
      </c>
      <c r="AG39" s="193">
        <v>198132</v>
      </c>
    </row>
    <row r="40" spans="1:33" x14ac:dyDescent="0.3">
      <c r="A40" s="5">
        <v>1935</v>
      </c>
      <c r="B40" s="6" t="s">
        <v>3</v>
      </c>
      <c r="C40" s="6" t="s">
        <v>3</v>
      </c>
      <c r="D40" s="6" t="s">
        <v>3</v>
      </c>
      <c r="E40" s="6"/>
      <c r="F40" s="167">
        <v>40210</v>
      </c>
      <c r="G40" s="6" t="s">
        <v>3</v>
      </c>
      <c r="H40" s="6" t="s">
        <v>3</v>
      </c>
      <c r="I40" s="6" t="s">
        <v>3</v>
      </c>
      <c r="J40" s="6" t="s">
        <v>3</v>
      </c>
      <c r="K40" s="6"/>
      <c r="L40" s="6" t="s">
        <v>3</v>
      </c>
      <c r="M40" s="6" t="s">
        <v>3</v>
      </c>
      <c r="N40" s="6" t="s">
        <v>3</v>
      </c>
      <c r="O40" s="6" t="s">
        <v>3</v>
      </c>
      <c r="Q40" s="5">
        <v>1935</v>
      </c>
      <c r="R40" s="6" t="s">
        <v>3</v>
      </c>
      <c r="S40" s="6" t="s">
        <v>3</v>
      </c>
      <c r="T40" s="150"/>
      <c r="U40" s="149">
        <v>22981</v>
      </c>
      <c r="V40" s="148">
        <v>305.44341500000002</v>
      </c>
      <c r="W40" s="6" t="s">
        <v>3</v>
      </c>
      <c r="Y40" s="189">
        <v>35116</v>
      </c>
      <c r="Z40" s="190">
        <v>18.100000000000001</v>
      </c>
      <c r="AB40" s="203">
        <v>35004</v>
      </c>
      <c r="AC40" s="193">
        <v>396306</v>
      </c>
      <c r="AD40" s="193">
        <v>617680</v>
      </c>
      <c r="AE40" s="193">
        <v>549628</v>
      </c>
      <c r="AF40" s="193">
        <v>68053</v>
      </c>
      <c r="AG40" s="193">
        <v>221374</v>
      </c>
    </row>
    <row r="41" spans="1:33" x14ac:dyDescent="0.3">
      <c r="A41" s="5">
        <v>1936</v>
      </c>
      <c r="B41" s="6" t="s">
        <v>3</v>
      </c>
      <c r="C41" s="6" t="s">
        <v>3</v>
      </c>
      <c r="D41" s="6" t="s">
        <v>3</v>
      </c>
      <c r="E41" s="6"/>
      <c r="F41" s="167">
        <v>41028</v>
      </c>
      <c r="G41" s="6" t="s">
        <v>3</v>
      </c>
      <c r="H41" s="6" t="s">
        <v>3</v>
      </c>
      <c r="I41" s="6" t="s">
        <v>3</v>
      </c>
      <c r="J41" s="6" t="s">
        <v>3</v>
      </c>
      <c r="K41" s="6"/>
      <c r="L41" s="6" t="s">
        <v>3</v>
      </c>
      <c r="M41" s="6" t="s">
        <v>3</v>
      </c>
      <c r="N41" s="6" t="s">
        <v>3</v>
      </c>
      <c r="O41" s="6" t="s">
        <v>3</v>
      </c>
      <c r="Q41" s="5">
        <v>1936</v>
      </c>
      <c r="R41" s="6" t="s">
        <v>3</v>
      </c>
      <c r="S41" s="6" t="s">
        <v>3</v>
      </c>
      <c r="T41" s="150"/>
      <c r="U41" s="149">
        <v>23012</v>
      </c>
      <c r="V41" s="148">
        <v>307.73378100000002</v>
      </c>
      <c r="W41" s="6" t="s">
        <v>3</v>
      </c>
      <c r="Y41" s="189">
        <v>35117</v>
      </c>
      <c r="Z41" s="190">
        <v>17.87</v>
      </c>
      <c r="AB41" s="204">
        <v>35034</v>
      </c>
      <c r="AC41" s="193">
        <v>552675</v>
      </c>
      <c r="AD41" s="193">
        <v>756192</v>
      </c>
      <c r="AE41" s="193">
        <v>681061</v>
      </c>
      <c r="AF41" s="193">
        <v>75131</v>
      </c>
      <c r="AG41" s="193">
        <v>203517</v>
      </c>
    </row>
    <row r="42" spans="1:33" x14ac:dyDescent="0.3">
      <c r="A42" s="5">
        <v>1937</v>
      </c>
      <c r="B42" s="6" t="s">
        <v>3</v>
      </c>
      <c r="C42" s="6" t="s">
        <v>3</v>
      </c>
      <c r="D42" s="6" t="s">
        <v>3</v>
      </c>
      <c r="E42" s="6"/>
      <c r="F42" s="167">
        <v>46907</v>
      </c>
      <c r="G42" s="6" t="s">
        <v>3</v>
      </c>
      <c r="H42" s="6" t="s">
        <v>3</v>
      </c>
      <c r="I42" s="6" t="s">
        <v>3</v>
      </c>
      <c r="J42" s="6" t="s">
        <v>3</v>
      </c>
      <c r="K42" s="6"/>
      <c r="L42" s="6" t="s">
        <v>3</v>
      </c>
      <c r="M42" s="6" t="s">
        <v>3</v>
      </c>
      <c r="N42" s="6" t="s">
        <v>3</v>
      </c>
      <c r="O42" s="6" t="s">
        <v>3</v>
      </c>
      <c r="Q42" s="5">
        <v>1937</v>
      </c>
      <c r="R42" s="6" t="s">
        <v>3</v>
      </c>
      <c r="S42" s="6" t="s">
        <v>3</v>
      </c>
      <c r="T42" s="150"/>
      <c r="U42" s="149">
        <v>23043</v>
      </c>
      <c r="V42" s="148">
        <v>304.80958800000002</v>
      </c>
      <c r="W42" s="6" t="s">
        <v>3</v>
      </c>
      <c r="Y42" s="189">
        <v>35118</v>
      </c>
      <c r="Z42" s="190">
        <v>17.260000000000002</v>
      </c>
      <c r="AB42" s="192">
        <v>35065</v>
      </c>
      <c r="AC42" s="193">
        <v>571538</v>
      </c>
      <c r="AD42" s="193">
        <v>821445</v>
      </c>
      <c r="AE42" s="193">
        <v>751353</v>
      </c>
      <c r="AF42" s="193">
        <v>70092</v>
      </c>
      <c r="AG42" s="193">
        <v>249906</v>
      </c>
    </row>
    <row r="43" spans="1:33" x14ac:dyDescent="0.3">
      <c r="A43" s="5">
        <v>1938</v>
      </c>
      <c r="B43" s="6" t="s">
        <v>3</v>
      </c>
      <c r="C43" s="6" t="s">
        <v>3</v>
      </c>
      <c r="D43" s="6" t="s">
        <v>3</v>
      </c>
      <c r="E43" s="6"/>
      <c r="F43" s="130">
        <v>38482</v>
      </c>
      <c r="G43" s="124">
        <v>8995</v>
      </c>
      <c r="H43" s="124">
        <v>3799</v>
      </c>
      <c r="I43" s="124">
        <v>5196</v>
      </c>
      <c r="J43" s="6" t="s">
        <v>3</v>
      </c>
      <c r="K43" s="124"/>
      <c r="L43" s="124">
        <v>123</v>
      </c>
      <c r="M43" s="6" t="s">
        <v>3</v>
      </c>
      <c r="N43" s="124">
        <v>123</v>
      </c>
      <c r="O43" s="6" t="s">
        <v>3</v>
      </c>
      <c r="Q43" s="155">
        <v>1938</v>
      </c>
      <c r="R43" s="150">
        <v>106</v>
      </c>
      <c r="S43" s="150">
        <v>10.408219178082192</v>
      </c>
      <c r="T43" s="150"/>
      <c r="U43" s="149">
        <v>23071</v>
      </c>
      <c r="V43" s="148">
        <v>303.04915699999998</v>
      </c>
      <c r="W43" s="6" t="s">
        <v>3</v>
      </c>
      <c r="Y43" s="189">
        <v>35121</v>
      </c>
      <c r="Z43" s="190">
        <v>16.829999999999998</v>
      </c>
      <c r="AB43" s="194">
        <v>35096</v>
      </c>
      <c r="AC43" s="193">
        <v>589230</v>
      </c>
      <c r="AD43" s="193">
        <v>782004</v>
      </c>
      <c r="AE43" s="193">
        <v>720314</v>
      </c>
      <c r="AF43" s="193">
        <v>61690</v>
      </c>
      <c r="AG43" s="193">
        <v>192775</v>
      </c>
    </row>
    <row r="44" spans="1:33" x14ac:dyDescent="0.3">
      <c r="A44" s="5">
        <v>1939</v>
      </c>
      <c r="B44" s="6" t="s">
        <v>3</v>
      </c>
      <c r="C44" s="6" t="s">
        <v>3</v>
      </c>
      <c r="D44" s="6" t="s">
        <v>3</v>
      </c>
      <c r="E44" s="6"/>
      <c r="F44" s="130">
        <v>42891</v>
      </c>
      <c r="G44" s="124">
        <v>14534</v>
      </c>
      <c r="H44" s="124">
        <v>8576</v>
      </c>
      <c r="I44" s="124">
        <v>5958</v>
      </c>
      <c r="J44" s="6" t="s">
        <v>3</v>
      </c>
      <c r="K44" s="124"/>
      <c r="L44" s="124">
        <v>136</v>
      </c>
      <c r="M44" s="6" t="s">
        <v>3</v>
      </c>
      <c r="N44" s="124">
        <v>136</v>
      </c>
      <c r="O44" s="6" t="s">
        <v>3</v>
      </c>
      <c r="Q44" s="155">
        <v>1939</v>
      </c>
      <c r="R44" s="150">
        <v>119</v>
      </c>
      <c r="S44" s="150">
        <v>23.495890410958904</v>
      </c>
      <c r="T44" s="150"/>
      <c r="U44" s="149">
        <v>23102</v>
      </c>
      <c r="V44" s="148">
        <v>311.50595600000003</v>
      </c>
      <c r="W44" s="6" t="s">
        <v>3</v>
      </c>
      <c r="Y44" s="189">
        <v>35122</v>
      </c>
      <c r="Z44" s="190">
        <v>17.07</v>
      </c>
      <c r="AB44" s="195">
        <v>35125</v>
      </c>
      <c r="AC44" s="193">
        <v>705678</v>
      </c>
      <c r="AD44" s="193">
        <v>896971</v>
      </c>
      <c r="AE44" s="193">
        <v>820877</v>
      </c>
      <c r="AF44" s="193">
        <v>76094</v>
      </c>
      <c r="AG44" s="193">
        <v>191293</v>
      </c>
    </row>
    <row r="45" spans="1:33" x14ac:dyDescent="0.3">
      <c r="A45" s="5">
        <v>1940</v>
      </c>
      <c r="B45" s="6" t="s">
        <v>3</v>
      </c>
      <c r="C45" s="6" t="s">
        <v>3</v>
      </c>
      <c r="D45" s="6" t="s">
        <v>3</v>
      </c>
      <c r="E45" s="6"/>
      <c r="F45" s="130">
        <v>44045</v>
      </c>
      <c r="G45" s="124">
        <v>12826</v>
      </c>
      <c r="H45" s="124">
        <v>8561</v>
      </c>
      <c r="I45" s="124">
        <v>4265</v>
      </c>
      <c r="J45" s="6" t="s">
        <v>3</v>
      </c>
      <c r="K45" s="124"/>
      <c r="L45" s="124">
        <v>151</v>
      </c>
      <c r="M45" s="6" t="s">
        <v>3</v>
      </c>
      <c r="N45" s="124">
        <v>151</v>
      </c>
      <c r="O45" s="6" t="s">
        <v>3</v>
      </c>
      <c r="Q45" s="155">
        <v>1940</v>
      </c>
      <c r="R45" s="150">
        <v>121</v>
      </c>
      <c r="S45" s="150">
        <v>23.454794520547946</v>
      </c>
      <c r="T45" s="150"/>
      <c r="U45" s="149">
        <v>23132</v>
      </c>
      <c r="V45" s="148">
        <v>316.91434600000002</v>
      </c>
      <c r="W45" s="6" t="s">
        <v>3</v>
      </c>
      <c r="Y45" s="189">
        <v>35123</v>
      </c>
      <c r="Z45" s="190">
        <v>16.82</v>
      </c>
      <c r="AB45" s="196">
        <v>35156</v>
      </c>
      <c r="AC45" s="193">
        <v>765775</v>
      </c>
      <c r="AD45" s="193">
        <v>995881</v>
      </c>
      <c r="AE45" s="193">
        <v>901117</v>
      </c>
      <c r="AF45" s="193">
        <v>94764</v>
      </c>
      <c r="AG45" s="193">
        <v>230107</v>
      </c>
    </row>
    <row r="46" spans="1:33" x14ac:dyDescent="0.3">
      <c r="A46" s="5">
        <v>1941</v>
      </c>
      <c r="B46" s="6" t="s">
        <v>3</v>
      </c>
      <c r="C46" s="6" t="s">
        <v>3</v>
      </c>
      <c r="D46" s="6" t="s">
        <v>3</v>
      </c>
      <c r="E46" s="6"/>
      <c r="F46" s="130">
        <v>43031</v>
      </c>
      <c r="G46" s="124">
        <v>15418</v>
      </c>
      <c r="H46" s="124">
        <v>7563</v>
      </c>
      <c r="I46" s="124">
        <v>7855</v>
      </c>
      <c r="J46" s="6" t="s">
        <v>3</v>
      </c>
      <c r="K46" s="124"/>
      <c r="L46" s="124">
        <v>567</v>
      </c>
      <c r="M46" s="6" t="s">
        <v>3</v>
      </c>
      <c r="N46" s="124">
        <v>567</v>
      </c>
      <c r="O46" s="6" t="s">
        <v>3</v>
      </c>
      <c r="Q46" s="155">
        <v>1941</v>
      </c>
      <c r="R46" s="150">
        <v>119</v>
      </c>
      <c r="S46" s="150">
        <v>20.720547945205478</v>
      </c>
      <c r="T46" s="150"/>
      <c r="U46" s="149">
        <v>23163</v>
      </c>
      <c r="V46" s="148">
        <v>320.60549400000002</v>
      </c>
      <c r="W46" s="6" t="s">
        <v>3</v>
      </c>
      <c r="Y46" s="189">
        <v>35124</v>
      </c>
      <c r="Z46" s="190" t="s">
        <v>149</v>
      </c>
      <c r="AB46" s="197">
        <v>35186</v>
      </c>
      <c r="AC46" s="193">
        <v>714805</v>
      </c>
      <c r="AD46" s="193">
        <v>957442</v>
      </c>
      <c r="AE46" s="193">
        <v>838507</v>
      </c>
      <c r="AF46" s="193">
        <v>118935</v>
      </c>
      <c r="AG46" s="193">
        <v>242637</v>
      </c>
    </row>
    <row r="47" spans="1:33" x14ac:dyDescent="0.3">
      <c r="A47" s="5">
        <v>1942</v>
      </c>
      <c r="B47" s="6" t="s">
        <v>3</v>
      </c>
      <c r="C47" s="6" t="s">
        <v>3</v>
      </c>
      <c r="D47" s="6" t="s">
        <v>3</v>
      </c>
      <c r="E47" s="6"/>
      <c r="F47" s="130">
        <v>34826</v>
      </c>
      <c r="G47" s="124">
        <v>6090</v>
      </c>
      <c r="H47" s="124">
        <v>1373</v>
      </c>
      <c r="I47" s="124">
        <v>4717</v>
      </c>
      <c r="J47" s="6" t="s">
        <v>3</v>
      </c>
      <c r="K47" s="124"/>
      <c r="L47" s="124">
        <v>459</v>
      </c>
      <c r="M47" s="6" t="s">
        <v>3</v>
      </c>
      <c r="N47" s="124">
        <v>459</v>
      </c>
      <c r="O47" s="6" t="s">
        <v>3</v>
      </c>
      <c r="Q47" s="155">
        <v>1942</v>
      </c>
      <c r="R47" s="150">
        <v>96</v>
      </c>
      <c r="S47" s="150">
        <v>3.7616438356164386</v>
      </c>
      <c r="T47" s="150"/>
      <c r="U47" s="149">
        <v>23193</v>
      </c>
      <c r="V47" s="148">
        <v>321.86396500000001</v>
      </c>
      <c r="W47" s="6" t="s">
        <v>3</v>
      </c>
      <c r="Y47" s="189">
        <v>35125</v>
      </c>
      <c r="Z47" s="190">
        <v>17.670000000000002</v>
      </c>
      <c r="AB47" s="198">
        <v>35217</v>
      </c>
      <c r="AC47" s="193">
        <v>797026</v>
      </c>
      <c r="AD47" s="193">
        <v>1000438</v>
      </c>
      <c r="AE47" s="193">
        <v>880015</v>
      </c>
      <c r="AF47" s="193">
        <v>120423</v>
      </c>
      <c r="AG47" s="193">
        <v>203412</v>
      </c>
    </row>
    <row r="48" spans="1:33" x14ac:dyDescent="0.3">
      <c r="A48" s="5">
        <v>1943</v>
      </c>
      <c r="B48" s="6" t="s">
        <v>3</v>
      </c>
      <c r="C48" s="6" t="s">
        <v>3</v>
      </c>
      <c r="D48" s="6" t="s">
        <v>3</v>
      </c>
      <c r="E48" s="6"/>
      <c r="F48" s="130">
        <v>35153</v>
      </c>
      <c r="G48" s="124">
        <v>5725</v>
      </c>
      <c r="H48" s="124">
        <v>1343</v>
      </c>
      <c r="I48" s="124">
        <v>4382</v>
      </c>
      <c r="J48" s="6" t="s">
        <v>3</v>
      </c>
      <c r="K48" s="124"/>
      <c r="L48" s="124">
        <v>212</v>
      </c>
      <c r="M48" s="6" t="s">
        <v>3</v>
      </c>
      <c r="N48" s="124">
        <v>212</v>
      </c>
      <c r="O48" s="6" t="s">
        <v>3</v>
      </c>
      <c r="Q48" s="155">
        <v>1943</v>
      </c>
      <c r="R48" s="150">
        <v>97</v>
      </c>
      <c r="S48" s="150">
        <v>3.6794520547945204</v>
      </c>
      <c r="T48" s="150"/>
      <c r="U48" s="149">
        <v>23224</v>
      </c>
      <c r="V48" s="148">
        <v>322.15574400000003</v>
      </c>
      <c r="W48" s="6" t="s">
        <v>3</v>
      </c>
      <c r="Y48" s="189">
        <v>35128</v>
      </c>
      <c r="Z48" s="190">
        <v>16.62</v>
      </c>
      <c r="AB48" s="199">
        <v>35247</v>
      </c>
      <c r="AC48" s="193">
        <v>634111</v>
      </c>
      <c r="AD48" s="193">
        <v>909105</v>
      </c>
      <c r="AE48" s="193">
        <v>802396</v>
      </c>
      <c r="AF48" s="193">
        <v>106709</v>
      </c>
      <c r="AG48" s="193">
        <v>274994</v>
      </c>
    </row>
    <row r="49" spans="1:33" x14ac:dyDescent="0.3">
      <c r="A49" s="5">
        <v>1944</v>
      </c>
      <c r="B49" s="6" t="s">
        <v>3</v>
      </c>
      <c r="C49" s="6" t="s">
        <v>3</v>
      </c>
      <c r="D49" s="6" t="s">
        <v>3</v>
      </c>
      <c r="E49" s="6"/>
      <c r="F49" s="130">
        <v>38197</v>
      </c>
      <c r="G49" s="124">
        <v>4884</v>
      </c>
      <c r="H49" s="124">
        <v>655</v>
      </c>
      <c r="I49" s="124">
        <v>4229</v>
      </c>
      <c r="J49" s="6" t="s">
        <v>3</v>
      </c>
      <c r="K49" s="124"/>
      <c r="L49" s="124">
        <v>261</v>
      </c>
      <c r="M49" s="6" t="s">
        <v>3</v>
      </c>
      <c r="N49" s="124">
        <v>261</v>
      </c>
      <c r="O49" s="6" t="s">
        <v>3</v>
      </c>
      <c r="Q49" s="155">
        <v>1944</v>
      </c>
      <c r="R49" s="150">
        <v>105</v>
      </c>
      <c r="S49" s="150">
        <v>1.7945205479452055</v>
      </c>
      <c r="T49" s="150"/>
      <c r="U49" s="149">
        <v>23255</v>
      </c>
      <c r="V49" s="148">
        <v>318.396233</v>
      </c>
      <c r="W49" s="6" t="s">
        <v>3</v>
      </c>
      <c r="Y49" s="189">
        <v>35129</v>
      </c>
      <c r="Z49" s="190">
        <v>16.940000000000001</v>
      </c>
      <c r="AB49" s="200">
        <v>35278</v>
      </c>
      <c r="AC49" s="193">
        <v>665510</v>
      </c>
      <c r="AD49" s="193">
        <v>950613</v>
      </c>
      <c r="AE49" s="193">
        <v>888371</v>
      </c>
      <c r="AF49" s="193">
        <v>62242</v>
      </c>
      <c r="AG49" s="193">
        <v>285103</v>
      </c>
    </row>
    <row r="50" spans="1:33" x14ac:dyDescent="0.3">
      <c r="A50" s="5">
        <v>1945</v>
      </c>
      <c r="B50" s="6" t="s">
        <v>3</v>
      </c>
      <c r="C50" s="6" t="s">
        <v>3</v>
      </c>
      <c r="D50" s="6" t="s">
        <v>3</v>
      </c>
      <c r="E50" s="6"/>
      <c r="F50" s="130">
        <v>43543</v>
      </c>
      <c r="G50" s="124">
        <v>8127</v>
      </c>
      <c r="H50" s="124">
        <v>2432</v>
      </c>
      <c r="I50" s="124">
        <v>5695</v>
      </c>
      <c r="J50" s="6" t="s">
        <v>3</v>
      </c>
      <c r="K50" s="124"/>
      <c r="L50" s="124">
        <v>414</v>
      </c>
      <c r="M50" s="6" t="s">
        <v>3</v>
      </c>
      <c r="N50" s="124">
        <v>414</v>
      </c>
      <c r="O50" s="6" t="s">
        <v>3</v>
      </c>
      <c r="Q50" s="155">
        <v>1945</v>
      </c>
      <c r="R50" s="150">
        <v>120</v>
      </c>
      <c r="S50" s="150">
        <v>6.6630136986301371</v>
      </c>
      <c r="T50" s="150"/>
      <c r="U50" s="149">
        <v>23285</v>
      </c>
      <c r="V50" s="148">
        <v>308.03996899999999</v>
      </c>
      <c r="W50" s="6" t="s">
        <v>3</v>
      </c>
      <c r="Y50" s="189">
        <v>35130</v>
      </c>
      <c r="Z50" s="190">
        <v>17.21</v>
      </c>
      <c r="AB50" s="201">
        <v>35309</v>
      </c>
      <c r="AC50" s="193">
        <v>870244</v>
      </c>
      <c r="AD50" s="193">
        <v>1110652</v>
      </c>
      <c r="AE50" s="193">
        <v>1011058</v>
      </c>
      <c r="AF50" s="193">
        <v>99594</v>
      </c>
      <c r="AG50" s="193">
        <v>240408</v>
      </c>
    </row>
    <row r="51" spans="1:33" x14ac:dyDescent="0.3">
      <c r="A51" s="5">
        <v>1946</v>
      </c>
      <c r="B51" s="6" t="s">
        <v>3</v>
      </c>
      <c r="C51" s="6" t="s">
        <v>3</v>
      </c>
      <c r="D51" s="6" t="s">
        <v>3</v>
      </c>
      <c r="E51" s="6"/>
      <c r="F51" s="130">
        <v>49240</v>
      </c>
      <c r="G51" s="124">
        <v>9228</v>
      </c>
      <c r="H51" s="124">
        <v>3302</v>
      </c>
      <c r="I51" s="124">
        <v>5926</v>
      </c>
      <c r="J51" s="6" t="s">
        <v>3</v>
      </c>
      <c r="K51" s="124"/>
      <c r="L51" s="124">
        <v>972</v>
      </c>
      <c r="M51" s="6" t="s">
        <v>3</v>
      </c>
      <c r="N51" s="124">
        <v>972</v>
      </c>
      <c r="O51" s="6" t="s">
        <v>3</v>
      </c>
      <c r="Q51" s="155">
        <v>1946</v>
      </c>
      <c r="R51" s="150">
        <v>136</v>
      </c>
      <c r="S51" s="150">
        <v>9.0465753424657542</v>
      </c>
      <c r="T51" s="150"/>
      <c r="U51" s="149">
        <v>23316</v>
      </c>
      <c r="V51" s="148">
        <v>322.76757600000002</v>
      </c>
      <c r="W51" s="6" t="s">
        <v>3</v>
      </c>
      <c r="Y51" s="189">
        <v>35131</v>
      </c>
      <c r="Z51" s="190">
        <v>17.079999999999998</v>
      </c>
      <c r="AB51" s="202">
        <v>35339</v>
      </c>
      <c r="AC51" s="193">
        <v>952770</v>
      </c>
      <c r="AD51" s="193">
        <v>1239502</v>
      </c>
      <c r="AE51" s="193">
        <v>1140271</v>
      </c>
      <c r="AF51" s="193">
        <v>99232</v>
      </c>
      <c r="AG51" s="193">
        <v>286732</v>
      </c>
    </row>
    <row r="52" spans="1:33" x14ac:dyDescent="0.3">
      <c r="A52" s="5">
        <v>1947</v>
      </c>
      <c r="B52" s="6" t="s">
        <v>3</v>
      </c>
      <c r="C52" s="6" t="s">
        <v>3</v>
      </c>
      <c r="D52" s="6" t="s">
        <v>3</v>
      </c>
      <c r="E52" s="6"/>
      <c r="F52" s="130">
        <v>56298</v>
      </c>
      <c r="G52" s="124">
        <v>13910</v>
      </c>
      <c r="H52" s="124">
        <v>6742</v>
      </c>
      <c r="I52" s="124">
        <v>7168</v>
      </c>
      <c r="J52" s="6" t="s">
        <v>3</v>
      </c>
      <c r="K52" s="124"/>
      <c r="L52" s="124">
        <v>2178</v>
      </c>
      <c r="M52" s="6" t="s">
        <v>3</v>
      </c>
      <c r="N52" s="124">
        <v>2178</v>
      </c>
      <c r="O52" s="6" t="s">
        <v>3</v>
      </c>
      <c r="Q52" s="155">
        <v>1947</v>
      </c>
      <c r="R52" s="150">
        <v>156</v>
      </c>
      <c r="S52" s="150">
        <v>18.471232876712328</v>
      </c>
      <c r="T52" s="150"/>
      <c r="U52" s="149">
        <v>23346</v>
      </c>
      <c r="V52" s="148">
        <v>317.55247900000001</v>
      </c>
      <c r="W52" s="6" t="s">
        <v>3</v>
      </c>
      <c r="Y52" s="189">
        <v>35132</v>
      </c>
      <c r="Z52" s="190">
        <v>17.12</v>
      </c>
      <c r="AB52" s="203">
        <v>35370</v>
      </c>
      <c r="AC52" s="193">
        <v>718602</v>
      </c>
      <c r="AD52" s="193">
        <v>1017409</v>
      </c>
      <c r="AE52" s="193">
        <v>937006</v>
      </c>
      <c r="AF52" s="193">
        <v>80403</v>
      </c>
      <c r="AG52" s="193">
        <v>298807</v>
      </c>
    </row>
    <row r="53" spans="1:33" x14ac:dyDescent="0.3">
      <c r="A53" s="5">
        <v>1948</v>
      </c>
      <c r="B53" s="6" t="s">
        <v>3</v>
      </c>
      <c r="C53" s="6" t="s">
        <v>3</v>
      </c>
      <c r="D53" s="6" t="s">
        <v>3</v>
      </c>
      <c r="E53" s="6"/>
      <c r="F53" s="130">
        <v>58520</v>
      </c>
      <c r="G53" s="124">
        <v>13118</v>
      </c>
      <c r="H53" s="124">
        <v>7185</v>
      </c>
      <c r="I53" s="124">
        <v>5933</v>
      </c>
      <c r="J53" s="6" t="s">
        <v>3</v>
      </c>
      <c r="K53" s="124"/>
      <c r="L53" s="124">
        <v>2547</v>
      </c>
      <c r="M53" s="6" t="s">
        <v>3</v>
      </c>
      <c r="N53" s="124">
        <v>2547</v>
      </c>
      <c r="O53" s="6" t="s">
        <v>3</v>
      </c>
      <c r="Q53" s="155">
        <v>1948</v>
      </c>
      <c r="R53" s="150">
        <v>163</v>
      </c>
      <c r="S53" s="150">
        <v>19.684931506849313</v>
      </c>
      <c r="T53" s="150"/>
      <c r="U53" s="149">
        <v>23377</v>
      </c>
      <c r="V53" s="148">
        <v>314.22912600000001</v>
      </c>
      <c r="W53" s="6" t="s">
        <v>3</v>
      </c>
      <c r="Y53" s="189">
        <v>35135</v>
      </c>
      <c r="Z53" s="190" t="s">
        <v>149</v>
      </c>
      <c r="AB53" s="204">
        <v>35400</v>
      </c>
      <c r="AC53" s="193">
        <v>759395</v>
      </c>
      <c r="AD53" s="193">
        <v>1135449</v>
      </c>
      <c r="AE53" s="193">
        <v>1014048</v>
      </c>
      <c r="AF53" s="193">
        <v>121401</v>
      </c>
      <c r="AG53" s="193">
        <v>376055</v>
      </c>
    </row>
    <row r="54" spans="1:33" x14ac:dyDescent="0.3">
      <c r="A54" s="5">
        <v>1949</v>
      </c>
      <c r="B54" s="6" t="s">
        <v>3</v>
      </c>
      <c r="C54" s="6" t="s">
        <v>3</v>
      </c>
      <c r="D54" s="6" t="s">
        <v>3</v>
      </c>
      <c r="E54" s="6"/>
      <c r="F54" s="130">
        <v>60902</v>
      </c>
      <c r="G54" s="124">
        <v>14125</v>
      </c>
      <c r="H54" s="124">
        <v>7183</v>
      </c>
      <c r="I54" s="124">
        <v>6942</v>
      </c>
      <c r="J54" s="6" t="s">
        <v>3</v>
      </c>
      <c r="K54" s="124"/>
      <c r="L54" s="124">
        <v>2703</v>
      </c>
      <c r="M54" s="6" t="s">
        <v>3</v>
      </c>
      <c r="N54" s="124">
        <v>2703</v>
      </c>
      <c r="O54" s="6" t="s">
        <v>3</v>
      </c>
      <c r="Q54" s="155">
        <v>1949</v>
      </c>
      <c r="R54" s="150">
        <v>170</v>
      </c>
      <c r="S54" s="150">
        <v>19.67945205479452</v>
      </c>
      <c r="T54" s="150"/>
      <c r="U54" s="149">
        <v>23408</v>
      </c>
      <c r="V54" s="148">
        <v>310.55942399999998</v>
      </c>
      <c r="W54" s="6" t="s">
        <v>3</v>
      </c>
      <c r="Y54" s="189">
        <v>35136</v>
      </c>
      <c r="Z54" s="190">
        <v>17.59</v>
      </c>
      <c r="AB54" s="192">
        <v>35431</v>
      </c>
      <c r="AC54" s="193">
        <v>766479</v>
      </c>
      <c r="AD54" s="193">
        <v>1079165</v>
      </c>
      <c r="AE54" s="193">
        <v>984425</v>
      </c>
      <c r="AF54" s="193">
        <v>94740</v>
      </c>
      <c r="AG54" s="193">
        <v>312686</v>
      </c>
    </row>
    <row r="55" spans="1:33" x14ac:dyDescent="0.3">
      <c r="A55" s="5">
        <v>1950</v>
      </c>
      <c r="B55" s="6" t="s">
        <v>3</v>
      </c>
      <c r="C55" s="6" t="s">
        <v>3</v>
      </c>
      <c r="D55" s="6" t="s">
        <v>3</v>
      </c>
      <c r="E55" s="6"/>
      <c r="F55" s="130">
        <v>72422</v>
      </c>
      <c r="G55" s="124">
        <v>16501</v>
      </c>
      <c r="H55" s="124">
        <v>12183</v>
      </c>
      <c r="I55" s="124">
        <v>4318</v>
      </c>
      <c r="J55" s="6" t="s">
        <v>3</v>
      </c>
      <c r="K55" s="124"/>
      <c r="L55" s="124">
        <v>3754</v>
      </c>
      <c r="M55" s="6" t="s">
        <v>3</v>
      </c>
      <c r="N55" s="124">
        <v>3754</v>
      </c>
      <c r="O55" s="6" t="s">
        <v>3</v>
      </c>
      <c r="Q55" s="155">
        <v>1950</v>
      </c>
      <c r="R55" s="150">
        <v>202</v>
      </c>
      <c r="S55" s="150">
        <v>33.37808219178082</v>
      </c>
      <c r="T55" s="150"/>
      <c r="U55" s="149">
        <v>23437</v>
      </c>
      <c r="V55" s="148">
        <v>304.40677899999997</v>
      </c>
      <c r="W55" s="6" t="s">
        <v>3</v>
      </c>
      <c r="Y55" s="189">
        <v>35137</v>
      </c>
      <c r="Z55" s="190">
        <v>17.579999999999998</v>
      </c>
      <c r="AB55" s="194">
        <v>35462</v>
      </c>
      <c r="AC55" s="193">
        <v>622142</v>
      </c>
      <c r="AD55" s="193">
        <v>910936</v>
      </c>
      <c r="AE55" s="193">
        <v>830160</v>
      </c>
      <c r="AF55" s="193">
        <v>80775</v>
      </c>
      <c r="AG55" s="193">
        <v>288794</v>
      </c>
    </row>
    <row r="56" spans="1:33" x14ac:dyDescent="0.3">
      <c r="A56" s="5">
        <v>1951</v>
      </c>
      <c r="B56" s="6" t="s">
        <v>3</v>
      </c>
      <c r="C56" s="6" t="s">
        <v>3</v>
      </c>
      <c r="D56" s="6" t="s">
        <v>3</v>
      </c>
      <c r="E56" s="6"/>
      <c r="F56" s="130">
        <v>77308</v>
      </c>
      <c r="G56" s="124">
        <v>16858</v>
      </c>
      <c r="H56" s="124">
        <v>13721</v>
      </c>
      <c r="I56" s="124">
        <v>3137</v>
      </c>
      <c r="J56" s="6" t="s">
        <v>3</v>
      </c>
      <c r="K56" s="124"/>
      <c r="L56" s="124">
        <v>4729</v>
      </c>
      <c r="M56" s="6" t="s">
        <v>3</v>
      </c>
      <c r="N56" s="124">
        <v>4729</v>
      </c>
      <c r="O56" s="6" t="s">
        <v>3</v>
      </c>
      <c r="Q56" s="155">
        <v>1951</v>
      </c>
      <c r="R56" s="150">
        <v>216</v>
      </c>
      <c r="S56" s="150">
        <v>37.591780821917808</v>
      </c>
      <c r="T56" s="150"/>
      <c r="U56" s="149">
        <v>23468</v>
      </c>
      <c r="V56" s="148">
        <v>307.32269000000002</v>
      </c>
      <c r="W56" s="6" t="s">
        <v>3</v>
      </c>
      <c r="Y56" s="189">
        <v>35138</v>
      </c>
      <c r="Z56" s="190">
        <v>17.989999999999998</v>
      </c>
      <c r="AB56" s="195">
        <v>35490</v>
      </c>
      <c r="AC56" s="193">
        <v>637495</v>
      </c>
      <c r="AD56" s="193">
        <v>973573</v>
      </c>
      <c r="AE56" s="193">
        <v>864921</v>
      </c>
      <c r="AF56" s="193">
        <v>108652</v>
      </c>
      <c r="AG56" s="193">
        <v>336078</v>
      </c>
    </row>
    <row r="57" spans="1:33" x14ac:dyDescent="0.3">
      <c r="A57" s="5">
        <v>1952</v>
      </c>
      <c r="B57" s="6" t="s">
        <v>3</v>
      </c>
      <c r="C57" s="6" t="s">
        <v>3</v>
      </c>
      <c r="D57" s="6" t="s">
        <v>3</v>
      </c>
      <c r="E57" s="6"/>
      <c r="F57" s="130">
        <v>77278</v>
      </c>
      <c r="G57" s="124">
        <v>15320</v>
      </c>
      <c r="H57" s="124">
        <v>9325</v>
      </c>
      <c r="I57" s="124">
        <v>5995</v>
      </c>
      <c r="J57" s="6" t="s">
        <v>3</v>
      </c>
      <c r="K57" s="124"/>
      <c r="L57" s="124">
        <v>3062</v>
      </c>
      <c r="M57" s="6" t="s">
        <v>3</v>
      </c>
      <c r="N57" s="124">
        <v>3062</v>
      </c>
      <c r="O57" s="6" t="s">
        <v>3</v>
      </c>
      <c r="Q57" s="155">
        <v>1952</v>
      </c>
      <c r="R57" s="150">
        <v>216</v>
      </c>
      <c r="S57" s="150">
        <v>25.547945205479451</v>
      </c>
      <c r="T57" s="150"/>
      <c r="U57" s="149">
        <v>23498</v>
      </c>
      <c r="V57" s="148">
        <v>309.44649399999997</v>
      </c>
      <c r="W57" s="6" t="s">
        <v>3</v>
      </c>
      <c r="Y57" s="189">
        <v>35139</v>
      </c>
      <c r="Z57" s="190">
        <v>18.41</v>
      </c>
      <c r="AB57" s="196">
        <v>35521</v>
      </c>
      <c r="AC57" s="193">
        <v>589053</v>
      </c>
      <c r="AD57" s="193">
        <v>961923</v>
      </c>
      <c r="AE57" s="193">
        <v>861270</v>
      </c>
      <c r="AF57" s="193">
        <v>100653</v>
      </c>
      <c r="AG57" s="193">
        <v>372870</v>
      </c>
    </row>
    <row r="58" spans="1:33" x14ac:dyDescent="0.3">
      <c r="A58" s="5">
        <v>1953</v>
      </c>
      <c r="B58" s="6" t="s">
        <v>3</v>
      </c>
      <c r="C58" s="6" t="s">
        <v>3</v>
      </c>
      <c r="D58" s="6" t="s">
        <v>3</v>
      </c>
      <c r="E58" s="6"/>
      <c r="F58" s="130">
        <v>72433</v>
      </c>
      <c r="G58" s="124">
        <v>15348</v>
      </c>
      <c r="H58" s="124">
        <v>3484</v>
      </c>
      <c r="I58" s="124">
        <v>11864</v>
      </c>
      <c r="J58" s="124">
        <v>223</v>
      </c>
      <c r="K58" s="124"/>
      <c r="L58" s="124">
        <v>3983</v>
      </c>
      <c r="M58" s="6" t="s">
        <v>3</v>
      </c>
      <c r="N58" s="124">
        <v>3983</v>
      </c>
      <c r="O58" s="6" t="s">
        <v>3</v>
      </c>
      <c r="Q58" s="155">
        <v>1953</v>
      </c>
      <c r="R58" s="150">
        <v>203</v>
      </c>
      <c r="S58" s="150">
        <v>9.5452054794520542</v>
      </c>
      <c r="T58" s="150"/>
      <c r="U58" s="149">
        <v>23529</v>
      </c>
      <c r="V58" s="148">
        <v>315.83515700000004</v>
      </c>
      <c r="W58" s="6" t="s">
        <v>3</v>
      </c>
      <c r="Y58" s="189">
        <v>35142</v>
      </c>
      <c r="Z58" s="190">
        <v>20.09</v>
      </c>
      <c r="AB58" s="197">
        <v>35551</v>
      </c>
      <c r="AC58" s="193">
        <v>639754</v>
      </c>
      <c r="AD58" s="193">
        <v>927926</v>
      </c>
      <c r="AE58" s="193">
        <v>856818</v>
      </c>
      <c r="AF58" s="193">
        <v>71107</v>
      </c>
      <c r="AG58" s="193">
        <v>288172</v>
      </c>
    </row>
    <row r="59" spans="1:33" x14ac:dyDescent="0.3">
      <c r="A59" s="5">
        <v>1954</v>
      </c>
      <c r="B59" s="6" t="s">
        <v>3</v>
      </c>
      <c r="C59" s="6" t="s">
        <v>3</v>
      </c>
      <c r="D59" s="6" t="s">
        <v>3</v>
      </c>
      <c r="E59" s="6"/>
      <c r="F59" s="130">
        <v>83651</v>
      </c>
      <c r="G59" s="124">
        <v>23270</v>
      </c>
      <c r="H59" s="124">
        <v>4630</v>
      </c>
      <c r="I59" s="124">
        <v>18640</v>
      </c>
      <c r="J59" s="124">
        <v>223</v>
      </c>
      <c r="K59" s="124"/>
      <c r="L59" s="124">
        <v>7286</v>
      </c>
      <c r="M59" s="6" t="s">
        <v>3</v>
      </c>
      <c r="N59" s="124">
        <v>7286</v>
      </c>
      <c r="O59" s="6" t="s">
        <v>3</v>
      </c>
      <c r="Q59" s="155">
        <v>1954</v>
      </c>
      <c r="R59" s="150">
        <v>234</v>
      </c>
      <c r="S59" s="150">
        <v>12.684931506849315</v>
      </c>
      <c r="T59" s="150"/>
      <c r="U59" s="149">
        <v>23559</v>
      </c>
      <c r="V59" s="148">
        <v>312.73900500000002</v>
      </c>
      <c r="W59" s="6" t="s">
        <v>3</v>
      </c>
      <c r="Y59" s="189">
        <v>35143</v>
      </c>
      <c r="Z59" s="190">
        <v>20.48</v>
      </c>
      <c r="AB59" s="198">
        <v>35582</v>
      </c>
      <c r="AC59" s="193">
        <v>579456</v>
      </c>
      <c r="AD59" s="193">
        <v>865621</v>
      </c>
      <c r="AE59" s="193">
        <v>782547</v>
      </c>
      <c r="AF59" s="193">
        <v>83074</v>
      </c>
      <c r="AG59" s="193">
        <v>286165</v>
      </c>
    </row>
    <row r="60" spans="1:33" x14ac:dyDescent="0.3">
      <c r="A60" s="5">
        <v>1955</v>
      </c>
      <c r="B60" s="6" t="s">
        <v>3</v>
      </c>
      <c r="C60" s="6" t="s">
        <v>3</v>
      </c>
      <c r="D60" s="6" t="s">
        <v>3</v>
      </c>
      <c r="E60" s="6"/>
      <c r="F60" s="130">
        <v>89395</v>
      </c>
      <c r="G60" s="124">
        <v>25833</v>
      </c>
      <c r="H60" s="124">
        <v>6106</v>
      </c>
      <c r="I60" s="124">
        <v>19727</v>
      </c>
      <c r="J60" s="124">
        <v>196</v>
      </c>
      <c r="K60" s="124"/>
      <c r="L60" s="124">
        <v>10545</v>
      </c>
      <c r="M60" s="6" t="s">
        <v>3</v>
      </c>
      <c r="N60" s="124">
        <v>10545</v>
      </c>
      <c r="O60" s="6" t="s">
        <v>3</v>
      </c>
      <c r="Q60" s="155">
        <v>1955</v>
      </c>
      <c r="R60" s="150">
        <v>250</v>
      </c>
      <c r="S60" s="150">
        <v>16.728767123287671</v>
      </c>
      <c r="T60" s="150"/>
      <c r="U60" s="149">
        <v>23590</v>
      </c>
      <c r="V60" s="148">
        <v>321.26661899999999</v>
      </c>
      <c r="W60" s="6" t="s">
        <v>3</v>
      </c>
      <c r="Y60" s="189">
        <v>35144</v>
      </c>
      <c r="Z60" s="190">
        <v>19.53</v>
      </c>
      <c r="AB60" s="199">
        <v>35612</v>
      </c>
      <c r="AC60" s="193">
        <v>571451</v>
      </c>
      <c r="AD60" s="193">
        <v>969246</v>
      </c>
      <c r="AE60" s="193">
        <v>877847</v>
      </c>
      <c r="AF60" s="193">
        <v>91399</v>
      </c>
      <c r="AG60" s="193">
        <v>397795</v>
      </c>
    </row>
    <row r="61" spans="1:33" x14ac:dyDescent="0.3">
      <c r="A61" s="5">
        <v>1956</v>
      </c>
      <c r="B61" s="6" t="s">
        <v>3</v>
      </c>
      <c r="C61" s="6" t="s">
        <v>3</v>
      </c>
      <c r="D61" s="6" t="s">
        <v>3</v>
      </c>
      <c r="E61" s="6"/>
      <c r="F61" s="130">
        <v>90660</v>
      </c>
      <c r="G61" s="124">
        <v>23722</v>
      </c>
      <c r="H61" s="124">
        <v>6617</v>
      </c>
      <c r="I61" s="124">
        <v>17105</v>
      </c>
      <c r="J61" s="124">
        <v>140</v>
      </c>
      <c r="K61" s="124"/>
      <c r="L61" s="124">
        <v>10362</v>
      </c>
      <c r="M61" s="124">
        <v>38</v>
      </c>
      <c r="N61" s="124">
        <v>10324</v>
      </c>
      <c r="O61" s="6" t="s">
        <v>3</v>
      </c>
      <c r="Q61" s="155">
        <v>1956</v>
      </c>
      <c r="R61" s="150">
        <v>257</v>
      </c>
      <c r="S61" s="150">
        <v>18.12876712328767</v>
      </c>
      <c r="T61" s="150"/>
      <c r="U61" s="149">
        <v>23621</v>
      </c>
      <c r="V61" s="148">
        <v>325.38400899999999</v>
      </c>
      <c r="W61" s="6" t="s">
        <v>3</v>
      </c>
      <c r="Y61" s="189">
        <v>35145</v>
      </c>
      <c r="Z61" s="190" t="s">
        <v>149</v>
      </c>
      <c r="AB61" s="200">
        <v>35643</v>
      </c>
      <c r="AC61" s="193">
        <v>595573</v>
      </c>
      <c r="AD61" s="193">
        <v>957958</v>
      </c>
      <c r="AE61" s="193">
        <v>891145</v>
      </c>
      <c r="AF61" s="193">
        <v>66813</v>
      </c>
      <c r="AG61" s="193">
        <v>362385</v>
      </c>
    </row>
    <row r="62" spans="1:33" x14ac:dyDescent="0.3">
      <c r="A62" s="5">
        <v>1957</v>
      </c>
      <c r="B62" s="6" t="s">
        <v>3</v>
      </c>
      <c r="C62" s="6" t="s">
        <v>3</v>
      </c>
      <c r="D62" s="6" t="s">
        <v>3</v>
      </c>
      <c r="E62" s="6"/>
      <c r="F62" s="130">
        <v>88266</v>
      </c>
      <c r="G62" s="124">
        <v>16026</v>
      </c>
      <c r="H62" s="124">
        <v>4037</v>
      </c>
      <c r="I62" s="124">
        <v>11989</v>
      </c>
      <c r="J62" s="124">
        <v>380654</v>
      </c>
      <c r="K62" s="124"/>
      <c r="L62" s="124">
        <v>11618</v>
      </c>
      <c r="M62" s="124">
        <v>1358</v>
      </c>
      <c r="N62" s="124">
        <v>10260</v>
      </c>
      <c r="O62" s="6" t="s">
        <v>3</v>
      </c>
      <c r="Q62" s="155">
        <v>1957</v>
      </c>
      <c r="R62" s="150">
        <v>253</v>
      </c>
      <c r="S62" s="150">
        <v>11.06027397260274</v>
      </c>
      <c r="T62" s="150"/>
      <c r="U62" s="149">
        <v>23651</v>
      </c>
      <c r="V62" s="148">
        <v>326.19797999999997</v>
      </c>
      <c r="W62" s="6" t="s">
        <v>3</v>
      </c>
      <c r="Y62" s="189">
        <v>35146</v>
      </c>
      <c r="Z62" s="190">
        <v>20.010000000000002</v>
      </c>
      <c r="AB62" s="201">
        <v>35674</v>
      </c>
      <c r="AC62" s="193">
        <v>529167</v>
      </c>
      <c r="AD62" s="193">
        <v>970372</v>
      </c>
      <c r="AE62" s="193">
        <v>875918</v>
      </c>
      <c r="AF62" s="193">
        <v>94454</v>
      </c>
      <c r="AG62" s="193">
        <v>441205</v>
      </c>
    </row>
    <row r="63" spans="1:33" x14ac:dyDescent="0.3">
      <c r="A63" s="5">
        <v>1958</v>
      </c>
      <c r="B63" s="6" t="s">
        <v>3</v>
      </c>
      <c r="C63" s="6" t="s">
        <v>3</v>
      </c>
      <c r="D63" s="6" t="s">
        <v>3</v>
      </c>
      <c r="E63" s="6"/>
      <c r="F63" s="130">
        <v>93533</v>
      </c>
      <c r="G63" s="124">
        <v>11642</v>
      </c>
      <c r="H63" s="124">
        <v>676</v>
      </c>
      <c r="I63" s="124">
        <v>10966</v>
      </c>
      <c r="J63" s="124">
        <v>1362258</v>
      </c>
      <c r="K63" s="124"/>
      <c r="L63" s="124">
        <v>6586</v>
      </c>
      <c r="M63" s="124">
        <v>717</v>
      </c>
      <c r="N63" s="124">
        <v>5869</v>
      </c>
      <c r="O63" s="6" t="s">
        <v>3</v>
      </c>
      <c r="Q63" s="155">
        <v>1958</v>
      </c>
      <c r="R63" s="150">
        <v>276</v>
      </c>
      <c r="S63" s="150">
        <v>1.8520547945205479</v>
      </c>
      <c r="T63" s="150"/>
      <c r="U63" s="149">
        <v>23682</v>
      </c>
      <c r="V63" s="148">
        <v>323.82135899999997</v>
      </c>
      <c r="W63" s="6" t="s">
        <v>3</v>
      </c>
      <c r="Y63" s="189">
        <v>35149</v>
      </c>
      <c r="Z63" s="190">
        <v>19.420000000000002</v>
      </c>
      <c r="AB63" s="202">
        <v>35704</v>
      </c>
      <c r="AC63" s="193">
        <v>596286</v>
      </c>
      <c r="AD63" s="193">
        <v>1033453</v>
      </c>
      <c r="AE63" s="193">
        <v>929018</v>
      </c>
      <c r="AF63" s="193">
        <v>104436</v>
      </c>
      <c r="AG63" s="193">
        <v>437167</v>
      </c>
    </row>
    <row r="64" spans="1:33" x14ac:dyDescent="0.3">
      <c r="A64" s="5">
        <v>1959</v>
      </c>
      <c r="B64" s="6" t="s">
        <v>3</v>
      </c>
      <c r="C64" s="6" t="s">
        <v>3</v>
      </c>
      <c r="D64" s="6" t="s">
        <v>3</v>
      </c>
      <c r="E64" s="6"/>
      <c r="F64" s="130">
        <v>96393</v>
      </c>
      <c r="G64" s="124">
        <v>13270</v>
      </c>
      <c r="H64" s="124">
        <v>112</v>
      </c>
      <c r="I64" s="124">
        <v>13158</v>
      </c>
      <c r="J64" s="124">
        <v>1517323</v>
      </c>
      <c r="K64" s="124"/>
      <c r="L64" s="124">
        <v>6016</v>
      </c>
      <c r="M64" s="124">
        <v>11</v>
      </c>
      <c r="N64" s="124">
        <v>6005</v>
      </c>
      <c r="O64" s="6" t="s">
        <v>3</v>
      </c>
      <c r="Q64" s="155">
        <v>1959</v>
      </c>
      <c r="R64" s="150">
        <v>290</v>
      </c>
      <c r="S64" s="150">
        <v>0.30684931506849317</v>
      </c>
      <c r="T64" s="150"/>
      <c r="U64" s="149">
        <v>23712</v>
      </c>
      <c r="V64" s="148">
        <v>317.54151999999999</v>
      </c>
      <c r="W64" s="6" t="s">
        <v>3</v>
      </c>
      <c r="Y64" s="189">
        <v>35150</v>
      </c>
      <c r="Z64" s="190">
        <v>18.96</v>
      </c>
      <c r="AB64" s="203">
        <v>35735</v>
      </c>
      <c r="AC64" s="193">
        <v>582586</v>
      </c>
      <c r="AD64" s="193">
        <v>1024821</v>
      </c>
      <c r="AE64" s="193">
        <v>906890</v>
      </c>
      <c r="AF64" s="193">
        <v>117931</v>
      </c>
      <c r="AG64" s="193">
        <v>442235</v>
      </c>
    </row>
    <row r="65" spans="1:33" x14ac:dyDescent="0.3">
      <c r="A65" s="5">
        <v>1960</v>
      </c>
      <c r="B65" s="6" t="s">
        <v>3</v>
      </c>
      <c r="C65" s="6" t="s">
        <v>3</v>
      </c>
      <c r="D65" s="6" t="s">
        <v>3</v>
      </c>
      <c r="E65" s="6"/>
      <c r="F65" s="124">
        <v>99049</v>
      </c>
      <c r="G65" s="124">
        <v>7547</v>
      </c>
      <c r="H65" s="124">
        <v>1100</v>
      </c>
      <c r="I65" s="124">
        <v>6447</v>
      </c>
      <c r="J65" s="124">
        <v>1387286</v>
      </c>
      <c r="K65" s="124"/>
      <c r="L65" s="124">
        <v>3604</v>
      </c>
      <c r="M65" s="6" t="s">
        <v>3</v>
      </c>
      <c r="N65" s="124">
        <v>3604</v>
      </c>
      <c r="O65" s="6" t="s">
        <v>3</v>
      </c>
      <c r="Q65" s="155">
        <v>1960</v>
      </c>
      <c r="R65" s="156">
        <v>270.58189640710401</v>
      </c>
      <c r="S65" s="150">
        <v>3.0136986301369864</v>
      </c>
      <c r="T65" s="150"/>
      <c r="U65" s="149">
        <v>23743</v>
      </c>
      <c r="V65" s="148">
        <v>317.20470299999999</v>
      </c>
      <c r="W65" s="6" t="s">
        <v>3</v>
      </c>
      <c r="Y65" s="189">
        <v>35151</v>
      </c>
      <c r="Z65" s="190">
        <v>18.68</v>
      </c>
      <c r="AB65" s="204">
        <v>35765</v>
      </c>
      <c r="AC65" s="193">
        <v>337858</v>
      </c>
      <c r="AD65" s="193">
        <v>780442</v>
      </c>
      <c r="AE65" s="193">
        <v>672808</v>
      </c>
      <c r="AF65" s="193">
        <v>107635</v>
      </c>
      <c r="AG65" s="193">
        <v>442585</v>
      </c>
    </row>
    <row r="66" spans="1:33" x14ac:dyDescent="0.3">
      <c r="A66" s="5">
        <v>1961</v>
      </c>
      <c r="B66" s="6" t="s">
        <v>3</v>
      </c>
      <c r="C66" s="6" t="s">
        <v>3</v>
      </c>
      <c r="D66" s="6" t="s">
        <v>3</v>
      </c>
      <c r="E66" s="6"/>
      <c r="F66" s="124">
        <v>106784</v>
      </c>
      <c r="G66" s="124">
        <v>15159</v>
      </c>
      <c r="H66" s="124">
        <v>6683</v>
      </c>
      <c r="I66" s="124">
        <v>8476</v>
      </c>
      <c r="J66" s="124">
        <v>1524457</v>
      </c>
      <c r="K66" s="124"/>
      <c r="L66" s="124">
        <v>3713</v>
      </c>
      <c r="M66" s="6" t="s">
        <v>3</v>
      </c>
      <c r="N66" s="124">
        <v>3713</v>
      </c>
      <c r="O66" s="6" t="s">
        <v>3</v>
      </c>
      <c r="Q66" s="155">
        <v>1961</v>
      </c>
      <c r="R66" s="156">
        <v>292.528013526027</v>
      </c>
      <c r="S66" s="150">
        <v>18.30958904109589</v>
      </c>
      <c r="T66" s="150"/>
      <c r="U66" s="149">
        <v>23774</v>
      </c>
      <c r="V66" s="148">
        <v>316.89896399999998</v>
      </c>
      <c r="W66" s="6" t="s">
        <v>3</v>
      </c>
      <c r="Y66" s="189">
        <v>35152</v>
      </c>
      <c r="Z66" s="190">
        <v>18.3</v>
      </c>
      <c r="AB66" s="192">
        <v>35796</v>
      </c>
      <c r="AC66" s="193">
        <v>356934</v>
      </c>
      <c r="AD66" s="193">
        <v>802547</v>
      </c>
      <c r="AE66" s="193">
        <v>717191</v>
      </c>
      <c r="AF66" s="193">
        <v>85356</v>
      </c>
      <c r="AG66" s="193">
        <v>445612</v>
      </c>
    </row>
    <row r="67" spans="1:33" x14ac:dyDescent="0.3">
      <c r="A67" s="5">
        <v>1962</v>
      </c>
      <c r="B67" s="6" t="s">
        <v>3</v>
      </c>
      <c r="C67" s="6" t="s">
        <v>3</v>
      </c>
      <c r="D67" s="6" t="s">
        <v>3</v>
      </c>
      <c r="E67" s="6"/>
      <c r="F67" s="124">
        <v>111849</v>
      </c>
      <c r="G67" s="124">
        <v>18388</v>
      </c>
      <c r="H67" s="124">
        <v>7158</v>
      </c>
      <c r="I67" s="124">
        <v>11230</v>
      </c>
      <c r="J67" s="124">
        <v>1509718</v>
      </c>
      <c r="K67" s="124"/>
      <c r="L67" s="124">
        <v>1758</v>
      </c>
      <c r="M67" s="6" t="s">
        <v>3</v>
      </c>
      <c r="N67" s="124">
        <v>1758</v>
      </c>
      <c r="O67" s="6" t="s">
        <v>3</v>
      </c>
      <c r="Q67" s="155">
        <v>1962</v>
      </c>
      <c r="R67" s="154">
        <v>306.359963972603</v>
      </c>
      <c r="S67" s="150">
        <v>19.610958904109587</v>
      </c>
      <c r="T67" s="150"/>
      <c r="U67" s="149">
        <v>23802</v>
      </c>
      <c r="V67" s="148">
        <v>322.47835700000002</v>
      </c>
      <c r="W67" s="6" t="s">
        <v>3</v>
      </c>
      <c r="Y67" s="189">
        <v>35153</v>
      </c>
      <c r="Z67" s="190">
        <v>18.350000000000001</v>
      </c>
      <c r="AB67" s="194">
        <v>35827</v>
      </c>
      <c r="AC67" s="193">
        <v>180028</v>
      </c>
      <c r="AD67" s="193">
        <v>567639</v>
      </c>
      <c r="AE67" s="193">
        <v>490914</v>
      </c>
      <c r="AF67" s="193">
        <v>76726</v>
      </c>
      <c r="AG67" s="193">
        <v>387611</v>
      </c>
    </row>
    <row r="68" spans="1:33" x14ac:dyDescent="0.3">
      <c r="A68" s="5">
        <v>1963</v>
      </c>
      <c r="B68" s="6" t="s">
        <v>3</v>
      </c>
      <c r="C68" s="6" t="s">
        <v>3</v>
      </c>
      <c r="D68" s="6" t="s">
        <v>3</v>
      </c>
      <c r="E68" s="6"/>
      <c r="F68" s="124">
        <v>114867</v>
      </c>
      <c r="G68" s="124">
        <v>18718</v>
      </c>
      <c r="H68" s="124">
        <v>7138</v>
      </c>
      <c r="I68" s="124">
        <v>11580</v>
      </c>
      <c r="J68" s="124">
        <v>1470328</v>
      </c>
      <c r="K68" s="124"/>
      <c r="L68" s="124">
        <v>2287</v>
      </c>
      <c r="M68" s="124">
        <v>145</v>
      </c>
      <c r="N68" s="124">
        <v>2142</v>
      </c>
      <c r="O68" s="6" t="s">
        <v>3</v>
      </c>
      <c r="Q68" s="155">
        <v>1963</v>
      </c>
      <c r="R68" s="154">
        <v>314.65621617808199</v>
      </c>
      <c r="S68" s="150">
        <v>19.556164383561644</v>
      </c>
      <c r="T68" s="150"/>
      <c r="U68" s="149">
        <v>23833</v>
      </c>
      <c r="V68" s="148">
        <v>323.91382399999998</v>
      </c>
      <c r="W68" s="6" t="s">
        <v>3</v>
      </c>
      <c r="Y68" s="189">
        <v>35156</v>
      </c>
      <c r="Z68" s="190">
        <v>18.989999999999998</v>
      </c>
      <c r="AB68" s="195">
        <v>35855</v>
      </c>
      <c r="AC68" s="193">
        <v>251269</v>
      </c>
      <c r="AD68" s="193">
        <v>625515</v>
      </c>
      <c r="AE68" s="193">
        <v>542925</v>
      </c>
      <c r="AF68" s="193">
        <v>82589</v>
      </c>
      <c r="AG68" s="193">
        <v>374246</v>
      </c>
    </row>
    <row r="69" spans="1:33" x14ac:dyDescent="0.3">
      <c r="A69" s="5">
        <v>1964</v>
      </c>
      <c r="B69" s="6" t="s">
        <v>3</v>
      </c>
      <c r="C69" s="6" t="s">
        <v>3</v>
      </c>
      <c r="D69" s="6" t="s">
        <v>3</v>
      </c>
      <c r="E69" s="6"/>
      <c r="F69" s="124">
        <v>115576</v>
      </c>
      <c r="G69" s="124">
        <v>17166</v>
      </c>
      <c r="H69" s="124">
        <v>7621</v>
      </c>
      <c r="I69" s="124">
        <v>9545</v>
      </c>
      <c r="J69" s="124">
        <v>1563716</v>
      </c>
      <c r="K69" s="124"/>
      <c r="L69" s="124">
        <v>3183</v>
      </c>
      <c r="M69" s="124">
        <v>577</v>
      </c>
      <c r="N69" s="124">
        <v>2606</v>
      </c>
      <c r="O69" s="6" t="s">
        <v>3</v>
      </c>
      <c r="Q69" s="155">
        <v>1964</v>
      </c>
      <c r="R69" s="154">
        <v>315.73162010655699</v>
      </c>
      <c r="S69" s="150">
        <v>20.87945205479452</v>
      </c>
      <c r="T69" s="1"/>
      <c r="U69" s="149">
        <v>23863</v>
      </c>
      <c r="V69" s="148">
        <v>327.82019100000002</v>
      </c>
      <c r="W69" s="6" t="s">
        <v>3</v>
      </c>
      <c r="Y69" s="189">
        <v>35157</v>
      </c>
      <c r="Z69" s="190" t="s">
        <v>149</v>
      </c>
      <c r="AB69" s="196">
        <v>35886</v>
      </c>
      <c r="AC69" s="193">
        <v>355097</v>
      </c>
      <c r="AD69" s="193">
        <v>649149</v>
      </c>
      <c r="AE69" s="193">
        <v>572223</v>
      </c>
      <c r="AF69" s="193">
        <v>76926</v>
      </c>
      <c r="AG69" s="193">
        <v>294052</v>
      </c>
    </row>
    <row r="70" spans="1:33" x14ac:dyDescent="0.3">
      <c r="A70" s="5">
        <v>1965</v>
      </c>
      <c r="B70" s="6" t="s">
        <v>3</v>
      </c>
      <c r="C70" s="6" t="s">
        <v>3</v>
      </c>
      <c r="D70" s="6" t="s">
        <v>3</v>
      </c>
      <c r="E70" s="6"/>
      <c r="F70" s="124">
        <v>117959</v>
      </c>
      <c r="G70" s="124">
        <v>19845</v>
      </c>
      <c r="H70" s="124">
        <v>4800</v>
      </c>
      <c r="I70" s="124">
        <v>15045</v>
      </c>
      <c r="J70" s="124">
        <v>1343207</v>
      </c>
      <c r="K70" s="124"/>
      <c r="L70" s="124">
        <v>1255</v>
      </c>
      <c r="M70" s="6" t="s">
        <v>3</v>
      </c>
      <c r="N70" s="124">
        <v>1255</v>
      </c>
      <c r="O70" s="6" t="s">
        <v>3</v>
      </c>
      <c r="Q70" s="155">
        <v>1965</v>
      </c>
      <c r="R70" s="154">
        <v>323.09924027397301</v>
      </c>
      <c r="S70" s="150">
        <v>13.150684931506849</v>
      </c>
      <c r="T70" s="1"/>
      <c r="U70" s="149">
        <v>23894</v>
      </c>
      <c r="V70" s="148">
        <v>336.68420099999997</v>
      </c>
      <c r="W70" s="6" t="s">
        <v>3</v>
      </c>
      <c r="Y70" s="189">
        <v>35158</v>
      </c>
      <c r="Z70" s="190">
        <v>18.97</v>
      </c>
      <c r="AB70" s="197">
        <v>35916</v>
      </c>
      <c r="AC70" s="193">
        <v>368832</v>
      </c>
      <c r="AD70" s="193">
        <v>673639</v>
      </c>
      <c r="AE70" s="193">
        <v>603380</v>
      </c>
      <c r="AF70" s="193">
        <v>70258</v>
      </c>
      <c r="AG70" s="193">
        <v>304806</v>
      </c>
    </row>
    <row r="71" spans="1:33" x14ac:dyDescent="0.3">
      <c r="A71" s="5">
        <v>1966</v>
      </c>
      <c r="B71" s="6" t="s">
        <v>3</v>
      </c>
      <c r="C71" s="6" t="s">
        <v>3</v>
      </c>
      <c r="D71" s="6" t="s">
        <v>3</v>
      </c>
      <c r="E71" s="6"/>
      <c r="F71" s="124">
        <v>121149</v>
      </c>
      <c r="G71" s="124">
        <v>17057</v>
      </c>
      <c r="H71" s="6" t="s">
        <v>3</v>
      </c>
      <c r="I71" s="124">
        <v>17057</v>
      </c>
      <c r="J71" s="124">
        <v>1272054</v>
      </c>
      <c r="K71" s="124"/>
      <c r="L71" s="124">
        <v>3525</v>
      </c>
      <c r="M71" s="6" t="s">
        <v>3</v>
      </c>
      <c r="N71" s="124">
        <v>3525</v>
      </c>
      <c r="O71" s="6" t="s">
        <v>3</v>
      </c>
      <c r="Q71" s="155">
        <v>1966</v>
      </c>
      <c r="R71" s="154">
        <v>331.58496750136999</v>
      </c>
      <c r="S71" s="150">
        <v>0</v>
      </c>
      <c r="T71" s="1"/>
      <c r="U71" s="149">
        <v>23924</v>
      </c>
      <c r="V71" s="148">
        <v>339.65553800000004</v>
      </c>
      <c r="W71" s="6" t="s">
        <v>3</v>
      </c>
      <c r="Y71" s="189">
        <v>35159</v>
      </c>
      <c r="Z71" s="190" t="s">
        <v>149</v>
      </c>
      <c r="AB71" s="198">
        <v>35947</v>
      </c>
      <c r="AC71" s="193">
        <v>233803</v>
      </c>
      <c r="AD71" s="193">
        <v>591800</v>
      </c>
      <c r="AE71" s="193">
        <v>522548</v>
      </c>
      <c r="AF71" s="193">
        <v>69252</v>
      </c>
      <c r="AG71" s="193">
        <v>357996</v>
      </c>
    </row>
    <row r="72" spans="1:33" x14ac:dyDescent="0.3">
      <c r="A72" s="5">
        <v>1967</v>
      </c>
      <c r="B72" s="6" t="s">
        <v>3</v>
      </c>
      <c r="C72" s="6" t="s">
        <v>3</v>
      </c>
      <c r="D72" s="6" t="s">
        <v>3</v>
      </c>
      <c r="E72" s="6"/>
      <c r="F72" s="124">
        <v>133043</v>
      </c>
      <c r="G72" s="124">
        <v>17984</v>
      </c>
      <c r="H72" s="6" t="s">
        <v>3</v>
      </c>
      <c r="I72" s="124">
        <v>17984</v>
      </c>
      <c r="J72" s="124">
        <v>1342343</v>
      </c>
      <c r="K72" s="124"/>
      <c r="L72" s="124">
        <v>3624</v>
      </c>
      <c r="M72" s="6" t="s">
        <v>3</v>
      </c>
      <c r="N72" s="124">
        <v>3624</v>
      </c>
      <c r="O72" s="6" t="s">
        <v>3</v>
      </c>
      <c r="Q72" s="155">
        <v>1967</v>
      </c>
      <c r="R72" s="154">
        <v>364.16582325205502</v>
      </c>
      <c r="S72" s="150">
        <v>0</v>
      </c>
      <c r="T72" s="1"/>
      <c r="U72" s="149">
        <v>23955</v>
      </c>
      <c r="V72" s="148">
        <v>333.89247399999999</v>
      </c>
      <c r="W72" s="6" t="s">
        <v>3</v>
      </c>
      <c r="Y72" s="189">
        <v>35160</v>
      </c>
      <c r="Z72" s="190" t="s">
        <v>149</v>
      </c>
      <c r="AB72" s="199">
        <v>35977</v>
      </c>
      <c r="AC72" s="193">
        <v>150861</v>
      </c>
      <c r="AD72" s="193">
        <v>576564</v>
      </c>
      <c r="AE72" s="193">
        <v>515388</v>
      </c>
      <c r="AF72" s="193">
        <v>61176</v>
      </c>
      <c r="AG72" s="193">
        <v>425703</v>
      </c>
    </row>
    <row r="73" spans="1:33" x14ac:dyDescent="0.3">
      <c r="A73" s="5">
        <v>1968</v>
      </c>
      <c r="B73" s="6" t="s">
        <v>3</v>
      </c>
      <c r="C73" s="6" t="s">
        <v>3</v>
      </c>
      <c r="D73" s="6" t="s">
        <v>3</v>
      </c>
      <c r="E73" s="6"/>
      <c r="F73" s="124">
        <v>142360</v>
      </c>
      <c r="G73" s="124">
        <v>16094</v>
      </c>
      <c r="H73" s="6" t="s">
        <v>3</v>
      </c>
      <c r="I73" s="124">
        <v>16094</v>
      </c>
      <c r="J73" s="124">
        <v>1220219</v>
      </c>
      <c r="K73" s="124"/>
      <c r="L73" s="124">
        <v>3619</v>
      </c>
      <c r="M73" s="6" t="s">
        <v>3</v>
      </c>
      <c r="N73" s="124">
        <v>3619</v>
      </c>
      <c r="O73" s="6" t="s">
        <v>3</v>
      </c>
      <c r="Q73" s="155">
        <v>1968</v>
      </c>
      <c r="R73" s="154">
        <v>388.67859781420799</v>
      </c>
      <c r="S73" s="150">
        <v>0</v>
      </c>
      <c r="T73" s="1"/>
      <c r="U73" s="149">
        <v>23986</v>
      </c>
      <c r="V73" s="148">
        <v>334.28142200000002</v>
      </c>
      <c r="W73" s="6" t="s">
        <v>3</v>
      </c>
      <c r="Y73" s="189">
        <v>35163</v>
      </c>
      <c r="Z73" s="190">
        <v>19.37</v>
      </c>
      <c r="AB73" s="200">
        <v>36008</v>
      </c>
      <c r="AC73" s="193">
        <v>225109</v>
      </c>
      <c r="AD73" s="193">
        <v>553571</v>
      </c>
      <c r="AE73" s="193">
        <v>498044</v>
      </c>
      <c r="AF73" s="193">
        <v>55527</v>
      </c>
      <c r="AG73" s="193">
        <v>328462</v>
      </c>
    </row>
    <row r="74" spans="1:33" x14ac:dyDescent="0.3">
      <c r="A74" s="5">
        <v>1969</v>
      </c>
      <c r="B74" s="6" t="s">
        <v>3</v>
      </c>
      <c r="C74" s="6" t="s">
        <v>3</v>
      </c>
      <c r="D74" s="6" t="s">
        <v>3</v>
      </c>
      <c r="E74" s="6"/>
      <c r="F74" s="124">
        <v>149860</v>
      </c>
      <c r="G74" s="124">
        <v>16263</v>
      </c>
      <c r="H74" s="6" t="s">
        <v>3</v>
      </c>
      <c r="I74" s="124">
        <v>16263</v>
      </c>
      <c r="J74" s="124">
        <v>1205843</v>
      </c>
      <c r="K74" s="124"/>
      <c r="L74" s="124">
        <v>8652</v>
      </c>
      <c r="M74" s="6" t="s">
        <v>3</v>
      </c>
      <c r="N74" s="124">
        <v>8652</v>
      </c>
      <c r="O74" s="6" t="s">
        <v>3</v>
      </c>
      <c r="Q74" s="155">
        <v>1969</v>
      </c>
      <c r="R74" s="154">
        <v>410.03036164383599</v>
      </c>
      <c r="S74" s="150">
        <v>0</v>
      </c>
      <c r="T74" s="1"/>
      <c r="U74" s="149">
        <v>24016</v>
      </c>
      <c r="V74" s="148">
        <v>326.389117</v>
      </c>
      <c r="W74" s="6" t="s">
        <v>3</v>
      </c>
      <c r="Y74" s="189">
        <v>35164</v>
      </c>
      <c r="Z74" s="190">
        <v>19.55</v>
      </c>
      <c r="AB74" s="201">
        <v>36039</v>
      </c>
      <c r="AC74" s="193">
        <v>281980</v>
      </c>
      <c r="AD74" s="193">
        <v>608356</v>
      </c>
      <c r="AE74" s="193">
        <v>538226</v>
      </c>
      <c r="AF74" s="193">
        <v>70130</v>
      </c>
      <c r="AG74" s="193">
        <v>326375</v>
      </c>
    </row>
    <row r="75" spans="1:33" x14ac:dyDescent="0.3">
      <c r="A75" s="5">
        <v>1970</v>
      </c>
      <c r="B75" s="6" t="s">
        <v>3</v>
      </c>
      <c r="C75" s="6" t="s">
        <v>3</v>
      </c>
      <c r="D75" s="6" t="s">
        <v>3</v>
      </c>
      <c r="E75" s="6"/>
      <c r="F75" s="124">
        <v>156586</v>
      </c>
      <c r="G75" s="124">
        <v>22413</v>
      </c>
      <c r="H75" s="6" t="s">
        <v>3</v>
      </c>
      <c r="I75" s="124">
        <v>22413</v>
      </c>
      <c r="J75" s="124">
        <v>1099658</v>
      </c>
      <c r="K75" s="124"/>
      <c r="L75" s="124">
        <v>9312</v>
      </c>
      <c r="M75" s="6" t="s">
        <v>3</v>
      </c>
      <c r="N75" s="124">
        <v>9312</v>
      </c>
      <c r="O75" s="6" t="s">
        <v>3</v>
      </c>
      <c r="Q75" s="155">
        <v>1970</v>
      </c>
      <c r="R75" s="154">
        <v>428.84805205479398</v>
      </c>
      <c r="S75" s="150">
        <v>0</v>
      </c>
      <c r="T75" s="1"/>
      <c r="U75" s="149">
        <v>24047</v>
      </c>
      <c r="V75" s="148">
        <v>302.62908700000003</v>
      </c>
      <c r="W75" s="6" t="s">
        <v>3</v>
      </c>
      <c r="Y75" s="189">
        <v>35165</v>
      </c>
      <c r="Z75" s="190">
        <v>20.48</v>
      </c>
      <c r="AB75" s="202">
        <v>36069</v>
      </c>
      <c r="AC75" s="193">
        <v>263041</v>
      </c>
      <c r="AD75" s="193">
        <v>582580</v>
      </c>
      <c r="AE75" s="193">
        <v>508263</v>
      </c>
      <c r="AF75" s="193">
        <v>74316</v>
      </c>
      <c r="AG75" s="193">
        <v>319539</v>
      </c>
    </row>
    <row r="76" spans="1:33" x14ac:dyDescent="0.3">
      <c r="A76" s="5">
        <v>1971</v>
      </c>
      <c r="B76" s="6" t="s">
        <v>3</v>
      </c>
      <c r="C76" s="6" t="s">
        <v>3</v>
      </c>
      <c r="D76" s="6" t="s">
        <v>3</v>
      </c>
      <c r="E76" s="6"/>
      <c r="F76" s="124">
        <v>155911</v>
      </c>
      <c r="G76" s="124">
        <v>17079</v>
      </c>
      <c r="H76" s="6" t="s">
        <v>3</v>
      </c>
      <c r="I76" s="124">
        <v>17079</v>
      </c>
      <c r="J76" s="124">
        <v>578145</v>
      </c>
      <c r="K76" s="124"/>
      <c r="L76" s="124">
        <v>17760</v>
      </c>
      <c r="M76" s="124">
        <v>672</v>
      </c>
      <c r="N76" s="124">
        <v>17088</v>
      </c>
      <c r="O76" s="6" t="s">
        <v>3</v>
      </c>
      <c r="Q76" s="155">
        <v>1971</v>
      </c>
      <c r="R76" s="154">
        <v>427.06240539452102</v>
      </c>
      <c r="S76" s="150">
        <v>0</v>
      </c>
      <c r="T76" s="1"/>
      <c r="U76" s="149">
        <v>24077</v>
      </c>
      <c r="V76" s="148">
        <v>294.90786800000001</v>
      </c>
      <c r="W76" s="6" t="s">
        <v>3</v>
      </c>
      <c r="Y76" s="189">
        <v>35166</v>
      </c>
      <c r="Z76" s="190">
        <v>21.3</v>
      </c>
      <c r="AB76" s="203">
        <v>36100</v>
      </c>
      <c r="AC76" s="193">
        <v>227560</v>
      </c>
      <c r="AD76" s="193">
        <v>569498</v>
      </c>
      <c r="AE76" s="193">
        <v>511437</v>
      </c>
      <c r="AF76" s="193">
        <v>58061</v>
      </c>
      <c r="AG76" s="193">
        <v>341938</v>
      </c>
    </row>
    <row r="77" spans="1:33" x14ac:dyDescent="0.3">
      <c r="A77" s="5">
        <v>1972</v>
      </c>
      <c r="B77" s="6" t="s">
        <v>3</v>
      </c>
      <c r="C77" s="6" t="s">
        <v>3</v>
      </c>
      <c r="D77" s="6" t="s">
        <v>3</v>
      </c>
      <c r="E77" s="6"/>
      <c r="F77" s="124">
        <v>161367</v>
      </c>
      <c r="G77" s="124">
        <v>9448</v>
      </c>
      <c r="H77" s="6" t="s">
        <v>3</v>
      </c>
      <c r="I77" s="124">
        <v>9448</v>
      </c>
      <c r="J77" s="124">
        <v>279348</v>
      </c>
      <c r="K77" s="124"/>
      <c r="L77" s="124">
        <v>27067</v>
      </c>
      <c r="M77" s="124">
        <v>10776</v>
      </c>
      <c r="N77" s="124">
        <v>16291</v>
      </c>
      <c r="O77" s="6" t="s">
        <v>3</v>
      </c>
      <c r="Q77" s="155">
        <v>1972</v>
      </c>
      <c r="R77" s="154">
        <v>440.78475363387997</v>
      </c>
      <c r="S77" s="150">
        <v>0</v>
      </c>
      <c r="T77" s="1"/>
      <c r="U77" s="149">
        <v>24108</v>
      </c>
      <c r="V77" s="148">
        <v>320.796898</v>
      </c>
      <c r="W77" s="6" t="s">
        <v>3</v>
      </c>
      <c r="Y77" s="189">
        <v>35167</v>
      </c>
      <c r="Z77" s="190">
        <v>21.3</v>
      </c>
      <c r="AB77" s="204">
        <v>36130</v>
      </c>
      <c r="AC77" s="193">
        <v>155486</v>
      </c>
      <c r="AD77" s="193">
        <v>494907</v>
      </c>
      <c r="AE77" s="193">
        <v>427117</v>
      </c>
      <c r="AF77" s="193">
        <v>67790</v>
      </c>
      <c r="AG77" s="193">
        <v>339420</v>
      </c>
    </row>
    <row r="78" spans="1:33" x14ac:dyDescent="0.3">
      <c r="A78" s="5">
        <v>1973</v>
      </c>
      <c r="B78" s="6" t="s">
        <v>3</v>
      </c>
      <c r="C78" s="6" t="s">
        <v>3</v>
      </c>
      <c r="D78" s="6" t="s">
        <v>3</v>
      </c>
      <c r="E78" s="6"/>
      <c r="F78" s="124">
        <v>164909</v>
      </c>
      <c r="G78" s="124">
        <v>8669</v>
      </c>
      <c r="H78" s="6" t="s">
        <v>3</v>
      </c>
      <c r="I78" s="124">
        <v>8699</v>
      </c>
      <c r="J78" s="124">
        <v>57963</v>
      </c>
      <c r="K78" s="124"/>
      <c r="L78" s="124">
        <v>47769</v>
      </c>
      <c r="M78" s="124">
        <v>23613</v>
      </c>
      <c r="N78" s="124">
        <v>24156</v>
      </c>
      <c r="O78" s="6" t="s">
        <v>3</v>
      </c>
      <c r="Q78" s="155">
        <v>1973</v>
      </c>
      <c r="R78" s="154">
        <v>451.72936292602702</v>
      </c>
      <c r="S78" s="150">
        <v>0</v>
      </c>
      <c r="T78" s="1"/>
      <c r="U78" s="149">
        <v>24139</v>
      </c>
      <c r="V78" s="148">
        <v>328.90814799999998</v>
      </c>
      <c r="W78" s="6" t="s">
        <v>3</v>
      </c>
      <c r="Y78" s="189">
        <v>35170</v>
      </c>
      <c r="Z78" s="190">
        <v>20.93</v>
      </c>
      <c r="AB78" s="192">
        <v>36161</v>
      </c>
      <c r="AC78" s="193">
        <v>234988</v>
      </c>
      <c r="AD78" s="193">
        <v>504242</v>
      </c>
      <c r="AE78" s="193">
        <v>449700</v>
      </c>
      <c r="AF78" s="193">
        <v>54542</v>
      </c>
      <c r="AG78" s="193">
        <v>269254</v>
      </c>
    </row>
    <row r="79" spans="1:33" x14ac:dyDescent="0.3">
      <c r="A79" s="5">
        <v>1974</v>
      </c>
      <c r="B79" s="129">
        <f t="shared" ref="B79:B95" si="0">C79+D79</f>
        <v>234.60000000000002</v>
      </c>
      <c r="C79" s="128">
        <v>37.700000000000003</v>
      </c>
      <c r="D79" s="128">
        <v>196.9</v>
      </c>
      <c r="E79" s="128"/>
      <c r="F79" s="124">
        <v>209855</v>
      </c>
      <c r="G79" s="124">
        <v>12463</v>
      </c>
      <c r="H79" s="124">
        <v>5804</v>
      </c>
      <c r="I79" s="124">
        <v>6659</v>
      </c>
      <c r="J79" s="124">
        <v>11922</v>
      </c>
      <c r="K79" s="124"/>
      <c r="L79" s="124">
        <v>22401</v>
      </c>
      <c r="M79" s="124">
        <v>6184</v>
      </c>
      <c r="N79" s="124">
        <v>16217</v>
      </c>
      <c r="O79" s="6" t="s">
        <v>3</v>
      </c>
      <c r="Q79" s="155">
        <v>1974</v>
      </c>
      <c r="R79" s="154">
        <v>574.86597010136995</v>
      </c>
      <c r="S79" s="150">
        <v>15.901369863013699</v>
      </c>
      <c r="T79" s="1"/>
      <c r="U79" s="149">
        <v>24167</v>
      </c>
      <c r="V79" s="148">
        <v>336.73352499999999</v>
      </c>
      <c r="W79" s="6" t="s">
        <v>3</v>
      </c>
      <c r="Y79" s="189">
        <v>35171</v>
      </c>
      <c r="Z79" s="190">
        <v>20.11</v>
      </c>
      <c r="AB79" s="194">
        <v>36192</v>
      </c>
      <c r="AC79" s="193">
        <v>158581</v>
      </c>
      <c r="AD79" s="193">
        <v>455220</v>
      </c>
      <c r="AE79" s="193">
        <v>393109</v>
      </c>
      <c r="AF79" s="193">
        <v>62111</v>
      </c>
      <c r="AG79" s="193">
        <v>296639</v>
      </c>
    </row>
    <row r="80" spans="1:33" x14ac:dyDescent="0.3">
      <c r="A80" s="5">
        <v>1975</v>
      </c>
      <c r="B80" s="129">
        <f t="shared" si="0"/>
        <v>614.79999999999995</v>
      </c>
      <c r="C80" s="128">
        <v>438</v>
      </c>
      <c r="D80" s="128">
        <v>176.8</v>
      </c>
      <c r="E80" s="128"/>
      <c r="F80" s="124">
        <v>261589</v>
      </c>
      <c r="G80" s="124">
        <v>36950</v>
      </c>
      <c r="H80" s="124">
        <v>34382</v>
      </c>
      <c r="I80" s="124">
        <v>2568</v>
      </c>
      <c r="J80" s="124" t="s">
        <v>33</v>
      </c>
      <c r="K80" s="124"/>
      <c r="L80" s="124">
        <v>18152</v>
      </c>
      <c r="M80" s="6" t="s">
        <v>3</v>
      </c>
      <c r="N80" s="124">
        <v>18152</v>
      </c>
      <c r="O80" s="6" t="s">
        <v>3</v>
      </c>
      <c r="Q80" s="155">
        <v>1975</v>
      </c>
      <c r="R80" s="154">
        <v>716.54708383287698</v>
      </c>
      <c r="S80" s="150">
        <v>94.197260273972603</v>
      </c>
      <c r="T80" s="1"/>
      <c r="U80" s="149">
        <v>24198</v>
      </c>
      <c r="V80" s="148">
        <v>340.00238699999994</v>
      </c>
      <c r="W80" s="6" t="s">
        <v>3</v>
      </c>
      <c r="Y80" s="189">
        <v>35172</v>
      </c>
      <c r="Z80" s="190">
        <v>19.95</v>
      </c>
      <c r="AB80" s="195">
        <v>36220</v>
      </c>
      <c r="AC80" s="193">
        <v>314137</v>
      </c>
      <c r="AD80" s="193">
        <v>623578</v>
      </c>
      <c r="AE80" s="193">
        <v>548385</v>
      </c>
      <c r="AF80" s="193">
        <v>75193</v>
      </c>
      <c r="AG80" s="193">
        <v>309441</v>
      </c>
    </row>
    <row r="81" spans="1:33" x14ac:dyDescent="0.3">
      <c r="A81" s="5">
        <v>1976</v>
      </c>
      <c r="B81" s="129">
        <f t="shared" si="0"/>
        <v>727</v>
      </c>
      <c r="C81" s="128">
        <v>543.70000000000005</v>
      </c>
      <c r="D81" s="128">
        <v>183.3</v>
      </c>
      <c r="E81" s="128"/>
      <c r="F81" s="124">
        <v>293117</v>
      </c>
      <c r="G81" s="124">
        <v>35690</v>
      </c>
      <c r="H81" s="124">
        <v>34470</v>
      </c>
      <c r="I81" s="124">
        <v>1220</v>
      </c>
      <c r="J81" s="124" t="s">
        <v>33</v>
      </c>
      <c r="K81" s="124"/>
      <c r="L81" s="124">
        <v>9285</v>
      </c>
      <c r="M81" s="6" t="s">
        <v>3</v>
      </c>
      <c r="N81" s="124">
        <v>9285</v>
      </c>
      <c r="O81" s="6" t="s">
        <v>3</v>
      </c>
      <c r="Q81" s="155">
        <v>1976</v>
      </c>
      <c r="R81" s="154">
        <v>800.77078204644795</v>
      </c>
      <c r="S81" s="150">
        <v>94.438356164383563</v>
      </c>
      <c r="T81" s="1"/>
      <c r="U81" s="149">
        <v>24228</v>
      </c>
      <c r="V81" s="148">
        <v>338.05503599999997</v>
      </c>
      <c r="W81" s="6" t="s">
        <v>3</v>
      </c>
      <c r="Y81" s="189">
        <v>35173</v>
      </c>
      <c r="Z81" s="190">
        <v>19.059999999999999</v>
      </c>
      <c r="AB81" s="196">
        <v>36251</v>
      </c>
      <c r="AC81" s="193">
        <v>383534</v>
      </c>
      <c r="AD81" s="193">
        <v>687579</v>
      </c>
      <c r="AE81" s="193">
        <v>615216</v>
      </c>
      <c r="AF81" s="193">
        <v>72364</v>
      </c>
      <c r="AG81" s="193">
        <v>304045</v>
      </c>
    </row>
    <row r="82" spans="1:33" x14ac:dyDescent="0.3">
      <c r="A82" s="5">
        <v>1977</v>
      </c>
      <c r="B82" s="129">
        <f t="shared" si="0"/>
        <v>1171.5</v>
      </c>
      <c r="C82" s="128">
        <v>989.9</v>
      </c>
      <c r="D82" s="128">
        <v>181.6</v>
      </c>
      <c r="E82" s="128"/>
      <c r="F82" s="124">
        <v>358090</v>
      </c>
      <c r="G82" s="124">
        <v>75388</v>
      </c>
      <c r="H82" s="124">
        <v>73736</v>
      </c>
      <c r="I82" s="124">
        <v>1652</v>
      </c>
      <c r="J82" s="124">
        <v>67622</v>
      </c>
      <c r="K82" s="124"/>
      <c r="L82" s="124">
        <v>3466</v>
      </c>
      <c r="M82" s="6" t="s">
        <v>3</v>
      </c>
      <c r="N82" s="124">
        <v>3466</v>
      </c>
      <c r="O82" s="6" t="s">
        <v>3</v>
      </c>
      <c r="Q82" s="155">
        <v>1977</v>
      </c>
      <c r="R82" s="154">
        <v>980.53503864383504</v>
      </c>
      <c r="S82" s="150">
        <v>202.01643835616437</v>
      </c>
      <c r="T82" s="1"/>
      <c r="U82" s="149">
        <v>24259</v>
      </c>
      <c r="V82" s="148">
        <v>337.031204</v>
      </c>
      <c r="W82" s="6" t="s">
        <v>3</v>
      </c>
      <c r="Y82" s="189">
        <v>35174</v>
      </c>
      <c r="Z82" s="190">
        <v>19.09</v>
      </c>
      <c r="AB82" s="197">
        <v>36281</v>
      </c>
      <c r="AC82" s="193">
        <v>413372</v>
      </c>
      <c r="AD82" s="193">
        <v>730814</v>
      </c>
      <c r="AE82" s="193">
        <v>647216</v>
      </c>
      <c r="AF82" s="193">
        <v>83598</v>
      </c>
      <c r="AG82" s="193">
        <v>317442</v>
      </c>
    </row>
    <row r="83" spans="1:33" x14ac:dyDescent="0.3">
      <c r="A83" s="5">
        <v>1978</v>
      </c>
      <c r="B83" s="129">
        <f t="shared" si="0"/>
        <v>2010.8</v>
      </c>
      <c r="C83" s="128">
        <v>1774</v>
      </c>
      <c r="D83" s="128">
        <v>236.8</v>
      </c>
      <c r="E83" s="128"/>
      <c r="F83" s="124">
        <v>442607</v>
      </c>
      <c r="G83" s="124">
        <v>133920</v>
      </c>
      <c r="H83" s="124">
        <v>133247</v>
      </c>
      <c r="I83" s="124">
        <v>673</v>
      </c>
      <c r="J83" s="124" t="s">
        <v>33</v>
      </c>
      <c r="K83" s="124"/>
      <c r="L83" s="124">
        <v>10616</v>
      </c>
      <c r="M83" s="6" t="s">
        <v>3</v>
      </c>
      <c r="N83" s="124">
        <v>10616</v>
      </c>
      <c r="O83" s="6" t="s">
        <v>3</v>
      </c>
      <c r="Q83" s="155">
        <v>1978</v>
      </c>
      <c r="R83" s="154">
        <v>1209.4172966794499</v>
      </c>
      <c r="S83" s="150">
        <v>365.06027397260272</v>
      </c>
      <c r="T83" s="1"/>
      <c r="U83" s="149">
        <v>24289</v>
      </c>
      <c r="V83" s="148">
        <v>330.13450899999998</v>
      </c>
      <c r="W83" s="6" t="s">
        <v>3</v>
      </c>
      <c r="Y83" s="189">
        <v>35177</v>
      </c>
      <c r="Z83" s="190">
        <v>19.260000000000002</v>
      </c>
      <c r="AB83" s="198">
        <v>36312</v>
      </c>
      <c r="AC83" s="193">
        <v>296430</v>
      </c>
      <c r="AD83" s="193">
        <v>733177</v>
      </c>
      <c r="AE83" s="193">
        <v>646996</v>
      </c>
      <c r="AF83" s="193">
        <v>86181</v>
      </c>
      <c r="AG83" s="193">
        <v>436747</v>
      </c>
    </row>
    <row r="84" spans="1:33" x14ac:dyDescent="0.3">
      <c r="A84" s="5">
        <v>1979</v>
      </c>
      <c r="B84" s="129">
        <f t="shared" si="0"/>
        <v>4218.7</v>
      </c>
      <c r="C84" s="128">
        <v>3765.8</v>
      </c>
      <c r="D84" s="128">
        <v>452.9</v>
      </c>
      <c r="E84" s="128"/>
      <c r="F84" s="124">
        <v>533329</v>
      </c>
      <c r="G84" s="124">
        <v>198186</v>
      </c>
      <c r="H84" s="124">
        <v>194485</v>
      </c>
      <c r="I84" s="124">
        <v>3701</v>
      </c>
      <c r="J84" s="124" t="s">
        <v>33</v>
      </c>
      <c r="K84" s="124"/>
      <c r="L84" s="124">
        <v>9877</v>
      </c>
      <c r="M84" s="6" t="s">
        <v>3</v>
      </c>
      <c r="N84" s="124">
        <v>9877</v>
      </c>
      <c r="O84" s="6" t="s">
        <v>3</v>
      </c>
      <c r="Q84" s="155">
        <v>1979</v>
      </c>
      <c r="R84" s="154">
        <v>1461.15540947671</v>
      </c>
      <c r="S84" s="150">
        <v>532.83561643835617</v>
      </c>
      <c r="T84" s="1"/>
      <c r="U84" s="149">
        <v>24320</v>
      </c>
      <c r="V84" s="148">
        <v>291.58755500000001</v>
      </c>
      <c r="W84" s="6" t="s">
        <v>3</v>
      </c>
      <c r="Y84" s="189">
        <v>35178</v>
      </c>
      <c r="Z84" s="190">
        <v>19.96</v>
      </c>
      <c r="AB84" s="199">
        <v>36342</v>
      </c>
      <c r="AC84" s="193">
        <v>411767</v>
      </c>
      <c r="AD84" s="193">
        <v>874310</v>
      </c>
      <c r="AE84" s="193">
        <v>777958</v>
      </c>
      <c r="AF84" s="193">
        <v>96352</v>
      </c>
      <c r="AG84" s="193">
        <v>462542</v>
      </c>
    </row>
    <row r="85" spans="1:33" x14ac:dyDescent="0.3">
      <c r="A85" s="5">
        <v>1980</v>
      </c>
      <c r="B85" s="129">
        <f t="shared" si="0"/>
        <v>9993</v>
      </c>
      <c r="C85" s="128">
        <v>9449</v>
      </c>
      <c r="D85" s="128">
        <v>544</v>
      </c>
      <c r="E85" s="128"/>
      <c r="F85" s="124">
        <v>708454</v>
      </c>
      <c r="G85" s="124">
        <v>320020</v>
      </c>
      <c r="H85" s="124">
        <v>302147</v>
      </c>
      <c r="I85" s="124">
        <v>17063</v>
      </c>
      <c r="J85" s="124">
        <v>2911293</v>
      </c>
      <c r="K85" s="124"/>
      <c r="L85" s="124">
        <v>5402</v>
      </c>
      <c r="M85" s="6" t="s">
        <v>3</v>
      </c>
      <c r="N85" s="124">
        <v>5402</v>
      </c>
      <c r="O85" s="6" t="s">
        <v>3</v>
      </c>
      <c r="Q85" s="155">
        <v>1980</v>
      </c>
      <c r="R85" s="154">
        <v>1935.6670109289601</v>
      </c>
      <c r="S85" s="150">
        <v>830.01643835616437</v>
      </c>
      <c r="T85" s="1"/>
      <c r="U85" s="149">
        <v>24351</v>
      </c>
      <c r="V85" s="148">
        <v>313.39820300000002</v>
      </c>
      <c r="W85" s="6" t="s">
        <v>3</v>
      </c>
      <c r="Y85" s="189">
        <v>35179</v>
      </c>
      <c r="Z85" s="190">
        <v>19.600000000000001</v>
      </c>
      <c r="AB85" s="200">
        <v>36373</v>
      </c>
      <c r="AC85" s="193">
        <v>573314</v>
      </c>
      <c r="AD85" s="193">
        <v>989695</v>
      </c>
      <c r="AE85" s="193">
        <v>874863</v>
      </c>
      <c r="AF85" s="193">
        <v>114832</v>
      </c>
      <c r="AG85" s="193">
        <v>416381</v>
      </c>
    </row>
    <row r="86" spans="1:33" x14ac:dyDescent="0.3">
      <c r="A86" s="5">
        <v>1981</v>
      </c>
      <c r="B86" s="129">
        <f t="shared" si="0"/>
        <v>14049</v>
      </c>
      <c r="C86" s="128">
        <v>13305</v>
      </c>
      <c r="D86" s="128">
        <v>744</v>
      </c>
      <c r="E86" s="128"/>
      <c r="F86" s="124">
        <v>843933</v>
      </c>
      <c r="G86" s="124">
        <v>424985</v>
      </c>
      <c r="H86" s="124">
        <v>400770</v>
      </c>
      <c r="I86" s="124">
        <v>24207</v>
      </c>
      <c r="J86" s="124">
        <v>2978790</v>
      </c>
      <c r="K86" s="124"/>
      <c r="L86" s="124">
        <v>3687</v>
      </c>
      <c r="M86" s="6" t="s">
        <v>3</v>
      </c>
      <c r="N86" s="124">
        <v>3687</v>
      </c>
      <c r="O86" s="6" t="s">
        <v>3</v>
      </c>
      <c r="Q86" s="155">
        <v>1981</v>
      </c>
      <c r="R86" s="154">
        <v>2312.1381260274002</v>
      </c>
      <c r="S86" s="150">
        <v>1098.0219178082191</v>
      </c>
      <c r="T86" s="1"/>
      <c r="U86" s="149">
        <v>24381</v>
      </c>
      <c r="V86" s="148">
        <v>338.25753400000002</v>
      </c>
      <c r="W86" s="6" t="s">
        <v>3</v>
      </c>
      <c r="Y86" s="189">
        <v>35180</v>
      </c>
      <c r="Z86" s="190">
        <v>19.559999999999999</v>
      </c>
      <c r="AB86" s="201">
        <v>36404</v>
      </c>
      <c r="AC86" s="193">
        <v>581214</v>
      </c>
      <c r="AD86" s="193">
        <v>1050665</v>
      </c>
      <c r="AE86" s="193">
        <v>938240</v>
      </c>
      <c r="AF86" s="193">
        <v>112425</v>
      </c>
      <c r="AG86" s="193">
        <v>469451</v>
      </c>
    </row>
    <row r="87" spans="1:33" x14ac:dyDescent="0.3">
      <c r="A87" s="5">
        <v>1982</v>
      </c>
      <c r="B87" s="129">
        <f t="shared" si="0"/>
        <v>15999</v>
      </c>
      <c r="C87" s="128">
        <v>15623</v>
      </c>
      <c r="D87" s="128">
        <v>376</v>
      </c>
      <c r="E87" s="128"/>
      <c r="F87" s="124">
        <v>1002436</v>
      </c>
      <c r="G87" s="124">
        <v>559972</v>
      </c>
      <c r="H87" s="124">
        <v>544617</v>
      </c>
      <c r="I87" s="124">
        <v>15358</v>
      </c>
      <c r="J87" s="124">
        <v>2822719</v>
      </c>
      <c r="K87" s="124"/>
      <c r="L87" s="124">
        <v>3030</v>
      </c>
      <c r="M87" s="6" t="s">
        <v>3</v>
      </c>
      <c r="N87" s="124">
        <v>3030</v>
      </c>
      <c r="O87" s="124">
        <v>54780</v>
      </c>
      <c r="Q87" s="153">
        <v>1982</v>
      </c>
      <c r="R87" s="152">
        <v>2746.3834273972602</v>
      </c>
      <c r="S87" s="151">
        <v>1492.0931506849315</v>
      </c>
      <c r="T87" s="1"/>
      <c r="U87" s="149">
        <v>24412</v>
      </c>
      <c r="V87" s="148">
        <v>353.66531099999997</v>
      </c>
      <c r="W87" s="6" t="s">
        <v>3</v>
      </c>
      <c r="Y87" s="189">
        <v>35181</v>
      </c>
      <c r="Z87" s="190">
        <v>18.57</v>
      </c>
      <c r="AB87" s="202">
        <v>36434</v>
      </c>
      <c r="AC87" s="193">
        <v>524584</v>
      </c>
      <c r="AD87" s="193">
        <v>1047864</v>
      </c>
      <c r="AE87" s="193">
        <v>935018</v>
      </c>
      <c r="AF87" s="193">
        <v>112846</v>
      </c>
      <c r="AG87" s="193">
        <v>523280</v>
      </c>
    </row>
    <row r="88" spans="1:33" x14ac:dyDescent="0.3">
      <c r="A88" s="5">
        <v>1983</v>
      </c>
      <c r="B88" s="129">
        <f t="shared" si="0"/>
        <v>15667</v>
      </c>
      <c r="C88" s="128">
        <v>14793</v>
      </c>
      <c r="D88" s="128">
        <v>874</v>
      </c>
      <c r="E88" s="128"/>
      <c r="F88" s="124" t="s">
        <v>96</v>
      </c>
      <c r="G88" s="124">
        <v>591757</v>
      </c>
      <c r="H88" s="124">
        <v>561005</v>
      </c>
      <c r="I88" s="124">
        <v>41501</v>
      </c>
      <c r="J88" s="124">
        <v>2243912</v>
      </c>
      <c r="K88" s="124"/>
      <c r="L88" s="124">
        <v>6351</v>
      </c>
      <c r="M88" s="6" t="s">
        <v>3</v>
      </c>
      <c r="N88" s="124">
        <v>6351</v>
      </c>
      <c r="O88" s="124">
        <v>48578</v>
      </c>
      <c r="Q88" s="30" t="s">
        <v>83</v>
      </c>
      <c r="R88" s="1"/>
      <c r="S88" s="1"/>
      <c r="T88" s="1"/>
      <c r="U88" s="149">
        <v>24442</v>
      </c>
      <c r="V88" s="148">
        <v>350.76306699999998</v>
      </c>
      <c r="W88" s="6" t="s">
        <v>3</v>
      </c>
      <c r="Y88" s="189">
        <v>35184</v>
      </c>
      <c r="Z88" s="190">
        <v>18.53</v>
      </c>
      <c r="AB88" s="203">
        <v>36465</v>
      </c>
      <c r="AC88" s="193">
        <v>636049</v>
      </c>
      <c r="AD88" s="193">
        <v>1088488</v>
      </c>
      <c r="AE88" s="193">
        <v>944067</v>
      </c>
      <c r="AF88" s="193">
        <v>144421</v>
      </c>
      <c r="AG88" s="193">
        <v>452439</v>
      </c>
    </row>
    <row r="89" spans="1:33" x14ac:dyDescent="0.3">
      <c r="A89" s="5">
        <v>1984</v>
      </c>
      <c r="B89" s="129">
        <f t="shared" si="0"/>
        <v>16373</v>
      </c>
      <c r="C89" s="128">
        <v>14968</v>
      </c>
      <c r="D89" s="128">
        <v>1405</v>
      </c>
      <c r="E89" s="128"/>
      <c r="F89" s="124">
        <v>979842.5</v>
      </c>
      <c r="G89" s="124">
        <v>598948</v>
      </c>
      <c r="H89" s="124">
        <v>558004</v>
      </c>
      <c r="I89" s="124">
        <v>48180</v>
      </c>
      <c r="J89" s="124">
        <v>1533896</v>
      </c>
      <c r="K89" s="124"/>
      <c r="L89" s="124">
        <v>12082</v>
      </c>
      <c r="M89" s="6" t="s">
        <v>3</v>
      </c>
      <c r="N89" s="124">
        <v>12082</v>
      </c>
      <c r="O89" s="124">
        <v>52857</v>
      </c>
      <c r="Q89" s="1"/>
      <c r="R89" s="1"/>
      <c r="S89" s="1"/>
      <c r="T89" s="1"/>
      <c r="U89" s="149">
        <v>24473</v>
      </c>
      <c r="V89" s="148">
        <v>346.01532500000002</v>
      </c>
      <c r="W89" s="6" t="s">
        <v>3</v>
      </c>
      <c r="Y89" s="189">
        <v>35185</v>
      </c>
      <c r="Z89" s="190">
        <v>17.61</v>
      </c>
      <c r="AB89" s="204">
        <v>36495</v>
      </c>
      <c r="AC89" s="193">
        <v>597061</v>
      </c>
      <c r="AD89" s="193">
        <v>1173851</v>
      </c>
      <c r="AE89" s="193">
        <v>1058735</v>
      </c>
      <c r="AF89" s="193">
        <v>115116</v>
      </c>
      <c r="AG89" s="193">
        <v>576791</v>
      </c>
    </row>
    <row r="90" spans="1:33" x14ac:dyDescent="0.3">
      <c r="A90" s="5">
        <v>1985</v>
      </c>
      <c r="B90" s="129">
        <f t="shared" si="0"/>
        <v>14767</v>
      </c>
      <c r="C90" s="128">
        <v>13309</v>
      </c>
      <c r="D90" s="128">
        <v>1458</v>
      </c>
      <c r="E90" s="128"/>
      <c r="F90" s="124">
        <v>960132.5</v>
      </c>
      <c r="G90" s="124">
        <v>576299</v>
      </c>
      <c r="H90" s="124">
        <v>525235</v>
      </c>
      <c r="I90" s="124">
        <v>51064</v>
      </c>
      <c r="J90" s="6" t="s">
        <v>3</v>
      </c>
      <c r="K90" s="124"/>
      <c r="L90" s="124">
        <v>19710</v>
      </c>
      <c r="M90" s="6" t="s">
        <v>3</v>
      </c>
      <c r="N90" s="124">
        <v>19710</v>
      </c>
      <c r="O90" s="124">
        <v>34818</v>
      </c>
      <c r="Q90" s="1"/>
      <c r="R90" s="1"/>
      <c r="S90" s="1"/>
      <c r="T90" s="1"/>
      <c r="U90" s="149">
        <v>24504</v>
      </c>
      <c r="V90" s="148">
        <v>343.89632499999999</v>
      </c>
      <c r="W90" s="6" t="s">
        <v>3</v>
      </c>
      <c r="Y90" s="189">
        <v>35186</v>
      </c>
      <c r="Z90" s="190" t="s">
        <v>149</v>
      </c>
      <c r="AB90" s="192">
        <v>36526</v>
      </c>
      <c r="AC90" s="193">
        <v>613436</v>
      </c>
      <c r="AD90" s="193">
        <v>1191690</v>
      </c>
      <c r="AE90" s="193">
        <v>1047710</v>
      </c>
      <c r="AF90" s="193">
        <v>143980</v>
      </c>
      <c r="AG90" s="193">
        <v>578255</v>
      </c>
    </row>
    <row r="91" spans="1:33" x14ac:dyDescent="0.3">
      <c r="A91" s="5">
        <v>1986</v>
      </c>
      <c r="B91" s="129">
        <f t="shared" si="0"/>
        <v>6307</v>
      </c>
      <c r="C91" s="128">
        <v>5580</v>
      </c>
      <c r="D91" s="128">
        <v>727</v>
      </c>
      <c r="E91" s="128"/>
      <c r="F91" s="124">
        <v>886110.5</v>
      </c>
      <c r="G91" s="124">
        <v>512935</v>
      </c>
      <c r="H91" s="124">
        <v>470704</v>
      </c>
      <c r="I91" s="124">
        <v>42230</v>
      </c>
      <c r="J91" s="6" t="s">
        <v>3</v>
      </c>
      <c r="K91" s="124"/>
      <c r="L91" s="124">
        <v>22046</v>
      </c>
      <c r="M91" s="6" t="s">
        <v>3</v>
      </c>
      <c r="N91" s="124">
        <v>22046</v>
      </c>
      <c r="O91" s="124">
        <v>46423</v>
      </c>
      <c r="Q91" s="1"/>
      <c r="R91" s="1"/>
      <c r="S91" s="1"/>
      <c r="T91" s="1"/>
      <c r="U91" s="149">
        <v>24532</v>
      </c>
      <c r="V91" s="148">
        <v>350.644386</v>
      </c>
      <c r="W91" s="6" t="s">
        <v>3</v>
      </c>
      <c r="Y91" s="189">
        <v>35187</v>
      </c>
      <c r="Z91" s="190">
        <v>17.38</v>
      </c>
      <c r="AB91" s="194">
        <v>36557</v>
      </c>
      <c r="AC91" s="193">
        <v>657521</v>
      </c>
      <c r="AD91" s="193">
        <v>1236118</v>
      </c>
      <c r="AE91" s="193">
        <v>1089605</v>
      </c>
      <c r="AF91" s="193">
        <v>146513</v>
      </c>
      <c r="AG91" s="193">
        <v>578597</v>
      </c>
    </row>
    <row r="92" spans="1:33" x14ac:dyDescent="0.3">
      <c r="A92" s="5">
        <v>1987</v>
      </c>
      <c r="B92" s="129">
        <f t="shared" si="0"/>
        <v>8630</v>
      </c>
      <c r="C92" s="128">
        <v>7877</v>
      </c>
      <c r="D92" s="128">
        <v>753</v>
      </c>
      <c r="E92" s="128"/>
      <c r="F92" s="124">
        <v>927319</v>
      </c>
      <c r="G92" s="124">
        <v>525674</v>
      </c>
      <c r="H92" s="124">
        <v>490962</v>
      </c>
      <c r="I92" s="124">
        <v>34711</v>
      </c>
      <c r="J92" s="6" t="s">
        <v>3</v>
      </c>
      <c r="K92" s="124"/>
      <c r="L92" s="124">
        <v>25733</v>
      </c>
      <c r="M92" s="6" t="s">
        <v>3</v>
      </c>
      <c r="N92" s="124">
        <v>25733</v>
      </c>
      <c r="O92" s="124">
        <v>46423</v>
      </c>
      <c r="Q92" s="1"/>
      <c r="R92" s="1"/>
      <c r="S92" s="1"/>
      <c r="T92" s="1"/>
      <c r="U92" s="149">
        <v>24563</v>
      </c>
      <c r="V92" s="148">
        <v>354.98116299999998</v>
      </c>
      <c r="W92" s="6" t="s">
        <v>3</v>
      </c>
      <c r="Y92" s="189">
        <v>35188</v>
      </c>
      <c r="Z92" s="190">
        <v>17.38</v>
      </c>
      <c r="AB92" s="195">
        <v>36586</v>
      </c>
      <c r="AC92" s="193">
        <v>725769</v>
      </c>
      <c r="AD92" s="193">
        <v>1387893</v>
      </c>
      <c r="AE92" s="193">
        <v>1190632</v>
      </c>
      <c r="AF92" s="193">
        <v>197261</v>
      </c>
      <c r="AG92" s="193">
        <v>662124</v>
      </c>
    </row>
    <row r="93" spans="1:33" x14ac:dyDescent="0.3">
      <c r="A93" s="5">
        <v>1988</v>
      </c>
      <c r="B93" s="129">
        <f t="shared" si="0"/>
        <v>8712</v>
      </c>
      <c r="C93" s="128">
        <v>7884</v>
      </c>
      <c r="D93" s="128">
        <v>828</v>
      </c>
      <c r="E93" s="128"/>
      <c r="F93" s="124">
        <v>914909</v>
      </c>
      <c r="G93" s="124">
        <v>522428</v>
      </c>
      <c r="H93" s="124">
        <v>478252</v>
      </c>
      <c r="I93" s="124">
        <v>44176</v>
      </c>
      <c r="J93" s="6" t="s">
        <v>3</v>
      </c>
      <c r="K93" s="124"/>
      <c r="L93" s="124">
        <v>29573</v>
      </c>
      <c r="M93" s="6" t="s">
        <v>3</v>
      </c>
      <c r="N93" s="124">
        <v>29573</v>
      </c>
      <c r="O93" s="124">
        <v>52369</v>
      </c>
      <c r="Q93" s="1"/>
      <c r="R93" s="1"/>
      <c r="S93" s="1"/>
      <c r="T93" s="1"/>
      <c r="U93" s="149">
        <v>24593</v>
      </c>
      <c r="V93" s="148">
        <v>354.21141799999998</v>
      </c>
      <c r="W93" s="6" t="s">
        <v>3</v>
      </c>
      <c r="Y93" s="189">
        <v>35191</v>
      </c>
      <c r="Z93" s="190" t="s">
        <v>149</v>
      </c>
      <c r="AB93" s="196">
        <v>36617</v>
      </c>
      <c r="AC93" s="193">
        <v>609228</v>
      </c>
      <c r="AD93" s="193">
        <v>1172835</v>
      </c>
      <c r="AE93" s="193">
        <v>1034682</v>
      </c>
      <c r="AF93" s="193">
        <v>138153</v>
      </c>
      <c r="AG93" s="193">
        <v>563608</v>
      </c>
    </row>
    <row r="94" spans="1:33" x14ac:dyDescent="0.3">
      <c r="A94" s="5">
        <v>1989</v>
      </c>
      <c r="B94" s="129">
        <f t="shared" si="0"/>
        <v>7876</v>
      </c>
      <c r="C94" s="128">
        <v>7292</v>
      </c>
      <c r="D94" s="128">
        <v>584</v>
      </c>
      <c r="E94" s="128"/>
      <c r="F94" s="124">
        <v>917354.5</v>
      </c>
      <c r="G94" s="124">
        <v>496801</v>
      </c>
      <c r="H94" s="124">
        <v>466360</v>
      </c>
      <c r="I94" s="124">
        <v>30441</v>
      </c>
      <c r="J94" s="6" t="s">
        <v>3</v>
      </c>
      <c r="K94" s="124"/>
      <c r="L94" s="124">
        <v>44530</v>
      </c>
      <c r="M94" s="6" t="s">
        <v>3</v>
      </c>
      <c r="N94" s="124">
        <v>44530</v>
      </c>
      <c r="O94" s="124">
        <v>388792</v>
      </c>
      <c r="Q94" s="1"/>
      <c r="R94" s="1"/>
      <c r="S94" s="1"/>
      <c r="T94" s="1"/>
      <c r="U94" s="149">
        <v>24624</v>
      </c>
      <c r="V94" s="148">
        <v>362.31280199999998</v>
      </c>
      <c r="W94" s="6" t="s">
        <v>3</v>
      </c>
      <c r="Y94" s="189">
        <v>35192</v>
      </c>
      <c r="Z94" s="190">
        <v>17.91</v>
      </c>
      <c r="AB94" s="197">
        <v>36647</v>
      </c>
      <c r="AC94" s="193">
        <v>734741</v>
      </c>
      <c r="AD94" s="193">
        <v>1378451</v>
      </c>
      <c r="AE94" s="193">
        <v>1255360</v>
      </c>
      <c r="AF94" s="193">
        <v>123091</v>
      </c>
      <c r="AG94" s="193">
        <v>643710</v>
      </c>
    </row>
    <row r="95" spans="1:33" x14ac:dyDescent="0.3">
      <c r="A95" s="5">
        <v>1990</v>
      </c>
      <c r="B95" s="129">
        <f t="shared" si="0"/>
        <v>10104</v>
      </c>
      <c r="C95" s="128">
        <v>8921</v>
      </c>
      <c r="D95" s="128">
        <v>1183</v>
      </c>
      <c r="E95" s="128"/>
      <c r="F95" s="124">
        <v>930020</v>
      </c>
      <c r="G95" s="124">
        <v>506329</v>
      </c>
      <c r="H95" s="124">
        <v>466142</v>
      </c>
      <c r="I95" s="124">
        <v>40187</v>
      </c>
      <c r="J95" s="6" t="s">
        <v>3</v>
      </c>
      <c r="K95" s="124"/>
      <c r="L95" s="124">
        <v>39603</v>
      </c>
      <c r="M95" s="6" t="s">
        <v>3</v>
      </c>
      <c r="N95" s="124">
        <v>39603</v>
      </c>
      <c r="O95" s="124">
        <v>371383</v>
      </c>
      <c r="Q95" s="1"/>
      <c r="R95" s="1"/>
      <c r="S95" s="1"/>
      <c r="T95" s="1"/>
      <c r="U95" s="149">
        <v>24654</v>
      </c>
      <c r="V95" s="148">
        <v>371.70268600000003</v>
      </c>
      <c r="W95" s="6" t="s">
        <v>3</v>
      </c>
      <c r="Y95" s="189">
        <v>35193</v>
      </c>
      <c r="Z95" s="190">
        <v>18</v>
      </c>
      <c r="AB95" s="198">
        <v>36678</v>
      </c>
      <c r="AC95" s="193">
        <v>816338</v>
      </c>
      <c r="AD95" s="193">
        <v>1493266</v>
      </c>
      <c r="AE95" s="193">
        <v>1372113</v>
      </c>
      <c r="AF95" s="193">
        <v>121153</v>
      </c>
      <c r="AG95" s="193">
        <v>676928</v>
      </c>
    </row>
    <row r="96" spans="1:33" x14ac:dyDescent="0.3">
      <c r="A96" s="5">
        <v>1991</v>
      </c>
      <c r="B96" s="129"/>
      <c r="C96" s="128"/>
      <c r="D96" s="128"/>
      <c r="E96" s="128"/>
      <c r="F96" s="124">
        <v>976667</v>
      </c>
      <c r="G96" s="124"/>
      <c r="H96" s="124"/>
      <c r="I96" s="124"/>
      <c r="J96" s="124"/>
      <c r="K96" s="124"/>
      <c r="L96" s="124"/>
      <c r="M96" s="124"/>
      <c r="N96" s="124"/>
      <c r="O96" s="124"/>
      <c r="Q96" s="1"/>
      <c r="R96" s="1"/>
      <c r="S96" s="1"/>
      <c r="T96" s="1"/>
      <c r="U96" s="149">
        <v>24685</v>
      </c>
      <c r="V96" s="148">
        <v>377.67819400000002</v>
      </c>
      <c r="W96" s="6" t="s">
        <v>3</v>
      </c>
      <c r="Y96" s="189">
        <v>35194</v>
      </c>
      <c r="Z96" s="190">
        <v>17.440000000000001</v>
      </c>
      <c r="AB96" s="199">
        <v>36708</v>
      </c>
      <c r="AC96" s="193">
        <v>686097</v>
      </c>
      <c r="AD96" s="193">
        <v>1265428</v>
      </c>
      <c r="AE96" s="193">
        <v>1146374</v>
      </c>
      <c r="AF96" s="193">
        <v>119054</v>
      </c>
      <c r="AG96" s="193">
        <v>579331</v>
      </c>
    </row>
    <row r="97" spans="1:33" x14ac:dyDescent="0.3">
      <c r="A97" s="5">
        <v>1992</v>
      </c>
      <c r="B97" s="129"/>
      <c r="C97" s="128"/>
      <c r="D97" s="128"/>
      <c r="E97" s="128"/>
      <c r="F97" s="124">
        <v>973710.5</v>
      </c>
      <c r="G97" s="124"/>
      <c r="H97" s="124"/>
      <c r="I97" s="124"/>
      <c r="J97" s="124"/>
      <c r="K97" s="124"/>
      <c r="L97" s="124"/>
      <c r="M97" s="124"/>
      <c r="N97" s="124"/>
      <c r="O97" s="124"/>
      <c r="Q97" s="1"/>
      <c r="R97" s="1"/>
      <c r="S97" s="1"/>
      <c r="T97" s="1"/>
      <c r="U97" s="149">
        <v>24716</v>
      </c>
      <c r="V97" s="148">
        <v>375.18716499999999</v>
      </c>
      <c r="W97" s="6" t="s">
        <v>3</v>
      </c>
      <c r="Y97" s="189">
        <v>35195</v>
      </c>
      <c r="Z97" s="190" t="s">
        <v>149</v>
      </c>
      <c r="AB97" s="200">
        <v>36739</v>
      </c>
      <c r="AC97" s="193">
        <v>824820</v>
      </c>
      <c r="AD97" s="193">
        <v>1541605</v>
      </c>
      <c r="AE97" s="193">
        <v>1410592</v>
      </c>
      <c r="AF97" s="193">
        <v>131014</v>
      </c>
      <c r="AG97" s="193">
        <v>716786</v>
      </c>
    </row>
    <row r="98" spans="1:33" x14ac:dyDescent="0.3">
      <c r="A98" s="5">
        <v>1993</v>
      </c>
      <c r="B98" s="129"/>
      <c r="C98" s="128"/>
      <c r="D98" s="128"/>
      <c r="E98" s="128"/>
      <c r="F98" s="124">
        <v>975645</v>
      </c>
      <c r="G98" s="124"/>
      <c r="H98" s="124"/>
      <c r="I98" s="124"/>
      <c r="J98" s="124"/>
      <c r="K98" s="124"/>
      <c r="L98" s="124"/>
      <c r="M98" s="124"/>
      <c r="N98" s="124"/>
      <c r="O98" s="124"/>
      <c r="Q98" s="1"/>
      <c r="R98" s="1"/>
      <c r="S98" s="1"/>
      <c r="T98" s="1"/>
      <c r="U98" s="149">
        <v>24746</v>
      </c>
      <c r="V98" s="148">
        <v>376.35506400000003</v>
      </c>
      <c r="W98" s="6" t="s">
        <v>3</v>
      </c>
      <c r="Y98" s="189">
        <v>35198</v>
      </c>
      <c r="Z98" s="190">
        <v>17.96</v>
      </c>
      <c r="AB98" s="201">
        <v>36770</v>
      </c>
      <c r="AC98" s="193">
        <v>731630</v>
      </c>
      <c r="AD98" s="193">
        <v>1497740</v>
      </c>
      <c r="AE98" s="193">
        <v>1390503</v>
      </c>
      <c r="AF98" s="193">
        <v>107237</v>
      </c>
      <c r="AG98" s="193">
        <v>766109</v>
      </c>
    </row>
    <row r="99" spans="1:33" x14ac:dyDescent="0.3">
      <c r="A99" s="5">
        <v>1994</v>
      </c>
      <c r="B99" s="129"/>
      <c r="C99" s="128"/>
      <c r="D99" s="128"/>
      <c r="E99" s="128"/>
      <c r="F99" s="124">
        <v>980025</v>
      </c>
      <c r="G99" s="124"/>
      <c r="H99" s="124"/>
      <c r="I99" s="124"/>
      <c r="J99" s="124"/>
      <c r="K99" s="124"/>
      <c r="L99" s="124"/>
      <c r="M99" s="124"/>
      <c r="N99" s="124"/>
      <c r="O99" s="124"/>
      <c r="Q99" s="1"/>
      <c r="R99" s="1"/>
      <c r="S99" s="1"/>
      <c r="T99" s="1"/>
      <c r="U99" s="149">
        <v>24777</v>
      </c>
      <c r="V99" s="148">
        <v>377.39263699999998</v>
      </c>
      <c r="W99" s="6" t="s">
        <v>3</v>
      </c>
      <c r="Y99" s="189">
        <v>35199</v>
      </c>
      <c r="Z99" s="190">
        <v>20.45</v>
      </c>
      <c r="AB99" s="202">
        <v>36800</v>
      </c>
      <c r="AC99" s="193">
        <v>820108</v>
      </c>
      <c r="AD99" s="193">
        <v>1565812</v>
      </c>
      <c r="AE99" s="193">
        <v>1440775</v>
      </c>
      <c r="AF99" s="193">
        <v>125036</v>
      </c>
      <c r="AG99" s="193">
        <v>745704</v>
      </c>
    </row>
    <row r="100" spans="1:33" x14ac:dyDescent="0.3">
      <c r="A100" s="5">
        <v>1995</v>
      </c>
      <c r="B100" s="129"/>
      <c r="C100" s="128"/>
      <c r="D100" s="128"/>
      <c r="E100" s="128"/>
      <c r="F100" s="124">
        <v>955205</v>
      </c>
      <c r="G100" s="124"/>
      <c r="H100" s="124"/>
      <c r="I100" s="124"/>
      <c r="J100" s="124"/>
      <c r="K100" s="124"/>
      <c r="L100" s="124"/>
      <c r="M100" s="124"/>
      <c r="N100" s="124"/>
      <c r="O100" s="124"/>
      <c r="Q100" s="1"/>
      <c r="R100" s="1"/>
      <c r="S100" s="1"/>
      <c r="T100" s="1"/>
      <c r="U100" s="149">
        <v>24807</v>
      </c>
      <c r="V100" s="148">
        <v>378.07729399999999</v>
      </c>
      <c r="W100" s="6" t="s">
        <v>3</v>
      </c>
      <c r="Y100" s="189">
        <v>35200</v>
      </c>
      <c r="Z100" s="190">
        <v>17.989999999999998</v>
      </c>
      <c r="AB100" s="203">
        <v>36831</v>
      </c>
      <c r="AC100" s="193">
        <v>453550</v>
      </c>
      <c r="AD100" s="193">
        <v>1240905</v>
      </c>
      <c r="AE100" s="193">
        <v>1128811</v>
      </c>
      <c r="AF100" s="193">
        <v>112094</v>
      </c>
      <c r="AG100" s="193">
        <v>787355</v>
      </c>
    </row>
    <row r="101" spans="1:33" x14ac:dyDescent="0.3">
      <c r="A101" s="5">
        <v>1996</v>
      </c>
      <c r="B101" s="129"/>
      <c r="C101" s="128"/>
      <c r="D101" s="128"/>
      <c r="E101" s="128"/>
      <c r="F101" s="124">
        <v>1043170</v>
      </c>
      <c r="G101" s="124"/>
      <c r="H101" s="124"/>
      <c r="I101" s="124"/>
      <c r="J101" s="124"/>
      <c r="K101" s="124"/>
      <c r="L101" s="124"/>
      <c r="M101" s="124"/>
      <c r="N101" s="124"/>
      <c r="O101" s="124"/>
      <c r="Q101" s="1"/>
      <c r="R101" s="1"/>
      <c r="S101" s="1"/>
      <c r="T101" s="1"/>
      <c r="U101" s="149">
        <v>24838</v>
      </c>
      <c r="V101" s="148">
        <v>377.1422</v>
      </c>
      <c r="W101" s="6" t="s">
        <v>3</v>
      </c>
      <c r="Y101" s="189">
        <v>35201</v>
      </c>
      <c r="Z101" s="190">
        <v>17.21</v>
      </c>
      <c r="AB101" s="204">
        <v>36861</v>
      </c>
      <c r="AC101" s="193">
        <v>477538</v>
      </c>
      <c r="AD101" s="193">
        <v>1152569</v>
      </c>
      <c r="AE101" s="193">
        <v>1045713</v>
      </c>
      <c r="AF101" s="193">
        <v>106856</v>
      </c>
      <c r="AG101" s="193">
        <v>675031</v>
      </c>
    </row>
    <row r="102" spans="1:33" x14ac:dyDescent="0.3">
      <c r="A102" s="5">
        <v>1997</v>
      </c>
      <c r="B102" s="129"/>
      <c r="C102" s="128"/>
      <c r="D102" s="128"/>
      <c r="E102" s="128"/>
      <c r="F102" s="124">
        <v>1103103</v>
      </c>
      <c r="G102" s="124"/>
      <c r="H102" s="124"/>
      <c r="I102" s="124"/>
      <c r="J102" s="124"/>
      <c r="K102" s="124"/>
      <c r="L102" s="124"/>
      <c r="M102" s="124"/>
      <c r="N102" s="124"/>
      <c r="O102" s="124"/>
      <c r="Q102" s="1"/>
      <c r="R102" s="1"/>
      <c r="S102" s="1"/>
      <c r="T102" s="1"/>
      <c r="U102" s="149">
        <v>24869</v>
      </c>
      <c r="V102" s="148">
        <v>380.81520000000006</v>
      </c>
      <c r="W102" s="6" t="s">
        <v>3</v>
      </c>
      <c r="Y102" s="189">
        <v>35202</v>
      </c>
      <c r="Z102" s="190" t="s">
        <v>149</v>
      </c>
      <c r="AB102" s="192">
        <v>36892</v>
      </c>
      <c r="AC102" s="193">
        <v>549516</v>
      </c>
      <c r="AD102" s="193">
        <v>1292976</v>
      </c>
      <c r="AE102" s="193">
        <v>1121256</v>
      </c>
      <c r="AF102" s="193">
        <v>171721</v>
      </c>
      <c r="AG102" s="193">
        <v>743460</v>
      </c>
    </row>
    <row r="103" spans="1:33" x14ac:dyDescent="0.3">
      <c r="A103" s="5">
        <v>1998</v>
      </c>
      <c r="B103" s="129"/>
      <c r="C103" s="128"/>
      <c r="D103" s="128"/>
      <c r="E103" s="128"/>
      <c r="F103" s="124">
        <v>1120732.5</v>
      </c>
      <c r="G103" s="124"/>
      <c r="H103" s="124"/>
      <c r="I103" s="124"/>
      <c r="J103" s="124"/>
      <c r="K103" s="124"/>
      <c r="L103" s="124"/>
      <c r="M103" s="124"/>
      <c r="N103" s="124"/>
      <c r="O103" s="124"/>
      <c r="Q103" s="1"/>
      <c r="R103" s="1"/>
      <c r="S103" s="1"/>
      <c r="T103" s="1"/>
      <c r="U103" s="149">
        <v>24898</v>
      </c>
      <c r="V103" s="148">
        <v>380.20620000000002</v>
      </c>
      <c r="W103" s="6" t="s">
        <v>3</v>
      </c>
      <c r="Y103" s="189">
        <v>35205</v>
      </c>
      <c r="Z103" s="190">
        <v>18.11</v>
      </c>
      <c r="AB103" s="194">
        <v>36923</v>
      </c>
      <c r="AC103" s="193">
        <v>520670</v>
      </c>
      <c r="AD103" s="193">
        <v>1131413</v>
      </c>
      <c r="AE103" s="193">
        <v>999911</v>
      </c>
      <c r="AF103" s="193">
        <v>131502</v>
      </c>
      <c r="AG103" s="193">
        <v>610743</v>
      </c>
    </row>
    <row r="104" spans="1:33" x14ac:dyDescent="0.3">
      <c r="A104" s="5">
        <v>1999</v>
      </c>
      <c r="B104" s="129"/>
      <c r="C104" s="128"/>
      <c r="D104" s="128"/>
      <c r="E104" s="128"/>
      <c r="F104" s="124">
        <v>1060690</v>
      </c>
      <c r="G104" s="124"/>
      <c r="H104" s="124"/>
      <c r="I104" s="124"/>
      <c r="J104" s="124"/>
      <c r="K104" s="124"/>
      <c r="L104" s="124"/>
      <c r="M104" s="124"/>
      <c r="N104" s="124"/>
      <c r="O104" s="124"/>
      <c r="Q104" s="1"/>
      <c r="R104" s="1"/>
      <c r="S104" s="1"/>
      <c r="T104" s="1"/>
      <c r="U104" s="149">
        <v>24929</v>
      </c>
      <c r="V104" s="148">
        <v>382.79169999999999</v>
      </c>
      <c r="W104" s="6" t="s">
        <v>3</v>
      </c>
      <c r="Y104" s="189">
        <v>35206</v>
      </c>
      <c r="Z104" s="190">
        <v>18.13</v>
      </c>
      <c r="AB104" s="195">
        <v>36951</v>
      </c>
      <c r="AC104" s="193">
        <v>489672</v>
      </c>
      <c r="AD104" s="193">
        <v>1196672</v>
      </c>
      <c r="AE104" s="193">
        <v>1063307</v>
      </c>
      <c r="AF104" s="193">
        <v>133365</v>
      </c>
      <c r="AG104" s="193">
        <v>707000</v>
      </c>
    </row>
    <row r="105" spans="1:33" x14ac:dyDescent="0.3">
      <c r="A105" s="5">
        <v>2000</v>
      </c>
      <c r="B105" s="129"/>
      <c r="C105" s="128"/>
      <c r="D105" s="128"/>
      <c r="E105" s="128"/>
      <c r="F105" s="124">
        <v>1099380</v>
      </c>
      <c r="G105" s="124"/>
      <c r="H105" s="124"/>
      <c r="I105" s="124"/>
      <c r="J105" s="124"/>
      <c r="K105" s="124"/>
      <c r="L105" s="124"/>
      <c r="M105" s="124"/>
      <c r="N105" s="124"/>
      <c r="O105" s="124"/>
      <c r="Q105" s="1"/>
      <c r="R105" s="1"/>
      <c r="S105" s="1"/>
      <c r="T105" s="1"/>
      <c r="U105" s="149">
        <v>24959</v>
      </c>
      <c r="V105" s="148">
        <v>386.5865</v>
      </c>
      <c r="W105" s="6" t="s">
        <v>3</v>
      </c>
      <c r="Y105" s="189">
        <v>35207</v>
      </c>
      <c r="Z105" s="190">
        <v>18.399999999999999</v>
      </c>
      <c r="AB105" s="196">
        <v>36982</v>
      </c>
      <c r="AC105" s="193">
        <v>361442</v>
      </c>
      <c r="AD105" s="193">
        <v>1091623</v>
      </c>
      <c r="AE105" s="193">
        <v>966405</v>
      </c>
      <c r="AF105" s="193">
        <v>125218</v>
      </c>
      <c r="AG105" s="193">
        <v>730180</v>
      </c>
    </row>
    <row r="106" spans="1:33" x14ac:dyDescent="0.3">
      <c r="A106" s="5">
        <v>2001</v>
      </c>
      <c r="B106" s="129"/>
      <c r="C106" s="128"/>
      <c r="D106" s="128"/>
      <c r="E106" s="128"/>
      <c r="F106" s="124">
        <v>1141391.5</v>
      </c>
      <c r="G106" s="124"/>
      <c r="H106" s="124"/>
      <c r="I106" s="124"/>
      <c r="J106" s="124"/>
      <c r="K106" s="124"/>
      <c r="L106" s="124"/>
      <c r="M106" s="124"/>
      <c r="N106" s="124"/>
      <c r="O106" s="124"/>
      <c r="Q106" s="1"/>
      <c r="R106" s="1"/>
      <c r="S106" s="1"/>
      <c r="T106" s="1"/>
      <c r="U106" s="149">
        <v>24990</v>
      </c>
      <c r="V106" s="148">
        <v>385.41250000000002</v>
      </c>
      <c r="W106" s="6" t="s">
        <v>3</v>
      </c>
      <c r="Y106" s="189">
        <v>35208</v>
      </c>
      <c r="Z106" s="190">
        <v>18.12</v>
      </c>
      <c r="AB106" s="197">
        <v>37012</v>
      </c>
      <c r="AC106" s="193">
        <v>372851</v>
      </c>
      <c r="AD106" s="193">
        <v>1181963</v>
      </c>
      <c r="AE106" s="193">
        <v>1068295</v>
      </c>
      <c r="AF106" s="193">
        <v>113668</v>
      </c>
      <c r="AG106" s="193">
        <v>809113</v>
      </c>
    </row>
    <row r="107" spans="1:33" x14ac:dyDescent="0.3">
      <c r="A107" s="5">
        <v>2002</v>
      </c>
      <c r="B107" s="129"/>
      <c r="C107" s="128"/>
      <c r="D107" s="128"/>
      <c r="E107" s="128"/>
      <c r="F107" s="124">
        <v>1159641.5</v>
      </c>
      <c r="G107" s="124"/>
      <c r="H107" s="124"/>
      <c r="I107" s="124"/>
      <c r="J107" s="124"/>
      <c r="K107" s="124"/>
      <c r="L107" s="124"/>
      <c r="M107" s="124"/>
      <c r="N107" s="124"/>
      <c r="O107" s="124"/>
      <c r="Q107" s="1"/>
      <c r="R107" s="1"/>
      <c r="S107" s="1"/>
      <c r="T107" s="1"/>
      <c r="U107" s="149">
        <v>25020</v>
      </c>
      <c r="V107" s="148">
        <v>389.11770000000001</v>
      </c>
      <c r="W107" s="6" t="s">
        <v>3</v>
      </c>
      <c r="Y107" s="189">
        <v>35209</v>
      </c>
      <c r="Z107" s="190" t="s">
        <v>149</v>
      </c>
      <c r="AB107" s="198">
        <v>37043</v>
      </c>
      <c r="AC107" s="193">
        <v>539920</v>
      </c>
      <c r="AD107" s="193">
        <v>1127206</v>
      </c>
      <c r="AE107" s="193">
        <v>1039579</v>
      </c>
      <c r="AF107" s="193">
        <v>87627</v>
      </c>
      <c r="AG107" s="193">
        <v>587287</v>
      </c>
    </row>
    <row r="108" spans="1:33" x14ac:dyDescent="0.3">
      <c r="A108" s="5">
        <v>2003</v>
      </c>
      <c r="B108" s="129"/>
      <c r="C108" s="128"/>
      <c r="D108" s="128"/>
      <c r="E108" s="128"/>
      <c r="F108" s="124">
        <v>1258228</v>
      </c>
      <c r="G108" s="124"/>
      <c r="H108" s="124"/>
      <c r="I108" s="124"/>
      <c r="J108" s="124"/>
      <c r="K108" s="124"/>
      <c r="L108" s="124"/>
      <c r="M108" s="124"/>
      <c r="N108" s="124"/>
      <c r="O108" s="124"/>
      <c r="Q108" s="1"/>
      <c r="R108" s="1"/>
      <c r="S108" s="1"/>
      <c r="T108" s="1"/>
      <c r="U108" s="149">
        <v>25051</v>
      </c>
      <c r="V108" s="148">
        <v>394.76850000000002</v>
      </c>
      <c r="W108" s="6" t="s">
        <v>3</v>
      </c>
      <c r="Y108" s="189">
        <v>35212</v>
      </c>
      <c r="Z108" s="190" t="s">
        <v>149</v>
      </c>
      <c r="AB108" s="199">
        <v>37073</v>
      </c>
      <c r="AC108" s="193">
        <v>613584</v>
      </c>
      <c r="AD108" s="193">
        <v>1154016</v>
      </c>
      <c r="AE108" s="193">
        <v>1073159</v>
      </c>
      <c r="AF108" s="193">
        <v>80857</v>
      </c>
      <c r="AG108" s="193">
        <v>540432</v>
      </c>
    </row>
    <row r="109" spans="1:33" x14ac:dyDescent="0.3">
      <c r="A109" s="5">
        <v>2004</v>
      </c>
      <c r="B109" s="129"/>
      <c r="C109" s="128"/>
      <c r="D109" s="128"/>
      <c r="E109" s="128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Q109" s="1"/>
      <c r="R109" s="1"/>
      <c r="S109" s="1"/>
      <c r="T109" s="1"/>
      <c r="U109" s="149">
        <v>25082</v>
      </c>
      <c r="V109" s="148">
        <v>395.74619999999999</v>
      </c>
      <c r="W109" s="6" t="s">
        <v>3</v>
      </c>
      <c r="Y109" s="189">
        <v>35213</v>
      </c>
      <c r="Z109" s="190">
        <v>17.71</v>
      </c>
      <c r="AB109" s="200">
        <v>37104</v>
      </c>
      <c r="AC109" s="193">
        <v>519657</v>
      </c>
      <c r="AD109" s="193">
        <v>1192852</v>
      </c>
      <c r="AE109" s="193">
        <v>1105209</v>
      </c>
      <c r="AF109" s="193">
        <v>87643</v>
      </c>
      <c r="AG109" s="193">
        <v>673195</v>
      </c>
    </row>
    <row r="110" spans="1:33" x14ac:dyDescent="0.3">
      <c r="A110" s="5">
        <v>2005</v>
      </c>
      <c r="B110" s="129"/>
      <c r="C110" s="128"/>
      <c r="D110" s="128"/>
      <c r="E110" s="128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Q110" s="1"/>
      <c r="R110" s="1"/>
      <c r="S110" s="1"/>
      <c r="T110" s="1"/>
      <c r="U110" s="149">
        <v>25112</v>
      </c>
      <c r="V110" s="148">
        <v>396.45409999999998</v>
      </c>
      <c r="W110" s="6" t="s">
        <v>3</v>
      </c>
      <c r="Y110" s="189">
        <v>35214</v>
      </c>
      <c r="Z110" s="190">
        <v>17.29</v>
      </c>
      <c r="AB110" s="201">
        <v>37135</v>
      </c>
      <c r="AC110" s="193">
        <v>518928</v>
      </c>
      <c r="AD110" s="193">
        <v>1087153</v>
      </c>
      <c r="AE110" s="193">
        <v>996020</v>
      </c>
      <c r="AF110" s="193">
        <v>91133</v>
      </c>
      <c r="AG110" s="193">
        <v>568226</v>
      </c>
    </row>
    <row r="111" spans="1:33" x14ac:dyDescent="0.3">
      <c r="A111" s="5">
        <v>2006</v>
      </c>
      <c r="B111" s="129"/>
      <c r="C111" s="128"/>
      <c r="D111" s="128"/>
      <c r="E111" s="128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Q111" s="1"/>
      <c r="R111" s="1"/>
      <c r="S111" s="1"/>
      <c r="T111" s="1"/>
      <c r="U111" s="149">
        <v>25143</v>
      </c>
      <c r="V111" s="148">
        <v>398.37580000000003</v>
      </c>
      <c r="W111" s="6" t="s">
        <v>3</v>
      </c>
      <c r="Y111" s="189">
        <v>35215</v>
      </c>
      <c r="Z111" s="190">
        <v>16.62</v>
      </c>
      <c r="AB111" s="202">
        <v>37165</v>
      </c>
      <c r="AC111" s="193">
        <v>278432</v>
      </c>
      <c r="AD111" s="193">
        <v>1005653</v>
      </c>
      <c r="AE111" s="193">
        <v>910741</v>
      </c>
      <c r="AF111" s="193">
        <v>94913</v>
      </c>
      <c r="AG111" s="193">
        <v>727222</v>
      </c>
    </row>
    <row r="112" spans="1:33" x14ac:dyDescent="0.3">
      <c r="A112" s="5">
        <v>2007</v>
      </c>
      <c r="B112" s="129"/>
      <c r="C112" s="128"/>
      <c r="D112" s="128"/>
      <c r="E112" s="128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Q112" s="1"/>
      <c r="R112" s="1"/>
      <c r="S112" s="1"/>
      <c r="T112" s="1"/>
      <c r="U112" s="149">
        <v>25173</v>
      </c>
      <c r="V112" s="148">
        <v>396.46480000000003</v>
      </c>
      <c r="W112" s="6" t="s">
        <v>3</v>
      </c>
      <c r="Y112" s="189">
        <v>35216</v>
      </c>
      <c r="Z112" s="190">
        <v>16.48</v>
      </c>
      <c r="AB112" s="203">
        <v>37196</v>
      </c>
      <c r="AC112" s="193">
        <v>305551</v>
      </c>
      <c r="AD112" s="193">
        <v>853885</v>
      </c>
      <c r="AE112" s="193">
        <v>781487</v>
      </c>
      <c r="AF112" s="193">
        <v>72398</v>
      </c>
      <c r="AG112" s="193">
        <v>548333</v>
      </c>
    </row>
    <row r="113" spans="1:33" x14ac:dyDescent="0.3">
      <c r="A113" s="5">
        <v>2008</v>
      </c>
      <c r="B113" s="129"/>
      <c r="C113" s="128"/>
      <c r="D113" s="128"/>
      <c r="E113" s="128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Q113" s="1"/>
      <c r="R113" s="1"/>
      <c r="S113" s="1"/>
      <c r="T113" s="1"/>
      <c r="U113" s="149">
        <v>25204</v>
      </c>
      <c r="V113" s="148">
        <v>399.24799999999999</v>
      </c>
      <c r="W113" s="6" t="s">
        <v>3</v>
      </c>
      <c r="Y113" s="189">
        <v>35219</v>
      </c>
      <c r="Z113" s="190">
        <v>16.64</v>
      </c>
      <c r="AB113" s="204">
        <v>37226</v>
      </c>
      <c r="AC113" s="193">
        <v>473552</v>
      </c>
      <c r="AD113" s="193">
        <v>875551</v>
      </c>
      <c r="AE113" s="193">
        <v>802327</v>
      </c>
      <c r="AF113" s="193">
        <v>73224</v>
      </c>
      <c r="AG113" s="193">
        <v>401999</v>
      </c>
    </row>
    <row r="114" spans="1:33" x14ac:dyDescent="0.3">
      <c r="A114" s="5">
        <v>2009</v>
      </c>
      <c r="B114" s="129"/>
      <c r="C114" s="128"/>
      <c r="D114" s="128"/>
      <c r="E114" s="128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Q114" s="1"/>
      <c r="R114" s="1"/>
      <c r="S114" s="1"/>
      <c r="T114" s="1"/>
      <c r="U114" s="149">
        <v>25235</v>
      </c>
      <c r="V114" s="148">
        <v>398.25200000000001</v>
      </c>
      <c r="W114" s="6" t="s">
        <v>3</v>
      </c>
      <c r="Y114" s="189">
        <v>35220</v>
      </c>
      <c r="Z114" s="190" t="s">
        <v>149</v>
      </c>
      <c r="AB114" s="192">
        <v>37257</v>
      </c>
      <c r="AC114" s="193">
        <v>460959</v>
      </c>
      <c r="AD114" s="193">
        <v>905919</v>
      </c>
      <c r="AE114" s="193">
        <v>825351</v>
      </c>
      <c r="AF114" s="193">
        <v>80568</v>
      </c>
      <c r="AG114" s="193">
        <v>444960</v>
      </c>
    </row>
    <row r="115" spans="1:33" x14ac:dyDescent="0.3">
      <c r="A115" s="25">
        <v>2010</v>
      </c>
      <c r="B115" s="127"/>
      <c r="C115" s="126"/>
      <c r="D115" s="126"/>
      <c r="E115" s="128"/>
      <c r="F115" s="125"/>
      <c r="G115" s="125"/>
      <c r="H115" s="125"/>
      <c r="I115" s="125"/>
      <c r="J115" s="125"/>
      <c r="K115" s="124"/>
      <c r="L115" s="125"/>
      <c r="M115" s="125"/>
      <c r="N115" s="125"/>
      <c r="O115" s="125"/>
      <c r="P115" s="39"/>
      <c r="Q115" s="1"/>
      <c r="R115" s="1"/>
      <c r="S115" s="1"/>
      <c r="T115" s="1"/>
      <c r="U115" s="149">
        <v>25263</v>
      </c>
      <c r="V115" s="148">
        <v>398.70600000000002</v>
      </c>
      <c r="W115" s="6" t="s">
        <v>3</v>
      </c>
      <c r="Y115" s="189">
        <v>35221</v>
      </c>
      <c r="Z115" s="190">
        <v>16.579999999999998</v>
      </c>
      <c r="AB115" s="194">
        <v>37288</v>
      </c>
      <c r="AC115" s="193">
        <v>341093</v>
      </c>
      <c r="AD115" s="193">
        <v>865230</v>
      </c>
      <c r="AE115" s="193">
        <v>776383</v>
      </c>
      <c r="AF115" s="193">
        <v>88847</v>
      </c>
      <c r="AG115" s="193">
        <v>524138</v>
      </c>
    </row>
    <row r="116" spans="1:33" x14ac:dyDescent="0.3">
      <c r="A116" s="5"/>
      <c r="B116" s="129"/>
      <c r="C116" s="128"/>
      <c r="D116" s="128"/>
      <c r="E116" s="128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39"/>
      <c r="Q116" s="1"/>
      <c r="R116" s="1"/>
      <c r="S116" s="1"/>
      <c r="T116" s="1"/>
      <c r="U116" s="149">
        <v>25294</v>
      </c>
      <c r="V116" s="148">
        <v>399.16299999999995</v>
      </c>
      <c r="W116" s="6" t="s">
        <v>3</v>
      </c>
      <c r="Y116" s="189">
        <v>35222</v>
      </c>
      <c r="Z116" s="190">
        <v>16.77</v>
      </c>
      <c r="AB116" s="195">
        <v>37316</v>
      </c>
      <c r="AC116" s="193">
        <v>798721</v>
      </c>
      <c r="AD116" s="193">
        <v>1172380</v>
      </c>
      <c r="AE116" s="193">
        <v>1055928</v>
      </c>
      <c r="AF116" s="193">
        <v>116451</v>
      </c>
      <c r="AG116" s="193">
        <v>373659</v>
      </c>
    </row>
    <row r="117" spans="1:33" x14ac:dyDescent="0.3">
      <c r="A117" s="1" t="s">
        <v>67</v>
      </c>
      <c r="B117" s="1"/>
      <c r="C117" s="1"/>
      <c r="D117" s="1"/>
      <c r="E117" s="1"/>
      <c r="G117" s="1" t="s">
        <v>66</v>
      </c>
      <c r="H117" s="124"/>
      <c r="I117" s="124"/>
      <c r="J117" s="124"/>
      <c r="K117" s="124"/>
      <c r="L117" s="124"/>
      <c r="M117" s="124"/>
      <c r="N117" s="124"/>
      <c r="O117" s="124"/>
      <c r="P117" s="39"/>
      <c r="Q117" s="1"/>
      <c r="R117" s="1"/>
      <c r="S117" s="1"/>
      <c r="T117" s="1"/>
      <c r="U117" s="149">
        <v>25324</v>
      </c>
      <c r="V117" s="148">
        <v>401.24900000000002</v>
      </c>
      <c r="W117" s="6" t="s">
        <v>3</v>
      </c>
      <c r="Y117" s="189">
        <v>35223</v>
      </c>
      <c r="Z117" s="190">
        <v>16.989999999999998</v>
      </c>
      <c r="AB117" s="196">
        <v>37347</v>
      </c>
      <c r="AC117" s="193">
        <v>700031</v>
      </c>
      <c r="AD117" s="193">
        <v>1249702</v>
      </c>
      <c r="AE117" s="193">
        <v>1119925</v>
      </c>
      <c r="AF117" s="193">
        <v>129777</v>
      </c>
      <c r="AG117" s="193">
        <v>549671</v>
      </c>
    </row>
    <row r="118" spans="1:33" x14ac:dyDescent="0.3">
      <c r="A118" s="1"/>
      <c r="B118" s="1"/>
      <c r="C118" s="1"/>
      <c r="D118" s="1"/>
      <c r="E118" s="1"/>
      <c r="G118" s="124"/>
      <c r="H118" s="124"/>
      <c r="I118" s="124"/>
      <c r="J118" s="124"/>
      <c r="K118" s="124"/>
      <c r="L118" s="124"/>
      <c r="M118" s="124"/>
      <c r="N118" s="124"/>
      <c r="O118" s="124"/>
      <c r="Q118" s="1"/>
      <c r="R118" s="1"/>
      <c r="S118" s="1"/>
      <c r="T118" s="1"/>
      <c r="U118" s="149">
        <v>25355</v>
      </c>
      <c r="V118" s="148">
        <v>403.72399999999999</v>
      </c>
      <c r="W118" s="6" t="s">
        <v>3</v>
      </c>
      <c r="Y118" s="189">
        <v>35226</v>
      </c>
      <c r="Z118" s="190">
        <v>16.920000000000002</v>
      </c>
      <c r="AB118" s="197">
        <v>37377</v>
      </c>
      <c r="AC118" s="193">
        <v>709638</v>
      </c>
      <c r="AD118" s="193">
        <v>1290851</v>
      </c>
      <c r="AE118" s="193">
        <v>1147086</v>
      </c>
      <c r="AF118" s="193">
        <v>143765</v>
      </c>
      <c r="AG118" s="193">
        <v>581213</v>
      </c>
    </row>
    <row r="119" spans="1:33" x14ac:dyDescent="0.3">
      <c r="A119" s="1"/>
      <c r="B119" s="1"/>
      <c r="C119" s="1"/>
      <c r="D119" s="1"/>
      <c r="E119" s="1"/>
      <c r="F119" s="264" t="s">
        <v>100</v>
      </c>
      <c r="G119" s="264"/>
      <c r="H119" s="264"/>
      <c r="I119" s="264"/>
      <c r="J119" s="1"/>
      <c r="K119" s="1"/>
      <c r="L119" s="1"/>
      <c r="M119" s="1"/>
      <c r="N119" s="1"/>
      <c r="O119" s="1"/>
      <c r="Q119" s="1"/>
      <c r="R119" s="1"/>
      <c r="S119" s="1"/>
      <c r="T119" s="1"/>
      <c r="U119" s="149">
        <v>25385</v>
      </c>
      <c r="V119" s="148">
        <v>411.78100000000001</v>
      </c>
      <c r="W119" s="6" t="s">
        <v>3</v>
      </c>
      <c r="Y119" s="189">
        <v>35227</v>
      </c>
      <c r="Z119" s="190">
        <v>16.75</v>
      </c>
      <c r="AB119" s="198">
        <v>37408</v>
      </c>
      <c r="AC119" s="193">
        <v>651181</v>
      </c>
      <c r="AD119" s="193">
        <v>1154370</v>
      </c>
      <c r="AE119" s="193">
        <v>1055591</v>
      </c>
      <c r="AF119" s="193">
        <v>98779</v>
      </c>
      <c r="AG119" s="193">
        <v>503189</v>
      </c>
    </row>
    <row r="120" spans="1:33" x14ac:dyDescent="0.3">
      <c r="A120" s="1"/>
      <c r="B120" s="1"/>
      <c r="C120" s="1"/>
      <c r="D120" s="1"/>
      <c r="E120" s="1"/>
      <c r="F120" s="265" t="s">
        <v>101</v>
      </c>
      <c r="G120" s="265"/>
      <c r="H120" s="265"/>
      <c r="I120" s="265"/>
      <c r="J120" s="1"/>
      <c r="K120" s="1"/>
      <c r="L120" s="1"/>
      <c r="M120" s="1"/>
      <c r="N120" s="1"/>
      <c r="O120" s="1"/>
      <c r="Q120" s="1"/>
      <c r="R120" s="1"/>
      <c r="S120" s="1"/>
      <c r="T120" s="1"/>
      <c r="U120" s="149">
        <v>25416</v>
      </c>
      <c r="V120" s="148">
        <v>423.94799999999998</v>
      </c>
      <c r="W120" s="6" t="s">
        <v>3</v>
      </c>
      <c r="Y120" s="189">
        <v>35228</v>
      </c>
      <c r="Z120" s="190">
        <v>16.8</v>
      </c>
      <c r="AB120" s="199">
        <v>37438</v>
      </c>
      <c r="AC120" s="193">
        <v>810405</v>
      </c>
      <c r="AD120" s="193">
        <v>1365082</v>
      </c>
      <c r="AE120" s="193">
        <v>1213138</v>
      </c>
      <c r="AF120" s="193">
        <v>151944</v>
      </c>
      <c r="AG120" s="193">
        <v>554677</v>
      </c>
    </row>
    <row r="121" spans="1:33" x14ac:dyDescent="0.3">
      <c r="F121" s="266" t="s">
        <v>97</v>
      </c>
      <c r="G121" s="265"/>
      <c r="H121" s="265"/>
      <c r="I121" s="265"/>
      <c r="Q121" s="1"/>
      <c r="R121" s="1"/>
      <c r="S121" s="1"/>
      <c r="T121" s="1"/>
      <c r="U121" s="149">
        <v>25447</v>
      </c>
      <c r="V121" s="148">
        <v>420.27800000000002</v>
      </c>
      <c r="W121" s="6" t="s">
        <v>3</v>
      </c>
      <c r="Y121" s="189">
        <v>35229</v>
      </c>
      <c r="Z121" s="190">
        <v>16.71</v>
      </c>
      <c r="AB121" s="200">
        <v>37469</v>
      </c>
      <c r="AC121" s="193">
        <v>691161</v>
      </c>
      <c r="AD121" s="193">
        <v>1327114</v>
      </c>
      <c r="AE121" s="193">
        <v>1216825</v>
      </c>
      <c r="AF121" s="193">
        <v>110290</v>
      </c>
      <c r="AG121" s="193">
        <v>635953</v>
      </c>
    </row>
    <row r="122" spans="1:33" x14ac:dyDescent="0.3">
      <c r="F122" s="266" t="s">
        <v>98</v>
      </c>
      <c r="G122" s="266"/>
      <c r="H122" s="266"/>
      <c r="I122" s="266"/>
      <c r="Q122" s="1"/>
      <c r="R122" s="1"/>
      <c r="S122" s="1"/>
      <c r="T122" s="1"/>
      <c r="U122" s="149">
        <v>25477</v>
      </c>
      <c r="V122" s="148">
        <v>422.13799999999998</v>
      </c>
      <c r="W122" s="6" t="s">
        <v>3</v>
      </c>
      <c r="Y122" s="189">
        <v>35230</v>
      </c>
      <c r="Z122" s="190">
        <v>16.71</v>
      </c>
      <c r="AB122" s="201">
        <v>37500</v>
      </c>
      <c r="AC122" s="193">
        <v>776225</v>
      </c>
      <c r="AD122" s="193">
        <v>1334861</v>
      </c>
      <c r="AE122" s="193">
        <v>1207437</v>
      </c>
      <c r="AF122" s="193">
        <v>127423</v>
      </c>
      <c r="AG122" s="193">
        <v>558636</v>
      </c>
    </row>
    <row r="123" spans="1:33" x14ac:dyDescent="0.3">
      <c r="F123" s="266" t="s">
        <v>99</v>
      </c>
      <c r="G123" s="266"/>
      <c r="H123" s="266"/>
      <c r="I123" s="266"/>
      <c r="Q123" s="1"/>
      <c r="R123" s="1"/>
      <c r="S123" s="1"/>
      <c r="T123" s="1"/>
      <c r="U123" s="149">
        <v>25508</v>
      </c>
      <c r="V123" s="148">
        <v>421.06400000000002</v>
      </c>
      <c r="W123" s="6" t="s">
        <v>3</v>
      </c>
      <c r="Y123" s="189">
        <v>35233</v>
      </c>
      <c r="Z123" s="190">
        <v>17.170000000000002</v>
      </c>
      <c r="AB123" s="202">
        <v>37530</v>
      </c>
      <c r="AC123" s="193">
        <v>849952</v>
      </c>
      <c r="AD123" s="193">
        <v>1504824</v>
      </c>
      <c r="AE123" s="193">
        <v>1373393</v>
      </c>
      <c r="AF123" s="193">
        <v>131430</v>
      </c>
      <c r="AG123" s="193">
        <v>654872</v>
      </c>
    </row>
    <row r="124" spans="1:33" x14ac:dyDescent="0.3">
      <c r="F124" s="164"/>
      <c r="G124" s="165"/>
      <c r="H124" s="165"/>
      <c r="I124" s="165"/>
      <c r="Q124" s="1"/>
      <c r="R124" s="1"/>
      <c r="S124" s="1"/>
      <c r="T124" s="1"/>
      <c r="U124" s="149">
        <v>25538</v>
      </c>
      <c r="V124" s="148">
        <v>419.80599999999998</v>
      </c>
      <c r="W124" s="6" t="s">
        <v>3</v>
      </c>
      <c r="Y124" s="189">
        <v>35234</v>
      </c>
      <c r="Z124" s="190">
        <v>17.63</v>
      </c>
      <c r="AB124" s="203">
        <v>37561</v>
      </c>
      <c r="AC124" s="193">
        <v>434607</v>
      </c>
      <c r="AD124" s="193">
        <v>1141611</v>
      </c>
      <c r="AE124" s="193">
        <v>1049972</v>
      </c>
      <c r="AF124" s="193">
        <v>91639</v>
      </c>
      <c r="AG124" s="193">
        <v>707004</v>
      </c>
    </row>
    <row r="125" spans="1:33" ht="15.6" customHeight="1" x14ac:dyDescent="0.3">
      <c r="F125" s="263" t="s">
        <v>102</v>
      </c>
      <c r="G125" s="263"/>
      <c r="H125" s="263"/>
      <c r="I125" s="263"/>
      <c r="Q125" s="1"/>
      <c r="R125" s="1"/>
      <c r="S125" s="1"/>
      <c r="T125" s="1"/>
      <c r="U125" s="149">
        <v>25569</v>
      </c>
      <c r="V125" s="148">
        <v>422.00700000000001</v>
      </c>
      <c r="W125" s="6" t="s">
        <v>3</v>
      </c>
      <c r="Y125" s="189">
        <v>35235</v>
      </c>
      <c r="Z125" s="190">
        <v>17.28</v>
      </c>
      <c r="AB125" s="204">
        <v>37591</v>
      </c>
      <c r="AC125" s="193">
        <v>803235</v>
      </c>
      <c r="AD125" s="193">
        <v>1511520</v>
      </c>
      <c r="AE125" s="193">
        <v>1351170</v>
      </c>
      <c r="AF125" s="193">
        <v>160350</v>
      </c>
      <c r="AG125" s="193">
        <v>708285</v>
      </c>
    </row>
    <row r="126" spans="1:33" x14ac:dyDescent="0.3">
      <c r="F126" s="263"/>
      <c r="G126" s="263"/>
      <c r="H126" s="263"/>
      <c r="I126" s="263"/>
      <c r="Q126" s="1"/>
      <c r="R126" s="1"/>
      <c r="S126" s="1"/>
      <c r="T126" s="1"/>
      <c r="U126" s="149">
        <v>25600</v>
      </c>
      <c r="V126" s="148">
        <v>422.15199999999999</v>
      </c>
      <c r="W126" s="6" t="s">
        <v>3</v>
      </c>
      <c r="Y126" s="189">
        <v>35236</v>
      </c>
      <c r="Z126" s="190" t="s">
        <v>149</v>
      </c>
      <c r="AB126" s="192">
        <v>37622</v>
      </c>
      <c r="AC126" s="193">
        <v>1193111</v>
      </c>
      <c r="AD126" s="193">
        <v>1878712</v>
      </c>
      <c r="AE126" s="193">
        <v>1690228</v>
      </c>
      <c r="AF126" s="193">
        <v>188484</v>
      </c>
      <c r="AG126" s="193">
        <v>685600</v>
      </c>
    </row>
    <row r="127" spans="1:33" x14ac:dyDescent="0.3">
      <c r="F127" s="263"/>
      <c r="G127" s="263"/>
      <c r="H127" s="263"/>
      <c r="I127" s="263"/>
      <c r="Q127" s="1"/>
      <c r="R127" s="1"/>
      <c r="S127" s="1"/>
      <c r="T127" s="1"/>
      <c r="U127" s="149">
        <v>25628</v>
      </c>
      <c r="V127" s="148">
        <v>424.03800000000001</v>
      </c>
      <c r="W127" s="6" t="s">
        <v>3</v>
      </c>
      <c r="Y127" s="189">
        <v>35237</v>
      </c>
      <c r="Z127" s="190">
        <v>17.07</v>
      </c>
      <c r="AB127" s="194">
        <v>37653</v>
      </c>
      <c r="AC127" s="193">
        <v>890354</v>
      </c>
      <c r="AD127" s="193">
        <v>1660400</v>
      </c>
      <c r="AE127" s="193">
        <v>1465161</v>
      </c>
      <c r="AF127" s="193">
        <v>195239</v>
      </c>
      <c r="AG127" s="193">
        <v>770045</v>
      </c>
    </row>
    <row r="128" spans="1:33" x14ac:dyDescent="0.3">
      <c r="Q128" s="1"/>
      <c r="R128" s="1"/>
      <c r="S128" s="1"/>
      <c r="T128" s="1"/>
      <c r="U128" s="149">
        <v>25659</v>
      </c>
      <c r="V128" s="148">
        <v>429.67899999999997</v>
      </c>
      <c r="W128" s="6" t="s">
        <v>3</v>
      </c>
      <c r="Y128" s="189">
        <v>35240</v>
      </c>
      <c r="Z128" s="190">
        <v>16.86</v>
      </c>
      <c r="AB128" s="195">
        <v>37681</v>
      </c>
      <c r="AC128" s="193">
        <v>515696</v>
      </c>
      <c r="AD128" s="193">
        <v>1352169</v>
      </c>
      <c r="AE128" s="193">
        <v>1189350</v>
      </c>
      <c r="AF128" s="193">
        <v>162819</v>
      </c>
      <c r="AG128" s="193">
        <v>836473</v>
      </c>
    </row>
    <row r="129" spans="17:33" x14ac:dyDescent="0.3">
      <c r="Q129" s="1"/>
      <c r="R129" s="1"/>
      <c r="S129" s="1"/>
      <c r="T129" s="1"/>
      <c r="U129" s="149">
        <v>25689</v>
      </c>
      <c r="V129" s="148">
        <v>426.96699999999998</v>
      </c>
      <c r="W129" s="6" t="s">
        <v>3</v>
      </c>
      <c r="Y129" s="189">
        <v>35241</v>
      </c>
      <c r="Z129" s="190">
        <v>16.79</v>
      </c>
      <c r="AB129" s="196">
        <v>37712</v>
      </c>
      <c r="AC129" s="193">
        <v>622002</v>
      </c>
      <c r="AD129" s="193">
        <v>1337345</v>
      </c>
      <c r="AE129" s="193">
        <v>1196321</v>
      </c>
      <c r="AF129" s="193">
        <v>141024</v>
      </c>
      <c r="AG129" s="193">
        <v>715344</v>
      </c>
    </row>
    <row r="130" spans="17:33" x14ac:dyDescent="0.3">
      <c r="Q130" s="1"/>
      <c r="R130" s="1"/>
      <c r="S130" s="1"/>
      <c r="T130" s="1"/>
      <c r="U130" s="149">
        <v>25720</v>
      </c>
      <c r="V130" s="148">
        <v>431.96200000000005</v>
      </c>
      <c r="W130" s="6" t="s">
        <v>3</v>
      </c>
      <c r="Y130" s="189">
        <v>35242</v>
      </c>
      <c r="Z130" s="190">
        <v>17.36</v>
      </c>
      <c r="AB130" s="197">
        <v>37742</v>
      </c>
      <c r="AC130" s="193">
        <v>677648</v>
      </c>
      <c r="AD130" s="193">
        <v>1268698</v>
      </c>
      <c r="AE130" s="193">
        <v>1161461</v>
      </c>
      <c r="AF130" s="193">
        <v>107237</v>
      </c>
      <c r="AG130" s="193">
        <v>591050</v>
      </c>
    </row>
    <row r="131" spans="17:33" x14ac:dyDescent="0.3">
      <c r="Q131" s="1"/>
      <c r="R131" s="1"/>
      <c r="S131" s="1"/>
      <c r="T131" s="1"/>
      <c r="U131" s="149">
        <v>25750</v>
      </c>
      <c r="V131" s="148">
        <v>432.43400000000003</v>
      </c>
      <c r="W131" s="6" t="s">
        <v>3</v>
      </c>
      <c r="Y131" s="189">
        <v>35243</v>
      </c>
      <c r="Z131" s="190">
        <v>17.64</v>
      </c>
      <c r="AB131" s="198">
        <v>37773</v>
      </c>
      <c r="AC131" s="193">
        <v>752088</v>
      </c>
      <c r="AD131" s="193">
        <v>1441799</v>
      </c>
      <c r="AE131" s="193">
        <v>1307628</v>
      </c>
      <c r="AF131" s="193">
        <v>134172</v>
      </c>
      <c r="AG131" s="193">
        <v>689712</v>
      </c>
    </row>
    <row r="132" spans="17:33" x14ac:dyDescent="0.3">
      <c r="Q132" s="1"/>
      <c r="R132" s="1"/>
      <c r="S132" s="1"/>
      <c r="T132" s="1"/>
      <c r="U132" s="149">
        <v>25781</v>
      </c>
      <c r="V132" s="148">
        <v>432.55900000000003</v>
      </c>
      <c r="W132" s="6" t="s">
        <v>3</v>
      </c>
      <c r="Y132" s="189">
        <v>35244</v>
      </c>
      <c r="Z132" s="190">
        <v>17.440000000000001</v>
      </c>
      <c r="AB132" s="199">
        <v>37803</v>
      </c>
      <c r="AC132" s="193">
        <v>857936</v>
      </c>
      <c r="AD132" s="193">
        <v>1629472</v>
      </c>
      <c r="AE132" s="193">
        <v>1464742</v>
      </c>
      <c r="AF132" s="193">
        <v>164730</v>
      </c>
      <c r="AG132" s="193">
        <v>771536</v>
      </c>
    </row>
    <row r="133" spans="17:33" x14ac:dyDescent="0.3">
      <c r="Q133" s="1"/>
      <c r="R133" s="1"/>
      <c r="S133" s="1"/>
      <c r="T133" s="1"/>
      <c r="U133" s="149">
        <v>25812</v>
      </c>
      <c r="V133" s="148">
        <v>428.16</v>
      </c>
      <c r="W133" s="6" t="s">
        <v>3</v>
      </c>
      <c r="Y133" s="189">
        <v>35247</v>
      </c>
      <c r="Z133" s="190">
        <v>17.920000000000002</v>
      </c>
      <c r="AB133" s="200">
        <v>37834</v>
      </c>
      <c r="AC133" s="193">
        <v>958944</v>
      </c>
      <c r="AD133" s="193">
        <v>1644099</v>
      </c>
      <c r="AE133" s="193">
        <v>1529547</v>
      </c>
      <c r="AF133" s="193">
        <v>114553</v>
      </c>
      <c r="AG133" s="193">
        <v>685155</v>
      </c>
    </row>
    <row r="134" spans="17:33" x14ac:dyDescent="0.3">
      <c r="Q134" s="1"/>
      <c r="R134" s="1"/>
      <c r="S134" s="1"/>
      <c r="T134" s="1"/>
      <c r="U134" s="149">
        <v>25842</v>
      </c>
      <c r="V134" s="148">
        <v>432.20499999999998</v>
      </c>
      <c r="W134" s="6" t="s">
        <v>3</v>
      </c>
      <c r="Y134" s="189">
        <v>35248</v>
      </c>
      <c r="Z134" s="190">
        <v>17.489999999999998</v>
      </c>
      <c r="AB134" s="201">
        <v>37865</v>
      </c>
      <c r="AC134" s="193">
        <v>819271</v>
      </c>
      <c r="AD134" s="193">
        <v>1459212</v>
      </c>
      <c r="AE134" s="193">
        <v>1314197</v>
      </c>
      <c r="AF134" s="193">
        <v>145015</v>
      </c>
      <c r="AG134" s="193">
        <v>639941</v>
      </c>
    </row>
    <row r="135" spans="17:33" x14ac:dyDescent="0.3">
      <c r="Q135" s="1"/>
      <c r="R135" s="1"/>
      <c r="S135" s="1"/>
      <c r="T135" s="1"/>
      <c r="U135" s="149">
        <v>25873</v>
      </c>
      <c r="V135" s="148">
        <v>432.60899999999998</v>
      </c>
      <c r="W135" s="6" t="s">
        <v>3</v>
      </c>
      <c r="Y135" s="189">
        <v>35249</v>
      </c>
      <c r="Z135" s="190">
        <v>17.72</v>
      </c>
      <c r="AB135" s="202">
        <v>37895</v>
      </c>
      <c r="AC135" s="193">
        <v>879226</v>
      </c>
      <c r="AD135" s="193">
        <v>1580299</v>
      </c>
      <c r="AE135" s="193">
        <v>1407048</v>
      </c>
      <c r="AF135" s="193">
        <v>173252</v>
      </c>
      <c r="AG135" s="193">
        <v>701074</v>
      </c>
    </row>
    <row r="136" spans="17:33" x14ac:dyDescent="0.3">
      <c r="Q136" s="1"/>
      <c r="R136" s="1"/>
      <c r="S136" s="1"/>
      <c r="T136" s="1"/>
      <c r="U136" s="149">
        <v>25903</v>
      </c>
      <c r="V136" s="148">
        <v>430.983</v>
      </c>
      <c r="W136" s="6" t="s">
        <v>3</v>
      </c>
      <c r="Y136" s="189">
        <v>35250</v>
      </c>
      <c r="Z136" s="190" t="s">
        <v>149</v>
      </c>
      <c r="AB136" s="203">
        <v>37926</v>
      </c>
      <c r="AC136" s="193">
        <v>801761</v>
      </c>
      <c r="AD136" s="193">
        <v>1462307</v>
      </c>
      <c r="AE136" s="193">
        <v>1271675</v>
      </c>
      <c r="AF136" s="193">
        <v>190632</v>
      </c>
      <c r="AG136" s="193">
        <v>660546</v>
      </c>
    </row>
    <row r="137" spans="17:33" x14ac:dyDescent="0.3">
      <c r="Q137" s="1"/>
      <c r="R137" s="1"/>
      <c r="S137" s="1"/>
      <c r="T137" s="1"/>
      <c r="U137" s="149">
        <v>25934</v>
      </c>
      <c r="V137" s="148">
        <v>423.971001</v>
      </c>
      <c r="W137" s="6" t="s">
        <v>3</v>
      </c>
      <c r="Y137" s="189">
        <v>35251</v>
      </c>
      <c r="Z137" s="190" t="s">
        <v>149</v>
      </c>
      <c r="AB137" s="204">
        <v>37956</v>
      </c>
      <c r="AC137" s="193">
        <v>1109925</v>
      </c>
      <c r="AD137" s="193">
        <v>1882713</v>
      </c>
      <c r="AE137" s="193">
        <v>1678920</v>
      </c>
      <c r="AF137" s="193">
        <v>203792</v>
      </c>
      <c r="AG137" s="193">
        <v>772788</v>
      </c>
    </row>
    <row r="138" spans="17:33" x14ac:dyDescent="0.3">
      <c r="Q138" s="1"/>
      <c r="R138" s="1"/>
      <c r="S138" s="1"/>
      <c r="T138" s="1"/>
      <c r="U138" s="149">
        <v>25965</v>
      </c>
      <c r="V138" s="148">
        <v>424.87200000000001</v>
      </c>
      <c r="W138" s="6" t="s">
        <v>3</v>
      </c>
      <c r="Y138" s="189">
        <v>35254</v>
      </c>
      <c r="Z138" s="190">
        <v>17.64</v>
      </c>
      <c r="AB138" s="192">
        <v>37987</v>
      </c>
      <c r="AC138" s="193">
        <v>987066</v>
      </c>
      <c r="AD138" s="193">
        <v>1728808</v>
      </c>
      <c r="AE138" s="193">
        <v>1548233</v>
      </c>
      <c r="AF138" s="193">
        <v>180575</v>
      </c>
      <c r="AG138" s="193">
        <v>741742</v>
      </c>
    </row>
    <row r="139" spans="17:33" x14ac:dyDescent="0.3">
      <c r="Q139" s="1"/>
      <c r="R139" s="1"/>
      <c r="S139" s="1"/>
      <c r="T139" s="1"/>
      <c r="U139" s="149">
        <v>25993</v>
      </c>
      <c r="V139" s="148">
        <v>423.32099899999997</v>
      </c>
      <c r="W139" s="6" t="s">
        <v>3</v>
      </c>
      <c r="Y139" s="189">
        <v>35255</v>
      </c>
      <c r="Z139" s="190">
        <v>17.89</v>
      </c>
      <c r="AB139" s="194">
        <v>38018</v>
      </c>
      <c r="AC139" s="193">
        <v>714798</v>
      </c>
      <c r="AD139" s="193">
        <v>1505678</v>
      </c>
      <c r="AE139" s="193">
        <v>1325306</v>
      </c>
      <c r="AF139" s="193">
        <v>180371</v>
      </c>
      <c r="AG139" s="193">
        <v>790880</v>
      </c>
    </row>
    <row r="140" spans="17:33" x14ac:dyDescent="0.3">
      <c r="Q140" s="1"/>
      <c r="R140" s="1"/>
      <c r="S140" s="1"/>
      <c r="T140" s="1"/>
      <c r="U140" s="149">
        <v>26024</v>
      </c>
      <c r="V140" s="148">
        <v>419.33</v>
      </c>
      <c r="W140" s="6" t="s">
        <v>3</v>
      </c>
      <c r="Y140" s="189">
        <v>35256</v>
      </c>
      <c r="Z140" s="190">
        <v>17.940000000000001</v>
      </c>
      <c r="AB140" s="195">
        <v>38047</v>
      </c>
      <c r="AC140" s="193">
        <v>962536</v>
      </c>
      <c r="AD140" s="193">
        <v>1760046</v>
      </c>
      <c r="AE140" s="193">
        <v>1545000</v>
      </c>
      <c r="AF140" s="193">
        <v>215046</v>
      </c>
      <c r="AG140" s="193">
        <v>797511</v>
      </c>
    </row>
    <row r="141" spans="17:33" x14ac:dyDescent="0.3">
      <c r="Q141" s="1"/>
      <c r="R141" s="1"/>
      <c r="S141" s="1"/>
      <c r="T141" s="1"/>
      <c r="U141" s="149">
        <v>26054</v>
      </c>
      <c r="V141" s="148">
        <v>425.35199999999998</v>
      </c>
      <c r="W141" s="6" t="s">
        <v>3</v>
      </c>
      <c r="Y141" s="189">
        <v>35257</v>
      </c>
      <c r="Z141" s="190">
        <v>18.22</v>
      </c>
      <c r="AB141" s="196">
        <v>38078</v>
      </c>
      <c r="AC141" s="193">
        <v>901697</v>
      </c>
      <c r="AD141" s="193">
        <v>1717909</v>
      </c>
      <c r="AE141" s="193">
        <v>1525179</v>
      </c>
      <c r="AF141" s="193">
        <v>192730</v>
      </c>
      <c r="AG141" s="193">
        <v>816212</v>
      </c>
    </row>
    <row r="142" spans="17:33" x14ac:dyDescent="0.3">
      <c r="Q142" s="1"/>
      <c r="R142" s="1"/>
      <c r="S142" s="1"/>
      <c r="T142" s="1"/>
      <c r="U142" s="149">
        <v>26085</v>
      </c>
      <c r="V142" s="148">
        <v>423.09699999999998</v>
      </c>
      <c r="W142" s="6" t="s">
        <v>3</v>
      </c>
      <c r="Y142" s="189">
        <v>35258</v>
      </c>
      <c r="Z142" s="190" t="s">
        <v>149</v>
      </c>
      <c r="AB142" s="197">
        <v>38108</v>
      </c>
      <c r="AC142" s="193">
        <v>1384262</v>
      </c>
      <c r="AD142" s="193">
        <v>2145353</v>
      </c>
      <c r="AE142" s="193">
        <v>1931663</v>
      </c>
      <c r="AF142" s="193">
        <v>213690</v>
      </c>
      <c r="AG142" s="193">
        <v>761091</v>
      </c>
    </row>
    <row r="143" spans="17:33" x14ac:dyDescent="0.3">
      <c r="Q143" s="1"/>
      <c r="R143" s="1"/>
      <c r="S143" s="1"/>
      <c r="T143" s="1"/>
      <c r="U143" s="149">
        <v>26115</v>
      </c>
      <c r="V143" s="148">
        <v>426.09299900000002</v>
      </c>
      <c r="W143" s="6" t="s">
        <v>3</v>
      </c>
      <c r="Y143" s="189">
        <v>35261</v>
      </c>
      <c r="Z143" s="190">
        <v>18.579999999999998</v>
      </c>
      <c r="AB143" s="198">
        <v>38139</v>
      </c>
      <c r="AC143" s="193">
        <v>1003763</v>
      </c>
      <c r="AD143" s="193">
        <v>1846614</v>
      </c>
      <c r="AE143" s="193">
        <v>1663281</v>
      </c>
      <c r="AF143" s="193">
        <v>183333</v>
      </c>
      <c r="AG143" s="193">
        <v>842851</v>
      </c>
    </row>
    <row r="144" spans="17:33" x14ac:dyDescent="0.3">
      <c r="Q144" s="1"/>
      <c r="R144" s="1"/>
      <c r="S144" s="1"/>
      <c r="T144" s="1"/>
      <c r="U144" s="149">
        <v>26146</v>
      </c>
      <c r="V144" s="148">
        <v>422.94100100000003</v>
      </c>
      <c r="W144" s="6" t="s">
        <v>3</v>
      </c>
      <c r="Y144" s="189">
        <v>35262</v>
      </c>
      <c r="Z144" s="190">
        <v>18.43</v>
      </c>
      <c r="AB144" s="199">
        <v>38169</v>
      </c>
      <c r="AC144" s="193">
        <v>1031628</v>
      </c>
      <c r="AD144" s="193">
        <v>1978884</v>
      </c>
      <c r="AE144" s="193">
        <v>1778585</v>
      </c>
      <c r="AF144" s="193">
        <v>200300</v>
      </c>
      <c r="AG144" s="193">
        <v>947256</v>
      </c>
    </row>
    <row r="145" spans="17:33" x14ac:dyDescent="0.3">
      <c r="Q145" s="1"/>
      <c r="R145" s="1"/>
      <c r="S145" s="1"/>
      <c r="T145" s="1"/>
      <c r="U145" s="149">
        <v>26177</v>
      </c>
      <c r="V145" s="148">
        <v>424.916</v>
      </c>
      <c r="W145" s="6" t="s">
        <v>3</v>
      </c>
      <c r="Y145" s="189">
        <v>35263</v>
      </c>
      <c r="Z145" s="190">
        <v>17.91</v>
      </c>
      <c r="AB145" s="200">
        <v>38200</v>
      </c>
      <c r="AC145" s="193">
        <v>1191732</v>
      </c>
      <c r="AD145" s="193">
        <v>2087157</v>
      </c>
      <c r="AE145" s="193">
        <v>1904698</v>
      </c>
      <c r="AF145" s="193">
        <v>182458</v>
      </c>
      <c r="AG145" s="193">
        <v>895424</v>
      </c>
    </row>
    <row r="146" spans="17:33" x14ac:dyDescent="0.3">
      <c r="Q146" s="1"/>
      <c r="R146" s="1"/>
      <c r="S146" s="1"/>
      <c r="T146" s="1"/>
      <c r="U146" s="149">
        <v>26207</v>
      </c>
      <c r="V146" s="148">
        <v>428.58599900000002</v>
      </c>
      <c r="W146" s="6" t="s">
        <v>3</v>
      </c>
      <c r="Y146" s="189">
        <v>35264</v>
      </c>
      <c r="Z146" s="190">
        <v>17.86</v>
      </c>
      <c r="AB146" s="201">
        <v>38231</v>
      </c>
      <c r="AC146" s="193">
        <v>1158552</v>
      </c>
      <c r="AD146" s="193">
        <v>2189689</v>
      </c>
      <c r="AE146" s="193">
        <v>1977956</v>
      </c>
      <c r="AF146" s="193">
        <v>211733</v>
      </c>
      <c r="AG146" s="193">
        <v>1031137</v>
      </c>
    </row>
    <row r="147" spans="17:33" x14ac:dyDescent="0.3">
      <c r="Q147" s="1"/>
      <c r="R147" s="1"/>
      <c r="S147" s="1"/>
      <c r="T147" s="1"/>
      <c r="U147" s="149">
        <v>26238</v>
      </c>
      <c r="V147" s="148">
        <v>438.18200000000002</v>
      </c>
      <c r="W147" s="6" t="s">
        <v>3</v>
      </c>
      <c r="Y147" s="189">
        <v>35265</v>
      </c>
      <c r="Z147" s="190">
        <v>17.47</v>
      </c>
      <c r="AB147" s="202">
        <v>38261</v>
      </c>
      <c r="AC147" s="193">
        <v>1707146</v>
      </c>
      <c r="AD147" s="193">
        <v>2582963</v>
      </c>
      <c r="AE147" s="193">
        <v>2389288</v>
      </c>
      <c r="AF147" s="193">
        <v>193675</v>
      </c>
      <c r="AG147" s="193">
        <v>875816</v>
      </c>
    </row>
    <row r="148" spans="17:33" x14ac:dyDescent="0.3">
      <c r="Q148" s="1"/>
      <c r="R148" s="1"/>
      <c r="S148" s="1"/>
      <c r="T148" s="1"/>
      <c r="U148" s="149">
        <v>26268</v>
      </c>
      <c r="V148" s="148">
        <v>443.78800000000001</v>
      </c>
      <c r="W148" s="6" t="s">
        <v>3</v>
      </c>
      <c r="Y148" s="189">
        <v>35268</v>
      </c>
      <c r="Z148" s="190">
        <v>17.64</v>
      </c>
      <c r="AB148" s="203">
        <v>38292</v>
      </c>
      <c r="AC148" s="193">
        <v>819044</v>
      </c>
      <c r="AD148" s="193">
        <v>2138445</v>
      </c>
      <c r="AE148" s="193">
        <v>1896079</v>
      </c>
      <c r="AF148" s="193">
        <v>242366</v>
      </c>
      <c r="AG148" s="193">
        <v>1319401</v>
      </c>
    </row>
    <row r="149" spans="17:33" x14ac:dyDescent="0.3">
      <c r="Q149" s="1"/>
      <c r="R149" s="1"/>
      <c r="S149" s="1"/>
      <c r="T149" s="1"/>
      <c r="U149" s="149">
        <v>26299</v>
      </c>
      <c r="V149" s="148">
        <v>440.80984000000001</v>
      </c>
      <c r="W149" s="6" t="s">
        <v>3</v>
      </c>
      <c r="Y149" s="189">
        <v>35269</v>
      </c>
      <c r="Z149" s="190">
        <v>17.760000000000002</v>
      </c>
      <c r="AB149" s="204">
        <v>38322</v>
      </c>
      <c r="AC149" s="193">
        <v>572054</v>
      </c>
      <c r="AD149" s="193">
        <v>1981533</v>
      </c>
      <c r="AE149" s="193">
        <v>1772552</v>
      </c>
      <c r="AF149" s="193">
        <v>208981</v>
      </c>
      <c r="AG149" s="193">
        <v>1409479</v>
      </c>
    </row>
    <row r="150" spans="17:33" x14ac:dyDescent="0.3">
      <c r="Q150" s="1"/>
      <c r="R150" s="1"/>
      <c r="S150" s="1"/>
      <c r="T150" s="1"/>
      <c r="U150" s="149">
        <v>26330</v>
      </c>
      <c r="V150" s="148">
        <v>438.89404000000002</v>
      </c>
      <c r="W150" s="6" t="s">
        <v>3</v>
      </c>
      <c r="Y150" s="189">
        <v>35270</v>
      </c>
      <c r="Z150" s="190">
        <v>17.440000000000001</v>
      </c>
      <c r="AB150" s="192">
        <v>38353</v>
      </c>
      <c r="AC150" s="193">
        <v>953548</v>
      </c>
      <c r="AD150" s="193">
        <v>1985953</v>
      </c>
      <c r="AE150" s="193">
        <v>1786016</v>
      </c>
      <c r="AF150" s="193">
        <v>199936</v>
      </c>
      <c r="AG150" s="193">
        <v>1032405</v>
      </c>
    </row>
    <row r="151" spans="17:33" x14ac:dyDescent="0.3">
      <c r="Q151" s="1"/>
      <c r="R151" s="1"/>
      <c r="S151" s="1"/>
      <c r="T151" s="1"/>
      <c r="U151" s="149">
        <v>26359</v>
      </c>
      <c r="V151" s="148">
        <v>443.10210999999998</v>
      </c>
      <c r="W151" s="6" t="s">
        <v>3</v>
      </c>
      <c r="Y151" s="189">
        <v>35271</v>
      </c>
      <c r="Z151" s="190" t="s">
        <v>149</v>
      </c>
      <c r="AB151" s="194">
        <v>38384</v>
      </c>
      <c r="AC151" s="193">
        <v>851384</v>
      </c>
      <c r="AD151" s="193">
        <v>2027295</v>
      </c>
      <c r="AE151" s="193">
        <v>1790058</v>
      </c>
      <c r="AF151" s="193">
        <v>237237</v>
      </c>
      <c r="AG151" s="193">
        <v>1175912</v>
      </c>
    </row>
    <row r="152" spans="17:33" x14ac:dyDescent="0.3">
      <c r="Q152" s="1"/>
      <c r="R152" s="1"/>
      <c r="S152" s="1"/>
      <c r="T152" s="1"/>
      <c r="U152" s="149">
        <v>26390</v>
      </c>
      <c r="V152" s="148">
        <v>444.75155899999999</v>
      </c>
      <c r="W152" s="6" t="s">
        <v>3</v>
      </c>
      <c r="Y152" s="189">
        <v>35272</v>
      </c>
      <c r="Z152" s="190">
        <v>16.86</v>
      </c>
      <c r="AB152" s="195">
        <v>38412</v>
      </c>
      <c r="AC152" s="193">
        <v>1234709</v>
      </c>
      <c r="AD152" s="193">
        <v>2477130</v>
      </c>
      <c r="AE152" s="193">
        <v>2210377</v>
      </c>
      <c r="AF152" s="193">
        <v>266752</v>
      </c>
      <c r="AG152" s="193">
        <v>1242420</v>
      </c>
    </row>
    <row r="153" spans="17:33" x14ac:dyDescent="0.3">
      <c r="Q153" s="1"/>
      <c r="R153" s="1"/>
      <c r="S153" s="1"/>
      <c r="T153" s="1"/>
      <c r="U153" s="149">
        <v>26420</v>
      </c>
      <c r="V153" s="148">
        <v>442.204159</v>
      </c>
      <c r="W153" s="6" t="s">
        <v>3</v>
      </c>
      <c r="Y153" s="189">
        <v>35275</v>
      </c>
      <c r="Z153" s="190">
        <v>17.05</v>
      </c>
      <c r="AB153" s="196">
        <v>38443</v>
      </c>
      <c r="AC153" s="193">
        <v>1105455</v>
      </c>
      <c r="AD153" s="193">
        <v>2429087</v>
      </c>
      <c r="AE153" s="193">
        <v>2129939</v>
      </c>
      <c r="AF153" s="193">
        <v>299147</v>
      </c>
      <c r="AG153" s="193">
        <v>1323631</v>
      </c>
    </row>
    <row r="154" spans="17:33" x14ac:dyDescent="0.3">
      <c r="Q154" s="1"/>
      <c r="R154" s="1"/>
      <c r="S154" s="1"/>
      <c r="T154" s="1"/>
      <c r="U154" s="149">
        <v>26451</v>
      </c>
      <c r="V154" s="148">
        <v>440.50407000000001</v>
      </c>
      <c r="W154" s="6" t="s">
        <v>3</v>
      </c>
      <c r="Y154" s="189">
        <v>35276</v>
      </c>
      <c r="Z154" s="190">
        <v>17.03</v>
      </c>
      <c r="AB154" s="197">
        <v>38473</v>
      </c>
      <c r="AC154" s="193">
        <v>1495960</v>
      </c>
      <c r="AD154" s="193">
        <v>2582799</v>
      </c>
      <c r="AE154" s="193">
        <v>2286312</v>
      </c>
      <c r="AF154" s="193">
        <v>296486</v>
      </c>
      <c r="AG154" s="193">
        <v>1086839</v>
      </c>
    </row>
    <row r="155" spans="17:33" x14ac:dyDescent="0.3">
      <c r="Q155" s="1"/>
      <c r="R155" s="1"/>
      <c r="S155" s="1"/>
      <c r="T155" s="1"/>
      <c r="U155" s="149">
        <v>26481</v>
      </c>
      <c r="V155" s="148">
        <v>439.86411099999998</v>
      </c>
      <c r="W155" s="6" t="s">
        <v>3</v>
      </c>
      <c r="Y155" s="189">
        <v>35277</v>
      </c>
      <c r="Z155" s="190">
        <v>17.16</v>
      </c>
      <c r="AB155" s="198">
        <v>38504</v>
      </c>
      <c r="AC155" s="193">
        <v>1612588</v>
      </c>
      <c r="AD155" s="193">
        <v>2708949</v>
      </c>
      <c r="AE155" s="193">
        <v>2406987</v>
      </c>
      <c r="AF155" s="193">
        <v>301961</v>
      </c>
      <c r="AG155" s="193">
        <v>1096361</v>
      </c>
    </row>
    <row r="156" spans="17:33" x14ac:dyDescent="0.3">
      <c r="Q156" s="1"/>
      <c r="R156" s="1"/>
      <c r="S156" s="1"/>
      <c r="T156" s="1"/>
      <c r="U156" s="149">
        <v>26512</v>
      </c>
      <c r="V156" s="148">
        <v>437.01303000000001</v>
      </c>
      <c r="W156" s="6" t="s">
        <v>3</v>
      </c>
      <c r="Y156" s="189">
        <v>35278</v>
      </c>
      <c r="Z156" s="190">
        <v>17.68</v>
      </c>
      <c r="AB156" s="199">
        <v>38534</v>
      </c>
      <c r="AC156" s="193">
        <v>1497230</v>
      </c>
      <c r="AD156" s="193">
        <v>2758055</v>
      </c>
      <c r="AE156" s="193">
        <v>2473084</v>
      </c>
      <c r="AF156" s="193">
        <v>284971</v>
      </c>
      <c r="AG156" s="193">
        <v>1260825</v>
      </c>
    </row>
    <row r="157" spans="17:33" x14ac:dyDescent="0.3">
      <c r="Q157" s="1"/>
      <c r="R157" s="1"/>
      <c r="S157" s="1"/>
      <c r="T157" s="1"/>
      <c r="U157" s="149">
        <v>26543</v>
      </c>
      <c r="V157" s="148">
        <v>443.33412900000002</v>
      </c>
      <c r="W157" s="6" t="s">
        <v>3</v>
      </c>
      <c r="Y157" s="189">
        <v>35279</v>
      </c>
      <c r="Z157" s="190">
        <v>17.96</v>
      </c>
      <c r="AB157" s="200">
        <v>38565</v>
      </c>
      <c r="AC157" s="193">
        <v>1743761</v>
      </c>
      <c r="AD157" s="193">
        <v>3067983</v>
      </c>
      <c r="AE157" s="193">
        <v>2755521</v>
      </c>
      <c r="AF157" s="193">
        <v>312462</v>
      </c>
      <c r="AG157" s="193">
        <v>1324222</v>
      </c>
    </row>
    <row r="158" spans="17:33" x14ac:dyDescent="0.3">
      <c r="Q158" s="1"/>
      <c r="R158" s="1"/>
      <c r="S158" s="1"/>
      <c r="T158" s="1"/>
      <c r="U158" s="149">
        <v>26573</v>
      </c>
      <c r="V158" s="148">
        <v>441.87819100000002</v>
      </c>
      <c r="W158" s="6" t="s">
        <v>3</v>
      </c>
      <c r="Y158" s="189">
        <v>35282</v>
      </c>
      <c r="Z158" s="190">
        <v>18.010000000000002</v>
      </c>
      <c r="AB158" s="201">
        <v>38596</v>
      </c>
      <c r="AC158" s="193">
        <v>1549845</v>
      </c>
      <c r="AD158" s="193">
        <v>2909760</v>
      </c>
      <c r="AE158" s="193">
        <v>2564417</v>
      </c>
      <c r="AF158" s="193">
        <v>345343</v>
      </c>
      <c r="AG158" s="193">
        <v>1359915</v>
      </c>
    </row>
    <row r="159" spans="17:33" x14ac:dyDescent="0.3">
      <c r="Q159" s="1"/>
      <c r="R159" s="1"/>
      <c r="S159" s="1"/>
      <c r="T159" s="1"/>
      <c r="U159" s="149">
        <v>26604</v>
      </c>
      <c r="V159" s="148">
        <v>441.25012099999998</v>
      </c>
      <c r="W159" s="6" t="s">
        <v>3</v>
      </c>
      <c r="Y159" s="189">
        <v>35283</v>
      </c>
      <c r="Z159" s="190">
        <v>17.95</v>
      </c>
      <c r="AB159" s="202">
        <v>38626</v>
      </c>
      <c r="AC159" s="193">
        <v>1368883</v>
      </c>
      <c r="AD159" s="193">
        <v>3144437</v>
      </c>
      <c r="AE159" s="193">
        <v>2838792</v>
      </c>
      <c r="AF159" s="193">
        <v>305644</v>
      </c>
      <c r="AG159" s="193">
        <v>1775554</v>
      </c>
    </row>
    <row r="160" spans="17:33" x14ac:dyDescent="0.3">
      <c r="Q160" s="1"/>
      <c r="R160" s="1"/>
      <c r="S160" s="1"/>
      <c r="T160" s="1"/>
      <c r="U160" s="149">
        <v>26634</v>
      </c>
      <c r="V160" s="148">
        <v>435.90585900000002</v>
      </c>
      <c r="W160" s="6" t="s">
        <v>3</v>
      </c>
      <c r="Y160" s="189">
        <v>35284</v>
      </c>
      <c r="Z160" s="190">
        <v>18.13</v>
      </c>
      <c r="AB160" s="203">
        <v>38657</v>
      </c>
      <c r="AC160" s="193">
        <v>826343</v>
      </c>
      <c r="AD160" s="193">
        <v>2869270</v>
      </c>
      <c r="AE160" s="193">
        <v>2505499</v>
      </c>
      <c r="AF160" s="193">
        <v>363770</v>
      </c>
      <c r="AG160" s="193">
        <v>2042928</v>
      </c>
    </row>
    <row r="161" spans="17:33" x14ac:dyDescent="0.3">
      <c r="Q161" s="1"/>
      <c r="R161" s="1"/>
      <c r="S161" s="1"/>
      <c r="T161" s="1"/>
      <c r="U161" s="149">
        <v>26665</v>
      </c>
      <c r="V161" s="148">
        <v>442.44558999999998</v>
      </c>
      <c r="W161" s="6" t="s">
        <v>3</v>
      </c>
      <c r="Y161" s="189">
        <v>35285</v>
      </c>
      <c r="Z161" s="190">
        <v>18.3</v>
      </c>
      <c r="AB161" s="204">
        <v>38687</v>
      </c>
      <c r="AC161" s="193">
        <v>1255162</v>
      </c>
      <c r="AD161" s="193">
        <v>2927854</v>
      </c>
      <c r="AE161" s="193">
        <v>2582479</v>
      </c>
      <c r="AF161" s="193">
        <v>345374</v>
      </c>
      <c r="AG161" s="193">
        <v>1672692</v>
      </c>
    </row>
    <row r="162" spans="17:33" x14ac:dyDescent="0.3">
      <c r="Q162" s="1"/>
      <c r="R162" s="1"/>
      <c r="S162" s="1"/>
      <c r="T162" s="1"/>
      <c r="U162" s="149">
        <v>26696</v>
      </c>
      <c r="V162" s="148">
        <v>440.858271</v>
      </c>
      <c r="W162" s="6" t="s">
        <v>3</v>
      </c>
      <c r="Y162" s="189">
        <v>35286</v>
      </c>
      <c r="Z162" s="190">
        <v>18.3</v>
      </c>
      <c r="AB162" s="192">
        <v>38718</v>
      </c>
      <c r="AC162" s="193">
        <v>2199900</v>
      </c>
      <c r="AD162" s="193">
        <v>3487585</v>
      </c>
      <c r="AE162" s="193">
        <v>3191370</v>
      </c>
      <c r="AF162" s="193">
        <v>296214</v>
      </c>
      <c r="AG162" s="193">
        <v>1287684</v>
      </c>
    </row>
    <row r="163" spans="17:33" x14ac:dyDescent="0.3">
      <c r="Q163" s="1"/>
      <c r="R163" s="1"/>
      <c r="S163" s="1"/>
      <c r="T163" s="1"/>
      <c r="U163" s="149">
        <v>26724</v>
      </c>
      <c r="V163" s="148">
        <v>442.57905</v>
      </c>
      <c r="W163" s="6" t="s">
        <v>3</v>
      </c>
      <c r="Y163" s="189">
        <v>35289</v>
      </c>
      <c r="Z163" s="190">
        <v>18.84</v>
      </c>
      <c r="AB163" s="194">
        <v>38749</v>
      </c>
      <c r="AC163" s="193">
        <v>1414604</v>
      </c>
      <c r="AD163" s="193">
        <v>2926637</v>
      </c>
      <c r="AE163" s="193">
        <v>2688437</v>
      </c>
      <c r="AF163" s="193">
        <v>238200</v>
      </c>
      <c r="AG163" s="193">
        <v>1512034</v>
      </c>
    </row>
    <row r="164" spans="17:33" x14ac:dyDescent="0.3">
      <c r="Q164" s="1"/>
      <c r="R164" s="1"/>
      <c r="S164" s="1"/>
      <c r="T164" s="1"/>
      <c r="U164" s="149">
        <v>26755</v>
      </c>
      <c r="V164" s="148">
        <v>442.03775899999999</v>
      </c>
      <c r="W164" s="6" t="s">
        <v>3</v>
      </c>
      <c r="Y164" s="189">
        <v>35290</v>
      </c>
      <c r="Z164" s="190">
        <v>18.93</v>
      </c>
      <c r="AB164" s="195">
        <v>38777</v>
      </c>
      <c r="AC164" s="193">
        <v>1725171</v>
      </c>
      <c r="AD164" s="193">
        <v>3541991</v>
      </c>
      <c r="AE164" s="193">
        <v>3162642</v>
      </c>
      <c r="AF164" s="193">
        <v>379349</v>
      </c>
      <c r="AG164" s="193">
        <v>1816820</v>
      </c>
    </row>
    <row r="165" spans="17:33" x14ac:dyDescent="0.3">
      <c r="Q165" s="1"/>
      <c r="R165" s="1"/>
      <c r="S165" s="1"/>
      <c r="T165" s="1"/>
      <c r="U165" s="149">
        <v>26785</v>
      </c>
      <c r="V165" s="148">
        <v>445.72238900000002</v>
      </c>
      <c r="W165" s="6" t="s">
        <v>3</v>
      </c>
      <c r="Y165" s="189">
        <v>35291</v>
      </c>
      <c r="Z165" s="190">
        <v>18.829999999999998</v>
      </c>
      <c r="AB165" s="196">
        <v>38808</v>
      </c>
      <c r="AC165" s="193">
        <v>1964341</v>
      </c>
      <c r="AD165" s="193">
        <v>3510821</v>
      </c>
      <c r="AE165" s="193">
        <v>3138643</v>
      </c>
      <c r="AF165" s="193">
        <v>372178</v>
      </c>
      <c r="AG165" s="193">
        <v>1546480</v>
      </c>
    </row>
    <row r="166" spans="17:33" x14ac:dyDescent="0.3">
      <c r="Q166" s="1"/>
      <c r="R166" s="1"/>
      <c r="S166" s="1"/>
      <c r="T166" s="1"/>
      <c r="U166" s="149">
        <v>26816</v>
      </c>
      <c r="V166" s="148">
        <v>444.68869899999999</v>
      </c>
      <c r="W166" s="6" t="s">
        <v>3</v>
      </c>
      <c r="Y166" s="189">
        <v>35292</v>
      </c>
      <c r="Z166" s="190">
        <v>18.79</v>
      </c>
      <c r="AB166" s="197">
        <v>38838</v>
      </c>
      <c r="AC166" s="193">
        <v>1722482</v>
      </c>
      <c r="AD166" s="193">
        <v>3628443</v>
      </c>
      <c r="AE166" s="193">
        <v>3222068</v>
      </c>
      <c r="AF166" s="193">
        <v>406374</v>
      </c>
      <c r="AG166" s="193">
        <v>1905961</v>
      </c>
    </row>
    <row r="167" spans="17:33" x14ac:dyDescent="0.3">
      <c r="Q167" s="1"/>
      <c r="R167" s="1"/>
      <c r="S167" s="1"/>
      <c r="T167" s="1"/>
      <c r="U167" s="149">
        <v>26846</v>
      </c>
      <c r="V167" s="148">
        <v>453.32901099999998</v>
      </c>
      <c r="W167" s="6" t="s">
        <v>3</v>
      </c>
      <c r="Y167" s="189">
        <v>35293</v>
      </c>
      <c r="Z167" s="190" t="s">
        <v>149</v>
      </c>
      <c r="AB167" s="198">
        <v>38869</v>
      </c>
      <c r="AC167" s="193">
        <v>1667005</v>
      </c>
      <c r="AD167" s="193">
        <v>3400323</v>
      </c>
      <c r="AE167" s="193">
        <v>2965657</v>
      </c>
      <c r="AF167" s="193">
        <v>434665</v>
      </c>
      <c r="AG167" s="193">
        <v>1733318</v>
      </c>
    </row>
    <row r="168" spans="17:33" x14ac:dyDescent="0.3">
      <c r="Q168" s="1"/>
      <c r="R168" s="1"/>
      <c r="S168" s="1"/>
      <c r="T168" s="1"/>
      <c r="U168" s="149">
        <v>26877</v>
      </c>
      <c r="V168" s="148">
        <v>457.62331</v>
      </c>
      <c r="W168" s="6" t="s">
        <v>3</v>
      </c>
      <c r="Y168" s="189">
        <v>35296</v>
      </c>
      <c r="Z168" s="190">
        <v>19.66</v>
      </c>
      <c r="AB168" s="199">
        <v>38899</v>
      </c>
      <c r="AC168" s="193">
        <v>1696390</v>
      </c>
      <c r="AD168" s="193">
        <v>3344293</v>
      </c>
      <c r="AE168" s="193">
        <v>3012005</v>
      </c>
      <c r="AF168" s="193">
        <v>332287</v>
      </c>
      <c r="AG168" s="193">
        <v>1647902</v>
      </c>
    </row>
    <row r="169" spans="17:33" x14ac:dyDescent="0.3">
      <c r="Q169" s="1"/>
      <c r="R169" s="1"/>
      <c r="S169" s="1"/>
      <c r="T169" s="1"/>
      <c r="U169" s="149">
        <v>26908</v>
      </c>
      <c r="V169" s="148">
        <v>458.32855000000001</v>
      </c>
      <c r="W169" s="6" t="s">
        <v>3</v>
      </c>
      <c r="Y169" s="189">
        <v>35297</v>
      </c>
      <c r="Z169" s="190">
        <v>19.190000000000001</v>
      </c>
      <c r="AB169" s="200">
        <v>38930</v>
      </c>
      <c r="AC169" s="193">
        <v>1838032</v>
      </c>
      <c r="AD169" s="193">
        <v>3796806</v>
      </c>
      <c r="AE169" s="193">
        <v>3312195</v>
      </c>
      <c r="AF169" s="193">
        <v>484611</v>
      </c>
      <c r="AG169" s="193">
        <v>1958774</v>
      </c>
    </row>
    <row r="170" spans="17:33" x14ac:dyDescent="0.3">
      <c r="Q170" s="1"/>
      <c r="R170" s="1"/>
      <c r="S170" s="1"/>
      <c r="T170" s="1"/>
      <c r="U170" s="149">
        <v>26938</v>
      </c>
      <c r="V170" s="148">
        <v>453.58572900000001</v>
      </c>
      <c r="W170" s="6" t="s">
        <v>3</v>
      </c>
      <c r="Y170" s="189">
        <v>35298</v>
      </c>
      <c r="Z170" s="190">
        <v>18.95</v>
      </c>
      <c r="AB170" s="201">
        <v>38961</v>
      </c>
      <c r="AC170" s="193">
        <v>1171125</v>
      </c>
      <c r="AD170" s="193">
        <v>2986435</v>
      </c>
      <c r="AE170" s="193">
        <v>2583254</v>
      </c>
      <c r="AF170" s="193">
        <v>403181</v>
      </c>
      <c r="AG170" s="193">
        <v>1815311</v>
      </c>
    </row>
    <row r="171" spans="17:33" x14ac:dyDescent="0.3">
      <c r="Q171" s="1"/>
      <c r="R171" s="1"/>
      <c r="S171" s="1"/>
      <c r="T171" s="1"/>
      <c r="U171" s="149">
        <v>26969</v>
      </c>
      <c r="V171" s="148">
        <v>463.65629100000001</v>
      </c>
      <c r="W171" s="6" t="s">
        <v>3</v>
      </c>
      <c r="Y171" s="189">
        <v>35299</v>
      </c>
      <c r="Z171" s="190">
        <v>19.21</v>
      </c>
      <c r="AB171" s="202">
        <v>38991</v>
      </c>
      <c r="AC171" s="193">
        <v>1347358</v>
      </c>
      <c r="AD171" s="193">
        <v>2873927</v>
      </c>
      <c r="AE171" s="193">
        <v>2525411</v>
      </c>
      <c r="AF171" s="193">
        <v>348516</v>
      </c>
      <c r="AG171" s="193">
        <v>1526570</v>
      </c>
    </row>
    <row r="172" spans="17:33" x14ac:dyDescent="0.3">
      <c r="Q172" s="1"/>
      <c r="R172" s="1"/>
      <c r="S172" s="1"/>
      <c r="T172" s="1"/>
      <c r="U172" s="149">
        <v>26999</v>
      </c>
      <c r="V172" s="148">
        <v>474.90353099999999</v>
      </c>
      <c r="W172" s="6" t="s">
        <v>3</v>
      </c>
      <c r="Y172" s="189">
        <v>35300</v>
      </c>
      <c r="Z172" s="190">
        <v>18.899999999999999</v>
      </c>
      <c r="AB172" s="203">
        <v>39022</v>
      </c>
      <c r="AC172" s="193">
        <v>1513243</v>
      </c>
      <c r="AD172" s="193">
        <v>2892406</v>
      </c>
      <c r="AE172" s="193">
        <v>2553147</v>
      </c>
      <c r="AF172" s="193">
        <v>339259</v>
      </c>
      <c r="AG172" s="193">
        <v>1379163</v>
      </c>
    </row>
    <row r="173" spans="17:33" x14ac:dyDescent="0.3">
      <c r="Q173" s="1"/>
      <c r="R173" s="1"/>
      <c r="S173" s="1"/>
      <c r="T173" s="1"/>
      <c r="U173" s="149">
        <v>27030</v>
      </c>
      <c r="V173" s="148">
        <v>475.23426999999998</v>
      </c>
      <c r="W173" s="6" t="s">
        <v>3</v>
      </c>
      <c r="Y173" s="189">
        <v>35303</v>
      </c>
      <c r="Z173" s="190" t="s">
        <v>149</v>
      </c>
      <c r="AB173" s="204">
        <v>39052</v>
      </c>
      <c r="AC173" s="193">
        <v>1120172</v>
      </c>
      <c r="AD173" s="193">
        <v>2627182</v>
      </c>
      <c r="AE173" s="193">
        <v>2352303</v>
      </c>
      <c r="AF173" s="193">
        <v>274878</v>
      </c>
      <c r="AG173" s="193">
        <v>1507010</v>
      </c>
    </row>
    <row r="174" spans="17:33" x14ac:dyDescent="0.3">
      <c r="Q174" s="1"/>
      <c r="R174" s="1"/>
      <c r="S174" s="1"/>
      <c r="T174" s="1"/>
      <c r="U174" s="149">
        <v>27061</v>
      </c>
      <c r="V174" s="148">
        <v>485.52261099999998</v>
      </c>
      <c r="W174" s="6" t="s">
        <v>3</v>
      </c>
      <c r="Y174" s="189">
        <v>35304</v>
      </c>
      <c r="Z174" s="190">
        <v>18.52</v>
      </c>
      <c r="AB174" s="192">
        <v>39083</v>
      </c>
      <c r="AC174" s="193">
        <v>834320</v>
      </c>
      <c r="AD174" s="193">
        <v>2616795</v>
      </c>
      <c r="AE174" s="193">
        <v>2177799</v>
      </c>
      <c r="AF174" s="193">
        <v>438995</v>
      </c>
      <c r="AG174" s="193">
        <v>1782475</v>
      </c>
    </row>
    <row r="175" spans="17:33" x14ac:dyDescent="0.3">
      <c r="Q175" s="1"/>
      <c r="R175" s="1"/>
      <c r="S175" s="1"/>
      <c r="T175" s="1"/>
      <c r="U175" s="149">
        <v>27089</v>
      </c>
      <c r="V175" s="148">
        <v>511.01271000000003</v>
      </c>
      <c r="W175" s="6" t="s">
        <v>3</v>
      </c>
      <c r="Y175" s="189">
        <v>35305</v>
      </c>
      <c r="Z175" s="190" t="s">
        <v>149</v>
      </c>
      <c r="AB175" s="194">
        <v>39114</v>
      </c>
      <c r="AC175" s="193">
        <v>1256823</v>
      </c>
      <c r="AD175" s="193">
        <v>2801280</v>
      </c>
      <c r="AE175" s="193">
        <v>2400741</v>
      </c>
      <c r="AF175" s="193">
        <v>400539</v>
      </c>
      <c r="AG175" s="193">
        <v>1544457</v>
      </c>
    </row>
    <row r="176" spans="17:33" x14ac:dyDescent="0.3">
      <c r="Q176" s="1"/>
      <c r="R176" s="1"/>
      <c r="S176" s="1"/>
      <c r="T176" s="1"/>
      <c r="U176" s="149">
        <v>27120</v>
      </c>
      <c r="V176" s="148">
        <v>504.38283999999999</v>
      </c>
      <c r="W176" s="6" t="s">
        <v>3</v>
      </c>
      <c r="Y176" s="189">
        <v>35306</v>
      </c>
      <c r="Z176" s="190">
        <v>19.07</v>
      </c>
      <c r="AB176" s="195">
        <v>39142</v>
      </c>
      <c r="AC176" s="193">
        <v>1579208</v>
      </c>
      <c r="AD176" s="193">
        <v>3161571</v>
      </c>
      <c r="AE176" s="193">
        <v>2788586</v>
      </c>
      <c r="AF176" s="193">
        <v>372984</v>
      </c>
      <c r="AG176" s="193">
        <v>1582363</v>
      </c>
    </row>
    <row r="177" spans="17:33" x14ac:dyDescent="0.3">
      <c r="Q177" s="1"/>
      <c r="R177" s="1"/>
      <c r="S177" s="1"/>
      <c r="T177" s="1"/>
      <c r="U177" s="149">
        <v>27150</v>
      </c>
      <c r="V177" s="148">
        <v>537.52639999999997</v>
      </c>
      <c r="W177" s="6" t="s">
        <v>3</v>
      </c>
      <c r="Y177" s="189">
        <v>35307</v>
      </c>
      <c r="Z177" s="190">
        <v>19.03</v>
      </c>
      <c r="AB177" s="196">
        <v>39173</v>
      </c>
      <c r="AC177" s="193">
        <v>1271599</v>
      </c>
      <c r="AD177" s="193">
        <v>3129579</v>
      </c>
      <c r="AE177" s="193">
        <v>2747498</v>
      </c>
      <c r="AF177" s="193">
        <v>382081</v>
      </c>
      <c r="AG177" s="193">
        <v>1857980</v>
      </c>
    </row>
    <row r="178" spans="17:33" x14ac:dyDescent="0.3">
      <c r="Q178" s="1"/>
      <c r="R178" s="1"/>
      <c r="S178" s="1"/>
      <c r="T178" s="1"/>
      <c r="U178" s="149">
        <v>27181</v>
      </c>
      <c r="V178" s="148">
        <v>566.70985099999996</v>
      </c>
      <c r="W178" s="6" t="s">
        <v>3</v>
      </c>
      <c r="Y178" s="189">
        <v>35310</v>
      </c>
      <c r="Z178" s="190" t="s">
        <v>149</v>
      </c>
      <c r="AB178" s="197">
        <v>39203</v>
      </c>
      <c r="AC178" s="193">
        <v>1428242</v>
      </c>
      <c r="AD178" s="193">
        <v>3535138</v>
      </c>
      <c r="AE178" s="193">
        <v>3062109</v>
      </c>
      <c r="AF178" s="193">
        <v>473028</v>
      </c>
      <c r="AG178" s="193">
        <v>2106896</v>
      </c>
    </row>
    <row r="179" spans="17:33" x14ac:dyDescent="0.3">
      <c r="Q179" s="1"/>
      <c r="R179" s="1"/>
      <c r="S179" s="1"/>
      <c r="T179" s="1"/>
      <c r="U179" s="149">
        <v>27211</v>
      </c>
      <c r="V179" s="148">
        <v>590.40659000000005</v>
      </c>
      <c r="W179" s="6" t="s">
        <v>3</v>
      </c>
      <c r="Y179" s="189">
        <v>35311</v>
      </c>
      <c r="Z179" s="190">
        <v>20.149999999999999</v>
      </c>
      <c r="AB179" s="198">
        <v>39234</v>
      </c>
      <c r="AC179" s="193">
        <v>1096932</v>
      </c>
      <c r="AD179" s="193">
        <v>3526428</v>
      </c>
      <c r="AE179" s="193">
        <v>3125575</v>
      </c>
      <c r="AF179" s="193">
        <v>400853</v>
      </c>
      <c r="AG179" s="193">
        <v>2429497</v>
      </c>
    </row>
    <row r="180" spans="17:33" x14ac:dyDescent="0.3">
      <c r="Q180" s="1"/>
      <c r="R180" s="1"/>
      <c r="S180" s="1"/>
      <c r="T180" s="1"/>
      <c r="U180" s="149">
        <v>27242</v>
      </c>
      <c r="V180" s="148">
        <v>617.44878899999992</v>
      </c>
      <c r="W180" s="6" t="s">
        <v>3</v>
      </c>
      <c r="Y180" s="189">
        <v>35312</v>
      </c>
      <c r="Z180" s="190">
        <v>20.170000000000002</v>
      </c>
      <c r="AB180" s="199">
        <v>39264</v>
      </c>
      <c r="AC180" s="193">
        <v>1756024</v>
      </c>
      <c r="AD180" s="193">
        <v>3963511</v>
      </c>
      <c r="AE180" s="193">
        <v>3517862</v>
      </c>
      <c r="AF180" s="193">
        <v>445648</v>
      </c>
      <c r="AG180" s="193">
        <v>2207487</v>
      </c>
    </row>
    <row r="181" spans="17:33" x14ac:dyDescent="0.3">
      <c r="Q181" s="1"/>
      <c r="R181" s="1"/>
      <c r="S181" s="1"/>
      <c r="T181" s="1"/>
      <c r="U181" s="149">
        <v>27273</v>
      </c>
      <c r="V181" s="148">
        <v>635.41508999999996</v>
      </c>
      <c r="W181" s="6" t="s">
        <v>3</v>
      </c>
      <c r="Y181" s="189">
        <v>35313</v>
      </c>
      <c r="Z181" s="190">
        <v>20.350000000000001</v>
      </c>
      <c r="AB181" s="200">
        <v>39295</v>
      </c>
      <c r="AC181" s="193">
        <v>1322710</v>
      </c>
      <c r="AD181" s="193">
        <v>3606502</v>
      </c>
      <c r="AE181" s="193">
        <v>3187553</v>
      </c>
      <c r="AF181" s="193">
        <v>418949</v>
      </c>
      <c r="AG181" s="193">
        <v>2283792</v>
      </c>
    </row>
    <row r="182" spans="17:33" x14ac:dyDescent="0.3">
      <c r="Q182" s="1"/>
      <c r="R182" s="1"/>
      <c r="S182" s="1"/>
      <c r="T182" s="1"/>
      <c r="U182" s="149">
        <v>27303</v>
      </c>
      <c r="V182" s="148">
        <v>638.87114099999997</v>
      </c>
      <c r="W182" s="6" t="s">
        <v>3</v>
      </c>
      <c r="Y182" s="189">
        <v>35314</v>
      </c>
      <c r="Z182" s="190">
        <v>20.76</v>
      </c>
      <c r="AB182" s="201">
        <v>39326</v>
      </c>
      <c r="AC182" s="193">
        <v>1749828</v>
      </c>
      <c r="AD182" s="193">
        <v>3894072</v>
      </c>
      <c r="AE182" s="193">
        <v>3399105</v>
      </c>
      <c r="AF182" s="193">
        <v>494966</v>
      </c>
      <c r="AG182" s="193">
        <v>2144244</v>
      </c>
    </row>
    <row r="183" spans="17:33" x14ac:dyDescent="0.3">
      <c r="Q183" s="1"/>
      <c r="R183" s="1"/>
      <c r="S183" s="1"/>
      <c r="T183" s="1"/>
      <c r="U183" s="149">
        <v>27334</v>
      </c>
      <c r="V183" s="148">
        <v>660.85047999999995</v>
      </c>
      <c r="W183" s="6" t="s">
        <v>3</v>
      </c>
      <c r="Y183" s="189">
        <v>35317</v>
      </c>
      <c r="Z183" s="190">
        <v>20.68</v>
      </c>
      <c r="AB183" s="202">
        <v>39356</v>
      </c>
      <c r="AC183" s="193">
        <v>1388260</v>
      </c>
      <c r="AD183" s="193">
        <v>3742225</v>
      </c>
      <c r="AE183" s="193">
        <v>3357799</v>
      </c>
      <c r="AF183" s="193">
        <v>384425</v>
      </c>
      <c r="AG183" s="193">
        <v>2353964</v>
      </c>
    </row>
    <row r="184" spans="17:33" x14ac:dyDescent="0.3">
      <c r="Q184" s="1"/>
      <c r="R184" s="1"/>
      <c r="S184" s="1"/>
      <c r="T184" s="1"/>
      <c r="U184" s="149">
        <v>27364</v>
      </c>
      <c r="V184" s="148">
        <v>668.55487900000003</v>
      </c>
      <c r="W184" s="6" t="s">
        <v>3</v>
      </c>
      <c r="Y184" s="189">
        <v>35318</v>
      </c>
      <c r="Z184" s="190">
        <v>21.05</v>
      </c>
      <c r="AB184" s="203">
        <v>39387</v>
      </c>
      <c r="AC184" s="193">
        <v>2511424</v>
      </c>
      <c r="AD184" s="193">
        <v>4880247</v>
      </c>
      <c r="AE184" s="193">
        <v>4482602</v>
      </c>
      <c r="AF184" s="193">
        <v>397645</v>
      </c>
      <c r="AG184" s="193">
        <v>2368824</v>
      </c>
    </row>
    <row r="185" spans="17:33" x14ac:dyDescent="0.3">
      <c r="Q185" s="1"/>
      <c r="R185" s="1"/>
      <c r="S185" s="1"/>
      <c r="T185" s="1"/>
      <c r="U185" s="149">
        <v>27395</v>
      </c>
      <c r="V185" s="148">
        <v>664.07376899999997</v>
      </c>
      <c r="W185" s="6" t="s">
        <v>3</v>
      </c>
      <c r="Y185" s="189">
        <v>35319</v>
      </c>
      <c r="Z185" s="190">
        <v>21.56</v>
      </c>
      <c r="AB185" s="204">
        <v>39417</v>
      </c>
      <c r="AC185" s="193">
        <v>1349279</v>
      </c>
      <c r="AD185" s="193">
        <v>4156490</v>
      </c>
      <c r="AE185" s="193">
        <v>3689943</v>
      </c>
      <c r="AF185" s="193">
        <v>466547</v>
      </c>
      <c r="AG185" s="193">
        <v>2807211</v>
      </c>
    </row>
    <row r="186" spans="17:33" x14ac:dyDescent="0.3">
      <c r="Q186" s="1"/>
      <c r="R186" s="1"/>
      <c r="S186" s="1"/>
      <c r="T186" s="1"/>
      <c r="U186" s="149">
        <v>27426</v>
      </c>
      <c r="V186" s="148">
        <v>678.41066000000012</v>
      </c>
      <c r="W186" s="6" t="s">
        <v>3</v>
      </c>
      <c r="Y186" s="189">
        <v>35320</v>
      </c>
      <c r="Z186" s="190">
        <v>21.96</v>
      </c>
      <c r="AB186" s="192">
        <v>39448</v>
      </c>
      <c r="AC186" s="193">
        <v>1522658</v>
      </c>
      <c r="AD186" s="193">
        <v>4166796</v>
      </c>
      <c r="AE186" s="193">
        <v>3563746</v>
      </c>
      <c r="AF186" s="193">
        <v>603050</v>
      </c>
      <c r="AG186" s="193">
        <v>2644138</v>
      </c>
    </row>
    <row r="187" spans="17:33" x14ac:dyDescent="0.3">
      <c r="Q187" s="1"/>
      <c r="R187" s="1"/>
      <c r="S187" s="1"/>
      <c r="T187" s="1"/>
      <c r="U187" s="149">
        <v>27454</v>
      </c>
      <c r="V187" s="148">
        <v>665.07307900000001</v>
      </c>
      <c r="W187" s="6" t="s">
        <v>3</v>
      </c>
      <c r="Y187" s="189">
        <v>35321</v>
      </c>
      <c r="Z187" s="190">
        <v>21.51</v>
      </c>
      <c r="AB187" s="194">
        <v>39479</v>
      </c>
      <c r="AC187" s="193">
        <v>1151280</v>
      </c>
      <c r="AD187" s="193">
        <v>3811109</v>
      </c>
      <c r="AE187" s="193">
        <v>3373068</v>
      </c>
      <c r="AF187" s="193">
        <v>438040</v>
      </c>
      <c r="AG187" s="193">
        <v>2659829</v>
      </c>
    </row>
    <row r="188" spans="17:33" x14ac:dyDescent="0.3">
      <c r="Q188" s="1"/>
      <c r="R188" s="1"/>
      <c r="S188" s="1"/>
      <c r="T188" s="1"/>
      <c r="U188" s="149">
        <v>27485</v>
      </c>
      <c r="V188" s="148">
        <v>666.07589900000005</v>
      </c>
      <c r="W188" s="6" t="s">
        <v>3</v>
      </c>
      <c r="Y188" s="189">
        <v>35324</v>
      </c>
      <c r="Z188" s="190" t="s">
        <v>149</v>
      </c>
      <c r="AB188" s="195">
        <v>39508</v>
      </c>
      <c r="AC188" s="193">
        <v>2686161</v>
      </c>
      <c r="AD188" s="193">
        <v>5045951</v>
      </c>
      <c r="AE188" s="193">
        <v>4509943</v>
      </c>
      <c r="AF188" s="193">
        <v>536008</v>
      </c>
      <c r="AG188" s="193">
        <v>2359791</v>
      </c>
    </row>
    <row r="189" spans="17:33" x14ac:dyDescent="0.3">
      <c r="Q189" s="1"/>
      <c r="R189" s="1"/>
      <c r="S189" s="1"/>
      <c r="T189" s="1"/>
      <c r="U189" s="149">
        <v>27515</v>
      </c>
      <c r="V189" s="148">
        <v>711.96201900000005</v>
      </c>
      <c r="W189" s="6" t="s">
        <v>3</v>
      </c>
      <c r="Y189" s="189">
        <v>35325</v>
      </c>
      <c r="Z189" s="190">
        <v>20.38</v>
      </c>
      <c r="AB189" s="196">
        <v>39539</v>
      </c>
      <c r="AC189" s="193">
        <v>1376813</v>
      </c>
      <c r="AD189" s="193">
        <v>4784784</v>
      </c>
      <c r="AE189" s="193">
        <v>4096305</v>
      </c>
      <c r="AF189" s="193">
        <v>688478</v>
      </c>
      <c r="AG189" s="193">
        <v>3407971</v>
      </c>
    </row>
    <row r="190" spans="17:33" x14ac:dyDescent="0.3">
      <c r="Q190" s="1"/>
      <c r="R190" s="1"/>
      <c r="S190" s="1"/>
      <c r="T190" s="1"/>
      <c r="U190" s="149">
        <v>27546</v>
      </c>
      <c r="V190" s="148">
        <v>701.59700899999996</v>
      </c>
      <c r="W190" s="6" t="s">
        <v>3</v>
      </c>
      <c r="Y190" s="189">
        <v>35326</v>
      </c>
      <c r="Z190" s="190">
        <v>20.87</v>
      </c>
      <c r="AB190" s="197">
        <v>39569</v>
      </c>
      <c r="AC190" s="193">
        <v>2196054</v>
      </c>
      <c r="AD190" s="193">
        <v>5001740</v>
      </c>
      <c r="AE190" s="193">
        <v>4443735</v>
      </c>
      <c r="AF190" s="193">
        <v>558005</v>
      </c>
      <c r="AG190" s="193">
        <v>2805687</v>
      </c>
    </row>
    <row r="191" spans="17:33" x14ac:dyDescent="0.3">
      <c r="Q191" s="1"/>
      <c r="R191" s="1"/>
      <c r="S191" s="1"/>
      <c r="T191" s="1"/>
      <c r="U191" s="149">
        <v>27576</v>
      </c>
      <c r="V191" s="148">
        <v>724.85479999999995</v>
      </c>
      <c r="W191" s="6" t="s">
        <v>3</v>
      </c>
      <c r="Y191" s="189">
        <v>35327</v>
      </c>
      <c r="Z191" s="190" t="s">
        <v>149</v>
      </c>
      <c r="AB191" s="198">
        <v>39600</v>
      </c>
      <c r="AC191" s="193">
        <v>2611354</v>
      </c>
      <c r="AD191" s="193">
        <v>5589744</v>
      </c>
      <c r="AE191" s="193">
        <v>4846412</v>
      </c>
      <c r="AF191" s="193">
        <v>743331</v>
      </c>
      <c r="AG191" s="193">
        <v>2978390</v>
      </c>
    </row>
    <row r="192" spans="17:33" x14ac:dyDescent="0.3">
      <c r="Q192" s="1"/>
      <c r="R192" s="1"/>
      <c r="S192" s="1"/>
      <c r="T192" s="1"/>
      <c r="U192" s="149">
        <v>27607</v>
      </c>
      <c r="V192" s="148">
        <v>723.055701</v>
      </c>
      <c r="W192" s="6" t="s">
        <v>3</v>
      </c>
      <c r="Y192" s="189">
        <v>35328</v>
      </c>
      <c r="Z192" s="190">
        <v>20.66</v>
      </c>
      <c r="AB192" s="199">
        <v>39630</v>
      </c>
      <c r="AC192" s="193">
        <v>2349077</v>
      </c>
      <c r="AD192" s="193">
        <v>5931857</v>
      </c>
      <c r="AE192" s="193">
        <v>5131363</v>
      </c>
      <c r="AF192" s="193">
        <v>800494</v>
      </c>
      <c r="AG192" s="193">
        <v>3582780</v>
      </c>
    </row>
    <row r="193" spans="17:33" x14ac:dyDescent="0.3">
      <c r="Q193" s="1"/>
      <c r="R193" s="1"/>
      <c r="S193" s="1"/>
      <c r="T193" s="1"/>
      <c r="U193" s="149">
        <v>27638</v>
      </c>
      <c r="V193" s="148">
        <v>732.42374099999995</v>
      </c>
      <c r="W193" s="6" t="s">
        <v>3</v>
      </c>
      <c r="Y193" s="189">
        <v>35331</v>
      </c>
      <c r="Z193" s="190">
        <v>20.84</v>
      </c>
      <c r="AB193" s="200">
        <v>39661</v>
      </c>
      <c r="AC193" s="193">
        <v>1138114</v>
      </c>
      <c r="AD193" s="193">
        <v>5464579</v>
      </c>
      <c r="AE193" s="193">
        <v>4681627</v>
      </c>
      <c r="AF193" s="193">
        <v>782951</v>
      </c>
      <c r="AG193" s="193">
        <v>4326465</v>
      </c>
    </row>
    <row r="194" spans="17:33" x14ac:dyDescent="0.3">
      <c r="Q194" s="1"/>
      <c r="R194" s="1"/>
      <c r="S194" s="1"/>
      <c r="T194" s="1"/>
      <c r="U194" s="149">
        <v>27668</v>
      </c>
      <c r="V194" s="148">
        <v>770.62890100000004</v>
      </c>
      <c r="W194" s="6" t="s">
        <v>3</v>
      </c>
      <c r="Y194" s="189">
        <v>35332</v>
      </c>
      <c r="Z194" s="190">
        <v>21.18</v>
      </c>
      <c r="AB194" s="201">
        <v>39692</v>
      </c>
      <c r="AC194" s="193">
        <v>-44821</v>
      </c>
      <c r="AD194" s="193">
        <v>3464975</v>
      </c>
      <c r="AE194" s="193">
        <v>2721317</v>
      </c>
      <c r="AF194" s="193">
        <v>743658</v>
      </c>
      <c r="AG194" s="193">
        <v>3509796</v>
      </c>
    </row>
    <row r="195" spans="17:33" x14ac:dyDescent="0.3">
      <c r="Q195" s="1"/>
      <c r="R195" s="1"/>
      <c r="S195" s="1"/>
      <c r="T195" s="1"/>
      <c r="U195" s="149">
        <v>27699</v>
      </c>
      <c r="V195" s="148">
        <v>778.46699999999998</v>
      </c>
      <c r="W195" s="6" t="s">
        <v>3</v>
      </c>
      <c r="Y195" s="189">
        <v>35333</v>
      </c>
      <c r="Z195" s="190">
        <v>21.39</v>
      </c>
      <c r="AB195" s="202">
        <v>39722</v>
      </c>
      <c r="AC195" s="193">
        <v>281386</v>
      </c>
      <c r="AD195" s="193">
        <v>3297182</v>
      </c>
      <c r="AE195" s="193">
        <v>2678832</v>
      </c>
      <c r="AF195" s="193">
        <v>618349</v>
      </c>
      <c r="AG195" s="193">
        <v>3015796</v>
      </c>
    </row>
    <row r="196" spans="17:33" x14ac:dyDescent="0.3">
      <c r="Q196" s="1"/>
      <c r="R196" s="1"/>
      <c r="S196" s="1"/>
      <c r="T196" s="1"/>
      <c r="U196" s="149">
        <v>27729</v>
      </c>
      <c r="V196" s="148">
        <v>778.65101000000004</v>
      </c>
      <c r="W196" s="6" t="s">
        <v>3</v>
      </c>
      <c r="Y196" s="189">
        <v>35334</v>
      </c>
      <c r="Z196" s="190">
        <v>21.12</v>
      </c>
      <c r="AB196" s="203">
        <v>39753</v>
      </c>
      <c r="AC196" s="193">
        <v>-88459</v>
      </c>
      <c r="AD196" s="193">
        <v>2317633</v>
      </c>
      <c r="AE196" s="193">
        <v>1908577</v>
      </c>
      <c r="AF196" s="193">
        <v>409055</v>
      </c>
      <c r="AG196" s="193">
        <v>2406092</v>
      </c>
    </row>
    <row r="197" spans="17:33" x14ac:dyDescent="0.3">
      <c r="Q197" s="1"/>
      <c r="R197" s="1"/>
      <c r="S197" s="1"/>
      <c r="T197" s="1"/>
      <c r="U197" s="149">
        <v>27760</v>
      </c>
      <c r="V197" s="148">
        <v>749.71019899999999</v>
      </c>
      <c r="W197" s="6" t="s">
        <v>3</v>
      </c>
      <c r="Y197" s="189">
        <v>35335</v>
      </c>
      <c r="Z197" s="190">
        <v>21.56</v>
      </c>
      <c r="AB197" s="204">
        <v>39783</v>
      </c>
      <c r="AC197" s="193">
        <v>-201168</v>
      </c>
      <c r="AD197" s="193">
        <v>1759022</v>
      </c>
      <c r="AE197" s="193">
        <v>1386610</v>
      </c>
      <c r="AF197" s="193">
        <v>372412</v>
      </c>
      <c r="AG197" s="193">
        <v>1960191</v>
      </c>
    </row>
    <row r="198" spans="17:33" x14ac:dyDescent="0.3">
      <c r="Q198" s="1"/>
      <c r="R198" s="1"/>
      <c r="S198" s="1"/>
      <c r="T198" s="1"/>
      <c r="U198" s="149">
        <v>27791</v>
      </c>
      <c r="V198" s="148">
        <v>793.12635999999998</v>
      </c>
      <c r="W198" s="6" t="s">
        <v>3</v>
      </c>
      <c r="Y198" s="189">
        <v>35338</v>
      </c>
      <c r="Z198" s="190">
        <v>21.23</v>
      </c>
      <c r="AB198" s="192">
        <v>39814</v>
      </c>
      <c r="AC198" s="193">
        <v>674612</v>
      </c>
      <c r="AD198" s="193">
        <v>1915814</v>
      </c>
      <c r="AE198" s="193">
        <v>1607644</v>
      </c>
      <c r="AF198" s="193">
        <v>308170</v>
      </c>
      <c r="AG198" s="193">
        <v>1241202</v>
      </c>
    </row>
    <row r="199" spans="17:33" x14ac:dyDescent="0.3">
      <c r="Q199" s="1"/>
      <c r="R199" s="1"/>
      <c r="S199" s="1"/>
      <c r="T199" s="1"/>
      <c r="U199" s="149">
        <v>27820</v>
      </c>
      <c r="V199" s="148">
        <v>797.62918999999999</v>
      </c>
      <c r="W199" s="6" t="s">
        <v>3</v>
      </c>
      <c r="Y199" s="189">
        <v>35339</v>
      </c>
      <c r="Z199" s="190">
        <v>21.32</v>
      </c>
      <c r="AB199" s="194">
        <v>39845</v>
      </c>
      <c r="AC199" s="193">
        <v>340834</v>
      </c>
      <c r="AD199" s="193">
        <v>1671944</v>
      </c>
      <c r="AE199" s="193">
        <v>1345854</v>
      </c>
      <c r="AF199" s="193">
        <v>326090</v>
      </c>
      <c r="AG199" s="193">
        <v>1331110</v>
      </c>
    </row>
    <row r="200" spans="17:33" x14ac:dyDescent="0.3">
      <c r="Q200" s="1"/>
      <c r="R200" s="1"/>
      <c r="S200" s="1"/>
      <c r="T200" s="1"/>
      <c r="U200" s="149">
        <v>27851</v>
      </c>
      <c r="V200" s="148">
        <v>794.246039</v>
      </c>
      <c r="W200" s="6" t="s">
        <v>3</v>
      </c>
      <c r="Y200" s="189">
        <v>35340</v>
      </c>
      <c r="Z200" s="190">
        <v>21.54</v>
      </c>
      <c r="AB200" s="195">
        <v>39873</v>
      </c>
      <c r="AC200" s="193">
        <v>679534</v>
      </c>
      <c r="AD200" s="193">
        <v>1933494</v>
      </c>
      <c r="AE200" s="193">
        <v>1579967</v>
      </c>
      <c r="AF200" s="193">
        <v>353527</v>
      </c>
      <c r="AG200" s="193">
        <v>1253960</v>
      </c>
    </row>
    <row r="201" spans="17:33" x14ac:dyDescent="0.3">
      <c r="Q201" s="1"/>
      <c r="R201" s="1"/>
      <c r="S201" s="1"/>
      <c r="T201" s="1"/>
      <c r="U201" s="149">
        <v>27881</v>
      </c>
      <c r="V201" s="148">
        <v>793.80282999999997</v>
      </c>
      <c r="W201" s="6" t="s">
        <v>3</v>
      </c>
      <c r="Y201" s="189">
        <v>35341</v>
      </c>
      <c r="Z201" s="190">
        <v>22.18</v>
      </c>
      <c r="AB201" s="196">
        <v>39904</v>
      </c>
      <c r="AC201" s="193">
        <v>607969</v>
      </c>
      <c r="AD201" s="193">
        <v>1984113</v>
      </c>
      <c r="AE201" s="193">
        <v>1686450</v>
      </c>
      <c r="AF201" s="193">
        <v>297663</v>
      </c>
      <c r="AG201" s="193">
        <v>1376144</v>
      </c>
    </row>
    <row r="202" spans="17:33" x14ac:dyDescent="0.3">
      <c r="Q202" s="1"/>
      <c r="R202" s="1"/>
      <c r="S202" s="1"/>
      <c r="T202" s="1"/>
      <c r="U202" s="149">
        <v>27912</v>
      </c>
      <c r="V202" s="148">
        <v>802.75944100000004</v>
      </c>
      <c r="W202" s="6" t="s">
        <v>3</v>
      </c>
      <c r="Y202" s="189">
        <v>35342</v>
      </c>
      <c r="Z202" s="190">
        <v>22.42</v>
      </c>
      <c r="AB202" s="197">
        <v>39934</v>
      </c>
      <c r="AC202" s="193">
        <v>1152045</v>
      </c>
      <c r="AD202" s="193">
        <v>2420317</v>
      </c>
      <c r="AE202" s="193">
        <v>2051111</v>
      </c>
      <c r="AF202" s="193">
        <v>369206</v>
      </c>
      <c r="AG202" s="193">
        <v>1268272</v>
      </c>
    </row>
    <row r="203" spans="17:33" x14ac:dyDescent="0.3">
      <c r="Q203" s="1"/>
      <c r="R203" s="1"/>
      <c r="S203" s="1"/>
      <c r="T203" s="1"/>
      <c r="U203" s="149">
        <v>27942</v>
      </c>
      <c r="V203" s="148">
        <v>802.42089099999998</v>
      </c>
      <c r="W203" s="6" t="s">
        <v>3</v>
      </c>
      <c r="Y203" s="189">
        <v>35345</v>
      </c>
      <c r="Z203" s="190">
        <v>22.71</v>
      </c>
      <c r="AB203" s="198">
        <v>39965</v>
      </c>
      <c r="AC203" s="193">
        <v>981940</v>
      </c>
      <c r="AD203" s="193">
        <v>2846803</v>
      </c>
      <c r="AE203" s="193">
        <v>2386487</v>
      </c>
      <c r="AF203" s="193">
        <v>460316</v>
      </c>
      <c r="AG203" s="193">
        <v>1864863</v>
      </c>
    </row>
    <row r="204" spans="17:33" x14ac:dyDescent="0.3">
      <c r="Q204" s="1"/>
      <c r="R204" s="1"/>
      <c r="S204" s="1"/>
      <c r="T204" s="1"/>
      <c r="U204" s="149">
        <v>27973</v>
      </c>
      <c r="V204" s="148">
        <v>804.71741999999995</v>
      </c>
      <c r="W204" s="6" t="s">
        <v>3</v>
      </c>
      <c r="Y204" s="189">
        <v>35346</v>
      </c>
      <c r="Z204" s="190">
        <v>22.94</v>
      </c>
      <c r="AB204" s="199">
        <v>39995</v>
      </c>
      <c r="AC204" s="193">
        <v>858722</v>
      </c>
      <c r="AD204" s="193">
        <v>2898803</v>
      </c>
      <c r="AE204" s="193">
        <v>2469494</v>
      </c>
      <c r="AF204" s="193">
        <v>429309</v>
      </c>
      <c r="AG204" s="193">
        <v>2040081</v>
      </c>
    </row>
    <row r="205" spans="17:33" x14ac:dyDescent="0.3">
      <c r="Q205" s="1"/>
      <c r="R205" s="1"/>
      <c r="S205" s="1"/>
      <c r="T205" s="1"/>
      <c r="U205" s="149">
        <v>28004</v>
      </c>
      <c r="V205" s="148">
        <v>797.65885000000003</v>
      </c>
      <c r="W205" s="6" t="s">
        <v>3</v>
      </c>
      <c r="Y205" s="189">
        <v>35347</v>
      </c>
      <c r="Z205" s="190">
        <v>22.74</v>
      </c>
      <c r="AB205" s="200">
        <v>40026</v>
      </c>
      <c r="AC205" s="193">
        <v>750566</v>
      </c>
      <c r="AD205" s="193">
        <v>2707970</v>
      </c>
      <c r="AE205" s="193">
        <v>2294018</v>
      </c>
      <c r="AF205" s="193">
        <v>413952</v>
      </c>
      <c r="AG205" s="193">
        <v>1957404</v>
      </c>
    </row>
    <row r="206" spans="17:33" x14ac:dyDescent="0.3">
      <c r="Q206" s="1"/>
      <c r="R206" s="1"/>
      <c r="S206" s="1"/>
      <c r="T206" s="1"/>
      <c r="U206" s="149">
        <v>28034</v>
      </c>
      <c r="V206" s="148">
        <v>815.44172000000003</v>
      </c>
      <c r="W206" s="6" t="s">
        <v>3</v>
      </c>
      <c r="Y206" s="189">
        <v>35348</v>
      </c>
      <c r="Z206" s="190" t="s">
        <v>149</v>
      </c>
      <c r="AB206" s="201">
        <v>40057</v>
      </c>
      <c r="AC206" s="193">
        <v>527436</v>
      </c>
      <c r="AD206" s="193">
        <v>2800430</v>
      </c>
      <c r="AE206" s="193">
        <v>2190898</v>
      </c>
      <c r="AF206" s="193">
        <v>609532</v>
      </c>
      <c r="AG206" s="193">
        <v>2272994</v>
      </c>
    </row>
    <row r="207" spans="17:33" x14ac:dyDescent="0.3">
      <c r="Q207" s="1"/>
      <c r="R207" s="1"/>
      <c r="S207" s="1"/>
      <c r="T207" s="1"/>
      <c r="U207" s="149">
        <v>28065</v>
      </c>
      <c r="V207" s="148">
        <v>812.98983999999996</v>
      </c>
      <c r="W207" s="6" t="s">
        <v>3</v>
      </c>
      <c r="Y207" s="189">
        <v>35349</v>
      </c>
      <c r="Z207" s="190">
        <v>22.48</v>
      </c>
      <c r="AB207" s="202">
        <v>40087</v>
      </c>
      <c r="AC207" s="193">
        <v>1319670</v>
      </c>
      <c r="AD207" s="193">
        <v>3155049</v>
      </c>
      <c r="AE207" s="193">
        <v>2644174</v>
      </c>
      <c r="AF207" s="193">
        <v>510875</v>
      </c>
      <c r="AG207" s="193">
        <v>1835379</v>
      </c>
    </row>
    <row r="208" spans="17:33" x14ac:dyDescent="0.3">
      <c r="Q208" s="1"/>
      <c r="R208" s="1"/>
      <c r="S208" s="1"/>
      <c r="T208" s="1"/>
      <c r="U208" s="149">
        <v>28095</v>
      </c>
      <c r="V208" s="148">
        <v>844.40086899999994</v>
      </c>
      <c r="W208" s="6" t="s">
        <v>3</v>
      </c>
      <c r="Y208" s="189">
        <v>35352</v>
      </c>
      <c r="Z208" s="190">
        <v>23.06</v>
      </c>
      <c r="AB208" s="203">
        <v>40118</v>
      </c>
      <c r="AC208" s="193">
        <v>1490338</v>
      </c>
      <c r="AD208" s="193">
        <v>3175172</v>
      </c>
      <c r="AE208" s="193">
        <v>2650412</v>
      </c>
      <c r="AF208" s="193">
        <v>524760</v>
      </c>
      <c r="AG208" s="193">
        <v>1684834</v>
      </c>
    </row>
    <row r="209" spans="17:33" x14ac:dyDescent="0.3">
      <c r="Q209" s="1"/>
      <c r="R209" s="1"/>
      <c r="S209" s="1"/>
      <c r="T209" s="1"/>
      <c r="U209" s="149">
        <v>28126</v>
      </c>
      <c r="V209" s="148">
        <v>882.33597899999995</v>
      </c>
      <c r="W209" s="6" t="s">
        <v>3</v>
      </c>
      <c r="Y209" s="189">
        <v>35353</v>
      </c>
      <c r="Z209" s="190">
        <v>23.06</v>
      </c>
      <c r="AB209" s="204">
        <v>40148</v>
      </c>
      <c r="AC209" s="193">
        <v>985130</v>
      </c>
      <c r="AD209" s="193">
        <v>3321353</v>
      </c>
      <c r="AE209" s="193">
        <v>2707524</v>
      </c>
      <c r="AF209" s="193">
        <v>613829</v>
      </c>
      <c r="AG209" s="193">
        <v>2336223</v>
      </c>
    </row>
    <row r="210" spans="17:33" x14ac:dyDescent="0.3">
      <c r="Q210" s="1"/>
      <c r="R210" s="1"/>
      <c r="S210" s="1"/>
      <c r="T210" s="1"/>
      <c r="U210" s="149">
        <v>28157</v>
      </c>
      <c r="V210" s="148">
        <v>892.67114100000003</v>
      </c>
      <c r="W210" s="6" t="s">
        <v>3</v>
      </c>
      <c r="Y210" s="189">
        <v>35354</v>
      </c>
      <c r="Z210" s="190">
        <v>22.8</v>
      </c>
      <c r="AB210" s="192">
        <v>40179</v>
      </c>
      <c r="AC210" s="193">
        <v>762482</v>
      </c>
      <c r="AD210" s="193">
        <v>3107816</v>
      </c>
      <c r="AE210" s="193">
        <v>2632821</v>
      </c>
      <c r="AF210" s="193">
        <v>474995</v>
      </c>
      <c r="AG210" s="193">
        <v>2345334</v>
      </c>
    </row>
    <row r="211" spans="17:33" x14ac:dyDescent="0.3">
      <c r="Q211" s="1"/>
      <c r="R211" s="1"/>
      <c r="S211" s="1"/>
      <c r="T211" s="1"/>
      <c r="U211" s="149">
        <v>28185</v>
      </c>
      <c r="V211" s="148">
        <v>915.41515000000004</v>
      </c>
      <c r="W211" s="6" t="s">
        <v>3</v>
      </c>
      <c r="Y211" s="189">
        <v>35355</v>
      </c>
      <c r="Z211" s="190">
        <v>22.93</v>
      </c>
      <c r="AB211" s="194">
        <v>40210</v>
      </c>
      <c r="AC211" s="193">
        <v>922230</v>
      </c>
      <c r="AD211" s="193">
        <v>2933893</v>
      </c>
      <c r="AE211" s="193">
        <v>2426311</v>
      </c>
      <c r="AF211" s="193">
        <v>507582</v>
      </c>
      <c r="AG211" s="193">
        <v>2011663</v>
      </c>
    </row>
    <row r="212" spans="17:33" x14ac:dyDescent="0.3">
      <c r="Q212" s="1"/>
      <c r="R212" s="1"/>
      <c r="S212" s="1"/>
      <c r="T212" s="1"/>
      <c r="U212" s="149">
        <v>28216</v>
      </c>
      <c r="V212" s="148">
        <v>936.34685000000002</v>
      </c>
      <c r="W212" s="6" t="s">
        <v>3</v>
      </c>
      <c r="Y212" s="189">
        <v>35356</v>
      </c>
      <c r="Z212" s="190">
        <v>23.12</v>
      </c>
      <c r="AB212" s="195">
        <v>40238</v>
      </c>
      <c r="AC212" s="193">
        <v>988516</v>
      </c>
      <c r="AD212" s="193">
        <v>3448617</v>
      </c>
      <c r="AE212" s="193">
        <v>2976669</v>
      </c>
      <c r="AF212" s="193">
        <v>471948</v>
      </c>
      <c r="AG212" s="193">
        <v>2460101</v>
      </c>
    </row>
    <row r="213" spans="17:33" x14ac:dyDescent="0.3">
      <c r="Q213" s="1"/>
      <c r="R213" s="1"/>
      <c r="S213" s="1"/>
      <c r="T213" s="1"/>
      <c r="U213" s="149">
        <v>28246</v>
      </c>
      <c r="V213" s="148">
        <v>956.93545900000004</v>
      </c>
      <c r="W213" s="6" t="s">
        <v>3</v>
      </c>
      <c r="Y213" s="189">
        <v>35359</v>
      </c>
      <c r="Z213" s="190">
        <v>23.14</v>
      </c>
      <c r="AB213" s="196">
        <v>40269</v>
      </c>
      <c r="AC213" s="193">
        <v>748575</v>
      </c>
      <c r="AD213" s="193">
        <v>3403219</v>
      </c>
      <c r="AE213" s="193">
        <v>2905183</v>
      </c>
      <c r="AF213" s="193">
        <v>498036</v>
      </c>
      <c r="AG213" s="193">
        <v>2654644</v>
      </c>
    </row>
    <row r="214" spans="17:33" x14ac:dyDescent="0.3">
      <c r="Q214" s="1"/>
      <c r="R214" s="1"/>
      <c r="S214" s="1"/>
      <c r="T214" s="1"/>
      <c r="U214" s="149">
        <v>28277</v>
      </c>
      <c r="V214" s="148">
        <v>980.54737899999998</v>
      </c>
      <c r="W214" s="6" t="s">
        <v>3</v>
      </c>
      <c r="Y214" s="189">
        <v>35360</v>
      </c>
      <c r="Z214" s="190">
        <v>23.01</v>
      </c>
      <c r="AB214" s="197">
        <v>40299</v>
      </c>
      <c r="AC214" s="193">
        <v>1156970</v>
      </c>
      <c r="AD214" s="193">
        <v>3820259</v>
      </c>
      <c r="AE214" s="193">
        <v>3344693</v>
      </c>
      <c r="AF214" s="193">
        <v>475566</v>
      </c>
      <c r="AG214" s="193">
        <v>2663289</v>
      </c>
    </row>
    <row r="215" spans="17:33" x14ac:dyDescent="0.3">
      <c r="Q215" s="1"/>
      <c r="R215" s="1"/>
      <c r="S215" s="1"/>
      <c r="T215" s="1"/>
      <c r="U215" s="149">
        <v>28307</v>
      </c>
      <c r="V215" s="148">
        <v>998.21806000000004</v>
      </c>
      <c r="W215" s="6" t="s">
        <v>3</v>
      </c>
      <c r="Y215" s="189">
        <v>35361</v>
      </c>
      <c r="Z215" s="190">
        <v>22.26</v>
      </c>
      <c r="AB215" s="198">
        <v>40330</v>
      </c>
      <c r="AC215" s="193">
        <v>303255</v>
      </c>
      <c r="AD215" s="193">
        <v>2628192</v>
      </c>
      <c r="AE215" s="193">
        <v>2244315</v>
      </c>
      <c r="AF215" s="193">
        <v>383877</v>
      </c>
      <c r="AG215" s="193">
        <v>2324937</v>
      </c>
    </row>
    <row r="216" spans="17:33" x14ac:dyDescent="0.3">
      <c r="Q216" s="1"/>
      <c r="R216" s="1"/>
      <c r="S216" s="1"/>
      <c r="T216" s="1"/>
      <c r="U216" s="149">
        <v>28338</v>
      </c>
      <c r="V216" s="148">
        <v>1008.4131599999999</v>
      </c>
      <c r="W216" s="6" t="s">
        <v>3</v>
      </c>
      <c r="Y216" s="189">
        <v>35362</v>
      </c>
      <c r="Z216" s="190">
        <v>22.01</v>
      </c>
      <c r="AB216" s="199">
        <v>40360</v>
      </c>
      <c r="AC216" s="193">
        <v>816843</v>
      </c>
      <c r="AD216" s="193">
        <v>3405490</v>
      </c>
      <c r="AE216" s="193">
        <v>2944176</v>
      </c>
      <c r="AF216" s="193">
        <v>461314</v>
      </c>
      <c r="AG216" s="193">
        <v>2588647</v>
      </c>
    </row>
    <row r="217" spans="17:33" x14ac:dyDescent="0.3">
      <c r="Q217" s="1"/>
      <c r="R217" s="1"/>
      <c r="S217" s="1"/>
      <c r="T217" s="1"/>
      <c r="U217" s="149">
        <v>28369</v>
      </c>
      <c r="V217" s="148">
        <v>1016.530309</v>
      </c>
      <c r="W217" s="6" t="s">
        <v>3</v>
      </c>
      <c r="Y217" s="189">
        <v>35363</v>
      </c>
      <c r="Z217" s="190">
        <v>22.15</v>
      </c>
      <c r="AB217" s="200">
        <v>40391</v>
      </c>
      <c r="AC217" s="193">
        <v>787153</v>
      </c>
      <c r="AD217" s="193">
        <v>3472796</v>
      </c>
      <c r="AE217" s="193">
        <v>2923278</v>
      </c>
      <c r="AF217" s="193">
        <v>549518</v>
      </c>
      <c r="AG217" s="193">
        <v>2685643</v>
      </c>
    </row>
    <row r="218" spans="17:33" x14ac:dyDescent="0.3">
      <c r="Q218" s="1"/>
      <c r="R218" s="1"/>
      <c r="S218" s="1"/>
      <c r="T218" s="1"/>
      <c r="U218" s="149">
        <v>28399</v>
      </c>
      <c r="V218" s="148">
        <v>1034.076139</v>
      </c>
      <c r="W218" s="6" t="s">
        <v>3</v>
      </c>
      <c r="Y218" s="189">
        <v>35366</v>
      </c>
      <c r="Z218" s="190">
        <v>22.06</v>
      </c>
      <c r="AB218" s="201">
        <v>40422</v>
      </c>
      <c r="AC218" s="193">
        <v>928949</v>
      </c>
      <c r="AD218" s="193">
        <v>3318425</v>
      </c>
      <c r="AE218" s="193">
        <v>2819239</v>
      </c>
      <c r="AF218" s="193">
        <v>499186</v>
      </c>
      <c r="AG218" s="193">
        <v>2389476</v>
      </c>
    </row>
    <row r="219" spans="17:33" x14ac:dyDescent="0.3">
      <c r="Q219" s="1"/>
      <c r="R219" s="1"/>
      <c r="S219" s="1"/>
      <c r="T219" s="1"/>
      <c r="U219" s="149">
        <v>28430</v>
      </c>
      <c r="V219" s="148">
        <v>1058.90768</v>
      </c>
      <c r="W219" s="6" t="s">
        <v>3</v>
      </c>
      <c r="Y219" s="189">
        <v>35367</v>
      </c>
      <c r="Z219" s="190">
        <v>21.58</v>
      </c>
      <c r="AB219" s="202">
        <v>40452</v>
      </c>
      <c r="AC219" s="193">
        <v>1201199</v>
      </c>
      <c r="AD219" s="193">
        <v>3685555</v>
      </c>
      <c r="AE219" s="193">
        <v>3188141</v>
      </c>
      <c r="AF219" s="193">
        <v>497414</v>
      </c>
      <c r="AG219" s="193">
        <v>2484356</v>
      </c>
    </row>
    <row r="220" spans="17:33" x14ac:dyDescent="0.3">
      <c r="Q220" s="1"/>
      <c r="R220" s="1"/>
      <c r="S220" s="1"/>
      <c r="T220" s="1"/>
      <c r="U220" s="149">
        <v>28460</v>
      </c>
      <c r="V220" s="148">
        <v>1079.7844600000001</v>
      </c>
      <c r="W220" s="6" t="s">
        <v>3</v>
      </c>
      <c r="Y220" s="189">
        <v>35368</v>
      </c>
      <c r="Z220" s="190">
        <v>21.43</v>
      </c>
      <c r="AB220" s="203">
        <v>40483</v>
      </c>
      <c r="AC220" s="193">
        <v>1865083</v>
      </c>
      <c r="AD220" s="193">
        <v>4196692</v>
      </c>
      <c r="AE220" s="193">
        <v>3723726</v>
      </c>
      <c r="AF220" s="193">
        <v>472966</v>
      </c>
      <c r="AG220" s="193">
        <v>2331609</v>
      </c>
    </row>
    <row r="221" spans="17:33" x14ac:dyDescent="0.3">
      <c r="Q221" s="1"/>
      <c r="R221" s="1"/>
      <c r="S221" s="1"/>
      <c r="T221" s="1"/>
      <c r="U221" s="149">
        <v>28491</v>
      </c>
      <c r="V221" s="148">
        <v>1097.3002100000001</v>
      </c>
      <c r="W221" s="6" t="s">
        <v>3</v>
      </c>
      <c r="Y221" s="189">
        <v>35369</v>
      </c>
      <c r="Z221" s="190">
        <v>20.59</v>
      </c>
      <c r="AB221" s="204">
        <v>40513</v>
      </c>
      <c r="AC221" s="193">
        <v>1000872</v>
      </c>
      <c r="AD221" s="193">
        <v>4272333</v>
      </c>
      <c r="AE221" s="193">
        <v>3789956</v>
      </c>
      <c r="AF221" s="193">
        <v>482377</v>
      </c>
      <c r="AG221" s="193">
        <v>3271461</v>
      </c>
    </row>
    <row r="222" spans="17:33" x14ac:dyDescent="0.3">
      <c r="Q222" s="1"/>
      <c r="R222" s="1"/>
      <c r="S222" s="1"/>
      <c r="T222" s="1"/>
      <c r="U222" s="149">
        <v>28522</v>
      </c>
      <c r="V222" s="148">
        <v>1125.298941</v>
      </c>
      <c r="W222" s="6" t="s">
        <v>3</v>
      </c>
      <c r="Y222" s="189">
        <v>35370</v>
      </c>
      <c r="Z222" s="190" t="s">
        <v>149</v>
      </c>
      <c r="AB222" s="192">
        <v>40544</v>
      </c>
      <c r="AC222" s="193">
        <v>1126026</v>
      </c>
      <c r="AD222" s="193">
        <v>4431724</v>
      </c>
      <c r="AE222" s="193">
        <v>3846375</v>
      </c>
      <c r="AF222" s="193">
        <v>585349</v>
      </c>
      <c r="AG222" s="193">
        <v>3305698</v>
      </c>
    </row>
    <row r="223" spans="17:33" x14ac:dyDescent="0.3">
      <c r="Q223" s="1"/>
      <c r="R223" s="1"/>
      <c r="S223" s="1"/>
      <c r="T223" s="1"/>
      <c r="U223" s="149">
        <v>28550</v>
      </c>
      <c r="V223" s="148">
        <v>1127.88426</v>
      </c>
      <c r="W223" s="6" t="s">
        <v>3</v>
      </c>
      <c r="Y223" s="189">
        <v>35373</v>
      </c>
      <c r="Z223" s="190">
        <v>19.89</v>
      </c>
      <c r="AB223" s="194">
        <v>40575</v>
      </c>
      <c r="AC223" s="193">
        <v>495211</v>
      </c>
      <c r="AD223" s="193">
        <v>3620212</v>
      </c>
      <c r="AE223" s="193">
        <v>3129079</v>
      </c>
      <c r="AF223" s="193">
        <v>491133</v>
      </c>
      <c r="AG223" s="193">
        <v>3125001</v>
      </c>
    </row>
    <row r="224" spans="17:33" x14ac:dyDescent="0.3">
      <c r="Q224" s="1"/>
      <c r="R224" s="1"/>
      <c r="S224" s="1"/>
      <c r="T224" s="1"/>
      <c r="U224" s="149">
        <v>28581</v>
      </c>
      <c r="V224" s="148">
        <v>1139.27898</v>
      </c>
      <c r="W224" s="6" t="s">
        <v>3</v>
      </c>
      <c r="Y224" s="189">
        <v>35374</v>
      </c>
      <c r="Z224" s="190">
        <v>19.77</v>
      </c>
      <c r="AB224" s="195">
        <v>40603</v>
      </c>
      <c r="AC224" s="193">
        <v>1893733</v>
      </c>
      <c r="AD224" s="193">
        <v>5163250</v>
      </c>
      <c r="AE224" s="193">
        <v>4518708</v>
      </c>
      <c r="AF224" s="193">
        <v>644542</v>
      </c>
      <c r="AG224" s="193">
        <v>3269517</v>
      </c>
    </row>
    <row r="225" spans="17:33" x14ac:dyDescent="0.3">
      <c r="Q225" s="1"/>
      <c r="R225" s="1"/>
      <c r="S225" s="1"/>
      <c r="T225" s="1"/>
      <c r="U225" s="149">
        <v>28611</v>
      </c>
      <c r="V225" s="148">
        <v>1150.75161</v>
      </c>
      <c r="W225" s="6" t="s">
        <v>3</v>
      </c>
      <c r="Y225" s="189">
        <v>35375</v>
      </c>
      <c r="Z225" s="190">
        <v>19.649999999999999</v>
      </c>
      <c r="AB225" s="196">
        <v>40634</v>
      </c>
      <c r="AC225" s="193">
        <v>1126787</v>
      </c>
      <c r="AD225" s="193">
        <v>4582271</v>
      </c>
      <c r="AE225" s="193">
        <v>4015973</v>
      </c>
      <c r="AF225" s="193">
        <v>566298</v>
      </c>
      <c r="AG225" s="193">
        <v>3455484</v>
      </c>
    </row>
    <row r="226" spans="17:33" x14ac:dyDescent="0.3">
      <c r="Q226" s="1"/>
      <c r="R226" s="1"/>
      <c r="S226" s="1"/>
      <c r="T226" s="1"/>
      <c r="U226" s="149">
        <v>28642</v>
      </c>
      <c r="V226" s="148">
        <v>1167.3057890000002</v>
      </c>
      <c r="W226" s="6" t="s">
        <v>3</v>
      </c>
      <c r="Y226" s="189">
        <v>35376</v>
      </c>
      <c r="Z226" s="190">
        <v>19.82</v>
      </c>
      <c r="AB226" s="197">
        <v>40664</v>
      </c>
      <c r="AC226" s="193">
        <v>1325287</v>
      </c>
      <c r="AD226" s="193">
        <v>5053233</v>
      </c>
      <c r="AE226" s="193">
        <v>4429759</v>
      </c>
      <c r="AF226" s="193">
        <v>623474</v>
      </c>
      <c r="AG226" s="193">
        <v>3727946</v>
      </c>
    </row>
    <row r="227" spans="17:33" x14ac:dyDescent="0.3">
      <c r="Q227" s="1"/>
      <c r="R227" s="1"/>
      <c r="S227" s="1"/>
      <c r="T227" s="1"/>
      <c r="U227" s="149">
        <v>28672</v>
      </c>
      <c r="V227" s="148">
        <v>1204.71172</v>
      </c>
      <c r="W227" s="6" t="s">
        <v>3</v>
      </c>
      <c r="Y227" s="189">
        <v>35377</v>
      </c>
      <c r="Z227" s="190">
        <v>20.59</v>
      </c>
      <c r="AB227" s="198">
        <v>40695</v>
      </c>
      <c r="AC227" s="193">
        <v>976549</v>
      </c>
      <c r="AD227" s="193">
        <v>5038893</v>
      </c>
      <c r="AE227" s="193">
        <v>4403556</v>
      </c>
      <c r="AF227" s="193">
        <v>635337</v>
      </c>
      <c r="AG227" s="193">
        <v>4062344</v>
      </c>
    </row>
    <row r="228" spans="17:33" x14ac:dyDescent="0.3">
      <c r="Q228" s="1"/>
      <c r="R228" s="1"/>
      <c r="S228" s="1"/>
      <c r="T228" s="1"/>
      <c r="U228" s="149">
        <v>28703</v>
      </c>
      <c r="V228" s="148">
        <v>1239.2119889999999</v>
      </c>
      <c r="W228" s="6" t="s">
        <v>3</v>
      </c>
      <c r="Y228" s="189">
        <v>35380</v>
      </c>
      <c r="Z228" s="190">
        <v>20.350000000000001</v>
      </c>
      <c r="AB228" s="199">
        <v>40725</v>
      </c>
      <c r="AC228" s="193">
        <v>716185</v>
      </c>
      <c r="AD228" s="193">
        <v>4501968</v>
      </c>
      <c r="AE228" s="193">
        <v>3974777</v>
      </c>
      <c r="AF228" s="193">
        <v>527191</v>
      </c>
      <c r="AG228" s="193">
        <v>3785783</v>
      </c>
    </row>
    <row r="229" spans="17:33" x14ac:dyDescent="0.3">
      <c r="Q229" s="1"/>
      <c r="R229" s="1"/>
      <c r="S229" s="1"/>
      <c r="T229" s="1"/>
      <c r="U229" s="149">
        <v>28734</v>
      </c>
      <c r="V229" s="148">
        <v>1266.8824709999999</v>
      </c>
      <c r="W229" s="6" t="s">
        <v>3</v>
      </c>
      <c r="Y229" s="189">
        <v>35381</v>
      </c>
      <c r="Z229" s="190">
        <v>20.37</v>
      </c>
      <c r="AB229" s="200">
        <v>40756</v>
      </c>
      <c r="AC229" s="193">
        <v>1163206</v>
      </c>
      <c r="AD229" s="193">
        <v>4912529</v>
      </c>
      <c r="AE229" s="193">
        <v>4402544</v>
      </c>
      <c r="AF229" s="193">
        <v>509985</v>
      </c>
      <c r="AG229" s="193">
        <v>3749323</v>
      </c>
    </row>
    <row r="230" spans="17:33" x14ac:dyDescent="0.3">
      <c r="Q230" s="1"/>
      <c r="R230" s="1"/>
      <c r="S230" s="1"/>
      <c r="T230" s="1"/>
      <c r="U230" s="149">
        <v>28764</v>
      </c>
      <c r="V230" s="148">
        <v>1296.5672099999999</v>
      </c>
      <c r="W230" s="6" t="s">
        <v>3</v>
      </c>
      <c r="Y230" s="189">
        <v>35382</v>
      </c>
      <c r="Z230" s="190">
        <v>21.34</v>
      </c>
      <c r="AB230" s="201">
        <v>40787</v>
      </c>
      <c r="AC230" s="193">
        <v>87957</v>
      </c>
      <c r="AD230" s="193">
        <v>4364941</v>
      </c>
      <c r="AE230" s="193">
        <v>3729445</v>
      </c>
      <c r="AF230" s="193">
        <v>635496</v>
      </c>
      <c r="AG230" s="193">
        <v>4276984</v>
      </c>
    </row>
    <row r="231" spans="17:33" x14ac:dyDescent="0.3">
      <c r="Q231" s="1"/>
      <c r="R231" s="1"/>
      <c r="S231" s="1"/>
      <c r="T231" s="1"/>
      <c r="U231" s="149">
        <v>28795</v>
      </c>
      <c r="V231" s="148">
        <v>1325.20334</v>
      </c>
      <c r="W231" s="6" t="s">
        <v>3</v>
      </c>
      <c r="Y231" s="189">
        <v>35383</v>
      </c>
      <c r="Z231" s="190" t="s">
        <v>149</v>
      </c>
      <c r="AB231" s="202">
        <v>40817</v>
      </c>
      <c r="AC231" s="193">
        <v>1079495</v>
      </c>
      <c r="AD231" s="193">
        <v>4858728</v>
      </c>
      <c r="AE231" s="193">
        <v>4311272</v>
      </c>
      <c r="AF231" s="193">
        <v>547456</v>
      </c>
      <c r="AG231" s="193">
        <v>3779233</v>
      </c>
    </row>
    <row r="232" spans="17:33" x14ac:dyDescent="0.3">
      <c r="Q232" s="1"/>
      <c r="R232" s="1"/>
      <c r="S232" s="1"/>
      <c r="T232" s="1"/>
      <c r="U232" s="149">
        <v>28825</v>
      </c>
      <c r="V232" s="148">
        <v>1366.438341</v>
      </c>
      <c r="W232" s="6" t="s">
        <v>3</v>
      </c>
      <c r="Y232" s="189">
        <v>35384</v>
      </c>
      <c r="Z232" s="190">
        <v>21.12</v>
      </c>
      <c r="AB232" s="203">
        <v>40848</v>
      </c>
      <c r="AC232" s="193">
        <v>2044881</v>
      </c>
      <c r="AD232" s="193">
        <v>5061338</v>
      </c>
      <c r="AE232" s="193">
        <v>4396948</v>
      </c>
      <c r="AF232" s="193">
        <v>664390</v>
      </c>
      <c r="AG232" s="193">
        <v>3016457</v>
      </c>
    </row>
    <row r="233" spans="17:33" x14ac:dyDescent="0.3">
      <c r="Q233" s="1"/>
      <c r="R233" s="1"/>
      <c r="S233" s="1"/>
      <c r="T233" s="1"/>
      <c r="U233" s="149">
        <v>28856</v>
      </c>
      <c r="V233" s="148">
        <v>1390.0539999999999</v>
      </c>
      <c r="W233" s="6" t="s">
        <v>3</v>
      </c>
      <c r="Y233" s="189">
        <v>35387</v>
      </c>
      <c r="Z233" s="190">
        <v>20.95</v>
      </c>
      <c r="AB233" s="204">
        <v>40878</v>
      </c>
      <c r="AC233" s="193">
        <v>1703946</v>
      </c>
      <c r="AD233" s="193">
        <v>4854264</v>
      </c>
      <c r="AE233" s="193">
        <v>4222155</v>
      </c>
      <c r="AF233" s="193">
        <v>632109</v>
      </c>
      <c r="AG233" s="193">
        <v>3150318</v>
      </c>
    </row>
    <row r="234" spans="17:33" x14ac:dyDescent="0.3">
      <c r="Q234" s="1"/>
      <c r="R234" s="1"/>
      <c r="S234" s="1"/>
      <c r="T234" s="1"/>
      <c r="U234" s="149">
        <v>28887</v>
      </c>
      <c r="V234" s="148">
        <v>1395.7329999999999</v>
      </c>
      <c r="W234" s="6" t="s">
        <v>3</v>
      </c>
      <c r="Y234" s="189">
        <v>35388</v>
      </c>
      <c r="Z234" s="190">
        <v>21.35</v>
      </c>
      <c r="AB234" s="192">
        <v>40909</v>
      </c>
      <c r="AC234" s="193">
        <v>1437456</v>
      </c>
      <c r="AD234" s="193">
        <v>4628295</v>
      </c>
      <c r="AE234" s="193">
        <v>4008115</v>
      </c>
      <c r="AF234" s="193">
        <v>620180</v>
      </c>
      <c r="AG234" s="193">
        <v>3190839</v>
      </c>
    </row>
    <row r="235" spans="17:33" x14ac:dyDescent="0.3">
      <c r="Q235" s="1"/>
      <c r="R235" s="1"/>
      <c r="S235" s="1"/>
      <c r="T235" s="1"/>
      <c r="U235" s="149">
        <v>28915</v>
      </c>
      <c r="V235" s="148">
        <v>1392.7930600000002</v>
      </c>
      <c r="W235" s="6" t="s">
        <v>3</v>
      </c>
      <c r="Y235" s="189">
        <v>35389</v>
      </c>
      <c r="Z235" s="190" t="s">
        <v>149</v>
      </c>
      <c r="AB235" s="194">
        <v>40940</v>
      </c>
      <c r="AC235" s="193">
        <v>1163132</v>
      </c>
      <c r="AD235" s="193">
        <v>4570340</v>
      </c>
      <c r="AE235" s="193">
        <v>3927276</v>
      </c>
      <c r="AF235" s="193">
        <v>643064</v>
      </c>
      <c r="AG235" s="193">
        <v>3407208</v>
      </c>
    </row>
    <row r="236" spans="17:33" x14ac:dyDescent="0.3">
      <c r="Q236" s="1"/>
      <c r="R236" s="1"/>
      <c r="S236" s="1"/>
      <c r="T236" s="1"/>
      <c r="U236" s="149">
        <v>28946</v>
      </c>
      <c r="V236" s="148">
        <v>1396.0854710000001</v>
      </c>
      <c r="W236" s="6" t="s">
        <v>3</v>
      </c>
      <c r="Y236" s="189">
        <v>35390</v>
      </c>
      <c r="Z236" s="190">
        <v>21.15</v>
      </c>
      <c r="AB236" s="195">
        <v>40969</v>
      </c>
      <c r="AC236" s="193">
        <v>1625982</v>
      </c>
      <c r="AD236" s="193">
        <v>5166009</v>
      </c>
      <c r="AE236" s="193">
        <v>4489672</v>
      </c>
      <c r="AF236" s="193">
        <v>676337</v>
      </c>
      <c r="AG236" s="193">
        <v>3540027</v>
      </c>
    </row>
    <row r="237" spans="17:33" x14ac:dyDescent="0.3">
      <c r="Q237" s="1"/>
      <c r="R237" s="1"/>
      <c r="S237" s="1"/>
      <c r="T237" s="1"/>
      <c r="U237" s="149">
        <v>28976</v>
      </c>
      <c r="V237" s="148">
        <v>1401.078409</v>
      </c>
      <c r="W237" s="6" t="s">
        <v>3</v>
      </c>
      <c r="Y237" s="189">
        <v>35391</v>
      </c>
      <c r="Z237" s="190">
        <v>21.3</v>
      </c>
      <c r="AB237" s="196">
        <v>41000</v>
      </c>
      <c r="AC237" s="193">
        <v>913068</v>
      </c>
      <c r="AD237" s="193">
        <v>4534742</v>
      </c>
      <c r="AE237" s="193">
        <v>4029898</v>
      </c>
      <c r="AF237" s="193">
        <v>504844</v>
      </c>
      <c r="AG237" s="193">
        <v>3621674</v>
      </c>
    </row>
    <row r="238" spans="17:33" x14ac:dyDescent="0.3">
      <c r="Q238" s="1"/>
      <c r="R238" s="1"/>
      <c r="S238" s="1"/>
      <c r="T238" s="1"/>
      <c r="U238" s="149">
        <v>29007</v>
      </c>
      <c r="V238" s="148">
        <v>1412.2453800000001</v>
      </c>
      <c r="W238" s="6" t="s">
        <v>3</v>
      </c>
      <c r="Y238" s="189">
        <v>35394</v>
      </c>
      <c r="Z238" s="190">
        <v>20.94</v>
      </c>
      <c r="AB238" s="197">
        <v>41030</v>
      </c>
      <c r="AC238" s="193">
        <v>462170</v>
      </c>
      <c r="AD238" s="193">
        <v>4334593</v>
      </c>
      <c r="AE238" s="193">
        <v>3797020</v>
      </c>
      <c r="AF238" s="193">
        <v>537573</v>
      </c>
      <c r="AG238" s="193">
        <v>3872423</v>
      </c>
    </row>
    <row r="239" spans="17:33" x14ac:dyDescent="0.3">
      <c r="Q239" s="1"/>
      <c r="R239" s="1"/>
      <c r="S239" s="1"/>
      <c r="T239" s="1"/>
      <c r="U239" s="149">
        <v>29037</v>
      </c>
      <c r="V239" s="148">
        <v>1437.0955799999999</v>
      </c>
      <c r="W239" s="6" t="s">
        <v>3</v>
      </c>
      <c r="Y239" s="189">
        <v>35395</v>
      </c>
      <c r="Z239" s="190">
        <v>20.93</v>
      </c>
      <c r="AB239" s="198">
        <v>41061</v>
      </c>
      <c r="AC239" s="193">
        <v>648939</v>
      </c>
      <c r="AD239" s="193">
        <v>3682722</v>
      </c>
      <c r="AE239" s="193">
        <v>3291727</v>
      </c>
      <c r="AF239" s="193">
        <v>390995</v>
      </c>
      <c r="AG239" s="193">
        <v>3033783</v>
      </c>
    </row>
    <row r="240" spans="17:33" x14ac:dyDescent="0.3">
      <c r="Q240" s="1"/>
      <c r="R240" s="1"/>
      <c r="S240" s="1"/>
      <c r="T240" s="1"/>
      <c r="U240" s="149">
        <v>29068</v>
      </c>
      <c r="V240" s="148">
        <v>1452.8692000000001</v>
      </c>
      <c r="W240" s="6" t="s">
        <v>3</v>
      </c>
      <c r="Y240" s="189">
        <v>35396</v>
      </c>
      <c r="Z240" s="190">
        <v>21.02</v>
      </c>
      <c r="AB240" s="199">
        <v>41091</v>
      </c>
      <c r="AC240" s="193">
        <v>578059</v>
      </c>
      <c r="AD240" s="193">
        <v>3787515</v>
      </c>
      <c r="AE240" s="193">
        <v>3318387</v>
      </c>
      <c r="AF240" s="193">
        <v>469128</v>
      </c>
      <c r="AG240" s="193">
        <v>3209456</v>
      </c>
    </row>
    <row r="241" spans="17:33" x14ac:dyDescent="0.3">
      <c r="Q241" s="1"/>
      <c r="R241" s="1"/>
      <c r="S241" s="1"/>
      <c r="T241" s="1"/>
      <c r="U241" s="149">
        <v>29099</v>
      </c>
      <c r="V241" s="148">
        <v>1472.217161</v>
      </c>
      <c r="W241" s="6" t="s">
        <v>3</v>
      </c>
      <c r="Y241" s="189">
        <v>35397</v>
      </c>
      <c r="Z241" s="190" t="s">
        <v>149</v>
      </c>
      <c r="AB241" s="200">
        <v>41122</v>
      </c>
      <c r="AC241" s="193">
        <v>1218394</v>
      </c>
      <c r="AD241" s="193">
        <v>4809888</v>
      </c>
      <c r="AE241" s="193">
        <v>4238029</v>
      </c>
      <c r="AF241" s="193">
        <v>571859</v>
      </c>
      <c r="AG241" s="193">
        <v>3591494</v>
      </c>
    </row>
    <row r="242" spans="17:33" x14ac:dyDescent="0.3">
      <c r="Q242" s="1"/>
      <c r="R242" s="1"/>
      <c r="S242" s="1"/>
      <c r="T242" s="1"/>
      <c r="U242" s="149">
        <v>29129</v>
      </c>
      <c r="V242" s="148">
        <v>1510.4292989999999</v>
      </c>
      <c r="W242" s="6" t="s">
        <v>3</v>
      </c>
      <c r="Y242" s="189">
        <v>35398</v>
      </c>
      <c r="Z242" s="190" t="s">
        <v>149</v>
      </c>
      <c r="AB242" s="201">
        <v>41153</v>
      </c>
      <c r="AC242" s="193">
        <v>1586359</v>
      </c>
      <c r="AD242" s="193">
        <v>4573095</v>
      </c>
      <c r="AE242" s="193">
        <v>4100606</v>
      </c>
      <c r="AF242" s="193">
        <v>472489</v>
      </c>
      <c r="AG242" s="193">
        <v>2986736</v>
      </c>
    </row>
    <row r="243" spans="17:33" x14ac:dyDescent="0.3">
      <c r="Q243" s="1"/>
      <c r="R243" s="1"/>
      <c r="S243" s="1"/>
      <c r="T243" s="1"/>
      <c r="U243" s="149">
        <v>29160</v>
      </c>
      <c r="V243" s="148">
        <v>1615.9784199999999</v>
      </c>
      <c r="W243" s="6" t="s">
        <v>3</v>
      </c>
      <c r="Y243" s="189">
        <v>35401</v>
      </c>
      <c r="Z243" s="190">
        <v>21.87</v>
      </c>
      <c r="AB243" s="202">
        <v>41183</v>
      </c>
      <c r="AC243" s="193">
        <v>498960</v>
      </c>
      <c r="AD243" s="193">
        <v>4641024</v>
      </c>
      <c r="AE243" s="193">
        <v>4199817</v>
      </c>
      <c r="AF243" s="193">
        <v>441207</v>
      </c>
      <c r="AG243" s="193">
        <v>4142064</v>
      </c>
    </row>
    <row r="244" spans="17:33" x14ac:dyDescent="0.3">
      <c r="Q244" s="1"/>
      <c r="R244" s="1"/>
      <c r="S244" s="1"/>
      <c r="T244" s="1"/>
      <c r="U244" s="149">
        <v>29190</v>
      </c>
      <c r="V244" s="148">
        <v>1652.629081</v>
      </c>
      <c r="W244" s="6" t="s">
        <v>3</v>
      </c>
      <c r="Y244" s="189">
        <v>35402</v>
      </c>
      <c r="Z244" s="190">
        <v>21.68</v>
      </c>
      <c r="AB244" s="203">
        <v>41214</v>
      </c>
      <c r="AC244" s="193">
        <v>629639</v>
      </c>
      <c r="AD244" s="193">
        <v>4315928</v>
      </c>
      <c r="AE244" s="193">
        <v>3932719</v>
      </c>
      <c r="AF244" s="193">
        <v>383209</v>
      </c>
      <c r="AG244" s="193">
        <v>3686289</v>
      </c>
    </row>
    <row r="245" spans="17:33" x14ac:dyDescent="0.3">
      <c r="Q245" s="1"/>
      <c r="R245" s="1"/>
      <c r="S245" s="1"/>
      <c r="T245" s="1"/>
      <c r="U245" s="149">
        <v>29221</v>
      </c>
      <c r="V245" s="148">
        <v>1720.498</v>
      </c>
      <c r="W245" s="148">
        <v>634.97458064516127</v>
      </c>
      <c r="Y245" s="189">
        <v>35403</v>
      </c>
      <c r="Z245" s="190">
        <v>21.59</v>
      </c>
      <c r="AB245" s="204">
        <v>41244</v>
      </c>
      <c r="AC245" s="193">
        <v>1054885</v>
      </c>
      <c r="AD245" s="193">
        <v>3911398</v>
      </c>
      <c r="AE245" s="193">
        <v>3519090</v>
      </c>
      <c r="AF245" s="193">
        <v>392308</v>
      </c>
      <c r="AG245" s="193">
        <v>2856513</v>
      </c>
    </row>
    <row r="246" spans="17:33" x14ac:dyDescent="0.3">
      <c r="Q246" s="1"/>
      <c r="R246" s="1"/>
      <c r="S246" s="1"/>
      <c r="T246" s="1"/>
      <c r="U246" s="149">
        <v>29252</v>
      </c>
      <c r="V246" s="148">
        <v>1722.1</v>
      </c>
      <c r="W246" s="148">
        <v>579.34248275862069</v>
      </c>
      <c r="Y246" s="189">
        <v>35404</v>
      </c>
      <c r="Z246" s="190">
        <v>22.05</v>
      </c>
      <c r="AB246" s="192">
        <v>41275</v>
      </c>
      <c r="AC246" s="193">
        <v>540492</v>
      </c>
      <c r="AD246" s="193">
        <v>4549365</v>
      </c>
      <c r="AE246" s="193">
        <v>4021070</v>
      </c>
      <c r="AF246" s="193">
        <v>528295</v>
      </c>
      <c r="AG246" s="193">
        <v>4008873</v>
      </c>
    </row>
    <row r="247" spans="17:33" x14ac:dyDescent="0.3">
      <c r="Q247" s="1"/>
      <c r="R247" s="1"/>
      <c r="S247" s="1"/>
      <c r="T247" s="1"/>
      <c r="U247" s="149">
        <v>29281</v>
      </c>
      <c r="V247" s="148">
        <v>1829.1</v>
      </c>
      <c r="W247" s="148">
        <v>765.97261290322581</v>
      </c>
      <c r="Y247" s="189">
        <v>35405</v>
      </c>
      <c r="Z247" s="190">
        <v>21.73</v>
      </c>
      <c r="AB247" s="194">
        <v>41306</v>
      </c>
      <c r="AC247" s="193">
        <v>1075156</v>
      </c>
      <c r="AD247" s="193">
        <v>4084912</v>
      </c>
      <c r="AE247" s="193">
        <v>3599934</v>
      </c>
      <c r="AF247" s="193">
        <v>484978</v>
      </c>
      <c r="AG247" s="193">
        <v>3009756</v>
      </c>
    </row>
    <row r="248" spans="17:33" x14ac:dyDescent="0.3">
      <c r="Q248" s="1"/>
      <c r="R248" s="1"/>
      <c r="S248" s="1"/>
      <c r="T248" s="1"/>
      <c r="U248" s="149">
        <v>29312</v>
      </c>
      <c r="V248" s="148">
        <v>1883.6</v>
      </c>
      <c r="W248" s="148">
        <v>826.82673333333332</v>
      </c>
      <c r="Y248" s="189">
        <v>35408</v>
      </c>
      <c r="Z248" s="190">
        <v>21.49</v>
      </c>
      <c r="AB248" s="195">
        <v>41334</v>
      </c>
      <c r="AC248" s="193">
        <v>596308</v>
      </c>
      <c r="AD248" s="193">
        <v>4157749</v>
      </c>
      <c r="AE248" s="193">
        <v>3521293</v>
      </c>
      <c r="AF248" s="193">
        <v>636456</v>
      </c>
      <c r="AG248" s="193">
        <v>3561441</v>
      </c>
    </row>
    <row r="249" spans="17:33" x14ac:dyDescent="0.3">
      <c r="Q249" s="1"/>
      <c r="R249" s="1"/>
      <c r="S249" s="1"/>
      <c r="T249" s="1"/>
      <c r="U249" s="149">
        <v>29342</v>
      </c>
      <c r="V249" s="148">
        <v>1908.2</v>
      </c>
      <c r="W249" s="148">
        <v>848.34577419354844</v>
      </c>
      <c r="Y249" s="189">
        <v>35409</v>
      </c>
      <c r="Z249" s="190">
        <v>20.78</v>
      </c>
      <c r="AB249" s="196">
        <v>41365</v>
      </c>
      <c r="AC249" s="193">
        <v>301113</v>
      </c>
      <c r="AD249" s="193">
        <v>4439145</v>
      </c>
      <c r="AE249" s="193">
        <v>3791606</v>
      </c>
      <c r="AF249" s="193">
        <v>647539</v>
      </c>
      <c r="AG249" s="193">
        <v>4138032</v>
      </c>
    </row>
    <row r="250" spans="17:33" x14ac:dyDescent="0.3">
      <c r="Q250" s="1"/>
      <c r="R250" s="1"/>
      <c r="S250" s="1"/>
      <c r="T250" s="1"/>
      <c r="U250" s="149">
        <v>29373</v>
      </c>
      <c r="V250" s="148">
        <v>1905.9</v>
      </c>
      <c r="W250" s="148">
        <v>844.74026666666657</v>
      </c>
      <c r="Y250" s="189">
        <v>35410</v>
      </c>
      <c r="Z250" s="190">
        <v>19.98</v>
      </c>
      <c r="AB250" s="197">
        <v>41395</v>
      </c>
      <c r="AC250" s="193">
        <v>304785</v>
      </c>
      <c r="AD250" s="193">
        <v>3679042</v>
      </c>
      <c r="AE250" s="193">
        <v>3148618</v>
      </c>
      <c r="AF250" s="193">
        <v>530424</v>
      </c>
      <c r="AG250" s="193">
        <v>3374257</v>
      </c>
    </row>
    <row r="251" spans="17:33" x14ac:dyDescent="0.3">
      <c r="Q251" s="1"/>
      <c r="R251" s="1"/>
      <c r="S251" s="1"/>
      <c r="T251" s="1"/>
      <c r="U251" s="149">
        <v>29403</v>
      </c>
      <c r="V251" s="148">
        <v>2013.7</v>
      </c>
      <c r="W251" s="148">
        <v>906.00593548387099</v>
      </c>
      <c r="Y251" s="189">
        <v>35411</v>
      </c>
      <c r="Z251" s="190" t="s">
        <v>149</v>
      </c>
      <c r="AB251" s="198">
        <v>41426</v>
      </c>
      <c r="AC251" s="193">
        <v>653523</v>
      </c>
      <c r="AD251" s="193">
        <v>3726564</v>
      </c>
      <c r="AE251" s="193">
        <v>3199106</v>
      </c>
      <c r="AF251" s="193">
        <v>527458</v>
      </c>
      <c r="AG251" s="193">
        <v>3073041</v>
      </c>
    </row>
    <row r="252" spans="17:33" x14ac:dyDescent="0.3">
      <c r="Q252" s="1"/>
      <c r="R252" s="1"/>
      <c r="S252" s="1"/>
      <c r="T252" s="1"/>
      <c r="U252" s="149">
        <v>29434</v>
      </c>
      <c r="V252" s="148">
        <v>1999.3</v>
      </c>
      <c r="W252" s="148">
        <v>786.07238709677415</v>
      </c>
      <c r="Y252" s="189">
        <v>35412</v>
      </c>
      <c r="Z252" s="190">
        <v>20.81</v>
      </c>
      <c r="AB252" s="199">
        <v>41456</v>
      </c>
      <c r="AC252" s="193">
        <v>668596</v>
      </c>
      <c r="AD252" s="193">
        <v>4303762</v>
      </c>
      <c r="AE252" s="193">
        <v>3786788</v>
      </c>
      <c r="AF252" s="193">
        <v>516974</v>
      </c>
      <c r="AG252" s="193">
        <v>3635166</v>
      </c>
    </row>
    <row r="253" spans="17:33" x14ac:dyDescent="0.3">
      <c r="Q253" s="1"/>
      <c r="R253" s="1"/>
      <c r="S253" s="1"/>
      <c r="T253" s="1"/>
      <c r="U253" s="149">
        <v>29465</v>
      </c>
      <c r="V253" s="148">
        <v>2124.3380000000002</v>
      </c>
      <c r="W253" s="148">
        <v>990.1894666666667</v>
      </c>
      <c r="Y253" s="189">
        <v>35415</v>
      </c>
      <c r="Z253" s="190">
        <v>21.66</v>
      </c>
      <c r="AB253" s="200">
        <v>41487</v>
      </c>
      <c r="AC253" s="193">
        <v>473247</v>
      </c>
      <c r="AD253" s="193">
        <v>4174492</v>
      </c>
      <c r="AE253" s="193">
        <v>3615722</v>
      </c>
      <c r="AF253" s="193">
        <v>558770</v>
      </c>
      <c r="AG253" s="193">
        <v>3701245</v>
      </c>
    </row>
    <row r="254" spans="17:33" x14ac:dyDescent="0.3">
      <c r="Q254" s="1"/>
      <c r="R254" s="1"/>
      <c r="S254" s="1"/>
      <c r="T254" s="1"/>
      <c r="U254" s="149">
        <v>29495</v>
      </c>
      <c r="V254" s="148">
        <v>2181.9290000000001</v>
      </c>
      <c r="W254" s="148">
        <v>1007.6768387096774</v>
      </c>
      <c r="Y254" s="189">
        <v>35416</v>
      </c>
      <c r="Z254" s="190">
        <v>21.8</v>
      </c>
      <c r="AB254" s="201">
        <v>41518</v>
      </c>
      <c r="AC254" s="193">
        <v>906058</v>
      </c>
      <c r="AD254" s="193">
        <v>4014648</v>
      </c>
      <c r="AE254" s="193">
        <v>3575614</v>
      </c>
      <c r="AF254" s="193">
        <v>439034</v>
      </c>
      <c r="AG254" s="193">
        <v>3108590</v>
      </c>
    </row>
    <row r="255" spans="17:33" x14ac:dyDescent="0.3">
      <c r="Q255" s="1"/>
      <c r="R255" s="1"/>
      <c r="S255" s="1"/>
      <c r="T255" s="1"/>
      <c r="U255" s="149">
        <v>29526</v>
      </c>
      <c r="V255" s="148">
        <v>1901.289</v>
      </c>
      <c r="W255" s="148">
        <v>848.42613333333327</v>
      </c>
      <c r="Y255" s="189">
        <v>35417</v>
      </c>
      <c r="Z255" s="190">
        <v>22.14</v>
      </c>
      <c r="AB255" s="202">
        <v>41548</v>
      </c>
      <c r="AC255" s="193">
        <v>1068351</v>
      </c>
      <c r="AD255" s="193">
        <v>4340204</v>
      </c>
      <c r="AE255" s="193">
        <v>3512138</v>
      </c>
      <c r="AF255" s="193">
        <v>828066</v>
      </c>
      <c r="AG255" s="193">
        <v>3271853</v>
      </c>
    </row>
    <row r="256" spans="17:33" x14ac:dyDescent="0.3">
      <c r="Q256" s="1"/>
      <c r="R256" s="1"/>
      <c r="S256" s="1"/>
      <c r="T256" s="1"/>
      <c r="U256" s="149">
        <v>29556</v>
      </c>
      <c r="V256" s="148">
        <v>2026.6089999999999</v>
      </c>
      <c r="W256" s="148">
        <v>884.82574193548396</v>
      </c>
      <c r="Y256" s="189">
        <v>35418</v>
      </c>
      <c r="Z256" s="190">
        <v>22.41</v>
      </c>
      <c r="AB256" s="203">
        <v>41579</v>
      </c>
      <c r="AC256" s="193">
        <v>684400</v>
      </c>
      <c r="AD256" s="193">
        <v>3637949</v>
      </c>
      <c r="AE256" s="193">
        <v>3223327</v>
      </c>
      <c r="AF256" s="193">
        <v>414622</v>
      </c>
      <c r="AG256" s="193">
        <v>2953549</v>
      </c>
    </row>
    <row r="257" spans="17:33" x14ac:dyDescent="0.3">
      <c r="Q257" s="1"/>
      <c r="R257" s="1"/>
      <c r="S257" s="1"/>
      <c r="T257" s="1"/>
      <c r="U257" s="149">
        <v>29587</v>
      </c>
      <c r="V257" s="148">
        <v>2219.1660000000002</v>
      </c>
      <c r="W257" s="148">
        <v>1064.1562903225806</v>
      </c>
      <c r="Y257" s="189">
        <v>35419</v>
      </c>
      <c r="Z257" s="190">
        <v>21.91</v>
      </c>
      <c r="AB257" s="204">
        <v>41609</v>
      </c>
      <c r="AC257" s="193">
        <v>1341604</v>
      </c>
      <c r="AD257" s="193">
        <v>4373637</v>
      </c>
      <c r="AE257" s="193">
        <v>3716439</v>
      </c>
      <c r="AF257" s="193">
        <v>657198</v>
      </c>
      <c r="AG257" s="193">
        <v>3032033</v>
      </c>
    </row>
    <row r="258" spans="17:33" x14ac:dyDescent="0.3">
      <c r="Q258" s="1"/>
      <c r="R258" s="1"/>
      <c r="S258" s="1"/>
      <c r="T258" s="1"/>
      <c r="U258" s="149">
        <v>29618</v>
      </c>
      <c r="V258" s="148">
        <v>2119.9</v>
      </c>
      <c r="W258" s="148">
        <v>935.66496428571429</v>
      </c>
      <c r="Y258" s="189">
        <v>35422</v>
      </c>
      <c r="Z258" s="190">
        <v>21.81</v>
      </c>
      <c r="AB258" s="192">
        <v>41640</v>
      </c>
      <c r="AC258" s="193">
        <v>74180</v>
      </c>
      <c r="AD258" s="193">
        <v>3827883</v>
      </c>
      <c r="AE258" s="193">
        <v>3291522</v>
      </c>
      <c r="AF258" s="193">
        <v>536361</v>
      </c>
      <c r="AG258" s="193">
        <v>3753703</v>
      </c>
    </row>
    <row r="259" spans="17:33" x14ac:dyDescent="0.3">
      <c r="Q259" s="1"/>
      <c r="R259" s="1"/>
      <c r="S259" s="1"/>
      <c r="T259" s="1"/>
      <c r="U259" s="149">
        <v>29646</v>
      </c>
      <c r="V259" s="148">
        <v>2366.3200000000002</v>
      </c>
      <c r="W259" s="148">
        <v>1186.9093548387098</v>
      </c>
      <c r="Y259" s="189">
        <v>35423</v>
      </c>
      <c r="Z259" s="190">
        <v>21.31</v>
      </c>
      <c r="AB259" s="194">
        <v>41671</v>
      </c>
      <c r="AC259" s="193">
        <v>713517</v>
      </c>
      <c r="AD259" s="193">
        <v>3924527</v>
      </c>
      <c r="AE259" s="193">
        <v>3324139</v>
      </c>
      <c r="AF259" s="193">
        <v>600388</v>
      </c>
      <c r="AG259" s="193">
        <v>3211009</v>
      </c>
    </row>
    <row r="260" spans="17:33" x14ac:dyDescent="0.3">
      <c r="Q260" s="1"/>
      <c r="R260" s="1"/>
      <c r="S260" s="1"/>
      <c r="T260" s="1"/>
      <c r="U260" s="149">
        <v>29677</v>
      </c>
      <c r="V260" s="148">
        <v>2538.3000000000002</v>
      </c>
      <c r="W260" s="148">
        <v>1161.0568333333333</v>
      </c>
      <c r="Y260" s="189">
        <v>35424</v>
      </c>
      <c r="Z260" s="190" t="s">
        <v>149</v>
      </c>
      <c r="AB260" s="195">
        <v>41699</v>
      </c>
      <c r="AC260" s="193">
        <v>433884</v>
      </c>
      <c r="AD260" s="193">
        <v>3748694</v>
      </c>
      <c r="AE260" s="193">
        <v>3283202</v>
      </c>
      <c r="AF260" s="193">
        <v>465492</v>
      </c>
      <c r="AG260" s="193">
        <v>3314810</v>
      </c>
    </row>
    <row r="261" spans="17:33" x14ac:dyDescent="0.3">
      <c r="Q261" s="1"/>
      <c r="R261" s="1"/>
      <c r="S261" s="1"/>
      <c r="T261" s="1"/>
      <c r="U261" s="149">
        <v>29707</v>
      </c>
      <c r="V261" s="148">
        <v>2545.44</v>
      </c>
      <c r="W261" s="148">
        <v>1608.701935483871</v>
      </c>
      <c r="Y261" s="189">
        <v>35425</v>
      </c>
      <c r="Z261" s="190">
        <v>20.46</v>
      </c>
      <c r="AB261" s="196">
        <v>41730</v>
      </c>
      <c r="AC261" s="193">
        <v>-30693</v>
      </c>
      <c r="AD261" s="193">
        <v>3786861</v>
      </c>
      <c r="AE261" s="193">
        <v>3016458</v>
      </c>
      <c r="AF261" s="193">
        <v>770403</v>
      </c>
      <c r="AG261" s="193">
        <v>3817554</v>
      </c>
    </row>
    <row r="262" spans="17:33" x14ac:dyDescent="0.3">
      <c r="Q262" s="1"/>
      <c r="R262" s="1"/>
      <c r="S262" s="1"/>
      <c r="T262" s="1"/>
      <c r="U262" s="149">
        <v>29738</v>
      </c>
      <c r="V262" s="148">
        <v>2558</v>
      </c>
      <c r="W262" s="148">
        <v>1090.3908333333334</v>
      </c>
      <c r="Y262" s="189">
        <v>35426</v>
      </c>
      <c r="Z262" s="190">
        <v>21.32</v>
      </c>
      <c r="AB262" s="197">
        <v>41760</v>
      </c>
      <c r="AC262" s="193">
        <v>586131</v>
      </c>
      <c r="AD262" s="193">
        <v>3805631</v>
      </c>
      <c r="AE262" s="193">
        <v>3348793</v>
      </c>
      <c r="AF262" s="193">
        <v>456838</v>
      </c>
      <c r="AG262" s="193">
        <v>3219500</v>
      </c>
    </row>
    <row r="263" spans="17:33" x14ac:dyDescent="0.3">
      <c r="Q263" s="1"/>
      <c r="R263" s="1"/>
      <c r="S263" s="1"/>
      <c r="T263" s="1"/>
      <c r="U263" s="149">
        <v>29768</v>
      </c>
      <c r="V263" s="148">
        <v>2097</v>
      </c>
      <c r="W263" s="148">
        <v>456.90464516129032</v>
      </c>
      <c r="Y263" s="189">
        <v>35429</v>
      </c>
      <c r="Z263" s="190">
        <v>21.46</v>
      </c>
      <c r="AB263" s="198">
        <v>41791</v>
      </c>
      <c r="AC263" s="193">
        <v>528559</v>
      </c>
      <c r="AD263" s="193">
        <v>3890362</v>
      </c>
      <c r="AE263" s="193">
        <v>3187028</v>
      </c>
      <c r="AF263" s="193">
        <v>703333</v>
      </c>
      <c r="AG263" s="193">
        <v>3361802</v>
      </c>
    </row>
    <row r="264" spans="17:33" x14ac:dyDescent="0.3">
      <c r="Q264" s="1"/>
      <c r="R264" s="1"/>
      <c r="S264" s="1"/>
      <c r="T264" s="1"/>
      <c r="U264" s="149">
        <v>29799</v>
      </c>
      <c r="V264" s="148">
        <v>2261.3000000000002</v>
      </c>
      <c r="W264" s="148">
        <v>1007.7737096774193</v>
      </c>
      <c r="Y264" s="189">
        <v>35430</v>
      </c>
      <c r="Z264" s="190">
        <v>21.62</v>
      </c>
      <c r="AB264" s="199">
        <v>41821</v>
      </c>
      <c r="AC264" s="193">
        <v>156362</v>
      </c>
      <c r="AD264" s="193">
        <v>3428666</v>
      </c>
      <c r="AE264" s="193">
        <v>2992598</v>
      </c>
      <c r="AF264" s="193">
        <v>436068</v>
      </c>
      <c r="AG264" s="193">
        <v>3272304</v>
      </c>
    </row>
    <row r="265" spans="17:33" x14ac:dyDescent="0.3">
      <c r="Q265" s="1"/>
      <c r="R265" s="1"/>
      <c r="S265" s="1"/>
      <c r="T265" s="1"/>
      <c r="U265" s="149">
        <v>29830</v>
      </c>
      <c r="V265" s="148">
        <v>2476.7420000000002</v>
      </c>
      <c r="W265" s="148">
        <v>1258.5275666666666</v>
      </c>
      <c r="Y265" s="189">
        <v>35431</v>
      </c>
      <c r="Z265" s="190" t="s">
        <v>149</v>
      </c>
      <c r="AB265" s="200">
        <v>41852</v>
      </c>
      <c r="AC265" s="193">
        <v>183237</v>
      </c>
      <c r="AD265" s="193">
        <v>3671599</v>
      </c>
      <c r="AE265" s="193">
        <v>3135684</v>
      </c>
      <c r="AF265" s="193">
        <v>535916</v>
      </c>
      <c r="AG265" s="193">
        <v>3488363</v>
      </c>
    </row>
    <row r="266" spans="17:33" x14ac:dyDescent="0.3">
      <c r="Q266" s="1"/>
      <c r="R266" s="1"/>
      <c r="S266" s="1"/>
      <c r="T266" s="1"/>
      <c r="U266" s="149">
        <v>29860</v>
      </c>
      <c r="V266" s="148">
        <v>2487.5</v>
      </c>
      <c r="W266" s="148">
        <v>1052.473</v>
      </c>
      <c r="Y266" s="189">
        <v>35432</v>
      </c>
      <c r="Z266" s="190">
        <v>21.88</v>
      </c>
      <c r="AB266" s="201">
        <v>41883</v>
      </c>
      <c r="AC266" s="193">
        <v>18261</v>
      </c>
      <c r="AD266" s="193">
        <v>3617818</v>
      </c>
      <c r="AE266" s="193">
        <v>2980711</v>
      </c>
      <c r="AF266" s="193">
        <v>637107</v>
      </c>
      <c r="AG266" s="193">
        <v>3599557</v>
      </c>
    </row>
    <row r="267" spans="17:33" x14ac:dyDescent="0.3">
      <c r="Q267" s="1"/>
      <c r="R267" s="1"/>
      <c r="S267" s="1"/>
      <c r="T267" s="1"/>
      <c r="U267" s="149">
        <v>29891</v>
      </c>
      <c r="V267" s="148">
        <v>2089.645</v>
      </c>
      <c r="W267" s="148">
        <v>1377.9728333333333</v>
      </c>
      <c r="Y267" s="189">
        <v>35433</v>
      </c>
      <c r="Z267" s="190">
        <v>21.68</v>
      </c>
      <c r="AB267" s="202">
        <v>41913</v>
      </c>
      <c r="AC267" s="193">
        <v>-123253</v>
      </c>
      <c r="AD267" s="193">
        <v>3264062</v>
      </c>
      <c r="AE267" s="193">
        <v>2652548</v>
      </c>
      <c r="AF267" s="193">
        <v>611515</v>
      </c>
      <c r="AG267" s="193">
        <v>3387315</v>
      </c>
    </row>
    <row r="268" spans="17:33" x14ac:dyDescent="0.3">
      <c r="Q268" s="1"/>
      <c r="R268" s="1"/>
      <c r="S268" s="1"/>
      <c r="T268" s="1"/>
      <c r="U268" s="149">
        <v>29921</v>
      </c>
      <c r="V268" s="148">
        <v>1981.1</v>
      </c>
      <c r="W268" s="148">
        <v>972.97974193548384</v>
      </c>
      <c r="Y268" s="189">
        <v>35436</v>
      </c>
      <c r="Z268" s="190">
        <v>22.24</v>
      </c>
      <c r="AB268" s="203">
        <v>41944</v>
      </c>
      <c r="AC268" s="193">
        <v>-636371</v>
      </c>
      <c r="AD268" s="193">
        <v>2989049</v>
      </c>
      <c r="AE268" s="193">
        <v>2470447</v>
      </c>
      <c r="AF268" s="193">
        <v>518602</v>
      </c>
      <c r="AG268" s="193">
        <v>3625421</v>
      </c>
    </row>
    <row r="269" spans="17:33" x14ac:dyDescent="0.3">
      <c r="Q269" s="1"/>
      <c r="R269" s="1"/>
      <c r="S269" s="1"/>
      <c r="T269" s="1"/>
      <c r="U269" s="149">
        <v>29952</v>
      </c>
      <c r="V269" s="148">
        <v>2312.6460000000002</v>
      </c>
      <c r="W269" s="148">
        <v>1044.2493870967742</v>
      </c>
      <c r="Y269" s="189">
        <v>35437</v>
      </c>
      <c r="Z269" s="190">
        <v>22.24</v>
      </c>
      <c r="AB269" s="204">
        <v>41974</v>
      </c>
      <c r="AC269" s="193">
        <v>-1024247</v>
      </c>
      <c r="AD269" s="193">
        <v>2414129</v>
      </c>
      <c r="AE269" s="193">
        <v>1955225</v>
      </c>
      <c r="AF269" s="193">
        <v>458904</v>
      </c>
      <c r="AG269" s="193">
        <v>3438376</v>
      </c>
    </row>
    <row r="270" spans="17:33" x14ac:dyDescent="0.3">
      <c r="Q270" s="1"/>
      <c r="R270" s="1"/>
      <c r="S270" s="1"/>
      <c r="T270" s="1"/>
      <c r="U270" s="149">
        <v>29983</v>
      </c>
      <c r="V270" s="148">
        <v>2551.1990000000001</v>
      </c>
      <c r="W270" s="148">
        <v>1140.5365714285715</v>
      </c>
      <c r="Y270" s="189">
        <v>35438</v>
      </c>
      <c r="Z270" s="190">
        <v>22.38</v>
      </c>
      <c r="AB270" s="192">
        <v>42005</v>
      </c>
      <c r="AC270" s="193">
        <v>-958950</v>
      </c>
      <c r="AD270" s="193">
        <v>2075895</v>
      </c>
      <c r="AE270" s="193">
        <v>1630210</v>
      </c>
      <c r="AF270" s="193">
        <v>445685</v>
      </c>
      <c r="AG270" s="193">
        <v>3034845</v>
      </c>
    </row>
    <row r="271" spans="17:33" x14ac:dyDescent="0.3">
      <c r="Q271" s="1"/>
      <c r="R271" s="1"/>
      <c r="S271" s="1"/>
      <c r="T271" s="1"/>
      <c r="U271" s="149">
        <v>30011</v>
      </c>
      <c r="V271" s="148">
        <v>2542.4499999999998</v>
      </c>
      <c r="W271" s="148">
        <v>1099.7468709677419</v>
      </c>
      <c r="Y271" s="189">
        <v>35439</v>
      </c>
      <c r="Z271" s="190" t="s">
        <v>149</v>
      </c>
      <c r="AB271" s="194">
        <v>42036</v>
      </c>
      <c r="AC271" s="193">
        <v>-390738</v>
      </c>
      <c r="AD271" s="193">
        <v>2098179</v>
      </c>
      <c r="AE271" s="193">
        <v>1726709</v>
      </c>
      <c r="AF271" s="193">
        <v>371470</v>
      </c>
      <c r="AG271" s="193">
        <v>2488917</v>
      </c>
    </row>
    <row r="272" spans="17:33" x14ac:dyDescent="0.3">
      <c r="Q272" s="1"/>
      <c r="R272" s="1"/>
      <c r="S272" s="1"/>
      <c r="T272" s="1"/>
      <c r="U272" s="149">
        <v>30042</v>
      </c>
      <c r="V272" s="148">
        <v>2778.3890000000001</v>
      </c>
      <c r="W272" s="148">
        <v>1153.3315666666667</v>
      </c>
      <c r="Y272" s="189">
        <v>35440</v>
      </c>
      <c r="Z272" s="190">
        <v>21.84</v>
      </c>
      <c r="AB272" s="195">
        <v>42064</v>
      </c>
      <c r="AC272" s="193">
        <v>-425120</v>
      </c>
      <c r="AD272" s="193">
        <v>2158940</v>
      </c>
      <c r="AE272" s="193">
        <v>1803499</v>
      </c>
      <c r="AF272" s="193">
        <v>355441</v>
      </c>
      <c r="AG272" s="193">
        <v>2584060</v>
      </c>
    </row>
    <row r="273" spans="17:33" x14ac:dyDescent="0.3">
      <c r="Q273" s="1"/>
      <c r="R273" s="1"/>
      <c r="S273" s="1"/>
      <c r="T273" s="1"/>
      <c r="U273" s="149">
        <v>30072</v>
      </c>
      <c r="V273" s="148">
        <v>2712.3879999999999</v>
      </c>
      <c r="W273" s="148">
        <v>1556.5898387096775</v>
      </c>
      <c r="Y273" s="189">
        <v>35443</v>
      </c>
      <c r="Z273" s="190">
        <v>21.03</v>
      </c>
      <c r="AB273" s="196">
        <v>42095</v>
      </c>
      <c r="AC273" s="193">
        <v>-794504</v>
      </c>
      <c r="AD273" s="193">
        <v>1898428</v>
      </c>
      <c r="AE273" s="193">
        <v>1573679</v>
      </c>
      <c r="AF273" s="193">
        <v>324749</v>
      </c>
      <c r="AG273" s="193">
        <v>2692932</v>
      </c>
    </row>
    <row r="274" spans="17:33" x14ac:dyDescent="0.3">
      <c r="Q274" s="1"/>
      <c r="R274" s="1"/>
      <c r="S274" s="1"/>
      <c r="T274" s="1"/>
      <c r="U274" s="149">
        <v>30103</v>
      </c>
      <c r="V274" s="148">
        <v>2788.25</v>
      </c>
      <c r="W274" s="148">
        <v>1708.3125</v>
      </c>
      <c r="Y274" s="189">
        <v>35444</v>
      </c>
      <c r="Z274" s="190">
        <v>20.95</v>
      </c>
      <c r="AB274" s="197">
        <v>42125</v>
      </c>
      <c r="AC274" s="193">
        <v>-58781</v>
      </c>
      <c r="AD274" s="193">
        <v>2348989</v>
      </c>
      <c r="AE274" s="193">
        <v>1866700</v>
      </c>
      <c r="AF274" s="193">
        <v>482289</v>
      </c>
      <c r="AG274" s="193">
        <v>2407770</v>
      </c>
    </row>
    <row r="275" spans="17:33" x14ac:dyDescent="0.3">
      <c r="Q275" s="1"/>
      <c r="R275" s="1"/>
      <c r="S275" s="1"/>
      <c r="T275" s="1"/>
      <c r="U275" s="149">
        <v>30133</v>
      </c>
      <c r="V275" s="148">
        <v>2786.038</v>
      </c>
      <c r="W275" s="148">
        <v>1654.8858387096775</v>
      </c>
      <c r="Y275" s="189">
        <v>35445</v>
      </c>
      <c r="Z275" s="190">
        <v>21.39</v>
      </c>
      <c r="AB275" s="198">
        <v>42156</v>
      </c>
      <c r="AC275" s="193">
        <v>-655482</v>
      </c>
      <c r="AD275" s="193">
        <v>2230509</v>
      </c>
      <c r="AE275" s="193">
        <v>1692641</v>
      </c>
      <c r="AF275" s="193">
        <v>537868</v>
      </c>
      <c r="AG275" s="193">
        <v>2885991</v>
      </c>
    </row>
    <row r="276" spans="17:33" x14ac:dyDescent="0.3">
      <c r="Q276" s="1"/>
      <c r="R276" s="1"/>
      <c r="S276" s="1"/>
      <c r="T276" s="1"/>
      <c r="U276" s="149">
        <v>30164</v>
      </c>
      <c r="V276" s="148">
        <v>2791.03</v>
      </c>
      <c r="W276" s="148">
        <v>1643.6451290322582</v>
      </c>
      <c r="Y276" s="189">
        <v>35446</v>
      </c>
      <c r="Z276" s="190">
        <v>20.86</v>
      </c>
      <c r="AB276" s="199">
        <v>42186</v>
      </c>
      <c r="AC276" s="193">
        <v>-1143775</v>
      </c>
      <c r="AD276" s="193">
        <v>2059437</v>
      </c>
      <c r="AE276" s="193">
        <v>1712470</v>
      </c>
      <c r="AF276" s="193">
        <v>346967</v>
      </c>
      <c r="AG276" s="193">
        <v>3203212</v>
      </c>
    </row>
    <row r="277" spans="17:33" x14ac:dyDescent="0.3">
      <c r="Q277" s="1"/>
      <c r="R277" s="1"/>
      <c r="S277" s="1"/>
      <c r="T277" s="1"/>
      <c r="U277" s="149">
        <v>30195</v>
      </c>
      <c r="V277" s="148">
        <v>2827.74</v>
      </c>
      <c r="W277" s="148">
        <v>1726.5821333333333</v>
      </c>
      <c r="Y277" s="189">
        <v>35447</v>
      </c>
      <c r="Z277" s="190">
        <v>20.64</v>
      </c>
      <c r="AB277" s="200">
        <v>42217</v>
      </c>
      <c r="AC277" s="193">
        <v>-1828066</v>
      </c>
      <c r="AD277" s="193">
        <v>1908181</v>
      </c>
      <c r="AE277" s="193">
        <v>1552309</v>
      </c>
      <c r="AF277" s="193">
        <v>355872</v>
      </c>
      <c r="AG277" s="193">
        <v>3736247</v>
      </c>
    </row>
    <row r="278" spans="17:33" x14ac:dyDescent="0.3">
      <c r="Q278" s="1"/>
      <c r="R278" s="1"/>
      <c r="S278" s="1"/>
      <c r="T278" s="1"/>
      <c r="U278" s="149">
        <v>30225</v>
      </c>
      <c r="V278" s="148">
        <v>2898.0619999999999</v>
      </c>
      <c r="W278" s="148">
        <v>1716.2521612903226</v>
      </c>
      <c r="Y278" s="189">
        <v>35450</v>
      </c>
      <c r="Z278" s="190">
        <v>20.49</v>
      </c>
      <c r="AB278" s="201">
        <v>42248</v>
      </c>
      <c r="AC278" s="193">
        <v>-862953</v>
      </c>
      <c r="AD278" s="193">
        <v>1790287</v>
      </c>
      <c r="AE278" s="193">
        <v>1329931</v>
      </c>
      <c r="AF278" s="193">
        <v>460356</v>
      </c>
      <c r="AG278" s="193">
        <v>2653241</v>
      </c>
    </row>
    <row r="279" spans="17:33" x14ac:dyDescent="0.3">
      <c r="Q279" s="1"/>
      <c r="R279" s="1"/>
      <c r="S279" s="1"/>
      <c r="T279" s="1"/>
      <c r="U279" s="149">
        <v>30256</v>
      </c>
      <c r="V279" s="148">
        <v>2937.0120000000002</v>
      </c>
      <c r="W279" s="148">
        <v>1837.2863333333335</v>
      </c>
      <c r="Y279" s="189">
        <v>35451</v>
      </c>
      <c r="Z279" s="190">
        <v>20.11</v>
      </c>
      <c r="AB279" s="202">
        <v>42278</v>
      </c>
      <c r="AC279" s="193">
        <v>-783616</v>
      </c>
      <c r="AD279" s="193">
        <v>1827034</v>
      </c>
      <c r="AE279" s="193">
        <v>1486082</v>
      </c>
      <c r="AF279" s="193">
        <v>340952</v>
      </c>
      <c r="AG279" s="193">
        <v>2610650</v>
      </c>
    </row>
    <row r="280" spans="17:33" x14ac:dyDescent="0.3">
      <c r="Q280" s="1"/>
      <c r="R280" s="1"/>
      <c r="S280" s="1"/>
      <c r="T280" s="1"/>
      <c r="U280" s="147">
        <v>30286</v>
      </c>
      <c r="V280" s="146">
        <v>3023.665</v>
      </c>
      <c r="W280" s="146">
        <v>1597.6196129032257</v>
      </c>
      <c r="Y280" s="189">
        <v>35452</v>
      </c>
      <c r="Z280" s="190">
        <v>19.96</v>
      </c>
      <c r="AB280" s="203">
        <v>42309</v>
      </c>
      <c r="AC280" s="193">
        <v>-794053</v>
      </c>
      <c r="AD280" s="193">
        <v>1521593</v>
      </c>
      <c r="AE280" s="193">
        <v>1211744</v>
      </c>
      <c r="AF280" s="193">
        <v>309849</v>
      </c>
      <c r="AG280" s="193">
        <v>2315646</v>
      </c>
    </row>
    <row r="281" spans="17:33" x14ac:dyDescent="0.3">
      <c r="Q281" s="1"/>
      <c r="R281" s="1"/>
      <c r="S281" s="1"/>
      <c r="T281" s="1"/>
      <c r="U281" s="30" t="s">
        <v>83</v>
      </c>
      <c r="V281" s="1"/>
      <c r="W281" s="1"/>
      <c r="Y281" s="189">
        <v>35453</v>
      </c>
      <c r="Z281" s="190">
        <v>19.91</v>
      </c>
      <c r="AB281" s="204">
        <v>42339</v>
      </c>
      <c r="AC281" s="193">
        <v>-1492143</v>
      </c>
      <c r="AD281" s="193">
        <v>1182134</v>
      </c>
      <c r="AE281" s="193">
        <v>865160</v>
      </c>
      <c r="AF281" s="193">
        <v>316974</v>
      </c>
      <c r="AG281" s="193">
        <v>2674278</v>
      </c>
    </row>
    <row r="282" spans="17:33" x14ac:dyDescent="0.3">
      <c r="Q282" s="1"/>
      <c r="R282" s="1"/>
      <c r="S282" s="1"/>
      <c r="T282" s="1"/>
      <c r="Y282" s="189">
        <v>35454</v>
      </c>
      <c r="Z282" s="190">
        <v>19.89</v>
      </c>
      <c r="AB282" s="192">
        <v>42370</v>
      </c>
      <c r="AC282" s="193">
        <v>-1041340</v>
      </c>
      <c r="AD282" s="193">
        <v>1074508</v>
      </c>
      <c r="AE282" s="193">
        <v>829748</v>
      </c>
      <c r="AF282" s="193">
        <v>244760</v>
      </c>
      <c r="AG282" s="193">
        <v>2115848</v>
      </c>
    </row>
    <row r="283" spans="17:33" x14ac:dyDescent="0.3">
      <c r="Y283" s="189">
        <v>35457</v>
      </c>
      <c r="Z283" s="190">
        <v>19.63</v>
      </c>
      <c r="AB283" s="194">
        <v>42401</v>
      </c>
      <c r="AC283" s="193">
        <v>-720987</v>
      </c>
      <c r="AD283" s="193">
        <v>1127535</v>
      </c>
      <c r="AE283" s="193">
        <v>881103</v>
      </c>
      <c r="AF283" s="193">
        <v>246432</v>
      </c>
      <c r="AG283" s="193">
        <v>1848522</v>
      </c>
    </row>
    <row r="284" spans="17:33" x14ac:dyDescent="0.3">
      <c r="Y284" s="189">
        <v>35458</v>
      </c>
      <c r="Z284" s="190">
        <v>19.72</v>
      </c>
      <c r="AB284" s="195">
        <v>42430</v>
      </c>
      <c r="AC284" s="193">
        <v>-763933</v>
      </c>
      <c r="AD284" s="193">
        <v>1275511</v>
      </c>
      <c r="AE284" s="193">
        <v>969317</v>
      </c>
      <c r="AF284" s="193">
        <v>306194</v>
      </c>
      <c r="AG284" s="193">
        <v>2039444</v>
      </c>
    </row>
    <row r="285" spans="17:33" x14ac:dyDescent="0.3">
      <c r="Y285" s="189">
        <v>35459</v>
      </c>
      <c r="Z285" s="190">
        <v>19.72</v>
      </c>
      <c r="AB285" s="196">
        <v>42461</v>
      </c>
      <c r="AC285" s="193">
        <v>-1161299</v>
      </c>
      <c r="AD285" s="193">
        <v>1325950</v>
      </c>
      <c r="AE285" s="193">
        <v>1046712</v>
      </c>
      <c r="AF285" s="193">
        <v>279239</v>
      </c>
      <c r="AG285" s="193">
        <v>2487250</v>
      </c>
    </row>
    <row r="286" spans="17:33" x14ac:dyDescent="0.3">
      <c r="Y286" s="189">
        <v>35460</v>
      </c>
      <c r="Z286" s="190">
        <v>20.420000000000002</v>
      </c>
      <c r="AB286" s="197">
        <v>42491</v>
      </c>
      <c r="AC286" s="193">
        <v>-705414</v>
      </c>
      <c r="AD286" s="193">
        <v>1689567</v>
      </c>
      <c r="AE286" s="193">
        <v>1391218</v>
      </c>
      <c r="AF286" s="193">
        <v>298349</v>
      </c>
      <c r="AG286" s="193">
        <v>2394981</v>
      </c>
    </row>
    <row r="287" spans="17:33" x14ac:dyDescent="0.3">
      <c r="Y287" s="189">
        <v>35461</v>
      </c>
      <c r="Z287" s="190">
        <v>19.89</v>
      </c>
      <c r="AB287" s="198">
        <v>42522</v>
      </c>
      <c r="AC287" s="193">
        <v>-980091</v>
      </c>
      <c r="AD287" s="193">
        <v>1611923</v>
      </c>
      <c r="AE287" s="193">
        <v>1319364</v>
      </c>
      <c r="AF287" s="193">
        <v>292559</v>
      </c>
      <c r="AG287" s="193">
        <v>2592014</v>
      </c>
    </row>
    <row r="288" spans="17:33" x14ac:dyDescent="0.3">
      <c r="Y288" s="189">
        <v>35464</v>
      </c>
      <c r="Z288" s="190">
        <v>19.79</v>
      </c>
      <c r="AB288" s="199">
        <v>42552</v>
      </c>
      <c r="AC288" s="193">
        <v>-1379220</v>
      </c>
      <c r="AD288" s="193">
        <v>1617648</v>
      </c>
      <c r="AE288" s="193">
        <v>1376792</v>
      </c>
      <c r="AF288" s="193">
        <v>240856</v>
      </c>
      <c r="AG288" s="193">
        <v>2996868</v>
      </c>
    </row>
    <row r="289" spans="25:33" x14ac:dyDescent="0.3">
      <c r="Y289" s="189">
        <v>35465</v>
      </c>
      <c r="Z289" s="190">
        <v>19.739999999999998</v>
      </c>
      <c r="AB289" s="200">
        <v>42583</v>
      </c>
      <c r="AC289" s="193">
        <v>-1027433</v>
      </c>
      <c r="AD289" s="193">
        <v>1762087</v>
      </c>
      <c r="AE289" s="193">
        <v>1501229</v>
      </c>
      <c r="AF289" s="193">
        <v>260858</v>
      </c>
      <c r="AG289" s="193">
        <v>2789520</v>
      </c>
    </row>
    <row r="290" spans="25:33" x14ac:dyDescent="0.3">
      <c r="Y290" s="189">
        <v>35466</v>
      </c>
      <c r="Z290" s="190" t="s">
        <v>149</v>
      </c>
      <c r="AB290" s="201">
        <v>42614</v>
      </c>
      <c r="AC290" s="193">
        <v>-1187405</v>
      </c>
      <c r="AD290" s="193">
        <v>1886232</v>
      </c>
      <c r="AE290" s="193">
        <v>1613669</v>
      </c>
      <c r="AF290" s="193">
        <v>272563</v>
      </c>
      <c r="AG290" s="193">
        <v>3073637</v>
      </c>
    </row>
    <row r="291" spans="25:33" x14ac:dyDescent="0.3">
      <c r="Y291" s="189">
        <v>35467</v>
      </c>
      <c r="Z291" s="190">
        <v>18.71</v>
      </c>
      <c r="AB291" s="202">
        <v>42644</v>
      </c>
      <c r="AC291" s="193">
        <v>-980857</v>
      </c>
      <c r="AD291" s="193">
        <v>1932789</v>
      </c>
      <c r="AE291" s="193">
        <v>1681872</v>
      </c>
      <c r="AF291" s="193">
        <v>250917</v>
      </c>
      <c r="AG291" s="193">
        <v>2913646</v>
      </c>
    </row>
    <row r="292" spans="25:33" x14ac:dyDescent="0.3">
      <c r="Y292" s="189">
        <v>35468</v>
      </c>
      <c r="Z292" s="190">
        <v>18.14</v>
      </c>
      <c r="AB292" s="203">
        <v>42675</v>
      </c>
      <c r="AC292" s="193">
        <v>-1167895</v>
      </c>
      <c r="AD292" s="193">
        <v>1700447</v>
      </c>
      <c r="AE292" s="193">
        <v>1491336</v>
      </c>
      <c r="AF292" s="193">
        <v>209111</v>
      </c>
      <c r="AG292" s="193">
        <v>2868343</v>
      </c>
    </row>
    <row r="293" spans="25:33" x14ac:dyDescent="0.3">
      <c r="Y293" s="189">
        <v>35471</v>
      </c>
      <c r="Z293" s="190">
        <v>18.149999999999999</v>
      </c>
      <c r="AB293" s="204">
        <v>42705</v>
      </c>
      <c r="AC293" s="193">
        <v>-1625185</v>
      </c>
      <c r="AD293" s="193">
        <v>1820596</v>
      </c>
      <c r="AE293" s="193">
        <v>1479668</v>
      </c>
      <c r="AF293" s="193">
        <v>340928</v>
      </c>
      <c r="AG293" s="193">
        <v>3445781</v>
      </c>
    </row>
    <row r="294" spans="25:33" x14ac:dyDescent="0.3">
      <c r="Y294" s="189">
        <v>35472</v>
      </c>
      <c r="Z294" s="190">
        <v>18.16</v>
      </c>
      <c r="AB294" s="192">
        <v>42736</v>
      </c>
      <c r="AC294" s="193">
        <v>-1501023</v>
      </c>
      <c r="AD294" s="193">
        <v>1875009</v>
      </c>
      <c r="AE294" s="193">
        <v>1526364</v>
      </c>
      <c r="AF294" s="193">
        <v>348645</v>
      </c>
      <c r="AG294" s="193">
        <v>3376032</v>
      </c>
    </row>
    <row r="295" spans="25:33" x14ac:dyDescent="0.3">
      <c r="Y295" s="189">
        <v>35473</v>
      </c>
      <c r="Z295" s="190">
        <v>17.73</v>
      </c>
      <c r="AB295" s="194">
        <v>42767</v>
      </c>
      <c r="AC295" s="193">
        <v>-1158732</v>
      </c>
      <c r="AD295" s="193">
        <v>1891857</v>
      </c>
      <c r="AE295" s="193">
        <v>1524602</v>
      </c>
      <c r="AF295" s="193">
        <v>367255</v>
      </c>
      <c r="AG295" s="193">
        <v>3050589</v>
      </c>
    </row>
    <row r="296" spans="25:33" x14ac:dyDescent="0.3">
      <c r="Y296" s="189">
        <v>35474</v>
      </c>
      <c r="Z296" s="190">
        <v>17.809999999999999</v>
      </c>
      <c r="AB296" s="195">
        <v>42795</v>
      </c>
      <c r="AC296" s="193">
        <v>-1712064</v>
      </c>
      <c r="AD296" s="193">
        <v>1721941</v>
      </c>
      <c r="AE296" s="193">
        <v>1308810</v>
      </c>
      <c r="AF296" s="193">
        <v>413130</v>
      </c>
      <c r="AG296" s="193">
        <v>3434004</v>
      </c>
    </row>
    <row r="297" spans="25:33" x14ac:dyDescent="0.3">
      <c r="Y297" s="189">
        <v>35475</v>
      </c>
      <c r="Z297" s="190">
        <v>17.91</v>
      </c>
      <c r="AB297" s="196">
        <v>42826</v>
      </c>
      <c r="AC297" s="193">
        <v>-1191540</v>
      </c>
      <c r="AD297" s="193">
        <v>1679204</v>
      </c>
      <c r="AE297" s="193">
        <v>1326988</v>
      </c>
      <c r="AF297" s="193">
        <v>352216</v>
      </c>
      <c r="AG297" s="193">
        <v>2870744</v>
      </c>
    </row>
    <row r="298" spans="25:33" x14ac:dyDescent="0.3">
      <c r="Y298" s="189">
        <v>35478</v>
      </c>
      <c r="Z298" s="190" t="s">
        <v>149</v>
      </c>
      <c r="AB298" s="197">
        <v>42856</v>
      </c>
      <c r="AC298" s="193">
        <v>-1314884</v>
      </c>
      <c r="AD298" s="193">
        <v>1630558</v>
      </c>
      <c r="AE298" s="193">
        <v>1303194</v>
      </c>
      <c r="AF298" s="193">
        <v>327364</v>
      </c>
      <c r="AG298" s="193">
        <v>2945442</v>
      </c>
    </row>
    <row r="299" spans="25:33" x14ac:dyDescent="0.3">
      <c r="Y299" s="189">
        <v>35479</v>
      </c>
      <c r="Z299" s="190">
        <v>18.100000000000001</v>
      </c>
      <c r="AB299" s="198">
        <v>42887</v>
      </c>
      <c r="AC299" s="193">
        <v>-1320074</v>
      </c>
      <c r="AD299" s="193">
        <v>1780551</v>
      </c>
      <c r="AE299" s="193">
        <v>1432748</v>
      </c>
      <c r="AF299" s="193">
        <v>347803</v>
      </c>
      <c r="AG299" s="193">
        <v>3100625</v>
      </c>
    </row>
    <row r="300" spans="25:33" x14ac:dyDescent="0.3">
      <c r="Y300" s="189">
        <v>35480</v>
      </c>
      <c r="Z300" s="190">
        <v>18.41</v>
      </c>
      <c r="AB300" s="199">
        <v>42917</v>
      </c>
      <c r="AC300" s="193">
        <v>-1192846</v>
      </c>
      <c r="AD300" s="193">
        <v>1940723</v>
      </c>
      <c r="AE300" s="193">
        <v>1716195</v>
      </c>
      <c r="AF300" s="193">
        <v>224528</v>
      </c>
      <c r="AG300" s="193">
        <v>3133569</v>
      </c>
    </row>
    <row r="301" spans="25:33" x14ac:dyDescent="0.3">
      <c r="Y301" s="189">
        <v>35481</v>
      </c>
      <c r="Z301" s="190">
        <v>17.739999999999998</v>
      </c>
      <c r="AB301" s="200">
        <v>42948</v>
      </c>
      <c r="AC301" s="193">
        <v>-2180467</v>
      </c>
      <c r="AD301" s="193">
        <v>1850193</v>
      </c>
      <c r="AE301" s="193">
        <v>1582690</v>
      </c>
      <c r="AF301" s="193">
        <v>267503</v>
      </c>
      <c r="AG301" s="193">
        <v>4030659</v>
      </c>
    </row>
    <row r="302" spans="25:33" x14ac:dyDescent="0.3">
      <c r="Y302" s="189">
        <v>35482</v>
      </c>
      <c r="Z302" s="190">
        <v>17.46</v>
      </c>
      <c r="AB302" s="201">
        <v>42979</v>
      </c>
      <c r="AC302" s="193">
        <v>-1691422</v>
      </c>
      <c r="AD302" s="193">
        <v>1929871</v>
      </c>
      <c r="AE302" s="193">
        <v>1678773</v>
      </c>
      <c r="AF302" s="193">
        <v>251099</v>
      </c>
      <c r="AG302" s="193">
        <v>3621293</v>
      </c>
    </row>
    <row r="303" spans="25:33" x14ac:dyDescent="0.3">
      <c r="Y303" s="189">
        <v>35485</v>
      </c>
      <c r="Z303" s="190">
        <v>16.850000000000001</v>
      </c>
      <c r="AB303" s="202">
        <v>43009</v>
      </c>
      <c r="AC303" s="193">
        <v>-1802769</v>
      </c>
      <c r="AD303" s="193">
        <v>2279544</v>
      </c>
      <c r="AE303" s="193">
        <v>2055952</v>
      </c>
      <c r="AF303" s="193">
        <v>223592</v>
      </c>
      <c r="AG303" s="193">
        <v>4082313</v>
      </c>
    </row>
    <row r="304" spans="25:33" x14ac:dyDescent="0.3">
      <c r="Y304" s="189">
        <v>35486</v>
      </c>
      <c r="Z304" s="190">
        <v>16.95</v>
      </c>
      <c r="AB304" s="203">
        <v>43040</v>
      </c>
      <c r="AC304" s="193">
        <v>-1494465</v>
      </c>
      <c r="AD304" s="193">
        <v>2482094</v>
      </c>
      <c r="AE304" s="193">
        <v>2233416</v>
      </c>
      <c r="AF304" s="193">
        <v>248678</v>
      </c>
      <c r="AG304" s="193">
        <v>3976558</v>
      </c>
    </row>
    <row r="305" spans="25:33" x14ac:dyDescent="0.3">
      <c r="Y305" s="189">
        <v>35487</v>
      </c>
      <c r="Z305" s="190">
        <v>17.02</v>
      </c>
      <c r="AB305" s="204">
        <v>43070</v>
      </c>
      <c r="AC305" s="193">
        <v>-1724858</v>
      </c>
      <c r="AD305" s="193">
        <v>2663613</v>
      </c>
      <c r="AE305" s="193">
        <v>2357478</v>
      </c>
      <c r="AF305" s="193">
        <v>306135</v>
      </c>
      <c r="AG305" s="193">
        <v>4388471</v>
      </c>
    </row>
    <row r="306" spans="25:33" x14ac:dyDescent="0.3">
      <c r="Y306" s="189">
        <v>35488</v>
      </c>
      <c r="Z306" s="190">
        <v>16.71</v>
      </c>
      <c r="AB306" s="192">
        <v>43101</v>
      </c>
      <c r="AC306" s="193">
        <v>-1561141</v>
      </c>
      <c r="AD306" s="193">
        <v>2313650</v>
      </c>
      <c r="AE306" s="193">
        <v>1979404</v>
      </c>
      <c r="AF306" s="193">
        <v>334246</v>
      </c>
      <c r="AG306" s="193">
        <v>3874791</v>
      </c>
    </row>
    <row r="307" spans="25:33" x14ac:dyDescent="0.3">
      <c r="Y307" s="189">
        <v>35489</v>
      </c>
      <c r="Z307" s="190">
        <v>16.23</v>
      </c>
      <c r="AB307" s="194">
        <v>43132</v>
      </c>
      <c r="AC307" s="193">
        <v>-1332243</v>
      </c>
      <c r="AD307" s="193">
        <v>2598853</v>
      </c>
      <c r="AE307" s="193">
        <v>2299678</v>
      </c>
      <c r="AF307" s="193">
        <v>299175</v>
      </c>
      <c r="AG307" s="193">
        <v>3931095</v>
      </c>
    </row>
    <row r="308" spans="25:33" x14ac:dyDescent="0.3">
      <c r="Y308" s="189">
        <v>35492</v>
      </c>
      <c r="Z308" s="190">
        <v>16</v>
      </c>
      <c r="AB308" s="195">
        <v>43160</v>
      </c>
      <c r="AC308" s="193">
        <v>-1813413</v>
      </c>
      <c r="AD308" s="193">
        <v>2456376</v>
      </c>
      <c r="AE308" s="193">
        <v>2089879</v>
      </c>
      <c r="AF308" s="193">
        <v>366497</v>
      </c>
      <c r="AG308" s="193">
        <v>4269789</v>
      </c>
    </row>
    <row r="309" spans="25:33" x14ac:dyDescent="0.3">
      <c r="Y309" s="189">
        <v>35493</v>
      </c>
      <c r="Z309" s="190">
        <v>16.260000000000002</v>
      </c>
      <c r="AB309" s="196">
        <v>43191</v>
      </c>
      <c r="AC309" s="193">
        <v>-1643744</v>
      </c>
      <c r="AD309" s="193">
        <v>2626302</v>
      </c>
      <c r="AE309" s="193">
        <v>2239458</v>
      </c>
      <c r="AF309" s="193">
        <v>386844</v>
      </c>
      <c r="AG309" s="193">
        <v>4270046</v>
      </c>
    </row>
    <row r="310" spans="25:33" x14ac:dyDescent="0.3">
      <c r="Y310" s="189">
        <v>35494</v>
      </c>
      <c r="Z310" s="190">
        <v>16.149999999999999</v>
      </c>
      <c r="AB310" s="197">
        <v>43221</v>
      </c>
      <c r="AC310" s="193">
        <v>-1630689</v>
      </c>
      <c r="AD310" s="193">
        <v>2827055</v>
      </c>
      <c r="AE310" s="193">
        <v>2375489</v>
      </c>
      <c r="AF310" s="193">
        <v>451566</v>
      </c>
      <c r="AG310" s="193">
        <v>4457744</v>
      </c>
    </row>
    <row r="311" spans="25:33" x14ac:dyDescent="0.3">
      <c r="Y311" s="189">
        <v>35495</v>
      </c>
      <c r="Z311" s="190">
        <v>16.36</v>
      </c>
      <c r="AB311" s="198">
        <v>43252</v>
      </c>
      <c r="AC311" s="193">
        <v>-2193726</v>
      </c>
      <c r="AD311" s="193">
        <v>2509174</v>
      </c>
      <c r="AE311" s="193">
        <v>2150299</v>
      </c>
      <c r="AF311" s="193">
        <v>358875</v>
      </c>
      <c r="AG311" s="193">
        <v>4702900</v>
      </c>
    </row>
    <row r="312" spans="25:33" x14ac:dyDescent="0.3">
      <c r="Y312" s="189">
        <v>35496</v>
      </c>
      <c r="Z312" s="190">
        <v>16.5</v>
      </c>
      <c r="AB312" s="199">
        <v>43282</v>
      </c>
      <c r="AC312" s="193">
        <v>-2307110</v>
      </c>
      <c r="AD312" s="193">
        <v>2606474</v>
      </c>
      <c r="AE312" s="193">
        <v>2377041</v>
      </c>
      <c r="AF312" s="193">
        <v>229433</v>
      </c>
      <c r="AG312" s="193">
        <v>4913584</v>
      </c>
    </row>
    <row r="313" spans="25:33" x14ac:dyDescent="0.3">
      <c r="Y313" s="189">
        <v>35499</v>
      </c>
      <c r="Z313" s="190">
        <v>16.13</v>
      </c>
      <c r="AB313" s="200">
        <v>43313</v>
      </c>
      <c r="AC313" s="193">
        <v>-2212022</v>
      </c>
      <c r="AD313" s="193">
        <v>2739801</v>
      </c>
      <c r="AE313" s="193">
        <v>2348925</v>
      </c>
      <c r="AF313" s="193">
        <v>390877</v>
      </c>
      <c r="AG313" s="193">
        <v>4951823</v>
      </c>
    </row>
    <row r="314" spans="25:33" x14ac:dyDescent="0.3">
      <c r="Y314" s="189">
        <v>35500</v>
      </c>
      <c r="Z314" s="190">
        <v>15.91</v>
      </c>
      <c r="AB314" s="201">
        <v>43344</v>
      </c>
      <c r="AC314" s="193">
        <v>-1506250</v>
      </c>
      <c r="AD314" s="193">
        <v>2767986</v>
      </c>
      <c r="AE314" s="193">
        <v>2469393</v>
      </c>
      <c r="AF314" s="193">
        <v>298593</v>
      </c>
      <c r="AG314" s="193">
        <v>4274237</v>
      </c>
    </row>
    <row r="315" spans="25:33" x14ac:dyDescent="0.3">
      <c r="Y315" s="189">
        <v>35501</v>
      </c>
      <c r="Z315" s="190">
        <v>16.16</v>
      </c>
      <c r="AB315" s="202">
        <v>43374</v>
      </c>
      <c r="AC315" s="193">
        <v>-2598370</v>
      </c>
      <c r="AD315" s="193">
        <v>2618817</v>
      </c>
      <c r="AE315" s="193">
        <v>2268704</v>
      </c>
      <c r="AF315" s="193">
        <v>350113</v>
      </c>
      <c r="AG315" s="193">
        <v>5217186</v>
      </c>
    </row>
    <row r="316" spans="25:33" x14ac:dyDescent="0.3">
      <c r="Y316" s="189">
        <v>35502</v>
      </c>
      <c r="Z316" s="190">
        <v>16.37</v>
      </c>
      <c r="AB316" s="203">
        <v>43405</v>
      </c>
      <c r="AC316" s="193">
        <v>-2530456</v>
      </c>
      <c r="AD316" s="193">
        <v>2309218</v>
      </c>
      <c r="AE316" s="193">
        <v>2021305</v>
      </c>
      <c r="AF316" s="193">
        <v>287913</v>
      </c>
      <c r="AG316" s="193">
        <v>4839674</v>
      </c>
    </row>
    <row r="317" spans="25:33" x14ac:dyDescent="0.3">
      <c r="Y317" s="189">
        <v>35503</v>
      </c>
      <c r="Z317" s="190">
        <v>16.850000000000001</v>
      </c>
      <c r="AB317" s="204">
        <v>43435</v>
      </c>
      <c r="AC317" s="193">
        <v>-1803084</v>
      </c>
      <c r="AD317" s="193">
        <v>2255646</v>
      </c>
      <c r="AE317" s="193">
        <v>1920708</v>
      </c>
      <c r="AF317" s="193">
        <v>334938</v>
      </c>
      <c r="AG317" s="193">
        <v>4058730</v>
      </c>
    </row>
    <row r="318" spans="25:33" x14ac:dyDescent="0.3">
      <c r="Y318" s="189">
        <v>35506</v>
      </c>
      <c r="Z318" s="190">
        <v>16.55</v>
      </c>
      <c r="AB318" s="192">
        <v>43466</v>
      </c>
      <c r="AC318" s="193">
        <v>-2039253</v>
      </c>
      <c r="AD318" s="193">
        <v>2091873</v>
      </c>
      <c r="AE318" s="193">
        <v>1785811</v>
      </c>
      <c r="AF318" s="193">
        <v>306063</v>
      </c>
      <c r="AG318" s="193">
        <v>4131126</v>
      </c>
    </row>
    <row r="319" spans="25:33" x14ac:dyDescent="0.3">
      <c r="Y319" s="189">
        <v>35507</v>
      </c>
      <c r="Z319" s="190" t="s">
        <v>149</v>
      </c>
      <c r="AB319" s="194">
        <v>43497</v>
      </c>
      <c r="AC319" s="193">
        <v>-949372</v>
      </c>
      <c r="AD319" s="193">
        <v>2609350</v>
      </c>
      <c r="AE319" s="193">
        <v>2347014</v>
      </c>
      <c r="AF319" s="193">
        <v>262336</v>
      </c>
      <c r="AG319" s="193">
        <v>3558721</v>
      </c>
    </row>
    <row r="320" spans="25:33" x14ac:dyDescent="0.3">
      <c r="Y320" s="189">
        <v>35508</v>
      </c>
      <c r="Z320" s="190">
        <v>17.420000000000002</v>
      </c>
      <c r="AB320" s="195">
        <v>43525</v>
      </c>
      <c r="AC320" s="193">
        <v>-1704674</v>
      </c>
      <c r="AD320" s="193">
        <v>2343538</v>
      </c>
      <c r="AE320" s="193">
        <v>2103096</v>
      </c>
      <c r="AF320" s="193">
        <v>240442</v>
      </c>
      <c r="AG320" s="193">
        <v>4048212</v>
      </c>
    </row>
    <row r="321" spans="25:33" x14ac:dyDescent="0.3">
      <c r="Y321" s="189">
        <v>35509</v>
      </c>
      <c r="Z321" s="190">
        <v>17.46</v>
      </c>
      <c r="AB321" s="196">
        <v>43556</v>
      </c>
      <c r="AC321" s="193">
        <v>-2074489</v>
      </c>
      <c r="AD321" s="193">
        <v>2258808</v>
      </c>
      <c r="AE321" s="193">
        <v>1899384</v>
      </c>
      <c r="AF321" s="193">
        <v>359424</v>
      </c>
      <c r="AG321" s="193">
        <v>4333297</v>
      </c>
    </row>
    <row r="322" spans="25:33" x14ac:dyDescent="0.3">
      <c r="Y322" s="189">
        <v>35510</v>
      </c>
      <c r="Z322" s="190" t="s">
        <v>149</v>
      </c>
      <c r="AB322" s="197">
        <v>43586</v>
      </c>
      <c r="AC322" s="193">
        <v>-1996402</v>
      </c>
      <c r="AD322" s="193">
        <v>2569872</v>
      </c>
      <c r="AE322" s="193">
        <v>2252490</v>
      </c>
      <c r="AF322" s="193">
        <v>317382</v>
      </c>
      <c r="AG322" s="193">
        <v>4566273</v>
      </c>
    </row>
    <row r="323" spans="25:33" x14ac:dyDescent="0.3">
      <c r="Y323" s="189">
        <v>35513</v>
      </c>
      <c r="Z323" s="190">
        <v>16.95</v>
      </c>
      <c r="AB323" s="198">
        <v>43617</v>
      </c>
      <c r="AC323" s="193">
        <v>-1876101</v>
      </c>
      <c r="AD323" s="193">
        <v>1953591</v>
      </c>
      <c r="AE323" s="193">
        <v>1696898</v>
      </c>
      <c r="AF323" s="193">
        <v>256692</v>
      </c>
      <c r="AG323" s="193">
        <v>3829691</v>
      </c>
    </row>
    <row r="324" spans="25:33" x14ac:dyDescent="0.3">
      <c r="Y324" s="189">
        <v>35514</v>
      </c>
      <c r="Z324" s="190">
        <v>16.62</v>
      </c>
      <c r="AB324" s="199">
        <v>43647</v>
      </c>
      <c r="AC324" s="193">
        <v>-1873456</v>
      </c>
      <c r="AD324" s="193">
        <v>2212224</v>
      </c>
      <c r="AE324" s="193">
        <v>1932456</v>
      </c>
      <c r="AF324" s="193">
        <v>279768</v>
      </c>
      <c r="AG324" s="193">
        <v>4085680</v>
      </c>
    </row>
    <row r="325" spans="25:33" x14ac:dyDescent="0.3">
      <c r="Y325" s="189">
        <v>35515</v>
      </c>
      <c r="Z325" s="190" t="s">
        <v>149</v>
      </c>
      <c r="AB325" s="200">
        <v>43678</v>
      </c>
      <c r="AC325" s="193">
        <v>-1919500</v>
      </c>
      <c r="AD325" s="193">
        <v>1914221</v>
      </c>
      <c r="AE325" s="193">
        <v>1659633</v>
      </c>
      <c r="AF325" s="193">
        <v>254588</v>
      </c>
      <c r="AG325" s="193">
        <v>3833721</v>
      </c>
    </row>
    <row r="326" spans="25:33" x14ac:dyDescent="0.3">
      <c r="Y326" s="189">
        <v>35516</v>
      </c>
      <c r="Z326" s="190" t="s">
        <v>149</v>
      </c>
      <c r="AB326" s="201">
        <v>43709</v>
      </c>
      <c r="AC326" s="193">
        <v>-1618314</v>
      </c>
      <c r="AD326" s="193">
        <v>1896686</v>
      </c>
      <c r="AE326" s="193">
        <v>1644125</v>
      </c>
      <c r="AF326" s="193">
        <v>252561</v>
      </c>
      <c r="AG326" s="193">
        <v>3515000</v>
      </c>
    </row>
    <row r="327" spans="25:33" x14ac:dyDescent="0.3">
      <c r="Y327" s="189">
        <v>35517</v>
      </c>
      <c r="Z327" s="190" t="s">
        <v>149</v>
      </c>
      <c r="AB327" s="202">
        <v>43739</v>
      </c>
      <c r="AC327" s="193">
        <v>-2226685</v>
      </c>
      <c r="AD327" s="193">
        <v>1839838</v>
      </c>
      <c r="AE327" s="193">
        <v>1510513</v>
      </c>
      <c r="AF327" s="193">
        <v>329325</v>
      </c>
      <c r="AG327" s="193">
        <v>4066523</v>
      </c>
    </row>
    <row r="328" spans="25:33" x14ac:dyDescent="0.3">
      <c r="Y328" s="189">
        <v>35520</v>
      </c>
      <c r="Z328" s="190">
        <v>16.34</v>
      </c>
      <c r="AB328" s="203">
        <v>43770</v>
      </c>
      <c r="AC328" s="193">
        <v>-1709643</v>
      </c>
      <c r="AD328" s="193">
        <v>1864357</v>
      </c>
      <c r="AE328" s="193">
        <v>1706113</v>
      </c>
      <c r="AF328" s="193">
        <v>158244</v>
      </c>
      <c r="AG328" s="193">
        <v>3574000</v>
      </c>
    </row>
    <row r="329" spans="25:33" x14ac:dyDescent="0.3">
      <c r="Y329" s="189">
        <v>35521</v>
      </c>
      <c r="Z329" s="190">
        <v>16.079999999999998</v>
      </c>
      <c r="AB329" s="204">
        <v>43800</v>
      </c>
      <c r="AC329" s="193">
        <v>-1424891</v>
      </c>
      <c r="AD329" s="193">
        <v>2239707</v>
      </c>
      <c r="AE329" s="193">
        <v>1823831</v>
      </c>
      <c r="AF329" s="193">
        <v>415875</v>
      </c>
      <c r="AG329" s="193">
        <v>3664597</v>
      </c>
    </row>
    <row r="330" spans="25:33" x14ac:dyDescent="0.3">
      <c r="Y330" s="189">
        <v>35522</v>
      </c>
      <c r="Z330" s="190">
        <v>15.38</v>
      </c>
      <c r="AB330" s="192">
        <v>43831</v>
      </c>
      <c r="AC330" s="193">
        <v>-1908355</v>
      </c>
      <c r="AD330" s="193">
        <v>2207843</v>
      </c>
      <c r="AE330" s="193">
        <v>1904727</v>
      </c>
      <c r="AF330" s="193">
        <v>303117</v>
      </c>
      <c r="AG330" s="193">
        <v>4116198</v>
      </c>
    </row>
    <row r="331" spans="25:33" x14ac:dyDescent="0.3">
      <c r="Y331" s="189">
        <v>35523</v>
      </c>
      <c r="Z331" s="190">
        <v>15.29</v>
      </c>
      <c r="AB331" s="194">
        <v>43862</v>
      </c>
      <c r="AC331" s="193">
        <v>-1754820</v>
      </c>
      <c r="AD331" s="193">
        <v>1494771</v>
      </c>
      <c r="AE331" s="193">
        <v>1276192</v>
      </c>
      <c r="AF331" s="193">
        <v>218579</v>
      </c>
      <c r="AG331" s="193">
        <v>3249591</v>
      </c>
    </row>
    <row r="332" spans="25:33" x14ac:dyDescent="0.3">
      <c r="Y332" s="189">
        <v>35524</v>
      </c>
      <c r="Z332" s="190">
        <v>15.06</v>
      </c>
      <c r="AB332" s="195">
        <v>43891</v>
      </c>
      <c r="AC332" s="193">
        <v>-1987653</v>
      </c>
      <c r="AD332" s="193">
        <v>1228233</v>
      </c>
      <c r="AE332" s="193">
        <v>1009946</v>
      </c>
      <c r="AF332" s="193">
        <v>218287</v>
      </c>
      <c r="AG332" s="193">
        <v>3215886</v>
      </c>
    </row>
    <row r="333" spans="25:33" x14ac:dyDescent="0.3">
      <c r="Y333" s="189">
        <v>35527</v>
      </c>
      <c r="Z333" s="190">
        <v>15.14</v>
      </c>
      <c r="AB333" s="196">
        <v>43922</v>
      </c>
      <c r="AC333" s="193">
        <v>-1175725</v>
      </c>
      <c r="AD333" s="193">
        <v>861024</v>
      </c>
      <c r="AE333" s="193">
        <v>604581</v>
      </c>
      <c r="AF333" s="193">
        <v>256443</v>
      </c>
      <c r="AG333" s="193">
        <v>2036748</v>
      </c>
    </row>
    <row r="334" spans="25:33" x14ac:dyDescent="0.3">
      <c r="Y334" s="189">
        <v>35528</v>
      </c>
      <c r="Z334" s="190">
        <v>15.22</v>
      </c>
      <c r="AB334" s="197">
        <v>43952</v>
      </c>
      <c r="AC334" s="193">
        <v>-444265</v>
      </c>
      <c r="AD334" s="193">
        <v>955076</v>
      </c>
      <c r="AE334" s="193">
        <v>746050</v>
      </c>
      <c r="AF334" s="193">
        <v>209026</v>
      </c>
      <c r="AG334" s="193">
        <v>1399341</v>
      </c>
    </row>
    <row r="335" spans="25:33" x14ac:dyDescent="0.3">
      <c r="Y335" s="189">
        <v>35529</v>
      </c>
      <c r="Z335" s="190">
        <v>15.22</v>
      </c>
      <c r="AB335" s="198">
        <v>43983</v>
      </c>
      <c r="AC335" s="193">
        <v>-418854</v>
      </c>
      <c r="AD335" s="193">
        <v>1288372</v>
      </c>
      <c r="AE335" s="193">
        <v>1130010</v>
      </c>
      <c r="AF335" s="193">
        <v>158362</v>
      </c>
      <c r="AG335" s="193">
        <v>1707226</v>
      </c>
    </row>
    <row r="336" spans="25:33" x14ac:dyDescent="0.3">
      <c r="Y336" s="189">
        <v>35530</v>
      </c>
      <c r="Z336" s="190">
        <v>15.57</v>
      </c>
      <c r="AB336" s="199">
        <v>44013</v>
      </c>
      <c r="AC336" s="193">
        <v>-864715</v>
      </c>
      <c r="AD336" s="193">
        <v>1408826</v>
      </c>
      <c r="AE336" s="193">
        <v>1190851</v>
      </c>
      <c r="AF336" s="193">
        <v>217975</v>
      </c>
      <c r="AG336" s="193">
        <v>2273541</v>
      </c>
    </row>
    <row r="337" spans="25:33" x14ac:dyDescent="0.3">
      <c r="Y337" s="189">
        <v>35531</v>
      </c>
      <c r="Z337" s="190">
        <v>15.53</v>
      </c>
      <c r="AB337" s="200">
        <v>44044</v>
      </c>
      <c r="AC337" s="193">
        <v>-695563</v>
      </c>
      <c r="AD337" s="193">
        <v>1680402</v>
      </c>
      <c r="AE337" s="193">
        <v>1442603</v>
      </c>
      <c r="AF337" s="193">
        <v>237799</v>
      </c>
      <c r="AG337" s="193">
        <v>2375965</v>
      </c>
    </row>
    <row r="338" spans="25:33" x14ac:dyDescent="0.3">
      <c r="Y338" s="189">
        <v>35534</v>
      </c>
      <c r="Z338" s="190">
        <v>15.72</v>
      </c>
      <c r="AB338" s="201">
        <v>44075</v>
      </c>
      <c r="AC338" s="193">
        <v>-1067599</v>
      </c>
      <c r="AD338" s="193">
        <v>1484384</v>
      </c>
      <c r="AE338" s="193">
        <v>1175344</v>
      </c>
      <c r="AF338" s="193">
        <v>309040</v>
      </c>
      <c r="AG338" s="193">
        <v>2551983</v>
      </c>
    </row>
    <row r="339" spans="25:33" x14ac:dyDescent="0.3">
      <c r="Y339" s="189">
        <v>35535</v>
      </c>
      <c r="Z339" s="190">
        <v>15.72</v>
      </c>
      <c r="AB339" s="202">
        <v>44105</v>
      </c>
      <c r="AC339" s="193">
        <v>-1361964</v>
      </c>
      <c r="AD339" s="193">
        <v>1345930</v>
      </c>
      <c r="AE339" s="193">
        <v>1095661</v>
      </c>
      <c r="AF339" s="193">
        <v>250268</v>
      </c>
      <c r="AG339" s="193">
        <v>2707894</v>
      </c>
    </row>
    <row r="340" spans="25:33" x14ac:dyDescent="0.3">
      <c r="Y340" s="189">
        <v>35536</v>
      </c>
      <c r="Z340" s="190">
        <v>15.41</v>
      </c>
      <c r="AB340" s="203">
        <v>44136</v>
      </c>
      <c r="AC340" s="193">
        <v>-942427</v>
      </c>
      <c r="AD340" s="193">
        <v>1623112</v>
      </c>
      <c r="AE340" s="193">
        <v>1452619</v>
      </c>
      <c r="AF340" s="193">
        <v>170493</v>
      </c>
      <c r="AG340" s="193">
        <v>2565539</v>
      </c>
    </row>
    <row r="341" spans="25:33" x14ac:dyDescent="0.3">
      <c r="Y341" s="189">
        <v>35537</v>
      </c>
      <c r="Z341" s="190">
        <v>15.51</v>
      </c>
      <c r="AB341" s="204">
        <v>44166</v>
      </c>
      <c r="AC341" s="193">
        <v>-1130801</v>
      </c>
      <c r="AD341" s="193">
        <v>2077293</v>
      </c>
      <c r="AE341" s="193">
        <v>1826433</v>
      </c>
      <c r="AF341" s="193">
        <v>250860</v>
      </c>
      <c r="AG341" s="193">
        <v>3208093</v>
      </c>
    </row>
    <row r="342" spans="25:33" x14ac:dyDescent="0.3">
      <c r="Y342" s="189">
        <v>35538</v>
      </c>
      <c r="Z342" s="190" t="s">
        <v>149</v>
      </c>
      <c r="AB342" s="192">
        <v>44197</v>
      </c>
      <c r="AC342" s="193">
        <v>-1143504</v>
      </c>
      <c r="AD342" s="193">
        <v>1824796</v>
      </c>
      <c r="AE342" s="193">
        <v>1589292</v>
      </c>
      <c r="AF342" s="193">
        <v>235505</v>
      </c>
      <c r="AG342" s="193">
        <v>2968300</v>
      </c>
    </row>
    <row r="343" spans="25:33" x14ac:dyDescent="0.3">
      <c r="Y343" s="189">
        <v>35541</v>
      </c>
      <c r="Z343" s="190">
        <v>16.27</v>
      </c>
      <c r="AB343" s="194">
        <v>44228</v>
      </c>
      <c r="AC343" s="193">
        <v>-1070184</v>
      </c>
      <c r="AD343" s="193">
        <v>1859159</v>
      </c>
      <c r="AE343" s="193">
        <v>1614942</v>
      </c>
      <c r="AF343" s="193">
        <v>244217</v>
      </c>
      <c r="AG343" s="193">
        <v>2929342</v>
      </c>
    </row>
    <row r="344" spans="25:33" x14ac:dyDescent="0.3">
      <c r="Y344" s="189">
        <v>35542</v>
      </c>
      <c r="Z344" s="190">
        <v>16.27</v>
      </c>
      <c r="AB344" s="195">
        <v>44256</v>
      </c>
      <c r="AC344" s="193">
        <v>-4446177</v>
      </c>
      <c r="AD344" s="193">
        <v>2136162</v>
      </c>
      <c r="AE344" s="193">
        <v>1720336</v>
      </c>
      <c r="AF344" s="193">
        <v>415825</v>
      </c>
      <c r="AG344" s="193">
        <v>6582338</v>
      </c>
    </row>
    <row r="345" spans="25:33" x14ac:dyDescent="0.3">
      <c r="Y345" s="189">
        <v>35543</v>
      </c>
      <c r="Z345" s="190">
        <v>15.91</v>
      </c>
      <c r="AB345" s="196">
        <v>44287</v>
      </c>
      <c r="AC345" s="193">
        <v>-1483278</v>
      </c>
      <c r="AD345" s="193">
        <v>2110184</v>
      </c>
      <c r="AE345" s="193">
        <v>1700356</v>
      </c>
      <c r="AF345" s="193">
        <v>409827</v>
      </c>
      <c r="AG345" s="193">
        <v>3593462</v>
      </c>
    </row>
    <row r="346" spans="25:33" x14ac:dyDescent="0.3">
      <c r="Y346" s="189">
        <v>35544</v>
      </c>
      <c r="Z346" s="190">
        <v>16.04</v>
      </c>
      <c r="AB346" s="197">
        <v>44317</v>
      </c>
      <c r="AC346" s="193">
        <v>-1638332</v>
      </c>
      <c r="AD346" s="193">
        <v>2336812</v>
      </c>
      <c r="AE346" s="193">
        <v>2055650</v>
      </c>
      <c r="AF346" s="193">
        <v>281161</v>
      </c>
      <c r="AG346" s="193">
        <v>3975144</v>
      </c>
    </row>
    <row r="347" spans="25:33" x14ac:dyDescent="0.3">
      <c r="Y347" s="189">
        <v>35545</v>
      </c>
      <c r="Z347" s="190">
        <v>16.079999999999998</v>
      </c>
      <c r="AB347" s="198">
        <v>44348</v>
      </c>
      <c r="AC347" s="193">
        <v>-1854853</v>
      </c>
      <c r="AD347" s="193">
        <v>2612098</v>
      </c>
      <c r="AE347" s="193">
        <v>2220677</v>
      </c>
      <c r="AF347" s="193">
        <v>391421</v>
      </c>
      <c r="AG347" s="193">
        <v>4466951</v>
      </c>
    </row>
    <row r="348" spans="25:33" x14ac:dyDescent="0.3">
      <c r="Y348" s="189">
        <v>35548</v>
      </c>
      <c r="Z348" s="190">
        <v>15.99</v>
      </c>
      <c r="AB348" s="199">
        <v>44378</v>
      </c>
      <c r="AC348" s="193">
        <v>-2106698</v>
      </c>
      <c r="AD348" s="193">
        <v>2887878</v>
      </c>
      <c r="AE348" s="193">
        <v>2487742</v>
      </c>
      <c r="AF348" s="193">
        <v>400136</v>
      </c>
      <c r="AG348" s="193">
        <v>4994576</v>
      </c>
    </row>
    <row r="349" spans="25:33" x14ac:dyDescent="0.3">
      <c r="Y349" s="189">
        <v>35549</v>
      </c>
      <c r="Z349" s="190" t="s">
        <v>149</v>
      </c>
      <c r="AB349" s="200">
        <v>44409</v>
      </c>
      <c r="AC349" s="193">
        <v>-2387324</v>
      </c>
      <c r="AD349" s="193">
        <v>2685537</v>
      </c>
      <c r="AE349" s="193">
        <v>2306075</v>
      </c>
      <c r="AF349" s="193">
        <v>379462</v>
      </c>
      <c r="AG349" s="193">
        <v>5072861</v>
      </c>
    </row>
    <row r="350" spans="25:33" x14ac:dyDescent="0.3">
      <c r="Y350" s="189">
        <v>35550</v>
      </c>
      <c r="Z350" s="190">
        <v>16.239999999999998</v>
      </c>
      <c r="AB350" s="201">
        <v>44440</v>
      </c>
      <c r="AC350" s="193">
        <v>-2197523</v>
      </c>
      <c r="AD350" s="193">
        <v>2493075</v>
      </c>
      <c r="AE350" s="193">
        <v>2029443</v>
      </c>
      <c r="AF350" s="193">
        <v>463632</v>
      </c>
      <c r="AG350" s="193">
        <v>4690599</v>
      </c>
    </row>
    <row r="351" spans="25:33" x14ac:dyDescent="0.3">
      <c r="Y351" s="189">
        <v>35551</v>
      </c>
      <c r="Z351" s="190" t="s">
        <v>149</v>
      </c>
      <c r="AB351" s="202">
        <v>44470</v>
      </c>
      <c r="AC351" s="193">
        <v>-1974408</v>
      </c>
      <c r="AD351" s="193">
        <v>2704034</v>
      </c>
      <c r="AE351" s="193">
        <v>2091741</v>
      </c>
      <c r="AF351" s="193">
        <v>612293</v>
      </c>
      <c r="AG351" s="193">
        <v>4678442</v>
      </c>
    </row>
    <row r="352" spans="25:33" x14ac:dyDescent="0.3">
      <c r="Y352" s="189">
        <v>35552</v>
      </c>
      <c r="Z352" s="190">
        <v>15.32</v>
      </c>
      <c r="AB352" s="203">
        <v>44501</v>
      </c>
      <c r="AC352" s="193">
        <v>-1825090</v>
      </c>
      <c r="AD352" s="193">
        <v>2788922</v>
      </c>
      <c r="AE352" s="193">
        <v>2309867</v>
      </c>
      <c r="AF352" s="193">
        <v>479054</v>
      </c>
      <c r="AG352" s="193">
        <v>4614012</v>
      </c>
    </row>
    <row r="353" spans="25:33" x14ac:dyDescent="0.3">
      <c r="Y353" s="189">
        <v>35555</v>
      </c>
      <c r="Z353" s="190" t="s">
        <v>149</v>
      </c>
      <c r="AB353" s="204">
        <v>44531</v>
      </c>
      <c r="AC353" s="193">
        <v>-2333935</v>
      </c>
      <c r="AD353" s="193">
        <v>2951419</v>
      </c>
      <c r="AE353" s="193">
        <v>2322221</v>
      </c>
      <c r="AF353" s="193">
        <v>629198</v>
      </c>
      <c r="AG353" s="193">
        <v>5285353</v>
      </c>
    </row>
    <row r="354" spans="25:33" x14ac:dyDescent="0.3">
      <c r="Y354" s="189">
        <v>35556</v>
      </c>
      <c r="Z354" s="190" t="s">
        <v>149</v>
      </c>
      <c r="AB354" s="192">
        <v>44562</v>
      </c>
      <c r="AC354" s="193">
        <v>-2110407</v>
      </c>
      <c r="AD354" s="193">
        <v>2491027</v>
      </c>
      <c r="AE354" s="193">
        <v>2022813</v>
      </c>
      <c r="AF354" s="193">
        <v>468214</v>
      </c>
      <c r="AG354" s="193">
        <v>4601434</v>
      </c>
    </row>
    <row r="355" spans="25:33" x14ac:dyDescent="0.3">
      <c r="Y355" s="189">
        <v>35557</v>
      </c>
      <c r="Z355" s="190" t="s">
        <v>149</v>
      </c>
      <c r="AB355" s="194">
        <v>44593</v>
      </c>
      <c r="AC355" s="193">
        <v>-1495195</v>
      </c>
      <c r="AD355" s="193">
        <v>2828801</v>
      </c>
      <c r="AE355" s="193">
        <v>2272994</v>
      </c>
      <c r="AF355" s="193">
        <v>555807</v>
      </c>
      <c r="AG355" s="193">
        <v>4323996</v>
      </c>
    </row>
    <row r="356" spans="25:33" x14ac:dyDescent="0.3">
      <c r="Y356" s="189">
        <v>35558</v>
      </c>
      <c r="Z356" s="190">
        <v>16.05</v>
      </c>
      <c r="AB356" s="195">
        <v>44621</v>
      </c>
      <c r="AC356" s="193">
        <v>-2104322</v>
      </c>
      <c r="AD356" s="193">
        <v>3568784</v>
      </c>
      <c r="AE356" s="193">
        <v>2814637</v>
      </c>
      <c r="AF356" s="193">
        <v>754147</v>
      </c>
      <c r="AG356" s="193">
        <v>5673106</v>
      </c>
    </row>
    <row r="357" spans="25:33" x14ac:dyDescent="0.3">
      <c r="Y357" s="189">
        <v>35559</v>
      </c>
      <c r="Z357" s="190">
        <v>16.25</v>
      </c>
      <c r="AB357" s="196">
        <v>44652</v>
      </c>
      <c r="AC357" s="193">
        <v>-2254168</v>
      </c>
      <c r="AD357" s="193">
        <v>3894135</v>
      </c>
      <c r="AE357" s="193">
        <v>3191885</v>
      </c>
      <c r="AF357" s="193">
        <v>702249</v>
      </c>
      <c r="AG357" s="193">
        <v>6148302</v>
      </c>
    </row>
    <row r="358" spans="25:33" x14ac:dyDescent="0.3">
      <c r="Y358" s="189">
        <v>35562</v>
      </c>
      <c r="Z358" s="190">
        <v>16.940000000000001</v>
      </c>
      <c r="AB358" s="197">
        <v>44682</v>
      </c>
      <c r="AC358" s="193">
        <v>-3196917</v>
      </c>
      <c r="AD358" s="193">
        <v>3798380</v>
      </c>
      <c r="AE358" s="193">
        <v>3181018</v>
      </c>
      <c r="AF358" s="193">
        <v>617363</v>
      </c>
      <c r="AG358" s="193">
        <v>6995297</v>
      </c>
    </row>
    <row r="359" spans="25:33" x14ac:dyDescent="0.3">
      <c r="Y359" s="189">
        <v>35563</v>
      </c>
      <c r="Z359" s="190">
        <v>16.91</v>
      </c>
      <c r="AB359" s="198">
        <v>44713</v>
      </c>
      <c r="AC359" s="193">
        <v>-4759751</v>
      </c>
      <c r="AD359" s="193">
        <v>4006100</v>
      </c>
      <c r="AE359" s="193">
        <v>3334879</v>
      </c>
      <c r="AF359" s="193">
        <v>671221</v>
      </c>
      <c r="AG359" s="193">
        <v>8765851</v>
      </c>
    </row>
    <row r="360" spans="25:33" x14ac:dyDescent="0.3">
      <c r="Y360" s="189">
        <v>35564</v>
      </c>
      <c r="Z360" s="190">
        <v>16.989999999999998</v>
      </c>
      <c r="AB360" s="199">
        <v>44743</v>
      </c>
      <c r="AC360" s="193">
        <v>-4363887</v>
      </c>
      <c r="AD360" s="193">
        <v>3817606</v>
      </c>
      <c r="AE360" s="193">
        <v>3166436</v>
      </c>
      <c r="AF360" s="193">
        <v>651170</v>
      </c>
      <c r="AG360" s="193">
        <v>8181493</v>
      </c>
    </row>
    <row r="361" spans="25:33" x14ac:dyDescent="0.3">
      <c r="Y361" s="189">
        <v>35565</v>
      </c>
      <c r="Z361" s="190">
        <v>16.98</v>
      </c>
      <c r="AB361" s="200">
        <v>44774</v>
      </c>
      <c r="AC361" s="193">
        <v>-4394857</v>
      </c>
      <c r="AD361" s="193">
        <v>3189779</v>
      </c>
      <c r="AE361" s="193">
        <v>2492701</v>
      </c>
      <c r="AF361" s="193">
        <v>697078</v>
      </c>
      <c r="AG361" s="193">
        <v>7584636</v>
      </c>
    </row>
    <row r="362" spans="25:33" x14ac:dyDescent="0.3">
      <c r="Y362" s="189">
        <v>35566</v>
      </c>
      <c r="Z362" s="190">
        <v>17.7</v>
      </c>
      <c r="AB362" s="201">
        <v>44805</v>
      </c>
      <c r="AC362" s="193">
        <v>-3869916</v>
      </c>
      <c r="AD362" s="193">
        <v>3281359</v>
      </c>
      <c r="AE362" s="193">
        <v>2589282</v>
      </c>
      <c r="AF362" s="193">
        <v>692078</v>
      </c>
      <c r="AG362" s="193">
        <v>7151275</v>
      </c>
    </row>
    <row r="363" spans="25:33" x14ac:dyDescent="0.3">
      <c r="Y363" s="189">
        <v>35569</v>
      </c>
      <c r="Z363" s="190">
        <v>17.510000000000002</v>
      </c>
      <c r="AB363" s="202">
        <v>44835</v>
      </c>
      <c r="AC363" s="193">
        <v>-3084828</v>
      </c>
      <c r="AD363" s="193">
        <v>2800120</v>
      </c>
      <c r="AE363" s="193">
        <v>2394271</v>
      </c>
      <c r="AF363" s="193">
        <v>405849</v>
      </c>
      <c r="AG363" s="193">
        <v>5884948</v>
      </c>
    </row>
    <row r="364" spans="25:33" x14ac:dyDescent="0.3">
      <c r="Y364" s="189">
        <v>35570</v>
      </c>
      <c r="Z364" s="190" t="s">
        <v>149</v>
      </c>
      <c r="AB364" s="203">
        <v>44866</v>
      </c>
      <c r="AC364" s="193">
        <v>-2455611</v>
      </c>
      <c r="AD364" s="193">
        <v>2416556</v>
      </c>
      <c r="AE364" s="193">
        <v>2146886</v>
      </c>
      <c r="AF364" s="193">
        <v>269670</v>
      </c>
      <c r="AG364" s="193">
        <v>4872166</v>
      </c>
    </row>
    <row r="365" spans="25:33" x14ac:dyDescent="0.3">
      <c r="Y365" s="189">
        <v>35571</v>
      </c>
      <c r="Z365" s="190">
        <v>17.399999999999999</v>
      </c>
      <c r="AB365" s="204">
        <v>44896</v>
      </c>
      <c r="AC365" s="193">
        <v>-2280961</v>
      </c>
      <c r="AD365" s="193">
        <v>2841757</v>
      </c>
      <c r="AE365" s="193">
        <v>1979549</v>
      </c>
      <c r="AF365" s="193">
        <v>862208</v>
      </c>
      <c r="AG365" s="193">
        <v>5122718</v>
      </c>
    </row>
    <row r="366" spans="25:33" x14ac:dyDescent="0.3">
      <c r="Y366" s="189">
        <v>35572</v>
      </c>
      <c r="Z366" s="190">
        <v>17.260000000000002</v>
      </c>
      <c r="AB366" s="192">
        <v>44927</v>
      </c>
      <c r="AC366" s="193">
        <v>-2857953</v>
      </c>
      <c r="AD366" s="193">
        <v>2715928</v>
      </c>
      <c r="AE366" s="193">
        <v>2089954</v>
      </c>
      <c r="AF366" s="193">
        <v>625974</v>
      </c>
      <c r="AG366" s="193">
        <v>5573881</v>
      </c>
    </row>
    <row r="367" spans="25:33" x14ac:dyDescent="0.3">
      <c r="Y367" s="189">
        <v>35573</v>
      </c>
      <c r="Z367" s="190" t="s">
        <v>149</v>
      </c>
      <c r="AB367" s="194">
        <v>44958</v>
      </c>
      <c r="AC367" s="193">
        <v>-2710947</v>
      </c>
      <c r="AD367" s="193">
        <v>2268795</v>
      </c>
      <c r="AE367" s="193">
        <v>1862195</v>
      </c>
      <c r="AF367" s="193">
        <v>406600</v>
      </c>
      <c r="AG367" s="193">
        <v>4979742</v>
      </c>
    </row>
    <row r="368" spans="25:33" x14ac:dyDescent="0.3">
      <c r="Y368" s="189">
        <v>35576</v>
      </c>
      <c r="Z368" s="190" t="s">
        <v>149</v>
      </c>
      <c r="AB368" s="195">
        <v>44986</v>
      </c>
      <c r="AC368" s="193">
        <v>-2662716</v>
      </c>
      <c r="AD368" s="193">
        <v>2561535</v>
      </c>
      <c r="AE368" s="193">
        <v>1952256</v>
      </c>
      <c r="AF368" s="193">
        <v>609280</v>
      </c>
      <c r="AG368" s="193">
        <v>5224251</v>
      </c>
    </row>
    <row r="369" spans="25:33" x14ac:dyDescent="0.3">
      <c r="Y369" s="189">
        <v>35577</v>
      </c>
      <c r="Z369" s="190">
        <v>16.670000000000002</v>
      </c>
      <c r="AB369" s="196">
        <v>45017</v>
      </c>
      <c r="AC369" s="193">
        <v>-1894350</v>
      </c>
      <c r="AD369" s="193">
        <v>2560900</v>
      </c>
      <c r="AE369" s="193">
        <v>2078262</v>
      </c>
      <c r="AF369" s="193">
        <v>482638</v>
      </c>
      <c r="AG369" s="193">
        <v>4455249</v>
      </c>
    </row>
    <row r="370" spans="25:33" x14ac:dyDescent="0.3">
      <c r="Y370" s="189">
        <v>35578</v>
      </c>
      <c r="Z370" s="190" t="s">
        <v>149</v>
      </c>
      <c r="AB370" s="197">
        <v>45047</v>
      </c>
      <c r="AC370" s="193">
        <v>-1546668</v>
      </c>
      <c r="AD370" s="193">
        <v>2738721</v>
      </c>
      <c r="AE370" s="193">
        <v>2279913</v>
      </c>
      <c r="AF370" s="193">
        <v>458809</v>
      </c>
      <c r="AG370" s="193">
        <v>4285389</v>
      </c>
    </row>
    <row r="371" spans="25:33" x14ac:dyDescent="0.3">
      <c r="Y371" s="189">
        <v>35579</v>
      </c>
      <c r="Z371" s="190">
        <v>16.75</v>
      </c>
      <c r="AB371" s="198">
        <v>45078</v>
      </c>
      <c r="AC371" s="193">
        <v>-1184557</v>
      </c>
      <c r="AD371" s="193">
        <v>2889611</v>
      </c>
      <c r="AE371" s="193">
        <v>2440450</v>
      </c>
      <c r="AF371" s="193">
        <v>449161</v>
      </c>
      <c r="AG371" s="193">
        <v>4074168</v>
      </c>
    </row>
    <row r="372" spans="25:33" x14ac:dyDescent="0.3">
      <c r="Y372" s="189">
        <v>35580</v>
      </c>
      <c r="Z372" s="190">
        <v>16.73</v>
      </c>
      <c r="AB372" s="199">
        <v>45108</v>
      </c>
      <c r="AC372" s="193">
        <v>-1439373</v>
      </c>
      <c r="AD372" s="193">
        <v>2784562</v>
      </c>
      <c r="AE372" s="193">
        <v>2399814</v>
      </c>
      <c r="AF372" s="193">
        <v>384747</v>
      </c>
      <c r="AG372" s="193">
        <v>4223934</v>
      </c>
    </row>
    <row r="373" spans="25:33" x14ac:dyDescent="0.3">
      <c r="Y373" s="189">
        <v>35583</v>
      </c>
      <c r="Z373" s="190">
        <v>16.57</v>
      </c>
      <c r="AB373" s="200">
        <v>45139</v>
      </c>
      <c r="AC373" s="193">
        <v>-2549568</v>
      </c>
      <c r="AD373" s="193">
        <v>3062546</v>
      </c>
      <c r="AE373" s="193">
        <v>2649620</v>
      </c>
      <c r="AF373" s="193">
        <v>412926</v>
      </c>
      <c r="AG373" s="193">
        <v>5612114</v>
      </c>
    </row>
    <row r="374" spans="25:33" x14ac:dyDescent="0.3">
      <c r="Y374" s="189">
        <v>35584</v>
      </c>
      <c r="Z374" s="190">
        <v>16.07</v>
      </c>
      <c r="AB374" s="201">
        <v>45170</v>
      </c>
      <c r="AC374" s="193">
        <v>-2430351</v>
      </c>
      <c r="AD374" s="193">
        <v>3424299</v>
      </c>
      <c r="AE374" s="193">
        <v>2844254</v>
      </c>
      <c r="AF374" s="193">
        <v>580045</v>
      </c>
      <c r="AG374" s="193">
        <v>5854650</v>
      </c>
    </row>
    <row r="375" spans="25:33" x14ac:dyDescent="0.3">
      <c r="Y375" s="189">
        <v>35585</v>
      </c>
      <c r="Z375" s="190">
        <v>15.88</v>
      </c>
      <c r="AB375" s="202">
        <v>45200</v>
      </c>
      <c r="AC375" s="193">
        <v>-2263978</v>
      </c>
      <c r="AD375" s="193">
        <v>3143741</v>
      </c>
      <c r="AE375" s="193">
        <v>2721164</v>
      </c>
      <c r="AF375" s="193">
        <v>422577</v>
      </c>
      <c r="AG375" s="193">
        <v>5407718</v>
      </c>
    </row>
    <row r="376" spans="25:33" x14ac:dyDescent="0.3">
      <c r="Y376" s="189">
        <v>35586</v>
      </c>
      <c r="Z376" s="190">
        <v>15.64</v>
      </c>
      <c r="AB376" s="203">
        <v>45231</v>
      </c>
      <c r="AC376" s="193">
        <v>-2302928</v>
      </c>
      <c r="AD376" s="193">
        <v>2435589</v>
      </c>
      <c r="AE376" s="193">
        <v>2008855</v>
      </c>
      <c r="AF376" s="193">
        <v>426734</v>
      </c>
      <c r="AG376" s="193">
        <v>4738517</v>
      </c>
    </row>
    <row r="377" spans="25:33" x14ac:dyDescent="0.3">
      <c r="Y377" s="189">
        <v>35587</v>
      </c>
      <c r="Z377" s="190">
        <v>14.99</v>
      </c>
      <c r="AB377" s="204">
        <v>45261</v>
      </c>
      <c r="AC377" s="193">
        <v>-1525691</v>
      </c>
      <c r="AD377" s="193">
        <v>2604196</v>
      </c>
      <c r="AE377" s="193">
        <v>2249329</v>
      </c>
      <c r="AF377" s="193">
        <v>354867</v>
      </c>
      <c r="AG377" s="193">
        <v>4129887</v>
      </c>
    </row>
    <row r="378" spans="25:33" x14ac:dyDescent="0.3">
      <c r="Y378" s="189">
        <v>35590</v>
      </c>
      <c r="Z378" s="190">
        <v>14.86</v>
      </c>
      <c r="AB378" s="192">
        <v>45292</v>
      </c>
      <c r="AC378" s="193">
        <v>-1604125</v>
      </c>
      <c r="AD378" s="193">
        <v>2787498</v>
      </c>
      <c r="AE378" s="193">
        <v>2162781</v>
      </c>
      <c r="AF378" s="193">
        <v>624717</v>
      </c>
      <c r="AG378" s="193">
        <v>4391622</v>
      </c>
    </row>
    <row r="379" spans="25:33" x14ac:dyDescent="0.3">
      <c r="Y379" s="189">
        <v>35591</v>
      </c>
      <c r="Z379" s="190">
        <v>14.84</v>
      </c>
      <c r="AB379" s="194">
        <v>45323</v>
      </c>
      <c r="AC379" s="193">
        <v>-1508124</v>
      </c>
      <c r="AD379" s="193">
        <v>2683887</v>
      </c>
      <c r="AE379" s="193">
        <v>2042882</v>
      </c>
      <c r="AF379" s="193">
        <v>641005</v>
      </c>
      <c r="AG379" s="193">
        <v>4192011</v>
      </c>
    </row>
    <row r="380" spans="25:33" x14ac:dyDescent="0.3">
      <c r="Y380" s="189">
        <v>35592</v>
      </c>
      <c r="Z380" s="190">
        <v>14.79</v>
      </c>
      <c r="AB380" s="195">
        <v>45352</v>
      </c>
      <c r="AC380" s="193">
        <v>-2273262</v>
      </c>
      <c r="AD380" s="193">
        <v>2027632</v>
      </c>
      <c r="AE380" s="193">
        <v>1615931</v>
      </c>
      <c r="AF380" s="193">
        <v>411701</v>
      </c>
      <c r="AG380" s="193">
        <v>4300894</v>
      </c>
    </row>
    <row r="381" spans="25:33" x14ac:dyDescent="0.3">
      <c r="Y381" s="189">
        <v>35593</v>
      </c>
      <c r="Z381" s="190">
        <v>14.94</v>
      </c>
      <c r="AB381" s="196">
        <v>45383</v>
      </c>
      <c r="AC381" s="193">
        <v>-1988845</v>
      </c>
      <c r="AD381" s="193">
        <v>2098814</v>
      </c>
      <c r="AE381" s="193">
        <v>1596081</v>
      </c>
      <c r="AF381" s="193">
        <v>502733</v>
      </c>
      <c r="AG381" s="193">
        <v>4087659</v>
      </c>
    </row>
    <row r="382" spans="25:33" x14ac:dyDescent="0.3">
      <c r="Y382" s="189">
        <v>35594</v>
      </c>
      <c r="Z382" s="190">
        <v>15.12</v>
      </c>
      <c r="AB382" s="197">
        <v>45413</v>
      </c>
      <c r="AC382" s="193">
        <v>-1240595</v>
      </c>
      <c r="AD382" s="193">
        <v>3173891</v>
      </c>
      <c r="AE382" s="193">
        <v>2150589</v>
      </c>
      <c r="AF382" s="193">
        <v>1023302</v>
      </c>
      <c r="AG382" s="193">
        <v>4414486</v>
      </c>
    </row>
    <row r="383" spans="25:33" x14ac:dyDescent="0.3">
      <c r="Y383" s="189">
        <v>35597</v>
      </c>
      <c r="Z383" s="190">
        <v>15.17</v>
      </c>
      <c r="AB383" s="198">
        <v>45444</v>
      </c>
      <c r="AC383" s="193">
        <v>-2051814</v>
      </c>
      <c r="AD383" s="193">
        <v>2095467</v>
      </c>
      <c r="AE383" s="193">
        <v>1715284</v>
      </c>
      <c r="AF383" s="193">
        <v>380183</v>
      </c>
      <c r="AG383" s="193">
        <v>4147281</v>
      </c>
    </row>
    <row r="384" spans="25:33" x14ac:dyDescent="0.3">
      <c r="Y384" s="189">
        <v>35598</v>
      </c>
      <c r="Z384" s="190">
        <v>15.38</v>
      </c>
      <c r="AB384" s="199">
        <v>45474</v>
      </c>
      <c r="AC384" s="193">
        <v>-1890627</v>
      </c>
      <c r="AD384" s="193">
        <v>2424031</v>
      </c>
      <c r="AE384" s="193">
        <v>1820485</v>
      </c>
      <c r="AF384" s="193">
        <v>603546</v>
      </c>
      <c r="AG384" s="193">
        <v>4314658</v>
      </c>
    </row>
    <row r="385" spans="25:33" x14ac:dyDescent="0.3">
      <c r="Y385" s="189">
        <v>35599</v>
      </c>
      <c r="Z385" s="190">
        <v>15.07</v>
      </c>
      <c r="AB385" s="200">
        <v>45505</v>
      </c>
      <c r="AC385" s="193">
        <v>-2283564</v>
      </c>
      <c r="AD385" s="193">
        <v>2220749</v>
      </c>
      <c r="AE385" s="193">
        <v>1694229</v>
      </c>
      <c r="AF385" s="193">
        <v>526520</v>
      </c>
      <c r="AG385" s="193">
        <v>4504314</v>
      </c>
    </row>
    <row r="386" spans="25:33" x14ac:dyDescent="0.3">
      <c r="Y386" s="189">
        <v>35600</v>
      </c>
      <c r="Z386" s="190">
        <v>14.95</v>
      </c>
      <c r="AB386" s="201">
        <v>45536</v>
      </c>
      <c r="AC386" s="193">
        <v>-2136686</v>
      </c>
      <c r="AD386" s="193">
        <v>1890547</v>
      </c>
      <c r="AE386" s="193">
        <v>1387319</v>
      </c>
      <c r="AF386" s="193">
        <v>503227</v>
      </c>
      <c r="AG386" s="193">
        <v>4027233</v>
      </c>
    </row>
    <row r="387" spans="25:33" x14ac:dyDescent="0.3">
      <c r="Y387" s="189">
        <v>35601</v>
      </c>
      <c r="Z387" s="190">
        <v>14.82</v>
      </c>
      <c r="AB387" s="202">
        <v>45566</v>
      </c>
      <c r="AC387" s="193">
        <v>-1459591</v>
      </c>
      <c r="AD387" s="193">
        <v>2593857</v>
      </c>
      <c r="AE387" s="193">
        <v>2050618</v>
      </c>
      <c r="AF387" s="193">
        <v>543239</v>
      </c>
      <c r="AG387" s="193">
        <v>4053449</v>
      </c>
    </row>
    <row r="388" spans="25:33" x14ac:dyDescent="0.3">
      <c r="Y388" s="189">
        <v>35604</v>
      </c>
      <c r="Z388" s="190">
        <v>15.15</v>
      </c>
      <c r="AB388" s="203">
        <v>45597</v>
      </c>
      <c r="AC388" s="193">
        <v>-1099790</v>
      </c>
      <c r="AD388" s="193">
        <v>2596585</v>
      </c>
      <c r="AE388" s="193">
        <v>2147170</v>
      </c>
      <c r="AF388" s="193">
        <v>449415</v>
      </c>
      <c r="AG388" s="193">
        <v>3696374</v>
      </c>
    </row>
    <row r="389" spans="25:33" x14ac:dyDescent="0.3">
      <c r="Y389" s="189">
        <v>35605</v>
      </c>
      <c r="Z389" s="190">
        <v>15.02</v>
      </c>
      <c r="AB389" s="204">
        <v>45627</v>
      </c>
      <c r="AC389" s="193">
        <v>-1689472</v>
      </c>
      <c r="AD389" s="193">
        <v>2267361</v>
      </c>
      <c r="AE389" s="193">
        <v>1835320</v>
      </c>
      <c r="AF389" s="193">
        <v>432040</v>
      </c>
      <c r="AG389" s="193">
        <v>3956833</v>
      </c>
    </row>
    <row r="390" spans="25:33" x14ac:dyDescent="0.3">
      <c r="Y390" s="189">
        <v>35606</v>
      </c>
      <c r="Z390" s="190" t="s">
        <v>149</v>
      </c>
      <c r="AB390" s="192">
        <v>45658</v>
      </c>
      <c r="AC390" s="193">
        <v>-2552651</v>
      </c>
      <c r="AD390" s="193">
        <v>1671129</v>
      </c>
      <c r="AE390" s="193">
        <v>1214031</v>
      </c>
      <c r="AF390" s="193">
        <v>457099</v>
      </c>
      <c r="AG390" s="193">
        <v>4223781</v>
      </c>
    </row>
    <row r="391" spans="25:33" x14ac:dyDescent="0.3">
      <c r="Y391" s="189">
        <v>35607</v>
      </c>
      <c r="Z391" s="190">
        <v>14.97</v>
      </c>
      <c r="AB391" s="194">
        <v>45689</v>
      </c>
      <c r="AC391" s="193">
        <v>-1584446</v>
      </c>
      <c r="AD391" s="193">
        <v>1961700</v>
      </c>
      <c r="AE391" s="193">
        <v>1425250</v>
      </c>
      <c r="AF391" s="193">
        <v>536449</v>
      </c>
      <c r="AG391" s="193">
        <v>3546146</v>
      </c>
    </row>
    <row r="392" spans="25:33" x14ac:dyDescent="0.3">
      <c r="Y392" s="189">
        <v>35608</v>
      </c>
      <c r="Z392" s="190">
        <v>15.39</v>
      </c>
      <c r="AB392" s="195">
        <v>45717</v>
      </c>
      <c r="AC392" s="193">
        <v>-862136</v>
      </c>
      <c r="AD392" s="193">
        <v>2144737</v>
      </c>
      <c r="AE392" s="193">
        <v>1625345</v>
      </c>
      <c r="AF392" s="193">
        <v>519392</v>
      </c>
      <c r="AG392" s="193">
        <v>3006874</v>
      </c>
    </row>
    <row r="393" spans="25:33" x14ac:dyDescent="0.3">
      <c r="Y393" s="189">
        <v>35611</v>
      </c>
      <c r="Z393" s="190">
        <v>15.68</v>
      </c>
      <c r="AB393" s="196">
        <v>45748</v>
      </c>
      <c r="AC393" s="193">
        <v>-2816128</v>
      </c>
      <c r="AD393" s="193">
        <v>1896878</v>
      </c>
      <c r="AE393" s="193">
        <v>1328510</v>
      </c>
      <c r="AF393" s="193">
        <v>568368</v>
      </c>
      <c r="AG393" s="193">
        <v>4713005</v>
      </c>
    </row>
    <row r="394" spans="25:33" x14ac:dyDescent="0.3">
      <c r="Y394" s="189">
        <v>35612</v>
      </c>
      <c r="Z394" s="190">
        <v>15.97</v>
      </c>
      <c r="AB394" s="197">
        <v>45778</v>
      </c>
      <c r="AC394" s="193">
        <v>-1907340</v>
      </c>
      <c r="AD394" s="193">
        <v>2054545</v>
      </c>
      <c r="AE394" s="193">
        <v>1333009</v>
      </c>
      <c r="AF394" s="193">
        <v>721536</v>
      </c>
      <c r="AG394" s="193">
        <v>3961885</v>
      </c>
    </row>
    <row r="395" spans="25:33" x14ac:dyDescent="0.3">
      <c r="Y395" s="189">
        <v>35613</v>
      </c>
      <c r="Z395" s="190">
        <v>16.149999999999999</v>
      </c>
      <c r="AB395" s="198">
        <v>45809</v>
      </c>
      <c r="AC395" s="193">
        <v>-2467299</v>
      </c>
      <c r="AD395" s="193">
        <v>1458116</v>
      </c>
      <c r="AE395" s="193">
        <v>983883</v>
      </c>
      <c r="AF395" s="193">
        <v>474233</v>
      </c>
      <c r="AG395" s="193">
        <v>3925415</v>
      </c>
    </row>
    <row r="396" spans="25:33" x14ac:dyDescent="0.3">
      <c r="Y396" s="189">
        <v>35614</v>
      </c>
      <c r="Z396" s="190">
        <v>15.55</v>
      </c>
      <c r="AB396" s="199">
        <v>45839</v>
      </c>
      <c r="AC396" s="193">
        <v>-2141269</v>
      </c>
      <c r="AD396" s="193">
        <v>1865629</v>
      </c>
      <c r="AE396" s="193">
        <v>1354596</v>
      </c>
      <c r="AF396" s="193">
        <v>511033</v>
      </c>
      <c r="AG396" s="193">
        <v>4006899</v>
      </c>
    </row>
    <row r="397" spans="25:33" x14ac:dyDescent="0.3">
      <c r="Y397" s="189">
        <v>35615</v>
      </c>
      <c r="Z397" s="190" t="s">
        <v>149</v>
      </c>
      <c r="AB397" s="200">
        <v>45870</v>
      </c>
      <c r="AC397" s="193">
        <v>-2236644</v>
      </c>
      <c r="AD397" s="193">
        <v>1637909</v>
      </c>
      <c r="AE397" s="193">
        <v>1159341</v>
      </c>
      <c r="AF397" s="193">
        <v>478568</v>
      </c>
      <c r="AG397" s="193">
        <v>3874553</v>
      </c>
    </row>
    <row r="398" spans="25:33" x14ac:dyDescent="0.3">
      <c r="Y398" s="189">
        <v>35618</v>
      </c>
      <c r="Z398" s="190">
        <v>15.58</v>
      </c>
    </row>
    <row r="399" spans="25:33" x14ac:dyDescent="0.3">
      <c r="Y399" s="189">
        <v>35619</v>
      </c>
      <c r="Z399" s="190">
        <v>15.74</v>
      </c>
    </row>
    <row r="400" spans="25:33" x14ac:dyDescent="0.3">
      <c r="Y400" s="189">
        <v>35620</v>
      </c>
      <c r="Z400" s="190">
        <v>15.6</v>
      </c>
    </row>
    <row r="401" spans="25:26" x14ac:dyDescent="0.3">
      <c r="Y401" s="189">
        <v>35621</v>
      </c>
      <c r="Z401" s="190">
        <v>15.41</v>
      </c>
    </row>
    <row r="402" spans="25:26" x14ac:dyDescent="0.3">
      <c r="Y402" s="189">
        <v>35622</v>
      </c>
      <c r="Z402" s="190">
        <v>15.52</v>
      </c>
    </row>
    <row r="403" spans="25:26" x14ac:dyDescent="0.3">
      <c r="Y403" s="189">
        <v>35625</v>
      </c>
      <c r="Z403" s="190">
        <v>15.2</v>
      </c>
    </row>
    <row r="404" spans="25:26" x14ac:dyDescent="0.3">
      <c r="Y404" s="189">
        <v>35626</v>
      </c>
      <c r="Z404" s="190">
        <v>15.81</v>
      </c>
    </row>
    <row r="405" spans="25:26" x14ac:dyDescent="0.3">
      <c r="Y405" s="189">
        <v>35627</v>
      </c>
      <c r="Z405" s="190">
        <v>15.87</v>
      </c>
    </row>
    <row r="406" spans="25:26" x14ac:dyDescent="0.3">
      <c r="Y406" s="189">
        <v>35628</v>
      </c>
      <c r="Z406" s="190">
        <v>16.170000000000002</v>
      </c>
    </row>
    <row r="407" spans="25:26" x14ac:dyDescent="0.3">
      <c r="Y407" s="189">
        <v>35629</v>
      </c>
      <c r="Z407" s="190">
        <v>15.67</v>
      </c>
    </row>
    <row r="408" spans="25:26" x14ac:dyDescent="0.3">
      <c r="Y408" s="189">
        <v>35632</v>
      </c>
      <c r="Z408" s="190">
        <v>15.55</v>
      </c>
    </row>
    <row r="409" spans="25:26" x14ac:dyDescent="0.3">
      <c r="Y409" s="189">
        <v>35633</v>
      </c>
      <c r="Z409" s="190">
        <v>15.47</v>
      </c>
    </row>
    <row r="410" spans="25:26" x14ac:dyDescent="0.3">
      <c r="Y410" s="189">
        <v>35634</v>
      </c>
      <c r="Z410" s="190">
        <v>15.68</v>
      </c>
    </row>
    <row r="411" spans="25:26" x14ac:dyDescent="0.3">
      <c r="Y411" s="189">
        <v>35635</v>
      </c>
      <c r="Z411" s="190">
        <v>15.69</v>
      </c>
    </row>
    <row r="412" spans="25:26" x14ac:dyDescent="0.3">
      <c r="Y412" s="189">
        <v>35636</v>
      </c>
      <c r="Z412" s="190">
        <v>15.81</v>
      </c>
    </row>
    <row r="413" spans="25:26" x14ac:dyDescent="0.3">
      <c r="Y413" s="189">
        <v>35639</v>
      </c>
      <c r="Z413" s="190">
        <v>15.92</v>
      </c>
    </row>
    <row r="414" spans="25:26" x14ac:dyDescent="0.3">
      <c r="Y414" s="189">
        <v>35640</v>
      </c>
      <c r="Z414" s="190">
        <v>16.059999999999999</v>
      </c>
    </row>
    <row r="415" spans="25:26" x14ac:dyDescent="0.3">
      <c r="Y415" s="189">
        <v>35641</v>
      </c>
      <c r="Z415" s="190" t="s">
        <v>149</v>
      </c>
    </row>
    <row r="416" spans="25:26" x14ac:dyDescent="0.3">
      <c r="Y416" s="189">
        <v>35642</v>
      </c>
      <c r="Z416" s="190">
        <v>16.329999999999998</v>
      </c>
    </row>
    <row r="417" spans="25:26" x14ac:dyDescent="0.3">
      <c r="Y417" s="189">
        <v>35643</v>
      </c>
      <c r="Z417" s="190">
        <v>16.37</v>
      </c>
    </row>
    <row r="418" spans="25:26" x14ac:dyDescent="0.3">
      <c r="Y418" s="189">
        <v>35646</v>
      </c>
      <c r="Z418" s="190">
        <v>16.760000000000002</v>
      </c>
    </row>
    <row r="419" spans="25:26" x14ac:dyDescent="0.3">
      <c r="Y419" s="189">
        <v>35647</v>
      </c>
      <c r="Z419" s="190" t="s">
        <v>149</v>
      </c>
    </row>
    <row r="420" spans="25:26" x14ac:dyDescent="0.3">
      <c r="Y420" s="189">
        <v>35648</v>
      </c>
      <c r="Z420" s="190">
        <v>16.46</v>
      </c>
    </row>
    <row r="421" spans="25:26" x14ac:dyDescent="0.3">
      <c r="Y421" s="189">
        <v>35649</v>
      </c>
      <c r="Z421" s="190">
        <v>16.170000000000002</v>
      </c>
    </row>
    <row r="422" spans="25:26" x14ac:dyDescent="0.3">
      <c r="Y422" s="189">
        <v>35650</v>
      </c>
      <c r="Z422" s="190" t="s">
        <v>149</v>
      </c>
    </row>
    <row r="423" spans="25:26" x14ac:dyDescent="0.3">
      <c r="Y423" s="189">
        <v>35653</v>
      </c>
      <c r="Z423" s="190">
        <v>15.89</v>
      </c>
    </row>
    <row r="424" spans="25:26" x14ac:dyDescent="0.3">
      <c r="Y424" s="189">
        <v>35654</v>
      </c>
      <c r="Z424" s="190">
        <v>16.2</v>
      </c>
    </row>
    <row r="425" spans="25:26" x14ac:dyDescent="0.3">
      <c r="Y425" s="189">
        <v>35655</v>
      </c>
      <c r="Z425" s="190">
        <v>16.399999999999999</v>
      </c>
    </row>
    <row r="426" spans="25:26" x14ac:dyDescent="0.3">
      <c r="Y426" s="189">
        <v>35656</v>
      </c>
      <c r="Z426" s="190">
        <v>16.47</v>
      </c>
    </row>
    <row r="427" spans="25:26" x14ac:dyDescent="0.3">
      <c r="Y427" s="189">
        <v>35657</v>
      </c>
      <c r="Z427" s="190">
        <v>16.440000000000001</v>
      </c>
    </row>
    <row r="428" spans="25:26" x14ac:dyDescent="0.3">
      <c r="Y428" s="189">
        <v>35660</v>
      </c>
      <c r="Z428" s="190">
        <v>16.36</v>
      </c>
    </row>
    <row r="429" spans="25:26" x14ac:dyDescent="0.3">
      <c r="Y429" s="189">
        <v>35661</v>
      </c>
      <c r="Z429" s="190">
        <v>16.54</v>
      </c>
    </row>
    <row r="430" spans="25:26" x14ac:dyDescent="0.3">
      <c r="Y430" s="189">
        <v>35662</v>
      </c>
      <c r="Z430" s="190">
        <v>16.43</v>
      </c>
    </row>
    <row r="431" spans="25:26" x14ac:dyDescent="0.3">
      <c r="Y431" s="189">
        <v>35663</v>
      </c>
      <c r="Z431" s="190">
        <v>15.97</v>
      </c>
    </row>
    <row r="432" spans="25:26" x14ac:dyDescent="0.3">
      <c r="Y432" s="189">
        <v>35664</v>
      </c>
      <c r="Z432" s="190">
        <v>15.95</v>
      </c>
    </row>
    <row r="433" spans="25:26" x14ac:dyDescent="0.3">
      <c r="Y433" s="189">
        <v>35667</v>
      </c>
      <c r="Z433" s="190">
        <v>15.65</v>
      </c>
    </row>
    <row r="434" spans="25:26" x14ac:dyDescent="0.3">
      <c r="Y434" s="189">
        <v>35668</v>
      </c>
      <c r="Z434" s="190">
        <v>15.67</v>
      </c>
    </row>
    <row r="435" spans="25:26" x14ac:dyDescent="0.3">
      <c r="Y435" s="189">
        <v>35669</v>
      </c>
      <c r="Z435" s="190">
        <v>16.02</v>
      </c>
    </row>
    <row r="436" spans="25:26" x14ac:dyDescent="0.3">
      <c r="Y436" s="189">
        <v>35670</v>
      </c>
      <c r="Z436" s="190">
        <v>15.95</v>
      </c>
    </row>
    <row r="437" spans="25:26" x14ac:dyDescent="0.3">
      <c r="Y437" s="189">
        <v>35671</v>
      </c>
      <c r="Z437" s="190">
        <v>15.08</v>
      </c>
    </row>
    <row r="438" spans="25:26" x14ac:dyDescent="0.3">
      <c r="Y438" s="189">
        <v>35674</v>
      </c>
      <c r="Z438" s="190" t="s">
        <v>149</v>
      </c>
    </row>
    <row r="439" spans="25:26" x14ac:dyDescent="0.3">
      <c r="Y439" s="189">
        <v>35675</v>
      </c>
      <c r="Z439" s="190">
        <v>16.059999999999999</v>
      </c>
    </row>
    <row r="440" spans="25:26" x14ac:dyDescent="0.3">
      <c r="Y440" s="189">
        <v>35676</v>
      </c>
      <c r="Z440" s="190">
        <v>15.91</v>
      </c>
    </row>
    <row r="441" spans="25:26" x14ac:dyDescent="0.3">
      <c r="Y441" s="189">
        <v>35677</v>
      </c>
      <c r="Z441" s="190">
        <v>15.79</v>
      </c>
    </row>
    <row r="442" spans="25:26" x14ac:dyDescent="0.3">
      <c r="Y442" s="189">
        <v>35678</v>
      </c>
      <c r="Z442" s="190">
        <v>15.98</v>
      </c>
    </row>
    <row r="443" spans="25:26" x14ac:dyDescent="0.3">
      <c r="Y443" s="189">
        <v>35681</v>
      </c>
      <c r="Z443" s="190">
        <v>15.75</v>
      </c>
    </row>
    <row r="444" spans="25:26" x14ac:dyDescent="0.3">
      <c r="Y444" s="189">
        <v>35682</v>
      </c>
      <c r="Z444" s="190">
        <v>15.66</v>
      </c>
    </row>
    <row r="445" spans="25:26" x14ac:dyDescent="0.3">
      <c r="Y445" s="189">
        <v>35683</v>
      </c>
      <c r="Z445" s="190">
        <v>15.65</v>
      </c>
    </row>
    <row r="446" spans="25:26" x14ac:dyDescent="0.3">
      <c r="Y446" s="189">
        <v>35684</v>
      </c>
      <c r="Z446" s="190">
        <v>15.66</v>
      </c>
    </row>
    <row r="447" spans="25:26" x14ac:dyDescent="0.3">
      <c r="Y447" s="189">
        <v>35685</v>
      </c>
      <c r="Z447" s="190">
        <v>15.7</v>
      </c>
    </row>
    <row r="448" spans="25:26" x14ac:dyDescent="0.3">
      <c r="Y448" s="189">
        <v>35688</v>
      </c>
      <c r="Z448" s="190" t="s">
        <v>149</v>
      </c>
    </row>
    <row r="449" spans="25:26" x14ac:dyDescent="0.3">
      <c r="Y449" s="189">
        <v>35689</v>
      </c>
      <c r="Z449" s="190" t="s">
        <v>149</v>
      </c>
    </row>
    <row r="450" spans="25:26" x14ac:dyDescent="0.3">
      <c r="Y450" s="189">
        <v>35690</v>
      </c>
      <c r="Z450" s="190">
        <v>15.81</v>
      </c>
    </row>
    <row r="451" spans="25:26" x14ac:dyDescent="0.3">
      <c r="Y451" s="189">
        <v>35691</v>
      </c>
      <c r="Z451" s="190">
        <v>15.78</v>
      </c>
    </row>
    <row r="452" spans="25:26" x14ac:dyDescent="0.3">
      <c r="Y452" s="189">
        <v>35692</v>
      </c>
      <c r="Z452" s="190">
        <v>15.84</v>
      </c>
    </row>
    <row r="453" spans="25:26" x14ac:dyDescent="0.3">
      <c r="Y453" s="189">
        <v>35695</v>
      </c>
      <c r="Z453" s="190">
        <v>16.010000000000002</v>
      </c>
    </row>
    <row r="454" spans="25:26" x14ac:dyDescent="0.3">
      <c r="Y454" s="189">
        <v>35696</v>
      </c>
      <c r="Z454" s="190">
        <v>16.12</v>
      </c>
    </row>
    <row r="455" spans="25:26" x14ac:dyDescent="0.3">
      <c r="Y455" s="189">
        <v>35697</v>
      </c>
      <c r="Z455" s="190">
        <v>16.32</v>
      </c>
    </row>
    <row r="456" spans="25:26" x14ac:dyDescent="0.3">
      <c r="Y456" s="189">
        <v>35698</v>
      </c>
      <c r="Z456" s="190">
        <v>16.72</v>
      </c>
    </row>
    <row r="457" spans="25:26" x14ac:dyDescent="0.3">
      <c r="Y457" s="189">
        <v>35699</v>
      </c>
      <c r="Z457" s="190">
        <v>17.12</v>
      </c>
    </row>
    <row r="458" spans="25:26" x14ac:dyDescent="0.3">
      <c r="Y458" s="189">
        <v>35702</v>
      </c>
      <c r="Z458" s="190">
        <v>17.47</v>
      </c>
    </row>
    <row r="459" spans="25:26" x14ac:dyDescent="0.3">
      <c r="Y459" s="189">
        <v>35703</v>
      </c>
      <c r="Z459" s="190">
        <v>17.420000000000002</v>
      </c>
    </row>
    <row r="460" spans="25:26" x14ac:dyDescent="0.3">
      <c r="Y460" s="189">
        <v>35704</v>
      </c>
      <c r="Z460" s="190">
        <v>17.48</v>
      </c>
    </row>
    <row r="461" spans="25:26" x14ac:dyDescent="0.3">
      <c r="Y461" s="189">
        <v>35705</v>
      </c>
      <c r="Z461" s="190">
        <v>18.03</v>
      </c>
    </row>
    <row r="462" spans="25:26" x14ac:dyDescent="0.3">
      <c r="Y462" s="189">
        <v>35706</v>
      </c>
      <c r="Z462" s="190">
        <v>18.940000000000001</v>
      </c>
    </row>
    <row r="463" spans="25:26" x14ac:dyDescent="0.3">
      <c r="Y463" s="189">
        <v>35709</v>
      </c>
      <c r="Z463" s="190">
        <v>18.23</v>
      </c>
    </row>
    <row r="464" spans="25:26" x14ac:dyDescent="0.3">
      <c r="Y464" s="189">
        <v>35710</v>
      </c>
      <c r="Z464" s="190">
        <v>17.98</v>
      </c>
    </row>
    <row r="465" spans="25:26" x14ac:dyDescent="0.3">
      <c r="Y465" s="189">
        <v>35711</v>
      </c>
      <c r="Z465" s="190">
        <v>18.11</v>
      </c>
    </row>
    <row r="466" spans="25:26" x14ac:dyDescent="0.3">
      <c r="Y466" s="189">
        <v>35712</v>
      </c>
      <c r="Z466" s="190">
        <v>18.07</v>
      </c>
    </row>
    <row r="467" spans="25:26" x14ac:dyDescent="0.3">
      <c r="Y467" s="189">
        <v>35713</v>
      </c>
      <c r="Z467" s="190">
        <v>17.96</v>
      </c>
    </row>
    <row r="468" spans="25:26" x14ac:dyDescent="0.3">
      <c r="Y468" s="189">
        <v>35716</v>
      </c>
      <c r="Z468" s="190" t="s">
        <v>149</v>
      </c>
    </row>
    <row r="469" spans="25:26" x14ac:dyDescent="0.3">
      <c r="Y469" s="189">
        <v>35717</v>
      </c>
      <c r="Z469" s="190">
        <v>16.88</v>
      </c>
    </row>
    <row r="470" spans="25:26" x14ac:dyDescent="0.3">
      <c r="Y470" s="189">
        <v>35718</v>
      </c>
      <c r="Z470" s="190">
        <v>16.760000000000002</v>
      </c>
    </row>
    <row r="471" spans="25:26" x14ac:dyDescent="0.3">
      <c r="Y471" s="189">
        <v>35719</v>
      </c>
      <c r="Z471" s="190">
        <v>17.16</v>
      </c>
    </row>
    <row r="472" spans="25:26" x14ac:dyDescent="0.3">
      <c r="Y472" s="189">
        <v>35720</v>
      </c>
      <c r="Z472" s="190">
        <v>16.95</v>
      </c>
    </row>
    <row r="473" spans="25:26" x14ac:dyDescent="0.3">
      <c r="Y473" s="189">
        <v>35723</v>
      </c>
      <c r="Z473" s="190">
        <v>16.920000000000002</v>
      </c>
    </row>
    <row r="474" spans="25:26" x14ac:dyDescent="0.3">
      <c r="Y474" s="189">
        <v>35724</v>
      </c>
      <c r="Z474" s="190">
        <v>16.87</v>
      </c>
    </row>
    <row r="475" spans="25:26" x14ac:dyDescent="0.3">
      <c r="Y475" s="189">
        <v>35725</v>
      </c>
      <c r="Z475" s="190">
        <v>17.440000000000001</v>
      </c>
    </row>
    <row r="476" spans="25:26" x14ac:dyDescent="0.3">
      <c r="Y476" s="189">
        <v>35726</v>
      </c>
      <c r="Z476" s="190">
        <v>17.190000000000001</v>
      </c>
    </row>
    <row r="477" spans="25:26" x14ac:dyDescent="0.3">
      <c r="Y477" s="189">
        <v>35727</v>
      </c>
      <c r="Z477" s="190">
        <v>17.239999999999998</v>
      </c>
    </row>
    <row r="478" spans="25:26" x14ac:dyDescent="0.3">
      <c r="Y478" s="189">
        <v>35730</v>
      </c>
      <c r="Z478" s="190">
        <v>17.350000000000001</v>
      </c>
    </row>
    <row r="479" spans="25:26" x14ac:dyDescent="0.3">
      <c r="Y479" s="189">
        <v>35731</v>
      </c>
      <c r="Z479" s="190">
        <v>16.86</v>
      </c>
    </row>
    <row r="480" spans="25:26" x14ac:dyDescent="0.3">
      <c r="Y480" s="189">
        <v>35732</v>
      </c>
      <c r="Z480" s="190">
        <v>16.96</v>
      </c>
    </row>
    <row r="481" spans="25:26" x14ac:dyDescent="0.3">
      <c r="Y481" s="189">
        <v>35733</v>
      </c>
      <c r="Z481" s="190">
        <v>17.32</v>
      </c>
    </row>
    <row r="482" spans="25:26" x14ac:dyDescent="0.3">
      <c r="Y482" s="189">
        <v>35734</v>
      </c>
      <c r="Z482" s="190">
        <v>17.260000000000002</v>
      </c>
    </row>
    <row r="483" spans="25:26" x14ac:dyDescent="0.3">
      <c r="Y483" s="189">
        <v>35737</v>
      </c>
      <c r="Z483" s="190">
        <v>16.96</v>
      </c>
    </row>
    <row r="484" spans="25:26" x14ac:dyDescent="0.3">
      <c r="Y484" s="189">
        <v>35738</v>
      </c>
      <c r="Z484" s="190">
        <v>16.760000000000002</v>
      </c>
    </row>
    <row r="485" spans="25:26" x14ac:dyDescent="0.3">
      <c r="Y485" s="189">
        <v>35739</v>
      </c>
      <c r="Z485" s="190">
        <v>16.55</v>
      </c>
    </row>
    <row r="486" spans="25:26" x14ac:dyDescent="0.3">
      <c r="Y486" s="189">
        <v>35740</v>
      </c>
      <c r="Z486" s="190">
        <v>16.559999999999999</v>
      </c>
    </row>
    <row r="487" spans="25:26" x14ac:dyDescent="0.3">
      <c r="Y487" s="189">
        <v>35741</v>
      </c>
      <c r="Z487" s="190">
        <v>16.86</v>
      </c>
    </row>
    <row r="488" spans="25:26" x14ac:dyDescent="0.3">
      <c r="Y488" s="189">
        <v>35744</v>
      </c>
      <c r="Z488" s="190">
        <v>16.559999999999999</v>
      </c>
    </row>
    <row r="489" spans="25:26" x14ac:dyDescent="0.3">
      <c r="Y489" s="189">
        <v>35745</v>
      </c>
      <c r="Z489" s="190">
        <v>16.62</v>
      </c>
    </row>
    <row r="490" spans="25:26" x14ac:dyDescent="0.3">
      <c r="Y490" s="189">
        <v>35746</v>
      </c>
      <c r="Z490" s="190">
        <v>16.47</v>
      </c>
    </row>
    <row r="491" spans="25:26" x14ac:dyDescent="0.3">
      <c r="Y491" s="189">
        <v>35747</v>
      </c>
      <c r="Z491" s="190">
        <v>16.71</v>
      </c>
    </row>
    <row r="492" spans="25:26" x14ac:dyDescent="0.3">
      <c r="Y492" s="189">
        <v>35748</v>
      </c>
      <c r="Z492" s="190">
        <v>17</v>
      </c>
    </row>
    <row r="493" spans="25:26" x14ac:dyDescent="0.3">
      <c r="Y493" s="189">
        <v>35751</v>
      </c>
      <c r="Z493" s="190">
        <v>16.47</v>
      </c>
    </row>
    <row r="494" spans="25:26" x14ac:dyDescent="0.3">
      <c r="Y494" s="189">
        <v>35752</v>
      </c>
      <c r="Z494" s="190" t="s">
        <v>149</v>
      </c>
    </row>
    <row r="495" spans="25:26" x14ac:dyDescent="0.3">
      <c r="Y495" s="189">
        <v>35753</v>
      </c>
      <c r="Z495" s="190">
        <v>16.27</v>
      </c>
    </row>
    <row r="496" spans="25:26" x14ac:dyDescent="0.3">
      <c r="Y496" s="189">
        <v>35754</v>
      </c>
      <c r="Z496" s="190" t="s">
        <v>149</v>
      </c>
    </row>
    <row r="497" spans="25:26" x14ac:dyDescent="0.3">
      <c r="Y497" s="189">
        <v>35755</v>
      </c>
      <c r="Z497" s="190">
        <v>15.84</v>
      </c>
    </row>
    <row r="498" spans="25:26" x14ac:dyDescent="0.3">
      <c r="Y498" s="189">
        <v>35758</v>
      </c>
      <c r="Z498" s="190">
        <v>15.9</v>
      </c>
    </row>
    <row r="499" spans="25:26" x14ac:dyDescent="0.3">
      <c r="Y499" s="189">
        <v>35759</v>
      </c>
      <c r="Z499" s="190">
        <v>15.52</v>
      </c>
    </row>
    <row r="500" spans="25:26" x14ac:dyDescent="0.3">
      <c r="Y500" s="189">
        <v>35760</v>
      </c>
      <c r="Z500" s="190">
        <v>15.42</v>
      </c>
    </row>
    <row r="501" spans="25:26" x14ac:dyDescent="0.3">
      <c r="Y501" s="189">
        <v>35761</v>
      </c>
      <c r="Z501" s="190" t="s">
        <v>149</v>
      </c>
    </row>
    <row r="502" spans="25:26" x14ac:dyDescent="0.3">
      <c r="Y502" s="189">
        <v>35762</v>
      </c>
      <c r="Z502" s="190" t="s">
        <v>149</v>
      </c>
    </row>
    <row r="503" spans="25:26" x14ac:dyDescent="0.3">
      <c r="Y503" s="189">
        <v>35765</v>
      </c>
      <c r="Z503" s="190">
        <v>14.9</v>
      </c>
    </row>
    <row r="504" spans="25:26" x14ac:dyDescent="0.3">
      <c r="Y504" s="189">
        <v>35766</v>
      </c>
      <c r="Z504" s="190">
        <v>14.66</v>
      </c>
    </row>
    <row r="505" spans="25:26" x14ac:dyDescent="0.3">
      <c r="Y505" s="189">
        <v>35767</v>
      </c>
      <c r="Z505" s="190">
        <v>14.64</v>
      </c>
    </row>
    <row r="506" spans="25:26" x14ac:dyDescent="0.3">
      <c r="Y506" s="189">
        <v>35768</v>
      </c>
      <c r="Z506" s="190">
        <v>14.4</v>
      </c>
    </row>
    <row r="507" spans="25:26" x14ac:dyDescent="0.3">
      <c r="Y507" s="189">
        <v>35769</v>
      </c>
      <c r="Z507" s="190">
        <v>14.36</v>
      </c>
    </row>
    <row r="508" spans="25:26" x14ac:dyDescent="0.3">
      <c r="Y508" s="189">
        <v>35772</v>
      </c>
      <c r="Z508" s="190">
        <v>14.37</v>
      </c>
    </row>
    <row r="509" spans="25:26" x14ac:dyDescent="0.3">
      <c r="Y509" s="189">
        <v>35773</v>
      </c>
      <c r="Z509" s="190">
        <v>14.03</v>
      </c>
    </row>
    <row r="510" spans="25:26" x14ac:dyDescent="0.3">
      <c r="Y510" s="189">
        <v>35774</v>
      </c>
      <c r="Z510" s="190">
        <v>13.61</v>
      </c>
    </row>
    <row r="511" spans="25:26" x14ac:dyDescent="0.3">
      <c r="Y511" s="189">
        <v>35775</v>
      </c>
      <c r="Z511" s="190">
        <v>13.58</v>
      </c>
    </row>
    <row r="512" spans="25:26" x14ac:dyDescent="0.3">
      <c r="Y512" s="189">
        <v>35776</v>
      </c>
      <c r="Z512" s="190" t="s">
        <v>149</v>
      </c>
    </row>
    <row r="513" spans="25:26" x14ac:dyDescent="0.3">
      <c r="Y513" s="189">
        <v>35779</v>
      </c>
      <c r="Z513" s="190">
        <v>13.48</v>
      </c>
    </row>
    <row r="514" spans="25:26" x14ac:dyDescent="0.3">
      <c r="Y514" s="189">
        <v>35780</v>
      </c>
      <c r="Z514" s="190">
        <v>13.37</v>
      </c>
    </row>
    <row r="515" spans="25:26" x14ac:dyDescent="0.3">
      <c r="Y515" s="189">
        <v>35781</v>
      </c>
      <c r="Z515" s="190">
        <v>13.25</v>
      </c>
    </row>
    <row r="516" spans="25:26" x14ac:dyDescent="0.3">
      <c r="Y516" s="189">
        <v>35782</v>
      </c>
      <c r="Z516" s="190">
        <v>13.45</v>
      </c>
    </row>
    <row r="517" spans="25:26" x14ac:dyDescent="0.3">
      <c r="Y517" s="189">
        <v>35783</v>
      </c>
      <c r="Z517" s="190">
        <v>13.38</v>
      </c>
    </row>
    <row r="518" spans="25:26" x14ac:dyDescent="0.3">
      <c r="Y518" s="189">
        <v>35786</v>
      </c>
      <c r="Z518" s="190">
        <v>13.26</v>
      </c>
    </row>
    <row r="519" spans="25:26" x14ac:dyDescent="0.3">
      <c r="Y519" s="189">
        <v>35787</v>
      </c>
      <c r="Z519" s="190">
        <v>13.2</v>
      </c>
    </row>
    <row r="520" spans="25:26" x14ac:dyDescent="0.3">
      <c r="Y520" s="189">
        <v>35788</v>
      </c>
      <c r="Z520" s="190">
        <v>13.17</v>
      </c>
    </row>
    <row r="521" spans="25:26" x14ac:dyDescent="0.3">
      <c r="Y521" s="189">
        <v>35789</v>
      </c>
      <c r="Z521" s="190" t="s">
        <v>149</v>
      </c>
    </row>
    <row r="522" spans="25:26" x14ac:dyDescent="0.3">
      <c r="Y522" s="189">
        <v>35790</v>
      </c>
      <c r="Z522" s="190">
        <v>13.09</v>
      </c>
    </row>
    <row r="523" spans="25:26" x14ac:dyDescent="0.3">
      <c r="Y523" s="189">
        <v>35793</v>
      </c>
      <c r="Z523" s="190">
        <v>12.66</v>
      </c>
    </row>
    <row r="524" spans="25:26" x14ac:dyDescent="0.3">
      <c r="Y524" s="189">
        <v>35794</v>
      </c>
      <c r="Z524" s="190">
        <v>12.64</v>
      </c>
    </row>
    <row r="525" spans="25:26" x14ac:dyDescent="0.3">
      <c r="Y525" s="189">
        <v>35795</v>
      </c>
      <c r="Z525" s="190" t="s">
        <v>149</v>
      </c>
    </row>
    <row r="526" spans="25:26" x14ac:dyDescent="0.3">
      <c r="Y526" s="189">
        <v>35796</v>
      </c>
      <c r="Z526" s="190" t="s">
        <v>149</v>
      </c>
    </row>
    <row r="527" spans="25:26" x14ac:dyDescent="0.3">
      <c r="Y527" s="189">
        <v>35797</v>
      </c>
      <c r="Z527" s="190" t="s">
        <v>149</v>
      </c>
    </row>
    <row r="528" spans="25:26" x14ac:dyDescent="0.3">
      <c r="Y528" s="189">
        <v>35800</v>
      </c>
      <c r="Z528" s="190">
        <v>12.22</v>
      </c>
    </row>
    <row r="529" spans="25:26" x14ac:dyDescent="0.3">
      <c r="Y529" s="189">
        <v>35801</v>
      </c>
      <c r="Z529" s="190">
        <v>12.06</v>
      </c>
    </row>
    <row r="530" spans="25:26" x14ac:dyDescent="0.3">
      <c r="Y530" s="189">
        <v>35802</v>
      </c>
      <c r="Z530" s="190">
        <v>11.91</v>
      </c>
    </row>
    <row r="531" spans="25:26" x14ac:dyDescent="0.3">
      <c r="Y531" s="189">
        <v>35803</v>
      </c>
      <c r="Z531" s="190">
        <v>11.96</v>
      </c>
    </row>
    <row r="532" spans="25:26" x14ac:dyDescent="0.3">
      <c r="Y532" s="189">
        <v>35804</v>
      </c>
      <c r="Z532" s="190">
        <v>11.65</v>
      </c>
    </row>
    <row r="533" spans="25:26" x14ac:dyDescent="0.3">
      <c r="Y533" s="189">
        <v>35807</v>
      </c>
      <c r="Z533" s="190">
        <v>11.58</v>
      </c>
    </row>
    <row r="534" spans="25:26" x14ac:dyDescent="0.3">
      <c r="Y534" s="189">
        <v>35808</v>
      </c>
      <c r="Z534" s="190">
        <v>11.49</v>
      </c>
    </row>
    <row r="535" spans="25:26" x14ac:dyDescent="0.3">
      <c r="Y535" s="189">
        <v>35809</v>
      </c>
      <c r="Z535" s="190">
        <v>11.47</v>
      </c>
    </row>
    <row r="536" spans="25:26" x14ac:dyDescent="0.3">
      <c r="Y536" s="189">
        <v>35810</v>
      </c>
      <c r="Z536" s="190">
        <v>11.46</v>
      </c>
    </row>
    <row r="537" spans="25:26" x14ac:dyDescent="0.3">
      <c r="Y537" s="189">
        <v>35811</v>
      </c>
      <c r="Z537" s="190">
        <v>11.73</v>
      </c>
    </row>
    <row r="538" spans="25:26" x14ac:dyDescent="0.3">
      <c r="Y538" s="189">
        <v>35814</v>
      </c>
      <c r="Z538" s="190" t="s">
        <v>149</v>
      </c>
    </row>
    <row r="539" spans="25:26" x14ac:dyDescent="0.3">
      <c r="Y539" s="189">
        <v>35815</v>
      </c>
      <c r="Z539" s="190">
        <v>11.54</v>
      </c>
    </row>
    <row r="540" spans="25:26" x14ac:dyDescent="0.3">
      <c r="Y540" s="189">
        <v>35816</v>
      </c>
      <c r="Z540" s="190">
        <v>11.39</v>
      </c>
    </row>
    <row r="541" spans="25:26" x14ac:dyDescent="0.3">
      <c r="Y541" s="189">
        <v>35817</v>
      </c>
      <c r="Z541" s="190">
        <v>11.04</v>
      </c>
    </row>
    <row r="542" spans="25:26" x14ac:dyDescent="0.3">
      <c r="Y542" s="189">
        <v>35818</v>
      </c>
      <c r="Z542" s="190">
        <v>10.77</v>
      </c>
    </row>
    <row r="543" spans="25:26" x14ac:dyDescent="0.3">
      <c r="Y543" s="189">
        <v>35821</v>
      </c>
      <c r="Z543" s="190">
        <v>11.8</v>
      </c>
    </row>
    <row r="544" spans="25:26" x14ac:dyDescent="0.3">
      <c r="Y544" s="189">
        <v>35822</v>
      </c>
      <c r="Z544" s="190">
        <v>11.98</v>
      </c>
    </row>
    <row r="545" spans="25:26" x14ac:dyDescent="0.3">
      <c r="Y545" s="189">
        <v>35823</v>
      </c>
      <c r="Z545" s="190">
        <v>12.27</v>
      </c>
    </row>
    <row r="546" spans="25:26" x14ac:dyDescent="0.3">
      <c r="Y546" s="189">
        <v>35824</v>
      </c>
      <c r="Z546" s="190">
        <v>12.71</v>
      </c>
    </row>
    <row r="547" spans="25:26" x14ac:dyDescent="0.3">
      <c r="Y547" s="189">
        <v>35825</v>
      </c>
      <c r="Z547" s="190">
        <v>12.35</v>
      </c>
    </row>
    <row r="548" spans="25:26" x14ac:dyDescent="0.3">
      <c r="Y548" s="189">
        <v>35828</v>
      </c>
      <c r="Z548" s="190">
        <v>12.09</v>
      </c>
    </row>
    <row r="549" spans="25:26" x14ac:dyDescent="0.3">
      <c r="Y549" s="189">
        <v>35829</v>
      </c>
      <c r="Z549" s="190">
        <v>11.72</v>
      </c>
    </row>
    <row r="550" spans="25:26" x14ac:dyDescent="0.3">
      <c r="Y550" s="189">
        <v>35830</v>
      </c>
      <c r="Z550" s="190">
        <v>11.65</v>
      </c>
    </row>
    <row r="551" spans="25:26" x14ac:dyDescent="0.3">
      <c r="Y551" s="189">
        <v>35831</v>
      </c>
      <c r="Z551" s="190" t="s">
        <v>149</v>
      </c>
    </row>
    <row r="552" spans="25:26" x14ac:dyDescent="0.3">
      <c r="Y552" s="189">
        <v>35832</v>
      </c>
      <c r="Z552" s="190">
        <v>11.67</v>
      </c>
    </row>
    <row r="553" spans="25:26" x14ac:dyDescent="0.3">
      <c r="Y553" s="189">
        <v>35835</v>
      </c>
      <c r="Z553" s="190">
        <v>11.57</v>
      </c>
    </row>
    <row r="554" spans="25:26" x14ac:dyDescent="0.3">
      <c r="Y554" s="189">
        <v>35836</v>
      </c>
      <c r="Z554" s="190">
        <v>11.45</v>
      </c>
    </row>
    <row r="555" spans="25:26" x14ac:dyDescent="0.3">
      <c r="Y555" s="189">
        <v>35837</v>
      </c>
      <c r="Z555" s="190">
        <v>11.24</v>
      </c>
    </row>
    <row r="556" spans="25:26" x14ac:dyDescent="0.3">
      <c r="Y556" s="189">
        <v>35838</v>
      </c>
      <c r="Z556" s="190">
        <v>11.14</v>
      </c>
    </row>
    <row r="557" spans="25:26" x14ac:dyDescent="0.3">
      <c r="Y557" s="189">
        <v>35839</v>
      </c>
      <c r="Z557" s="190">
        <v>11.18</v>
      </c>
    </row>
    <row r="558" spans="25:26" x14ac:dyDescent="0.3">
      <c r="Y558" s="189">
        <v>35842</v>
      </c>
      <c r="Z558" s="190" t="s">
        <v>149</v>
      </c>
    </row>
    <row r="559" spans="25:26" x14ac:dyDescent="0.3">
      <c r="Y559" s="189">
        <v>35843</v>
      </c>
      <c r="Z559" s="190">
        <v>10.84</v>
      </c>
    </row>
    <row r="560" spans="25:26" x14ac:dyDescent="0.3">
      <c r="Y560" s="189">
        <v>35844</v>
      </c>
      <c r="Z560" s="190">
        <v>11.14</v>
      </c>
    </row>
    <row r="561" spans="25:26" x14ac:dyDescent="0.3">
      <c r="Y561" s="189">
        <v>35845</v>
      </c>
      <c r="Z561" s="190">
        <v>10.98</v>
      </c>
    </row>
    <row r="562" spans="25:26" x14ac:dyDescent="0.3">
      <c r="Y562" s="189">
        <v>35846</v>
      </c>
      <c r="Z562" s="190">
        <v>11</v>
      </c>
    </row>
    <row r="563" spans="25:26" x14ac:dyDescent="0.3">
      <c r="Y563" s="189">
        <v>35849</v>
      </c>
      <c r="Z563" s="190">
        <v>10.47</v>
      </c>
    </row>
    <row r="564" spans="25:26" x14ac:dyDescent="0.3">
      <c r="Y564" s="189">
        <v>35850</v>
      </c>
      <c r="Z564" s="190">
        <v>10.25</v>
      </c>
    </row>
    <row r="565" spans="25:26" x14ac:dyDescent="0.3">
      <c r="Y565" s="189">
        <v>35851</v>
      </c>
      <c r="Z565" s="190">
        <v>10.31</v>
      </c>
    </row>
    <row r="566" spans="25:26" x14ac:dyDescent="0.3">
      <c r="Y566" s="189">
        <v>35852</v>
      </c>
      <c r="Z566" s="190">
        <v>10.34</v>
      </c>
    </row>
    <row r="567" spans="25:26" x14ac:dyDescent="0.3">
      <c r="Y567" s="189">
        <v>35853</v>
      </c>
      <c r="Z567" s="190">
        <v>10.44</v>
      </c>
    </row>
    <row r="568" spans="25:26" x14ac:dyDescent="0.3">
      <c r="Y568" s="189">
        <v>35856</v>
      </c>
      <c r="Z568" s="190">
        <v>10.23</v>
      </c>
    </row>
    <row r="569" spans="25:26" x14ac:dyDescent="0.3">
      <c r="Y569" s="189">
        <v>35857</v>
      </c>
      <c r="Z569" s="190">
        <v>9.7200000000000006</v>
      </c>
    </row>
    <row r="570" spans="25:26" x14ac:dyDescent="0.3">
      <c r="Y570" s="189">
        <v>35858</v>
      </c>
      <c r="Z570" s="190">
        <v>9.77</v>
      </c>
    </row>
    <row r="571" spans="25:26" x14ac:dyDescent="0.3">
      <c r="Y571" s="189">
        <v>35859</v>
      </c>
      <c r="Z571" s="190">
        <v>9.7799999999999994</v>
      </c>
    </row>
    <row r="572" spans="25:26" x14ac:dyDescent="0.3">
      <c r="Y572" s="189">
        <v>35860</v>
      </c>
      <c r="Z572" s="190">
        <v>9.4600000000000009</v>
      </c>
    </row>
    <row r="573" spans="25:26" x14ac:dyDescent="0.3">
      <c r="Y573" s="189">
        <v>35863</v>
      </c>
      <c r="Z573" s="190">
        <v>8.9499999999999993</v>
      </c>
    </row>
    <row r="574" spans="25:26" x14ac:dyDescent="0.3">
      <c r="Y574" s="189">
        <v>35864</v>
      </c>
      <c r="Z574" s="190">
        <v>8.8699999999999992</v>
      </c>
    </row>
    <row r="575" spans="25:26" x14ac:dyDescent="0.3">
      <c r="Y575" s="189">
        <v>35865</v>
      </c>
      <c r="Z575" s="190">
        <v>9</v>
      </c>
    </row>
    <row r="576" spans="25:26" x14ac:dyDescent="0.3">
      <c r="Y576" s="189">
        <v>35866</v>
      </c>
      <c r="Z576" s="190">
        <v>9.0299999999999994</v>
      </c>
    </row>
    <row r="577" spans="25:26" x14ac:dyDescent="0.3">
      <c r="Y577" s="189">
        <v>35867</v>
      </c>
      <c r="Z577" s="190">
        <v>8.92</v>
      </c>
    </row>
    <row r="578" spans="25:26" x14ac:dyDescent="0.3">
      <c r="Y578" s="189">
        <v>35870</v>
      </c>
      <c r="Z578" s="190">
        <v>8.36</v>
      </c>
    </row>
    <row r="579" spans="25:26" x14ac:dyDescent="0.3">
      <c r="Y579" s="189">
        <v>35871</v>
      </c>
      <c r="Z579" s="190">
        <v>8.2200000000000006</v>
      </c>
    </row>
    <row r="580" spans="25:26" x14ac:dyDescent="0.3">
      <c r="Y580" s="189">
        <v>35872</v>
      </c>
      <c r="Z580" s="190">
        <v>8.81</v>
      </c>
    </row>
    <row r="581" spans="25:26" x14ac:dyDescent="0.3">
      <c r="Y581" s="189">
        <v>35873</v>
      </c>
      <c r="Z581" s="190">
        <v>8.9700000000000006</v>
      </c>
    </row>
    <row r="582" spans="25:26" x14ac:dyDescent="0.3">
      <c r="Y582" s="189">
        <v>35874</v>
      </c>
      <c r="Z582" s="190">
        <v>8.9</v>
      </c>
    </row>
    <row r="583" spans="25:26" x14ac:dyDescent="0.3">
      <c r="Y583" s="189">
        <v>35877</v>
      </c>
      <c r="Z583" s="190">
        <v>10.53</v>
      </c>
    </row>
    <row r="584" spans="25:26" x14ac:dyDescent="0.3">
      <c r="Y584" s="189">
        <v>35878</v>
      </c>
      <c r="Z584" s="190">
        <v>10.1</v>
      </c>
    </row>
    <row r="585" spans="25:26" x14ac:dyDescent="0.3">
      <c r="Y585" s="189">
        <v>35879</v>
      </c>
      <c r="Z585" s="190">
        <v>10.6</v>
      </c>
    </row>
    <row r="586" spans="25:26" x14ac:dyDescent="0.3">
      <c r="Y586" s="189">
        <v>35880</v>
      </c>
      <c r="Z586" s="190">
        <v>11.13</v>
      </c>
    </row>
    <row r="587" spans="25:26" x14ac:dyDescent="0.3">
      <c r="Y587" s="189">
        <v>35881</v>
      </c>
      <c r="Z587" s="190">
        <v>11.13</v>
      </c>
    </row>
    <row r="588" spans="25:26" x14ac:dyDescent="0.3">
      <c r="Y588" s="189">
        <v>35884</v>
      </c>
      <c r="Z588" s="190">
        <v>10.66</v>
      </c>
    </row>
    <row r="589" spans="25:26" x14ac:dyDescent="0.3">
      <c r="Y589" s="189">
        <v>35885</v>
      </c>
      <c r="Z589" s="190">
        <v>10.15</v>
      </c>
    </row>
    <row r="590" spans="25:26" x14ac:dyDescent="0.3">
      <c r="Y590" s="189">
        <v>35886</v>
      </c>
      <c r="Z590" s="190">
        <v>10.4</v>
      </c>
    </row>
    <row r="591" spans="25:26" x14ac:dyDescent="0.3">
      <c r="Y591" s="189">
        <v>35887</v>
      </c>
      <c r="Z591" s="190">
        <v>10.61</v>
      </c>
    </row>
    <row r="592" spans="25:26" x14ac:dyDescent="0.3">
      <c r="Y592" s="189">
        <v>35888</v>
      </c>
      <c r="Z592" s="190">
        <v>10.85</v>
      </c>
    </row>
    <row r="593" spans="25:26" x14ac:dyDescent="0.3">
      <c r="Y593" s="189">
        <v>35891</v>
      </c>
      <c r="Z593" s="190">
        <v>10.38</v>
      </c>
    </row>
    <row r="594" spans="25:26" x14ac:dyDescent="0.3">
      <c r="Y594" s="189">
        <v>35892</v>
      </c>
      <c r="Z594" s="190">
        <v>10.210000000000001</v>
      </c>
    </row>
    <row r="595" spans="25:26" x14ac:dyDescent="0.3">
      <c r="Y595" s="189">
        <v>35893</v>
      </c>
      <c r="Z595" s="190">
        <v>10.52</v>
      </c>
    </row>
    <row r="596" spans="25:26" x14ac:dyDescent="0.3">
      <c r="Y596" s="189">
        <v>35894</v>
      </c>
      <c r="Z596" s="190" t="s">
        <v>149</v>
      </c>
    </row>
    <row r="597" spans="25:26" x14ac:dyDescent="0.3">
      <c r="Y597" s="189">
        <v>35895</v>
      </c>
      <c r="Z597" s="190" t="s">
        <v>149</v>
      </c>
    </row>
    <row r="598" spans="25:26" x14ac:dyDescent="0.3">
      <c r="Y598" s="189">
        <v>35898</v>
      </c>
      <c r="Z598" s="190" t="s">
        <v>149</v>
      </c>
    </row>
    <row r="599" spans="25:26" x14ac:dyDescent="0.3">
      <c r="Y599" s="189">
        <v>35899</v>
      </c>
      <c r="Z599" s="190">
        <v>10.34</v>
      </c>
    </row>
    <row r="600" spans="25:26" x14ac:dyDescent="0.3">
      <c r="Y600" s="189">
        <v>35900</v>
      </c>
      <c r="Z600" s="190">
        <v>10.58</v>
      </c>
    </row>
    <row r="601" spans="25:26" x14ac:dyDescent="0.3">
      <c r="Y601" s="189">
        <v>35901</v>
      </c>
      <c r="Z601" s="190">
        <v>10.91</v>
      </c>
    </row>
    <row r="602" spans="25:26" x14ac:dyDescent="0.3">
      <c r="Y602" s="189">
        <v>35902</v>
      </c>
      <c r="Z602" s="190">
        <v>10.76</v>
      </c>
    </row>
    <row r="603" spans="25:26" x14ac:dyDescent="0.3">
      <c r="Y603" s="189">
        <v>35905</v>
      </c>
      <c r="Z603" s="190">
        <v>10.78</v>
      </c>
    </row>
    <row r="604" spans="25:26" x14ac:dyDescent="0.3">
      <c r="Y604" s="189">
        <v>35906</v>
      </c>
      <c r="Z604" s="190">
        <v>10.78</v>
      </c>
    </row>
    <row r="605" spans="25:26" x14ac:dyDescent="0.3">
      <c r="Y605" s="189">
        <v>35907</v>
      </c>
      <c r="Z605" s="190">
        <v>10.45</v>
      </c>
    </row>
    <row r="606" spans="25:26" x14ac:dyDescent="0.3">
      <c r="Y606" s="189">
        <v>35908</v>
      </c>
      <c r="Z606" s="190">
        <v>9.85</v>
      </c>
    </row>
    <row r="607" spans="25:26" x14ac:dyDescent="0.3">
      <c r="Y607" s="189">
        <v>35909</v>
      </c>
      <c r="Z607" s="190">
        <v>10.029999999999999</v>
      </c>
    </row>
    <row r="608" spans="25:26" x14ac:dyDescent="0.3">
      <c r="Y608" s="189">
        <v>35912</v>
      </c>
      <c r="Z608" s="190">
        <v>10.84</v>
      </c>
    </row>
    <row r="609" spans="25:26" x14ac:dyDescent="0.3">
      <c r="Y609" s="189">
        <v>35913</v>
      </c>
      <c r="Z609" s="190">
        <v>11.03</v>
      </c>
    </row>
    <row r="610" spans="25:26" x14ac:dyDescent="0.3">
      <c r="Y610" s="189">
        <v>35914</v>
      </c>
      <c r="Z610" s="190">
        <v>10.64</v>
      </c>
    </row>
    <row r="611" spans="25:26" x14ac:dyDescent="0.3">
      <c r="Y611" s="189">
        <v>35915</v>
      </c>
      <c r="Z611" s="190">
        <v>10.72</v>
      </c>
    </row>
    <row r="612" spans="25:26" x14ac:dyDescent="0.3">
      <c r="Y612" s="189">
        <v>35916</v>
      </c>
      <c r="Z612" s="190" t="s">
        <v>149</v>
      </c>
    </row>
    <row r="613" spans="25:26" x14ac:dyDescent="0.3">
      <c r="Y613" s="189">
        <v>35919</v>
      </c>
      <c r="Z613" s="190" t="s">
        <v>149</v>
      </c>
    </row>
    <row r="614" spans="25:26" x14ac:dyDescent="0.3">
      <c r="Y614" s="189">
        <v>35920</v>
      </c>
      <c r="Z614" s="190" t="s">
        <v>149</v>
      </c>
    </row>
    <row r="615" spans="25:26" x14ac:dyDescent="0.3">
      <c r="Y615" s="189">
        <v>35921</v>
      </c>
      <c r="Z615" s="190">
        <v>11.14</v>
      </c>
    </row>
    <row r="616" spans="25:26" x14ac:dyDescent="0.3">
      <c r="Y616" s="189">
        <v>35922</v>
      </c>
      <c r="Z616" s="190">
        <v>10.99</v>
      </c>
    </row>
    <row r="617" spans="25:26" x14ac:dyDescent="0.3">
      <c r="Y617" s="189">
        <v>35923</v>
      </c>
      <c r="Z617" s="190">
        <v>10.99</v>
      </c>
    </row>
    <row r="618" spans="25:26" x14ac:dyDescent="0.3">
      <c r="Y618" s="189">
        <v>35926</v>
      </c>
      <c r="Z618" s="190">
        <v>11.16</v>
      </c>
    </row>
    <row r="619" spans="25:26" x14ac:dyDescent="0.3">
      <c r="Y619" s="189">
        <v>35927</v>
      </c>
      <c r="Z619" s="190">
        <v>11.22</v>
      </c>
    </row>
    <row r="620" spans="25:26" x14ac:dyDescent="0.3">
      <c r="Y620" s="189">
        <v>35928</v>
      </c>
      <c r="Z620" s="190">
        <v>11.02</v>
      </c>
    </row>
    <row r="621" spans="25:26" x14ac:dyDescent="0.3">
      <c r="Y621" s="189">
        <v>35929</v>
      </c>
      <c r="Z621" s="190" t="s">
        <v>149</v>
      </c>
    </row>
    <row r="622" spans="25:26" x14ac:dyDescent="0.3">
      <c r="Y622" s="189">
        <v>35930</v>
      </c>
      <c r="Z622" s="190" t="s">
        <v>149</v>
      </c>
    </row>
    <row r="623" spans="25:26" x14ac:dyDescent="0.3">
      <c r="Y623" s="189">
        <v>35933</v>
      </c>
      <c r="Z623" s="190">
        <v>10.87</v>
      </c>
    </row>
    <row r="624" spans="25:26" x14ac:dyDescent="0.3">
      <c r="Y624" s="189">
        <v>35934</v>
      </c>
      <c r="Z624" s="190">
        <v>10.15</v>
      </c>
    </row>
    <row r="625" spans="25:26" x14ac:dyDescent="0.3">
      <c r="Y625" s="189">
        <v>35935</v>
      </c>
      <c r="Z625" s="190">
        <v>10.3</v>
      </c>
    </row>
    <row r="626" spans="25:26" x14ac:dyDescent="0.3">
      <c r="Y626" s="189">
        <v>35936</v>
      </c>
      <c r="Z626" s="190">
        <v>10.8</v>
      </c>
    </row>
    <row r="627" spans="25:26" x14ac:dyDescent="0.3">
      <c r="Y627" s="189">
        <v>35937</v>
      </c>
      <c r="Z627" s="190">
        <v>11.08</v>
      </c>
    </row>
    <row r="628" spans="25:26" x14ac:dyDescent="0.3">
      <c r="Y628" s="189">
        <v>35940</v>
      </c>
      <c r="Z628" s="190" t="s">
        <v>149</v>
      </c>
    </row>
    <row r="629" spans="25:26" x14ac:dyDescent="0.3">
      <c r="Y629" s="189">
        <v>35941</v>
      </c>
      <c r="Z629" s="190">
        <v>11.36</v>
      </c>
    </row>
    <row r="630" spans="25:26" x14ac:dyDescent="0.3">
      <c r="Y630" s="189">
        <v>35942</v>
      </c>
      <c r="Z630" s="190">
        <v>11.36</v>
      </c>
    </row>
    <row r="631" spans="25:26" x14ac:dyDescent="0.3">
      <c r="Y631" s="189">
        <v>35943</v>
      </c>
      <c r="Z631" s="190">
        <v>11.24</v>
      </c>
    </row>
    <row r="632" spans="25:26" x14ac:dyDescent="0.3">
      <c r="Y632" s="189">
        <v>35944</v>
      </c>
      <c r="Z632" s="190">
        <v>11.45</v>
      </c>
    </row>
    <row r="633" spans="25:26" x14ac:dyDescent="0.3">
      <c r="Y633" s="189">
        <v>35947</v>
      </c>
      <c r="Z633" s="190">
        <v>11.14</v>
      </c>
    </row>
    <row r="634" spans="25:26" x14ac:dyDescent="0.3">
      <c r="Y634" s="189">
        <v>35948</v>
      </c>
      <c r="Z634" s="190">
        <v>10.94</v>
      </c>
    </row>
    <row r="635" spans="25:26" x14ac:dyDescent="0.3">
      <c r="Y635" s="189">
        <v>35949</v>
      </c>
      <c r="Z635" s="190">
        <v>10.72</v>
      </c>
    </row>
    <row r="636" spans="25:26" x14ac:dyDescent="0.3">
      <c r="Y636" s="189">
        <v>35950</v>
      </c>
      <c r="Z636" s="190">
        <v>11.07</v>
      </c>
    </row>
    <row r="637" spans="25:26" x14ac:dyDescent="0.3">
      <c r="Y637" s="189">
        <v>35951</v>
      </c>
      <c r="Z637" s="190">
        <v>11.02</v>
      </c>
    </row>
    <row r="638" spans="25:26" x14ac:dyDescent="0.3">
      <c r="Y638" s="189">
        <v>35954</v>
      </c>
      <c r="Z638" s="190">
        <v>10.43</v>
      </c>
    </row>
    <row r="639" spans="25:26" x14ac:dyDescent="0.3">
      <c r="Y639" s="189">
        <v>35955</v>
      </c>
      <c r="Z639" s="190">
        <v>9.7200000000000006</v>
      </c>
    </row>
    <row r="640" spans="25:26" x14ac:dyDescent="0.3">
      <c r="Y640" s="189">
        <v>35956</v>
      </c>
      <c r="Z640" s="190">
        <v>9.56</v>
      </c>
    </row>
    <row r="641" spans="25:26" x14ac:dyDescent="0.3">
      <c r="Y641" s="189">
        <v>35957</v>
      </c>
      <c r="Z641" s="190">
        <v>8.99</v>
      </c>
    </row>
    <row r="642" spans="25:26" x14ac:dyDescent="0.3">
      <c r="Y642" s="189">
        <v>35958</v>
      </c>
      <c r="Z642" s="190">
        <v>9.07</v>
      </c>
    </row>
    <row r="643" spans="25:26" x14ac:dyDescent="0.3">
      <c r="Y643" s="189">
        <v>35961</v>
      </c>
      <c r="Z643" s="190">
        <v>8.33</v>
      </c>
    </row>
    <row r="644" spans="25:26" x14ac:dyDescent="0.3">
      <c r="Y644" s="189">
        <v>35962</v>
      </c>
      <c r="Z644" s="190">
        <v>8.7100000000000009</v>
      </c>
    </row>
    <row r="645" spans="25:26" x14ac:dyDescent="0.3">
      <c r="Y645" s="189">
        <v>35963</v>
      </c>
      <c r="Z645" s="190">
        <v>9.08</v>
      </c>
    </row>
    <row r="646" spans="25:26" x14ac:dyDescent="0.3">
      <c r="Y646" s="189">
        <v>35964</v>
      </c>
      <c r="Z646" s="190">
        <v>8.6</v>
      </c>
    </row>
    <row r="647" spans="25:26" x14ac:dyDescent="0.3">
      <c r="Y647" s="189">
        <v>35965</v>
      </c>
      <c r="Z647" s="190">
        <v>8.74</v>
      </c>
    </row>
    <row r="648" spans="25:26" x14ac:dyDescent="0.3">
      <c r="Y648" s="189">
        <v>35968</v>
      </c>
      <c r="Z648" s="190" t="s">
        <v>149</v>
      </c>
    </row>
    <row r="649" spans="25:26" x14ac:dyDescent="0.3">
      <c r="Y649" s="189">
        <v>35969</v>
      </c>
      <c r="Z649" s="190">
        <v>10.59</v>
      </c>
    </row>
    <row r="650" spans="25:26" x14ac:dyDescent="0.3">
      <c r="Y650" s="189">
        <v>35970</v>
      </c>
      <c r="Z650" s="190">
        <v>10.47</v>
      </c>
    </row>
    <row r="651" spans="25:26" x14ac:dyDescent="0.3">
      <c r="Y651" s="189">
        <v>35971</v>
      </c>
      <c r="Z651" s="190">
        <v>10.14</v>
      </c>
    </row>
    <row r="652" spans="25:26" x14ac:dyDescent="0.3">
      <c r="Y652" s="189">
        <v>35972</v>
      </c>
      <c r="Z652" s="190">
        <v>10.3</v>
      </c>
    </row>
    <row r="653" spans="25:26" x14ac:dyDescent="0.3">
      <c r="Y653" s="189">
        <v>35975</v>
      </c>
      <c r="Z653" s="190">
        <v>10.27</v>
      </c>
    </row>
    <row r="654" spans="25:26" x14ac:dyDescent="0.3">
      <c r="Y654" s="189">
        <v>35976</v>
      </c>
      <c r="Z654" s="190">
        <v>10.34</v>
      </c>
    </row>
    <row r="655" spans="25:26" x14ac:dyDescent="0.3">
      <c r="Y655" s="189">
        <v>35977</v>
      </c>
      <c r="Z655" s="190">
        <v>10.56</v>
      </c>
    </row>
    <row r="656" spans="25:26" x14ac:dyDescent="0.3">
      <c r="Y656" s="189">
        <v>35978</v>
      </c>
      <c r="Z656" s="190">
        <v>10.64</v>
      </c>
    </row>
    <row r="657" spans="25:26" x14ac:dyDescent="0.3">
      <c r="Y657" s="189">
        <v>35979</v>
      </c>
      <c r="Z657" s="190" t="s">
        <v>149</v>
      </c>
    </row>
    <row r="658" spans="25:26" x14ac:dyDescent="0.3">
      <c r="Y658" s="189">
        <v>35982</v>
      </c>
      <c r="Z658" s="190">
        <v>10.18</v>
      </c>
    </row>
    <row r="659" spans="25:26" x14ac:dyDescent="0.3">
      <c r="Y659" s="189">
        <v>35983</v>
      </c>
      <c r="Z659" s="190">
        <v>9.9700000000000006</v>
      </c>
    </row>
    <row r="660" spans="25:26" x14ac:dyDescent="0.3">
      <c r="Y660" s="189">
        <v>35984</v>
      </c>
      <c r="Z660" s="190">
        <v>10.17</v>
      </c>
    </row>
    <row r="661" spans="25:26" x14ac:dyDescent="0.3">
      <c r="Y661" s="189">
        <v>35985</v>
      </c>
      <c r="Z661" s="190">
        <v>10.25</v>
      </c>
    </row>
    <row r="662" spans="25:26" x14ac:dyDescent="0.3">
      <c r="Y662" s="189">
        <v>35986</v>
      </c>
      <c r="Z662" s="190">
        <v>10.19</v>
      </c>
    </row>
    <row r="663" spans="25:26" x14ac:dyDescent="0.3">
      <c r="Y663" s="189">
        <v>35989</v>
      </c>
      <c r="Z663" s="190">
        <v>10.18</v>
      </c>
    </row>
    <row r="664" spans="25:26" x14ac:dyDescent="0.3">
      <c r="Y664" s="189">
        <v>35990</v>
      </c>
      <c r="Z664" s="190">
        <v>10.59</v>
      </c>
    </row>
    <row r="665" spans="25:26" x14ac:dyDescent="0.3">
      <c r="Y665" s="189">
        <v>35991</v>
      </c>
      <c r="Z665" s="190">
        <v>10.76</v>
      </c>
    </row>
    <row r="666" spans="25:26" x14ac:dyDescent="0.3">
      <c r="Y666" s="189">
        <v>35992</v>
      </c>
      <c r="Z666" s="190">
        <v>10.5</v>
      </c>
    </row>
    <row r="667" spans="25:26" x14ac:dyDescent="0.3">
      <c r="Y667" s="189">
        <v>35993</v>
      </c>
      <c r="Z667" s="190">
        <v>10.18</v>
      </c>
    </row>
    <row r="668" spans="25:26" x14ac:dyDescent="0.3">
      <c r="Y668" s="189">
        <v>35996</v>
      </c>
      <c r="Z668" s="190">
        <v>9.73</v>
      </c>
    </row>
    <row r="669" spans="25:26" x14ac:dyDescent="0.3">
      <c r="Y669" s="189">
        <v>35997</v>
      </c>
      <c r="Z669" s="190">
        <v>10.08</v>
      </c>
    </row>
    <row r="670" spans="25:26" x14ac:dyDescent="0.3">
      <c r="Y670" s="189">
        <v>35998</v>
      </c>
      <c r="Z670" s="190">
        <v>9.9499999999999993</v>
      </c>
    </row>
    <row r="671" spans="25:26" x14ac:dyDescent="0.3">
      <c r="Y671" s="189">
        <v>35999</v>
      </c>
      <c r="Z671" s="190">
        <v>9.75</v>
      </c>
    </row>
    <row r="672" spans="25:26" x14ac:dyDescent="0.3">
      <c r="Y672" s="189">
        <v>36000</v>
      </c>
      <c r="Z672" s="190">
        <v>9.91</v>
      </c>
    </row>
    <row r="673" spans="25:26" x14ac:dyDescent="0.3">
      <c r="Y673" s="189">
        <v>36003</v>
      </c>
      <c r="Z673" s="190">
        <v>10.4</v>
      </c>
    </row>
    <row r="674" spans="25:26" x14ac:dyDescent="0.3">
      <c r="Y674" s="189">
        <v>36004</v>
      </c>
      <c r="Z674" s="190">
        <v>10.39</v>
      </c>
    </row>
    <row r="675" spans="25:26" x14ac:dyDescent="0.3">
      <c r="Y675" s="189">
        <v>36005</v>
      </c>
      <c r="Z675" s="190">
        <v>10.3</v>
      </c>
    </row>
    <row r="676" spans="25:26" x14ac:dyDescent="0.3">
      <c r="Y676" s="189">
        <v>36006</v>
      </c>
      <c r="Z676" s="190">
        <v>10.37</v>
      </c>
    </row>
    <row r="677" spans="25:26" x14ac:dyDescent="0.3">
      <c r="Y677" s="189">
        <v>36007</v>
      </c>
      <c r="Z677" s="190">
        <v>10.38</v>
      </c>
    </row>
    <row r="678" spans="25:26" x14ac:dyDescent="0.3">
      <c r="Y678" s="189">
        <v>36010</v>
      </c>
      <c r="Z678" s="190">
        <v>10.029999999999999</v>
      </c>
    </row>
    <row r="679" spans="25:26" x14ac:dyDescent="0.3">
      <c r="Y679" s="189">
        <v>36011</v>
      </c>
      <c r="Z679" s="190">
        <v>10.09</v>
      </c>
    </row>
    <row r="680" spans="25:26" x14ac:dyDescent="0.3">
      <c r="Y680" s="189">
        <v>36012</v>
      </c>
      <c r="Z680" s="190">
        <v>10.08</v>
      </c>
    </row>
    <row r="681" spans="25:26" x14ac:dyDescent="0.3">
      <c r="Y681" s="189">
        <v>36013</v>
      </c>
      <c r="Z681" s="190">
        <v>10.1</v>
      </c>
    </row>
    <row r="682" spans="25:26" x14ac:dyDescent="0.3">
      <c r="Y682" s="189">
        <v>36014</v>
      </c>
      <c r="Z682" s="190">
        <v>10.1</v>
      </c>
    </row>
    <row r="683" spans="25:26" x14ac:dyDescent="0.3">
      <c r="Y683" s="189">
        <v>36017</v>
      </c>
      <c r="Z683" s="190">
        <v>9.5500000000000007</v>
      </c>
    </row>
    <row r="684" spans="25:26" x14ac:dyDescent="0.3">
      <c r="Y684" s="189">
        <v>36018</v>
      </c>
      <c r="Z684" s="190">
        <v>9.3699999999999992</v>
      </c>
    </row>
    <row r="685" spans="25:26" x14ac:dyDescent="0.3">
      <c r="Y685" s="189">
        <v>36019</v>
      </c>
      <c r="Z685" s="190">
        <v>9.4</v>
      </c>
    </row>
    <row r="686" spans="25:26" x14ac:dyDescent="0.3">
      <c r="Y686" s="189">
        <v>36020</v>
      </c>
      <c r="Z686" s="190">
        <v>9.77</v>
      </c>
    </row>
    <row r="687" spans="25:26" x14ac:dyDescent="0.3">
      <c r="Y687" s="189">
        <v>36021</v>
      </c>
      <c r="Z687" s="190">
        <v>9.8000000000000007</v>
      </c>
    </row>
    <row r="688" spans="25:26" x14ac:dyDescent="0.3">
      <c r="Y688" s="189">
        <v>36024</v>
      </c>
      <c r="Z688" s="190">
        <v>9.61</v>
      </c>
    </row>
    <row r="689" spans="25:26" x14ac:dyDescent="0.3">
      <c r="Y689" s="189">
        <v>36025</v>
      </c>
      <c r="Z689" s="190">
        <v>9.48</v>
      </c>
    </row>
    <row r="690" spans="25:26" x14ac:dyDescent="0.3">
      <c r="Y690" s="189">
        <v>36026</v>
      </c>
      <c r="Z690" s="190">
        <v>9.6300000000000008</v>
      </c>
    </row>
    <row r="691" spans="25:26" x14ac:dyDescent="0.3">
      <c r="Y691" s="189">
        <v>36027</v>
      </c>
      <c r="Z691" s="190">
        <v>9.81</v>
      </c>
    </row>
    <row r="692" spans="25:26" x14ac:dyDescent="0.3">
      <c r="Y692" s="189">
        <v>36028</v>
      </c>
      <c r="Z692" s="190">
        <v>9.44</v>
      </c>
    </row>
    <row r="693" spans="25:26" x14ac:dyDescent="0.3">
      <c r="Y693" s="189">
        <v>36031</v>
      </c>
      <c r="Z693" s="190">
        <v>9.6199999999999992</v>
      </c>
    </row>
    <row r="694" spans="25:26" x14ac:dyDescent="0.3">
      <c r="Y694" s="189">
        <v>36032</v>
      </c>
      <c r="Z694" s="190">
        <v>9.68</v>
      </c>
    </row>
    <row r="695" spans="25:26" x14ac:dyDescent="0.3">
      <c r="Y695" s="189">
        <v>36033</v>
      </c>
      <c r="Z695" s="190">
        <v>9.6999999999999993</v>
      </c>
    </row>
    <row r="696" spans="25:26" x14ac:dyDescent="0.3">
      <c r="Y696" s="189">
        <v>36034</v>
      </c>
      <c r="Z696" s="190">
        <v>9.32</v>
      </c>
    </row>
    <row r="697" spans="25:26" x14ac:dyDescent="0.3">
      <c r="Y697" s="189">
        <v>36035</v>
      </c>
      <c r="Z697" s="190">
        <v>9.51</v>
      </c>
    </row>
    <row r="698" spans="25:26" x14ac:dyDescent="0.3">
      <c r="Y698" s="189">
        <v>36038</v>
      </c>
      <c r="Z698" s="190">
        <v>9.4</v>
      </c>
    </row>
    <row r="699" spans="25:26" x14ac:dyDescent="0.3">
      <c r="Y699" s="189">
        <v>36039</v>
      </c>
      <c r="Z699" s="190" t="s">
        <v>149</v>
      </c>
    </row>
    <row r="700" spans="25:26" x14ac:dyDescent="0.3">
      <c r="Y700" s="189">
        <v>36040</v>
      </c>
      <c r="Z700" s="190">
        <v>9.31</v>
      </c>
    </row>
    <row r="701" spans="25:26" x14ac:dyDescent="0.3">
      <c r="Y701" s="189">
        <v>36041</v>
      </c>
      <c r="Z701" s="190">
        <v>10.130000000000001</v>
      </c>
    </row>
    <row r="702" spans="25:26" x14ac:dyDescent="0.3">
      <c r="Y702" s="189">
        <v>36042</v>
      </c>
      <c r="Z702" s="190">
        <v>10.11</v>
      </c>
    </row>
    <row r="703" spans="25:26" x14ac:dyDescent="0.3">
      <c r="Y703" s="189">
        <v>36045</v>
      </c>
      <c r="Z703" s="190" t="s">
        <v>149</v>
      </c>
    </row>
    <row r="704" spans="25:26" x14ac:dyDescent="0.3">
      <c r="Y704" s="189">
        <v>36046</v>
      </c>
      <c r="Z704" s="190">
        <v>9.8800000000000008</v>
      </c>
    </row>
    <row r="705" spans="25:26" x14ac:dyDescent="0.3">
      <c r="Y705" s="189">
        <v>36047</v>
      </c>
      <c r="Z705" s="190">
        <v>9.85</v>
      </c>
    </row>
    <row r="706" spans="25:26" x14ac:dyDescent="0.3">
      <c r="Y706" s="189">
        <v>36048</v>
      </c>
      <c r="Z706" s="190">
        <v>10.31</v>
      </c>
    </row>
    <row r="707" spans="25:26" x14ac:dyDescent="0.3">
      <c r="Y707" s="189">
        <v>36049</v>
      </c>
      <c r="Z707" s="190">
        <v>10.11</v>
      </c>
    </row>
    <row r="708" spans="25:26" x14ac:dyDescent="0.3">
      <c r="Y708" s="189">
        <v>36052</v>
      </c>
      <c r="Z708" s="190">
        <v>10.31</v>
      </c>
    </row>
    <row r="709" spans="25:26" x14ac:dyDescent="0.3">
      <c r="Y709" s="189">
        <v>36053</v>
      </c>
      <c r="Z709" s="190">
        <v>10.56</v>
      </c>
    </row>
    <row r="710" spans="25:26" x14ac:dyDescent="0.3">
      <c r="Y710" s="189">
        <v>36054</v>
      </c>
      <c r="Z710" s="190">
        <v>10.56</v>
      </c>
    </row>
    <row r="711" spans="25:26" x14ac:dyDescent="0.3">
      <c r="Y711" s="189">
        <v>36055</v>
      </c>
      <c r="Z711" s="190">
        <v>10.98</v>
      </c>
    </row>
    <row r="712" spans="25:26" x14ac:dyDescent="0.3">
      <c r="Y712" s="189">
        <v>36056</v>
      </c>
      <c r="Z712" s="190">
        <v>11.54</v>
      </c>
    </row>
    <row r="713" spans="25:26" x14ac:dyDescent="0.3">
      <c r="Y713" s="189">
        <v>36059</v>
      </c>
      <c r="Z713" s="190">
        <v>11.57</v>
      </c>
    </row>
    <row r="714" spans="25:26" x14ac:dyDescent="0.3">
      <c r="Y714" s="189">
        <v>36060</v>
      </c>
      <c r="Z714" s="190">
        <v>11.78</v>
      </c>
    </row>
    <row r="715" spans="25:26" x14ac:dyDescent="0.3">
      <c r="Y715" s="189">
        <v>36061</v>
      </c>
      <c r="Z715" s="190">
        <v>11.68</v>
      </c>
    </row>
    <row r="716" spans="25:26" x14ac:dyDescent="0.3">
      <c r="Y716" s="189">
        <v>36062</v>
      </c>
      <c r="Z716" s="190">
        <v>11.83</v>
      </c>
    </row>
    <row r="717" spans="25:26" x14ac:dyDescent="0.3">
      <c r="Y717" s="189">
        <v>36063</v>
      </c>
      <c r="Z717" s="190">
        <v>11.62</v>
      </c>
    </row>
    <row r="718" spans="25:26" x14ac:dyDescent="0.3">
      <c r="Y718" s="189">
        <v>36066</v>
      </c>
      <c r="Z718" s="190">
        <v>11.87</v>
      </c>
    </row>
    <row r="719" spans="25:26" x14ac:dyDescent="0.3">
      <c r="Y719" s="189">
        <v>36067</v>
      </c>
      <c r="Z719" s="190">
        <v>12.06</v>
      </c>
    </row>
    <row r="720" spans="25:26" x14ac:dyDescent="0.3">
      <c r="Y720" s="189">
        <v>36068</v>
      </c>
      <c r="Z720" s="190">
        <v>12.01</v>
      </c>
    </row>
    <row r="721" spans="25:26" x14ac:dyDescent="0.3">
      <c r="Y721" s="189">
        <v>36069</v>
      </c>
      <c r="Z721" s="190">
        <v>11.77</v>
      </c>
    </row>
    <row r="722" spans="25:26" x14ac:dyDescent="0.3">
      <c r="Y722" s="189">
        <v>36070</v>
      </c>
      <c r="Z722" s="190">
        <v>11.93</v>
      </c>
    </row>
    <row r="723" spans="25:26" x14ac:dyDescent="0.3">
      <c r="Y723" s="189">
        <v>36073</v>
      </c>
      <c r="Z723" s="190">
        <v>11.63</v>
      </c>
    </row>
    <row r="724" spans="25:26" x14ac:dyDescent="0.3">
      <c r="Y724" s="189">
        <v>36074</v>
      </c>
      <c r="Z724" s="190">
        <v>11.68</v>
      </c>
    </row>
    <row r="725" spans="25:26" x14ac:dyDescent="0.3">
      <c r="Y725" s="189">
        <v>36075</v>
      </c>
      <c r="Z725" s="190">
        <v>11.12</v>
      </c>
    </row>
    <row r="726" spans="25:26" x14ac:dyDescent="0.3">
      <c r="Y726" s="189">
        <v>36076</v>
      </c>
      <c r="Z726" s="190">
        <v>10.65</v>
      </c>
    </row>
    <row r="727" spans="25:26" x14ac:dyDescent="0.3">
      <c r="Y727" s="189">
        <v>36077</v>
      </c>
      <c r="Z727" s="190">
        <v>10.77</v>
      </c>
    </row>
    <row r="728" spans="25:26" x14ac:dyDescent="0.3">
      <c r="Y728" s="189">
        <v>36080</v>
      </c>
      <c r="Z728" s="190" t="s">
        <v>149</v>
      </c>
    </row>
    <row r="729" spans="25:26" x14ac:dyDescent="0.3">
      <c r="Y729" s="189">
        <v>36081</v>
      </c>
      <c r="Z729" s="190">
        <v>10.51</v>
      </c>
    </row>
    <row r="730" spans="25:26" x14ac:dyDescent="0.3">
      <c r="Y730" s="189">
        <v>36082</v>
      </c>
      <c r="Z730" s="190">
        <v>10.25</v>
      </c>
    </row>
    <row r="731" spans="25:26" x14ac:dyDescent="0.3">
      <c r="Y731" s="189">
        <v>36083</v>
      </c>
      <c r="Z731" s="190">
        <v>10.19</v>
      </c>
    </row>
    <row r="732" spans="25:26" x14ac:dyDescent="0.3">
      <c r="Y732" s="189">
        <v>36084</v>
      </c>
      <c r="Z732" s="190">
        <v>10.220000000000001</v>
      </c>
    </row>
    <row r="733" spans="25:26" x14ac:dyDescent="0.3">
      <c r="Y733" s="189">
        <v>36087</v>
      </c>
      <c r="Z733" s="190">
        <v>9.61</v>
      </c>
    </row>
    <row r="734" spans="25:26" x14ac:dyDescent="0.3">
      <c r="Y734" s="189">
        <v>36088</v>
      </c>
      <c r="Z734" s="190">
        <v>9.66</v>
      </c>
    </row>
    <row r="735" spans="25:26" x14ac:dyDescent="0.3">
      <c r="Y735" s="189">
        <v>36089</v>
      </c>
      <c r="Z735" s="190">
        <v>10</v>
      </c>
    </row>
    <row r="736" spans="25:26" x14ac:dyDescent="0.3">
      <c r="Y736" s="189">
        <v>36090</v>
      </c>
      <c r="Z736" s="190">
        <v>9.9</v>
      </c>
    </row>
    <row r="737" spans="25:26" x14ac:dyDescent="0.3">
      <c r="Y737" s="189">
        <v>36091</v>
      </c>
      <c r="Z737" s="190">
        <v>9.98</v>
      </c>
    </row>
    <row r="738" spans="25:26" x14ac:dyDescent="0.3">
      <c r="Y738" s="189">
        <v>36094</v>
      </c>
      <c r="Z738" s="190">
        <v>10.38</v>
      </c>
    </row>
    <row r="739" spans="25:26" x14ac:dyDescent="0.3">
      <c r="Y739" s="189">
        <v>36095</v>
      </c>
      <c r="Z739" s="190">
        <v>10.33</v>
      </c>
    </row>
    <row r="740" spans="25:26" x14ac:dyDescent="0.3">
      <c r="Y740" s="189">
        <v>36096</v>
      </c>
      <c r="Z740" s="190">
        <v>10.39</v>
      </c>
    </row>
    <row r="741" spans="25:26" x14ac:dyDescent="0.3">
      <c r="Y741" s="189">
        <v>36097</v>
      </c>
      <c r="Z741" s="190">
        <v>10.24</v>
      </c>
    </row>
    <row r="742" spans="25:26" x14ac:dyDescent="0.3">
      <c r="Y742" s="189">
        <v>36098</v>
      </c>
      <c r="Z742" s="190">
        <v>10.3</v>
      </c>
    </row>
    <row r="743" spans="25:26" x14ac:dyDescent="0.3">
      <c r="Y743" s="189">
        <v>36101</v>
      </c>
      <c r="Z743" s="190" t="s">
        <v>149</v>
      </c>
    </row>
    <row r="744" spans="25:26" x14ac:dyDescent="0.3">
      <c r="Y744" s="189">
        <v>36102</v>
      </c>
      <c r="Z744" s="190">
        <v>10.51</v>
      </c>
    </row>
    <row r="745" spans="25:26" x14ac:dyDescent="0.3">
      <c r="Y745" s="189">
        <v>36103</v>
      </c>
      <c r="Z745" s="190">
        <v>10.43</v>
      </c>
    </row>
    <row r="746" spans="25:26" x14ac:dyDescent="0.3">
      <c r="Y746" s="189">
        <v>36104</v>
      </c>
      <c r="Z746" s="190">
        <v>10.19</v>
      </c>
    </row>
    <row r="747" spans="25:26" x14ac:dyDescent="0.3">
      <c r="Y747" s="189">
        <v>36105</v>
      </c>
      <c r="Z747" s="190">
        <v>10.16</v>
      </c>
    </row>
    <row r="748" spans="25:26" x14ac:dyDescent="0.3">
      <c r="Y748" s="189">
        <v>36108</v>
      </c>
      <c r="Z748" s="190">
        <v>9.8000000000000007</v>
      </c>
    </row>
    <row r="749" spans="25:26" x14ac:dyDescent="0.3">
      <c r="Y749" s="189">
        <v>36109</v>
      </c>
      <c r="Z749" s="190">
        <v>9.85</v>
      </c>
    </row>
    <row r="750" spans="25:26" x14ac:dyDescent="0.3">
      <c r="Y750" s="189">
        <v>36110</v>
      </c>
      <c r="Z750" s="190">
        <v>9.82</v>
      </c>
    </row>
    <row r="751" spans="25:26" x14ac:dyDescent="0.3">
      <c r="Y751" s="189">
        <v>36111</v>
      </c>
      <c r="Z751" s="190">
        <v>10.08</v>
      </c>
    </row>
    <row r="752" spans="25:26" x14ac:dyDescent="0.3">
      <c r="Y752" s="189">
        <v>36112</v>
      </c>
      <c r="Z752" s="190">
        <v>9.9</v>
      </c>
    </row>
    <row r="753" spans="25:26" x14ac:dyDescent="0.3">
      <c r="Y753" s="189">
        <v>36115</v>
      </c>
      <c r="Z753" s="190">
        <v>9.31</v>
      </c>
    </row>
    <row r="754" spans="25:26" x14ac:dyDescent="0.3">
      <c r="Y754" s="189">
        <v>36116</v>
      </c>
      <c r="Z754" s="190">
        <v>9.0299999999999994</v>
      </c>
    </row>
    <row r="755" spans="25:26" x14ac:dyDescent="0.3">
      <c r="Y755" s="189">
        <v>36117</v>
      </c>
      <c r="Z755" s="190">
        <v>8.7899999999999991</v>
      </c>
    </row>
    <row r="756" spans="25:26" x14ac:dyDescent="0.3">
      <c r="Y756" s="189">
        <v>36118</v>
      </c>
      <c r="Z756" s="190">
        <v>8.83</v>
      </c>
    </row>
    <row r="757" spans="25:26" x14ac:dyDescent="0.3">
      <c r="Y757" s="189">
        <v>36119</v>
      </c>
      <c r="Z757" s="190" t="s">
        <v>149</v>
      </c>
    </row>
    <row r="758" spans="25:26" x14ac:dyDescent="0.3">
      <c r="Y758" s="189">
        <v>36122</v>
      </c>
      <c r="Z758" s="190">
        <v>8.66</v>
      </c>
    </row>
    <row r="759" spans="25:26" x14ac:dyDescent="0.3">
      <c r="Y759" s="189">
        <v>36123</v>
      </c>
      <c r="Z759" s="190">
        <v>8.48</v>
      </c>
    </row>
    <row r="760" spans="25:26" x14ac:dyDescent="0.3">
      <c r="Y760" s="189">
        <v>36124</v>
      </c>
      <c r="Z760" s="190">
        <v>7.91</v>
      </c>
    </row>
    <row r="761" spans="25:26" x14ac:dyDescent="0.3">
      <c r="Y761" s="189">
        <v>36125</v>
      </c>
      <c r="Z761" s="190" t="s">
        <v>149</v>
      </c>
    </row>
    <row r="762" spans="25:26" x14ac:dyDescent="0.3">
      <c r="Y762" s="189">
        <v>36126</v>
      </c>
      <c r="Z762" s="190" t="s">
        <v>149</v>
      </c>
    </row>
    <row r="763" spans="25:26" x14ac:dyDescent="0.3">
      <c r="Y763" s="189">
        <v>36129</v>
      </c>
      <c r="Z763" s="190">
        <v>8.24</v>
      </c>
    </row>
    <row r="764" spans="25:26" x14ac:dyDescent="0.3">
      <c r="Y764" s="189">
        <v>36130</v>
      </c>
      <c r="Z764" s="190">
        <v>7.59</v>
      </c>
    </row>
    <row r="765" spans="25:26" x14ac:dyDescent="0.3">
      <c r="Y765" s="189">
        <v>36131</v>
      </c>
      <c r="Z765" s="190">
        <v>7.62</v>
      </c>
    </row>
    <row r="766" spans="25:26" x14ac:dyDescent="0.3">
      <c r="Y766" s="189">
        <v>36132</v>
      </c>
      <c r="Z766" s="190">
        <v>7.5</v>
      </c>
    </row>
    <row r="767" spans="25:26" x14ac:dyDescent="0.3">
      <c r="Y767" s="189">
        <v>36133</v>
      </c>
      <c r="Z767" s="190">
        <v>7.58</v>
      </c>
    </row>
    <row r="768" spans="25:26" x14ac:dyDescent="0.3">
      <c r="Y768" s="189">
        <v>36136</v>
      </c>
      <c r="Z768" s="190">
        <v>7.64</v>
      </c>
    </row>
    <row r="769" spans="25:26" x14ac:dyDescent="0.3">
      <c r="Y769" s="189">
        <v>36137</v>
      </c>
      <c r="Z769" s="190">
        <v>7.49</v>
      </c>
    </row>
    <row r="770" spans="25:26" x14ac:dyDescent="0.3">
      <c r="Y770" s="189">
        <v>36138</v>
      </c>
      <c r="Z770" s="190" t="s">
        <v>149</v>
      </c>
    </row>
    <row r="771" spans="25:26" x14ac:dyDescent="0.3">
      <c r="Y771" s="189">
        <v>36139</v>
      </c>
      <c r="Z771" s="190">
        <v>6.95</v>
      </c>
    </row>
    <row r="772" spans="25:26" x14ac:dyDescent="0.3">
      <c r="Y772" s="189">
        <v>36140</v>
      </c>
      <c r="Z772" s="190">
        <v>7.04</v>
      </c>
    </row>
    <row r="773" spans="25:26" x14ac:dyDescent="0.3">
      <c r="Y773" s="189">
        <v>36143</v>
      </c>
      <c r="Z773" s="190">
        <v>7.47</v>
      </c>
    </row>
    <row r="774" spans="25:26" x14ac:dyDescent="0.3">
      <c r="Y774" s="189">
        <v>36144</v>
      </c>
      <c r="Z774" s="190">
        <v>7.59</v>
      </c>
    </row>
    <row r="775" spans="25:26" x14ac:dyDescent="0.3">
      <c r="Y775" s="189">
        <v>36145</v>
      </c>
      <c r="Z775" s="190">
        <v>8.4499999999999993</v>
      </c>
    </row>
    <row r="776" spans="25:26" x14ac:dyDescent="0.3">
      <c r="Y776" s="189">
        <v>36146</v>
      </c>
      <c r="Z776" s="190" t="s">
        <v>149</v>
      </c>
    </row>
    <row r="777" spans="25:26" x14ac:dyDescent="0.3">
      <c r="Y777" s="189">
        <v>36147</v>
      </c>
      <c r="Z777" s="190">
        <v>7.32</v>
      </c>
    </row>
    <row r="778" spans="25:26" x14ac:dyDescent="0.3">
      <c r="Y778" s="189">
        <v>36150</v>
      </c>
      <c r="Z778" s="190">
        <v>7.2</v>
      </c>
    </row>
    <row r="779" spans="25:26" x14ac:dyDescent="0.3">
      <c r="Y779" s="189">
        <v>36151</v>
      </c>
      <c r="Z779" s="190">
        <v>7.32</v>
      </c>
    </row>
    <row r="780" spans="25:26" x14ac:dyDescent="0.3">
      <c r="Y780" s="189">
        <v>36152</v>
      </c>
      <c r="Z780" s="190">
        <v>7.39</v>
      </c>
    </row>
    <row r="781" spans="25:26" x14ac:dyDescent="0.3">
      <c r="Y781" s="189">
        <v>36153</v>
      </c>
      <c r="Z781" s="190">
        <v>7.3</v>
      </c>
    </row>
    <row r="782" spans="25:26" x14ac:dyDescent="0.3">
      <c r="Y782" s="189">
        <v>36154</v>
      </c>
      <c r="Z782" s="190" t="s">
        <v>149</v>
      </c>
    </row>
    <row r="783" spans="25:26" x14ac:dyDescent="0.3">
      <c r="Y783" s="189">
        <v>36157</v>
      </c>
      <c r="Z783" s="190" t="s">
        <v>149</v>
      </c>
    </row>
    <row r="784" spans="25:26" x14ac:dyDescent="0.3">
      <c r="Y784" s="189">
        <v>36158</v>
      </c>
      <c r="Z784" s="190">
        <v>8.0399999999999991</v>
      </c>
    </row>
    <row r="785" spans="25:26" x14ac:dyDescent="0.3">
      <c r="Y785" s="189">
        <v>36159</v>
      </c>
      <c r="Z785" s="190">
        <v>7.97</v>
      </c>
    </row>
    <row r="786" spans="25:26" x14ac:dyDescent="0.3">
      <c r="Y786" s="189">
        <v>36160</v>
      </c>
      <c r="Z786" s="190">
        <v>8.23</v>
      </c>
    </row>
    <row r="787" spans="25:26" x14ac:dyDescent="0.3">
      <c r="Y787" s="189">
        <v>36161</v>
      </c>
      <c r="Z787" s="190" t="s">
        <v>149</v>
      </c>
    </row>
    <row r="788" spans="25:26" x14ac:dyDescent="0.3">
      <c r="Y788" s="189">
        <v>36164</v>
      </c>
      <c r="Z788" s="190">
        <v>8.18</v>
      </c>
    </row>
    <row r="789" spans="25:26" x14ac:dyDescent="0.3">
      <c r="Y789" s="189">
        <v>36165</v>
      </c>
      <c r="Z789" s="190">
        <v>8.3800000000000008</v>
      </c>
    </row>
    <row r="790" spans="25:26" x14ac:dyDescent="0.3">
      <c r="Y790" s="189">
        <v>36166</v>
      </c>
      <c r="Z790" s="190">
        <v>9.09</v>
      </c>
    </row>
    <row r="791" spans="25:26" x14ac:dyDescent="0.3">
      <c r="Y791" s="189">
        <v>36167</v>
      </c>
      <c r="Z791" s="190">
        <v>9.32</v>
      </c>
    </row>
    <row r="792" spans="25:26" x14ac:dyDescent="0.3">
      <c r="Y792" s="189">
        <v>36168</v>
      </c>
      <c r="Z792" s="190">
        <v>9.41</v>
      </c>
    </row>
    <row r="793" spans="25:26" x14ac:dyDescent="0.3">
      <c r="Y793" s="189">
        <v>36171</v>
      </c>
      <c r="Z793" s="190">
        <v>9.7200000000000006</v>
      </c>
    </row>
    <row r="794" spans="25:26" x14ac:dyDescent="0.3">
      <c r="Y794" s="189">
        <v>36172</v>
      </c>
      <c r="Z794" s="190">
        <v>9.26</v>
      </c>
    </row>
    <row r="795" spans="25:26" x14ac:dyDescent="0.3">
      <c r="Y795" s="189">
        <v>36173</v>
      </c>
      <c r="Z795" s="190">
        <v>8.69</v>
      </c>
    </row>
    <row r="796" spans="25:26" x14ac:dyDescent="0.3">
      <c r="Y796" s="189">
        <v>36174</v>
      </c>
      <c r="Z796" s="190">
        <v>8.6</v>
      </c>
    </row>
    <row r="797" spans="25:26" x14ac:dyDescent="0.3">
      <c r="Y797" s="189">
        <v>36175</v>
      </c>
      <c r="Z797" s="190">
        <v>8.68</v>
      </c>
    </row>
    <row r="798" spans="25:26" x14ac:dyDescent="0.3">
      <c r="Y798" s="189">
        <v>36178</v>
      </c>
      <c r="Z798" s="190" t="s">
        <v>149</v>
      </c>
    </row>
    <row r="799" spans="25:26" x14ac:dyDescent="0.3">
      <c r="Y799" s="189">
        <v>36179</v>
      </c>
      <c r="Z799" s="190">
        <v>8.65</v>
      </c>
    </row>
    <row r="800" spans="25:26" x14ac:dyDescent="0.3">
      <c r="Y800" s="189">
        <v>36180</v>
      </c>
      <c r="Z800" s="190">
        <v>8.27</v>
      </c>
    </row>
    <row r="801" spans="25:26" x14ac:dyDescent="0.3">
      <c r="Y801" s="189">
        <v>36181</v>
      </c>
      <c r="Z801" s="190">
        <v>8.77</v>
      </c>
    </row>
    <row r="802" spans="25:26" x14ac:dyDescent="0.3">
      <c r="Y802" s="189">
        <v>36182</v>
      </c>
      <c r="Z802" s="190">
        <v>8.9</v>
      </c>
    </row>
    <row r="803" spans="25:26" x14ac:dyDescent="0.3">
      <c r="Y803" s="189">
        <v>36185</v>
      </c>
      <c r="Z803" s="190">
        <v>8.7200000000000006</v>
      </c>
    </row>
    <row r="804" spans="25:26" x14ac:dyDescent="0.3">
      <c r="Y804" s="189">
        <v>36186</v>
      </c>
      <c r="Z804" s="190">
        <v>8.66</v>
      </c>
    </row>
    <row r="805" spans="25:26" x14ac:dyDescent="0.3">
      <c r="Y805" s="189">
        <v>36187</v>
      </c>
      <c r="Z805" s="190">
        <v>8.7200000000000006</v>
      </c>
    </row>
    <row r="806" spans="25:26" x14ac:dyDescent="0.3">
      <c r="Y806" s="189">
        <v>36188</v>
      </c>
      <c r="Z806" s="190">
        <v>8.73</v>
      </c>
    </row>
    <row r="807" spans="25:26" x14ac:dyDescent="0.3">
      <c r="Y807" s="189">
        <v>36189</v>
      </c>
      <c r="Z807" s="190">
        <v>8.9700000000000006</v>
      </c>
    </row>
    <row r="808" spans="25:26" x14ac:dyDescent="0.3">
      <c r="Y808" s="189">
        <v>36192</v>
      </c>
      <c r="Z808" s="190">
        <v>8.48</v>
      </c>
    </row>
    <row r="809" spans="25:26" x14ac:dyDescent="0.3">
      <c r="Y809" s="189">
        <v>36193</v>
      </c>
      <c r="Z809" s="190">
        <v>8.48</v>
      </c>
    </row>
    <row r="810" spans="25:26" x14ac:dyDescent="0.3">
      <c r="Y810" s="189">
        <v>36194</v>
      </c>
      <c r="Z810" s="190">
        <v>8.4700000000000006</v>
      </c>
    </row>
    <row r="811" spans="25:26" x14ac:dyDescent="0.3">
      <c r="Y811" s="189">
        <v>36195</v>
      </c>
      <c r="Z811" s="190">
        <v>8.2100000000000009</v>
      </c>
    </row>
    <row r="812" spans="25:26" x14ac:dyDescent="0.3">
      <c r="Y812" s="189">
        <v>36196</v>
      </c>
      <c r="Z812" s="190">
        <v>8.14</v>
      </c>
    </row>
    <row r="813" spans="25:26" x14ac:dyDescent="0.3">
      <c r="Y813" s="189">
        <v>36199</v>
      </c>
      <c r="Z813" s="190">
        <v>7.98</v>
      </c>
    </row>
    <row r="814" spans="25:26" x14ac:dyDescent="0.3">
      <c r="Y814" s="189">
        <v>36200</v>
      </c>
      <c r="Z814" s="190">
        <v>7.89</v>
      </c>
    </row>
    <row r="815" spans="25:26" x14ac:dyDescent="0.3">
      <c r="Y815" s="189">
        <v>36201</v>
      </c>
      <c r="Z815" s="190">
        <v>7.86</v>
      </c>
    </row>
    <row r="816" spans="25:26" x14ac:dyDescent="0.3">
      <c r="Y816" s="189">
        <v>36202</v>
      </c>
      <c r="Z816" s="190">
        <v>7.94</v>
      </c>
    </row>
    <row r="817" spans="25:26" x14ac:dyDescent="0.3">
      <c r="Y817" s="189">
        <v>36203</v>
      </c>
      <c r="Z817" s="190">
        <v>7.99</v>
      </c>
    </row>
    <row r="818" spans="25:26" x14ac:dyDescent="0.3">
      <c r="Y818" s="189">
        <v>36206</v>
      </c>
      <c r="Z818" s="190" t="s">
        <v>149</v>
      </c>
    </row>
    <row r="819" spans="25:26" x14ac:dyDescent="0.3">
      <c r="Y819" s="189">
        <v>36207</v>
      </c>
      <c r="Z819" s="190">
        <v>7.66</v>
      </c>
    </row>
    <row r="820" spans="25:26" x14ac:dyDescent="0.3">
      <c r="Y820" s="189">
        <v>36208</v>
      </c>
      <c r="Z820" s="190">
        <v>7.84</v>
      </c>
    </row>
    <row r="821" spans="25:26" x14ac:dyDescent="0.3">
      <c r="Y821" s="189">
        <v>36209</v>
      </c>
      <c r="Z821" s="190">
        <v>8.19</v>
      </c>
    </row>
    <row r="822" spans="25:26" x14ac:dyDescent="0.3">
      <c r="Y822" s="189">
        <v>36210</v>
      </c>
      <c r="Z822" s="190">
        <v>7.99</v>
      </c>
    </row>
    <row r="823" spans="25:26" x14ac:dyDescent="0.3">
      <c r="Y823" s="189">
        <v>36213</v>
      </c>
      <c r="Z823" s="190">
        <v>8.14</v>
      </c>
    </row>
    <row r="824" spans="25:26" x14ac:dyDescent="0.3">
      <c r="Y824" s="189">
        <v>36214</v>
      </c>
      <c r="Z824" s="190">
        <v>8.6</v>
      </c>
    </row>
    <row r="825" spans="25:26" x14ac:dyDescent="0.3">
      <c r="Y825" s="189">
        <v>36215</v>
      </c>
      <c r="Z825" s="190">
        <v>8.75</v>
      </c>
    </row>
    <row r="826" spans="25:26" x14ac:dyDescent="0.3">
      <c r="Y826" s="189">
        <v>36216</v>
      </c>
      <c r="Z826" s="190">
        <v>8.8800000000000008</v>
      </c>
    </row>
    <row r="827" spans="25:26" x14ac:dyDescent="0.3">
      <c r="Y827" s="189">
        <v>36217</v>
      </c>
      <c r="Z827" s="190">
        <v>8.6999999999999993</v>
      </c>
    </row>
    <row r="828" spans="25:26" x14ac:dyDescent="0.3">
      <c r="Y828" s="189">
        <v>36220</v>
      </c>
      <c r="Z828" s="190">
        <v>8.65</v>
      </c>
    </row>
    <row r="829" spans="25:26" x14ac:dyDescent="0.3">
      <c r="Y829" s="189">
        <v>36221</v>
      </c>
      <c r="Z829" s="190">
        <v>8.98</v>
      </c>
    </row>
    <row r="830" spans="25:26" x14ac:dyDescent="0.3">
      <c r="Y830" s="189">
        <v>36222</v>
      </c>
      <c r="Z830" s="190">
        <v>9.24</v>
      </c>
    </row>
    <row r="831" spans="25:26" x14ac:dyDescent="0.3">
      <c r="Y831" s="189">
        <v>36223</v>
      </c>
      <c r="Z831" s="190">
        <v>9.56</v>
      </c>
    </row>
    <row r="832" spans="25:26" x14ac:dyDescent="0.3">
      <c r="Y832" s="189">
        <v>36224</v>
      </c>
      <c r="Z832" s="190">
        <v>9.5500000000000007</v>
      </c>
    </row>
    <row r="833" spans="25:26" x14ac:dyDescent="0.3">
      <c r="Y833" s="189">
        <v>36227</v>
      </c>
      <c r="Z833" s="190">
        <v>9.75</v>
      </c>
    </row>
    <row r="834" spans="25:26" x14ac:dyDescent="0.3">
      <c r="Y834" s="189">
        <v>36228</v>
      </c>
      <c r="Z834" s="190">
        <v>9.81</v>
      </c>
    </row>
    <row r="835" spans="25:26" x14ac:dyDescent="0.3">
      <c r="Y835" s="189">
        <v>36229</v>
      </c>
      <c r="Z835" s="190">
        <v>10.52</v>
      </c>
    </row>
    <row r="836" spans="25:26" x14ac:dyDescent="0.3">
      <c r="Y836" s="189">
        <v>36230</v>
      </c>
      <c r="Z836" s="190">
        <v>10.16</v>
      </c>
    </row>
    <row r="837" spans="25:26" x14ac:dyDescent="0.3">
      <c r="Y837" s="189">
        <v>36231</v>
      </c>
      <c r="Z837" s="190">
        <v>10.51</v>
      </c>
    </row>
    <row r="838" spans="25:26" x14ac:dyDescent="0.3">
      <c r="Y838" s="189">
        <v>36234</v>
      </c>
      <c r="Z838" s="190">
        <v>10.55</v>
      </c>
    </row>
    <row r="839" spans="25:26" x14ac:dyDescent="0.3">
      <c r="Y839" s="189">
        <v>36235</v>
      </c>
      <c r="Z839" s="190">
        <v>10.55</v>
      </c>
    </row>
    <row r="840" spans="25:26" x14ac:dyDescent="0.3">
      <c r="Y840" s="189">
        <v>36236</v>
      </c>
      <c r="Z840" s="190">
        <v>11.12</v>
      </c>
    </row>
    <row r="841" spans="25:26" x14ac:dyDescent="0.3">
      <c r="Y841" s="189">
        <v>36237</v>
      </c>
      <c r="Z841" s="190">
        <v>11.18</v>
      </c>
    </row>
    <row r="842" spans="25:26" x14ac:dyDescent="0.3">
      <c r="Y842" s="189">
        <v>36238</v>
      </c>
      <c r="Z842" s="190">
        <v>11.36</v>
      </c>
    </row>
    <row r="843" spans="25:26" x14ac:dyDescent="0.3">
      <c r="Y843" s="189">
        <v>36241</v>
      </c>
      <c r="Z843" s="190">
        <v>11.6</v>
      </c>
    </row>
    <row r="844" spans="25:26" x14ac:dyDescent="0.3">
      <c r="Y844" s="189">
        <v>36242</v>
      </c>
      <c r="Z844" s="190">
        <v>11.48</v>
      </c>
    </row>
    <row r="845" spans="25:26" x14ac:dyDescent="0.3">
      <c r="Y845" s="189">
        <v>36243</v>
      </c>
      <c r="Z845" s="190">
        <v>11.55</v>
      </c>
    </row>
    <row r="846" spans="25:26" x14ac:dyDescent="0.3">
      <c r="Y846" s="189">
        <v>36244</v>
      </c>
      <c r="Z846" s="190">
        <v>11.81</v>
      </c>
    </row>
    <row r="847" spans="25:26" x14ac:dyDescent="0.3">
      <c r="Y847" s="189">
        <v>36245</v>
      </c>
      <c r="Z847" s="190">
        <v>12.31</v>
      </c>
    </row>
    <row r="848" spans="25:26" x14ac:dyDescent="0.3">
      <c r="Y848" s="189">
        <v>36248</v>
      </c>
      <c r="Z848" s="190">
        <v>12.65</v>
      </c>
    </row>
    <row r="849" spans="25:26" x14ac:dyDescent="0.3">
      <c r="Y849" s="189">
        <v>36249</v>
      </c>
      <c r="Z849" s="190">
        <v>12.89</v>
      </c>
    </row>
    <row r="850" spans="25:26" x14ac:dyDescent="0.3">
      <c r="Y850" s="189">
        <v>36250</v>
      </c>
      <c r="Z850" s="190">
        <v>12.87</v>
      </c>
    </row>
    <row r="851" spans="25:26" x14ac:dyDescent="0.3">
      <c r="Y851" s="189">
        <v>36251</v>
      </c>
      <c r="Z851" s="190" t="s">
        <v>149</v>
      </c>
    </row>
    <row r="852" spans="25:26" x14ac:dyDescent="0.3">
      <c r="Y852" s="189">
        <v>36252</v>
      </c>
      <c r="Z852" s="190" t="s">
        <v>149</v>
      </c>
    </row>
    <row r="853" spans="25:26" x14ac:dyDescent="0.3">
      <c r="Y853" s="189">
        <v>36255</v>
      </c>
      <c r="Z853" s="190" t="s">
        <v>149</v>
      </c>
    </row>
    <row r="854" spans="25:26" x14ac:dyDescent="0.3">
      <c r="Y854" s="189">
        <v>36256</v>
      </c>
      <c r="Z854" s="190">
        <v>12.9</v>
      </c>
    </row>
    <row r="855" spans="25:26" x14ac:dyDescent="0.3">
      <c r="Y855" s="189">
        <v>36257</v>
      </c>
      <c r="Z855" s="190">
        <v>12.31</v>
      </c>
    </row>
    <row r="856" spans="25:26" x14ac:dyDescent="0.3">
      <c r="Y856" s="189">
        <v>36258</v>
      </c>
      <c r="Z856" s="190">
        <v>12.24</v>
      </c>
    </row>
    <row r="857" spans="25:26" x14ac:dyDescent="0.3">
      <c r="Y857" s="189">
        <v>36259</v>
      </c>
      <c r="Z857" s="190">
        <v>12.84</v>
      </c>
    </row>
    <row r="858" spans="25:26" x14ac:dyDescent="0.3">
      <c r="Y858" s="189">
        <v>36262</v>
      </c>
      <c r="Z858" s="190">
        <v>12.76</v>
      </c>
    </row>
    <row r="859" spans="25:26" x14ac:dyDescent="0.3">
      <c r="Y859" s="189">
        <v>36263</v>
      </c>
      <c r="Z859" s="190">
        <v>13.15</v>
      </c>
    </row>
    <row r="860" spans="25:26" x14ac:dyDescent="0.3">
      <c r="Y860" s="189">
        <v>36264</v>
      </c>
      <c r="Z860" s="190">
        <v>12.98</v>
      </c>
    </row>
    <row r="861" spans="25:26" x14ac:dyDescent="0.3">
      <c r="Y861" s="189">
        <v>36265</v>
      </c>
      <c r="Z861" s="190">
        <v>13.32</v>
      </c>
    </row>
    <row r="862" spans="25:26" x14ac:dyDescent="0.3">
      <c r="Y862" s="189">
        <v>36266</v>
      </c>
      <c r="Z862" s="190">
        <v>13.74</v>
      </c>
    </row>
    <row r="863" spans="25:26" x14ac:dyDescent="0.3">
      <c r="Y863" s="189">
        <v>36269</v>
      </c>
      <c r="Z863" s="190">
        <v>14.11</v>
      </c>
    </row>
    <row r="864" spans="25:26" x14ac:dyDescent="0.3">
      <c r="Y864" s="189">
        <v>36270</v>
      </c>
      <c r="Z864" s="190">
        <v>13.98</v>
      </c>
    </row>
    <row r="865" spans="25:26" x14ac:dyDescent="0.3">
      <c r="Y865" s="189">
        <v>36271</v>
      </c>
      <c r="Z865" s="190">
        <v>14.24</v>
      </c>
    </row>
    <row r="866" spans="25:26" x14ac:dyDescent="0.3">
      <c r="Y866" s="189">
        <v>36272</v>
      </c>
      <c r="Z866" s="190">
        <v>14.43</v>
      </c>
    </row>
    <row r="867" spans="25:26" x14ac:dyDescent="0.3">
      <c r="Y867" s="189">
        <v>36273</v>
      </c>
      <c r="Z867" s="190">
        <v>14.27</v>
      </c>
    </row>
    <row r="868" spans="25:26" x14ac:dyDescent="0.3">
      <c r="Y868" s="189">
        <v>36276</v>
      </c>
      <c r="Z868" s="190">
        <v>14.09</v>
      </c>
    </row>
    <row r="869" spans="25:26" x14ac:dyDescent="0.3">
      <c r="Y869" s="189">
        <v>36277</v>
      </c>
      <c r="Z869" s="190">
        <v>14.16</v>
      </c>
    </row>
    <row r="870" spans="25:26" x14ac:dyDescent="0.3">
      <c r="Y870" s="189">
        <v>36278</v>
      </c>
      <c r="Z870" s="190">
        <v>14.63</v>
      </c>
    </row>
    <row r="871" spans="25:26" x14ac:dyDescent="0.3">
      <c r="Y871" s="189">
        <v>36279</v>
      </c>
      <c r="Z871" s="190">
        <v>14.57</v>
      </c>
    </row>
    <row r="872" spans="25:26" x14ac:dyDescent="0.3">
      <c r="Y872" s="189">
        <v>36280</v>
      </c>
      <c r="Z872" s="190">
        <v>14.67</v>
      </c>
    </row>
    <row r="873" spans="25:26" x14ac:dyDescent="0.3">
      <c r="Y873" s="189">
        <v>36283</v>
      </c>
      <c r="Z873" s="190" t="s">
        <v>149</v>
      </c>
    </row>
    <row r="874" spans="25:26" x14ac:dyDescent="0.3">
      <c r="Y874" s="189">
        <v>36284</v>
      </c>
      <c r="Z874" s="190">
        <v>14.96</v>
      </c>
    </row>
    <row r="875" spans="25:26" x14ac:dyDescent="0.3">
      <c r="Y875" s="189">
        <v>36285</v>
      </c>
      <c r="Z875" s="190" t="s">
        <v>149</v>
      </c>
    </row>
    <row r="876" spans="25:26" x14ac:dyDescent="0.3">
      <c r="Y876" s="189">
        <v>36286</v>
      </c>
      <c r="Z876" s="190">
        <v>14.43</v>
      </c>
    </row>
    <row r="877" spans="25:26" x14ac:dyDescent="0.3">
      <c r="Y877" s="189">
        <v>36287</v>
      </c>
      <c r="Z877" s="190">
        <v>14.26</v>
      </c>
    </row>
    <row r="878" spans="25:26" x14ac:dyDescent="0.3">
      <c r="Y878" s="189">
        <v>36290</v>
      </c>
      <c r="Z878" s="190">
        <v>14.42</v>
      </c>
    </row>
    <row r="879" spans="25:26" x14ac:dyDescent="0.3">
      <c r="Y879" s="189">
        <v>36291</v>
      </c>
      <c r="Z879" s="190">
        <v>13.88</v>
      </c>
    </row>
    <row r="880" spans="25:26" x14ac:dyDescent="0.3">
      <c r="Y880" s="189">
        <v>36292</v>
      </c>
      <c r="Z880" s="190">
        <v>13.5</v>
      </c>
    </row>
    <row r="881" spans="25:26" x14ac:dyDescent="0.3">
      <c r="Y881" s="189">
        <v>36293</v>
      </c>
      <c r="Z881" s="190">
        <v>13.84</v>
      </c>
    </row>
    <row r="882" spans="25:26" x14ac:dyDescent="0.3">
      <c r="Y882" s="189">
        <v>36294</v>
      </c>
      <c r="Z882" s="190">
        <v>13.77</v>
      </c>
    </row>
    <row r="883" spans="25:26" x14ac:dyDescent="0.3">
      <c r="Y883" s="189">
        <v>36297</v>
      </c>
      <c r="Z883" s="190">
        <v>13.64</v>
      </c>
    </row>
    <row r="884" spans="25:26" x14ac:dyDescent="0.3">
      <c r="Y884" s="189">
        <v>36298</v>
      </c>
      <c r="Z884" s="190">
        <v>12.91</v>
      </c>
    </row>
    <row r="885" spans="25:26" x14ac:dyDescent="0.3">
      <c r="Y885" s="189">
        <v>36299</v>
      </c>
      <c r="Z885" s="190">
        <v>12.56</v>
      </c>
    </row>
    <row r="886" spans="25:26" x14ac:dyDescent="0.3">
      <c r="Y886" s="189">
        <v>36300</v>
      </c>
      <c r="Z886" s="190">
        <v>12.71</v>
      </c>
    </row>
    <row r="887" spans="25:26" x14ac:dyDescent="0.3">
      <c r="Y887" s="189">
        <v>36301</v>
      </c>
      <c r="Z887" s="190">
        <v>13.11</v>
      </c>
    </row>
    <row r="888" spans="25:26" x14ac:dyDescent="0.3">
      <c r="Y888" s="189">
        <v>36304</v>
      </c>
      <c r="Z888" s="190">
        <v>12.86</v>
      </c>
    </row>
    <row r="889" spans="25:26" x14ac:dyDescent="0.3">
      <c r="Y889" s="189">
        <v>36305</v>
      </c>
      <c r="Z889" s="190">
        <v>12.96</v>
      </c>
    </row>
    <row r="890" spans="25:26" x14ac:dyDescent="0.3">
      <c r="Y890" s="189">
        <v>36306</v>
      </c>
      <c r="Z890" s="190">
        <v>13.32</v>
      </c>
    </row>
    <row r="891" spans="25:26" x14ac:dyDescent="0.3">
      <c r="Y891" s="189">
        <v>36307</v>
      </c>
      <c r="Z891" s="190">
        <v>13.2</v>
      </c>
    </row>
    <row r="892" spans="25:26" x14ac:dyDescent="0.3">
      <c r="Y892" s="189">
        <v>36308</v>
      </c>
      <c r="Z892" s="190">
        <v>12.98</v>
      </c>
    </row>
    <row r="893" spans="25:26" x14ac:dyDescent="0.3">
      <c r="Y893" s="189">
        <v>36311</v>
      </c>
      <c r="Z893" s="190" t="s">
        <v>149</v>
      </c>
    </row>
    <row r="894" spans="25:26" x14ac:dyDescent="0.3">
      <c r="Y894" s="189">
        <v>36312</v>
      </c>
      <c r="Z894" s="190">
        <v>12.44</v>
      </c>
    </row>
    <row r="895" spans="25:26" x14ac:dyDescent="0.3">
      <c r="Y895" s="189">
        <v>36313</v>
      </c>
      <c r="Z895" s="190">
        <v>12.7</v>
      </c>
    </row>
    <row r="896" spans="25:26" x14ac:dyDescent="0.3">
      <c r="Y896" s="189">
        <v>36314</v>
      </c>
      <c r="Z896" s="190">
        <v>12.9</v>
      </c>
    </row>
    <row r="897" spans="25:26" x14ac:dyDescent="0.3">
      <c r="Y897" s="189">
        <v>36315</v>
      </c>
      <c r="Z897" s="190">
        <v>13.57</v>
      </c>
    </row>
    <row r="898" spans="25:26" x14ac:dyDescent="0.3">
      <c r="Y898" s="189">
        <v>36318</v>
      </c>
      <c r="Z898" s="190">
        <v>13.94</v>
      </c>
    </row>
    <row r="899" spans="25:26" x14ac:dyDescent="0.3">
      <c r="Y899" s="189">
        <v>36319</v>
      </c>
      <c r="Z899" s="190">
        <v>13.81</v>
      </c>
    </row>
    <row r="900" spans="25:26" x14ac:dyDescent="0.3">
      <c r="Y900" s="189">
        <v>36320</v>
      </c>
      <c r="Z900" s="190">
        <v>14.01</v>
      </c>
    </row>
    <row r="901" spans="25:26" x14ac:dyDescent="0.3">
      <c r="Y901" s="189">
        <v>36321</v>
      </c>
      <c r="Z901" s="190">
        <v>13.83</v>
      </c>
    </row>
    <row r="902" spans="25:26" x14ac:dyDescent="0.3">
      <c r="Y902" s="189">
        <v>36322</v>
      </c>
      <c r="Z902" s="190">
        <v>14.34</v>
      </c>
    </row>
    <row r="903" spans="25:26" x14ac:dyDescent="0.3">
      <c r="Y903" s="189">
        <v>36325</v>
      </c>
      <c r="Z903" s="190">
        <v>14.22</v>
      </c>
    </row>
    <row r="904" spans="25:26" x14ac:dyDescent="0.3">
      <c r="Y904" s="189">
        <v>36326</v>
      </c>
      <c r="Z904" s="190">
        <v>14.48</v>
      </c>
    </row>
    <row r="905" spans="25:26" x14ac:dyDescent="0.3">
      <c r="Y905" s="189">
        <v>36327</v>
      </c>
      <c r="Z905" s="190">
        <v>14.08</v>
      </c>
    </row>
    <row r="906" spans="25:26" x14ac:dyDescent="0.3">
      <c r="Y906" s="189">
        <v>36328</v>
      </c>
      <c r="Z906" s="190">
        <v>14.37</v>
      </c>
    </row>
    <row r="907" spans="25:26" x14ac:dyDescent="0.3">
      <c r="Y907" s="189">
        <v>36329</v>
      </c>
      <c r="Z907" s="190">
        <v>14.18</v>
      </c>
    </row>
    <row r="908" spans="25:26" x14ac:dyDescent="0.3">
      <c r="Y908" s="189">
        <v>36332</v>
      </c>
      <c r="Z908" s="190">
        <v>13.93</v>
      </c>
    </row>
    <row r="909" spans="25:26" x14ac:dyDescent="0.3">
      <c r="Y909" s="189">
        <v>36333</v>
      </c>
      <c r="Z909" s="190">
        <v>13.71</v>
      </c>
    </row>
    <row r="910" spans="25:26" x14ac:dyDescent="0.3">
      <c r="Y910" s="189">
        <v>36334</v>
      </c>
      <c r="Z910" s="190">
        <v>14.15</v>
      </c>
    </row>
    <row r="911" spans="25:26" x14ac:dyDescent="0.3">
      <c r="Y911" s="189">
        <v>36335</v>
      </c>
      <c r="Z911" s="190">
        <v>14.13</v>
      </c>
    </row>
    <row r="912" spans="25:26" x14ac:dyDescent="0.3">
      <c r="Y912" s="189">
        <v>36336</v>
      </c>
      <c r="Z912" s="190">
        <v>14.18</v>
      </c>
    </row>
    <row r="913" spans="25:26" x14ac:dyDescent="0.3">
      <c r="Y913" s="189">
        <v>36339</v>
      </c>
      <c r="Z913" s="190">
        <v>14.34</v>
      </c>
    </row>
    <row r="914" spans="25:26" x14ac:dyDescent="0.3">
      <c r="Y914" s="189">
        <v>36340</v>
      </c>
      <c r="Z914" s="190">
        <v>14.5</v>
      </c>
    </row>
    <row r="915" spans="25:26" x14ac:dyDescent="0.3">
      <c r="Y915" s="189">
        <v>36341</v>
      </c>
      <c r="Z915" s="190">
        <v>15.15</v>
      </c>
    </row>
    <row r="916" spans="25:26" x14ac:dyDescent="0.3">
      <c r="Y916" s="189">
        <v>36342</v>
      </c>
      <c r="Z916" s="190">
        <v>15.2</v>
      </c>
    </row>
    <row r="917" spans="25:26" x14ac:dyDescent="0.3">
      <c r="Y917" s="189">
        <v>36343</v>
      </c>
      <c r="Z917" s="190">
        <v>15.54</v>
      </c>
    </row>
    <row r="918" spans="25:26" x14ac:dyDescent="0.3">
      <c r="Y918" s="189">
        <v>36346</v>
      </c>
      <c r="Z918" s="190" t="s">
        <v>149</v>
      </c>
    </row>
    <row r="919" spans="25:26" x14ac:dyDescent="0.3">
      <c r="Y919" s="189">
        <v>36347</v>
      </c>
      <c r="Z919" s="190">
        <v>15.8</v>
      </c>
    </row>
    <row r="920" spans="25:26" x14ac:dyDescent="0.3">
      <c r="Y920" s="189">
        <v>36348</v>
      </c>
      <c r="Z920" s="190">
        <v>15.85</v>
      </c>
    </row>
    <row r="921" spans="25:26" x14ac:dyDescent="0.3">
      <c r="Y921" s="189">
        <v>36349</v>
      </c>
      <c r="Z921" s="190">
        <v>15.86</v>
      </c>
    </row>
    <row r="922" spans="25:26" x14ac:dyDescent="0.3">
      <c r="Y922" s="189">
        <v>36350</v>
      </c>
      <c r="Z922" s="190">
        <v>16.100000000000001</v>
      </c>
    </row>
    <row r="923" spans="25:26" x14ac:dyDescent="0.3">
      <c r="Y923" s="189">
        <v>36353</v>
      </c>
      <c r="Z923" s="190">
        <v>16.03</v>
      </c>
    </row>
    <row r="924" spans="25:26" x14ac:dyDescent="0.3">
      <c r="Y924" s="189">
        <v>36354</v>
      </c>
      <c r="Z924" s="190">
        <v>16.39</v>
      </c>
    </row>
    <row r="925" spans="25:26" x14ac:dyDescent="0.3">
      <c r="Y925" s="189">
        <v>36355</v>
      </c>
      <c r="Z925" s="190">
        <v>16.29</v>
      </c>
    </row>
    <row r="926" spans="25:26" x14ac:dyDescent="0.3">
      <c r="Y926" s="189">
        <v>36356</v>
      </c>
      <c r="Z926" s="190">
        <v>16.600000000000001</v>
      </c>
    </row>
    <row r="927" spans="25:26" x14ac:dyDescent="0.3">
      <c r="Y927" s="189">
        <v>36357</v>
      </c>
      <c r="Z927" s="190">
        <v>17.11</v>
      </c>
    </row>
    <row r="928" spans="25:26" x14ac:dyDescent="0.3">
      <c r="Y928" s="189">
        <v>36360</v>
      </c>
      <c r="Z928" s="190">
        <v>17.079999999999998</v>
      </c>
    </row>
    <row r="929" spans="25:26" x14ac:dyDescent="0.3">
      <c r="Y929" s="189">
        <v>36361</v>
      </c>
      <c r="Z929" s="190">
        <v>16.41</v>
      </c>
    </row>
    <row r="930" spans="25:26" x14ac:dyDescent="0.3">
      <c r="Y930" s="189">
        <v>36362</v>
      </c>
      <c r="Z930" s="190">
        <v>16.46</v>
      </c>
    </row>
    <row r="931" spans="25:26" x14ac:dyDescent="0.3">
      <c r="Y931" s="189">
        <v>36363</v>
      </c>
      <c r="Z931" s="190">
        <v>16.649999999999999</v>
      </c>
    </row>
    <row r="932" spans="25:26" x14ac:dyDescent="0.3">
      <c r="Y932" s="189">
        <v>36364</v>
      </c>
      <c r="Z932" s="190">
        <v>17.190000000000001</v>
      </c>
    </row>
    <row r="933" spans="25:26" x14ac:dyDescent="0.3">
      <c r="Y933" s="189">
        <v>36367</v>
      </c>
      <c r="Z933" s="190">
        <v>17.100000000000001</v>
      </c>
    </row>
    <row r="934" spans="25:26" x14ac:dyDescent="0.3">
      <c r="Y934" s="189">
        <v>36368</v>
      </c>
      <c r="Z934" s="190">
        <v>16.91</v>
      </c>
    </row>
    <row r="935" spans="25:26" x14ac:dyDescent="0.3">
      <c r="Y935" s="189">
        <v>36369</v>
      </c>
      <c r="Z935" s="190">
        <v>17.100000000000001</v>
      </c>
    </row>
    <row r="936" spans="25:26" x14ac:dyDescent="0.3">
      <c r="Y936" s="189">
        <v>36370</v>
      </c>
      <c r="Z936" s="190">
        <v>17.45</v>
      </c>
    </row>
    <row r="937" spans="25:26" x14ac:dyDescent="0.3">
      <c r="Y937" s="189">
        <v>36371</v>
      </c>
      <c r="Z937" s="190">
        <v>16.97</v>
      </c>
    </row>
    <row r="938" spans="25:26" x14ac:dyDescent="0.3">
      <c r="Y938" s="189">
        <v>36374</v>
      </c>
      <c r="Z938" s="190">
        <v>17.260000000000002</v>
      </c>
    </row>
    <row r="939" spans="25:26" x14ac:dyDescent="0.3">
      <c r="Y939" s="189">
        <v>36375</v>
      </c>
      <c r="Z939" s="190">
        <v>17.28</v>
      </c>
    </row>
    <row r="940" spans="25:26" x14ac:dyDescent="0.3">
      <c r="Y940" s="189">
        <v>36376</v>
      </c>
      <c r="Z940" s="190">
        <v>17.43</v>
      </c>
    </row>
    <row r="941" spans="25:26" x14ac:dyDescent="0.3">
      <c r="Y941" s="189">
        <v>36377</v>
      </c>
      <c r="Z941" s="190">
        <v>17.63</v>
      </c>
    </row>
    <row r="942" spans="25:26" x14ac:dyDescent="0.3">
      <c r="Y942" s="189">
        <v>36378</v>
      </c>
      <c r="Z942" s="190">
        <v>17.95</v>
      </c>
    </row>
    <row r="943" spans="25:26" x14ac:dyDescent="0.3">
      <c r="Y943" s="189">
        <v>36381</v>
      </c>
      <c r="Z943" s="190">
        <v>18.21</v>
      </c>
    </row>
    <row r="944" spans="25:26" x14ac:dyDescent="0.3">
      <c r="Y944" s="189">
        <v>36382</v>
      </c>
      <c r="Z944" s="190">
        <v>18.23</v>
      </c>
    </row>
    <row r="945" spans="25:26" x14ac:dyDescent="0.3">
      <c r="Y945" s="189">
        <v>36383</v>
      </c>
      <c r="Z945" s="190">
        <v>18.420000000000002</v>
      </c>
    </row>
    <row r="946" spans="25:26" x14ac:dyDescent="0.3">
      <c r="Y946" s="189">
        <v>36384</v>
      </c>
      <c r="Z946" s="190">
        <v>18.36</v>
      </c>
    </row>
    <row r="947" spans="25:26" x14ac:dyDescent="0.3">
      <c r="Y947" s="189">
        <v>36385</v>
      </c>
      <c r="Z947" s="190">
        <v>18.739999999999998</v>
      </c>
    </row>
    <row r="948" spans="25:26" x14ac:dyDescent="0.3">
      <c r="Y948" s="189">
        <v>36388</v>
      </c>
      <c r="Z948" s="190">
        <v>18.670000000000002</v>
      </c>
    </row>
    <row r="949" spans="25:26" x14ac:dyDescent="0.3">
      <c r="Y949" s="189">
        <v>36389</v>
      </c>
      <c r="Z949" s="190">
        <v>19.09</v>
      </c>
    </row>
    <row r="950" spans="25:26" x14ac:dyDescent="0.3">
      <c r="Y950" s="189">
        <v>36390</v>
      </c>
      <c r="Z950" s="190">
        <v>19.04</v>
      </c>
    </row>
    <row r="951" spans="25:26" x14ac:dyDescent="0.3">
      <c r="Y951" s="189">
        <v>36391</v>
      </c>
      <c r="Z951" s="190">
        <v>19.239999999999998</v>
      </c>
    </row>
    <row r="952" spans="25:26" x14ac:dyDescent="0.3">
      <c r="Y952" s="189">
        <v>36392</v>
      </c>
      <c r="Z952" s="190">
        <v>19.16</v>
      </c>
    </row>
    <row r="953" spans="25:26" x14ac:dyDescent="0.3">
      <c r="Y953" s="189">
        <v>36395</v>
      </c>
      <c r="Z953" s="190">
        <v>19.100000000000001</v>
      </c>
    </row>
    <row r="954" spans="25:26" x14ac:dyDescent="0.3">
      <c r="Y954" s="189">
        <v>36396</v>
      </c>
      <c r="Z954" s="190">
        <v>18.72</v>
      </c>
    </row>
    <row r="955" spans="25:26" x14ac:dyDescent="0.3">
      <c r="Y955" s="189">
        <v>36397</v>
      </c>
      <c r="Z955" s="190">
        <v>18.010000000000002</v>
      </c>
    </row>
    <row r="956" spans="25:26" x14ac:dyDescent="0.3">
      <c r="Y956" s="189">
        <v>36398</v>
      </c>
      <c r="Z956" s="190">
        <v>18.43</v>
      </c>
    </row>
    <row r="957" spans="25:26" x14ac:dyDescent="0.3">
      <c r="Y957" s="189">
        <v>36399</v>
      </c>
      <c r="Z957" s="190">
        <v>18.690000000000001</v>
      </c>
    </row>
    <row r="958" spans="25:26" x14ac:dyDescent="0.3">
      <c r="Y958" s="189">
        <v>36402</v>
      </c>
      <c r="Z958" s="190" t="s">
        <v>149</v>
      </c>
    </row>
    <row r="959" spans="25:26" x14ac:dyDescent="0.3">
      <c r="Y959" s="189">
        <v>36403</v>
      </c>
      <c r="Z959" s="190">
        <v>19.03</v>
      </c>
    </row>
    <row r="960" spans="25:26" x14ac:dyDescent="0.3">
      <c r="Y960" s="189">
        <v>36404</v>
      </c>
      <c r="Z960" s="190" t="s">
        <v>149</v>
      </c>
    </row>
    <row r="961" spans="25:26" x14ac:dyDescent="0.3">
      <c r="Y961" s="189">
        <v>36405</v>
      </c>
      <c r="Z961" s="190">
        <v>18.760000000000002</v>
      </c>
    </row>
    <row r="962" spans="25:26" x14ac:dyDescent="0.3">
      <c r="Y962" s="189">
        <v>36406</v>
      </c>
      <c r="Z962" s="190">
        <v>19.12</v>
      </c>
    </row>
    <row r="963" spans="25:26" x14ac:dyDescent="0.3">
      <c r="Y963" s="189">
        <v>36409</v>
      </c>
      <c r="Z963" s="190" t="s">
        <v>149</v>
      </c>
    </row>
    <row r="964" spans="25:26" x14ac:dyDescent="0.3">
      <c r="Y964" s="189">
        <v>36410</v>
      </c>
      <c r="Z964" s="190">
        <v>19.63</v>
      </c>
    </row>
    <row r="965" spans="25:26" x14ac:dyDescent="0.3">
      <c r="Y965" s="189">
        <v>36411</v>
      </c>
      <c r="Z965" s="190">
        <v>19.82</v>
      </c>
    </row>
    <row r="966" spans="25:26" x14ac:dyDescent="0.3">
      <c r="Y966" s="189">
        <v>36412</v>
      </c>
      <c r="Z966" s="190">
        <v>20.39</v>
      </c>
    </row>
    <row r="967" spans="25:26" x14ac:dyDescent="0.3">
      <c r="Y967" s="189">
        <v>36413</v>
      </c>
      <c r="Z967" s="190">
        <v>20.62</v>
      </c>
    </row>
    <row r="968" spans="25:26" x14ac:dyDescent="0.3">
      <c r="Y968" s="189">
        <v>36416</v>
      </c>
      <c r="Z968" s="190">
        <v>21.13</v>
      </c>
    </row>
    <row r="969" spans="25:26" x14ac:dyDescent="0.3">
      <c r="Y969" s="189">
        <v>36417</v>
      </c>
      <c r="Z969" s="190">
        <v>20.95</v>
      </c>
    </row>
    <row r="970" spans="25:26" x14ac:dyDescent="0.3">
      <c r="Y970" s="189">
        <v>36418</v>
      </c>
      <c r="Z970" s="190">
        <v>20.89</v>
      </c>
    </row>
    <row r="971" spans="25:26" x14ac:dyDescent="0.3">
      <c r="Y971" s="189">
        <v>36419</v>
      </c>
      <c r="Z971" s="190" t="s">
        <v>149</v>
      </c>
    </row>
    <row r="972" spans="25:26" x14ac:dyDescent="0.3">
      <c r="Y972" s="189">
        <v>36420</v>
      </c>
      <c r="Z972" s="190">
        <v>21.22</v>
      </c>
    </row>
    <row r="973" spans="25:26" x14ac:dyDescent="0.3">
      <c r="Y973" s="189">
        <v>36423</v>
      </c>
      <c r="Z973" s="190">
        <v>20.97</v>
      </c>
    </row>
    <row r="974" spans="25:26" x14ac:dyDescent="0.3">
      <c r="Y974" s="189">
        <v>36424</v>
      </c>
      <c r="Z974" s="190">
        <v>20.9</v>
      </c>
    </row>
    <row r="975" spans="25:26" x14ac:dyDescent="0.3">
      <c r="Y975" s="189">
        <v>36425</v>
      </c>
      <c r="Z975" s="190">
        <v>21.04</v>
      </c>
    </row>
    <row r="976" spans="25:26" x14ac:dyDescent="0.3">
      <c r="Y976" s="189">
        <v>36426</v>
      </c>
      <c r="Z976" s="190">
        <v>21.3</v>
      </c>
    </row>
    <row r="977" spans="25:26" x14ac:dyDescent="0.3">
      <c r="Y977" s="189">
        <v>36427</v>
      </c>
      <c r="Z977" s="190">
        <v>21.38</v>
      </c>
    </row>
    <row r="978" spans="25:26" x14ac:dyDescent="0.3">
      <c r="Y978" s="189">
        <v>36430</v>
      </c>
      <c r="Z978" s="190">
        <v>21.35</v>
      </c>
    </row>
    <row r="979" spans="25:26" x14ac:dyDescent="0.3">
      <c r="Y979" s="189">
        <v>36431</v>
      </c>
      <c r="Z979" s="190">
        <v>21.25</v>
      </c>
    </row>
    <row r="980" spans="25:26" x14ac:dyDescent="0.3">
      <c r="Y980" s="189">
        <v>36432</v>
      </c>
      <c r="Z980" s="190">
        <v>21.45</v>
      </c>
    </row>
    <row r="981" spans="25:26" x14ac:dyDescent="0.3">
      <c r="Y981" s="189">
        <v>36433</v>
      </c>
      <c r="Z981" s="190">
        <v>21.39</v>
      </c>
    </row>
    <row r="982" spans="25:26" x14ac:dyDescent="0.3">
      <c r="Y982" s="189">
        <v>36434</v>
      </c>
      <c r="Z982" s="190">
        <v>21.25</v>
      </c>
    </row>
    <row r="983" spans="25:26" x14ac:dyDescent="0.3">
      <c r="Y983" s="189">
        <v>36437</v>
      </c>
      <c r="Z983" s="190">
        <v>20.95</v>
      </c>
    </row>
    <row r="984" spans="25:26" x14ac:dyDescent="0.3">
      <c r="Y984" s="189">
        <v>36438</v>
      </c>
      <c r="Z984" s="190">
        <v>20.71</v>
      </c>
    </row>
    <row r="985" spans="25:26" x14ac:dyDescent="0.3">
      <c r="Y985" s="189">
        <v>36439</v>
      </c>
      <c r="Z985" s="190">
        <v>20.47</v>
      </c>
    </row>
    <row r="986" spans="25:26" x14ac:dyDescent="0.3">
      <c r="Y986" s="189">
        <v>36440</v>
      </c>
      <c r="Z986" s="190">
        <v>19.61</v>
      </c>
    </row>
    <row r="987" spans="25:26" x14ac:dyDescent="0.3">
      <c r="Y987" s="189">
        <v>36441</v>
      </c>
      <c r="Z987" s="190">
        <v>18.36</v>
      </c>
    </row>
    <row r="988" spans="25:26" x14ac:dyDescent="0.3">
      <c r="Y988" s="189">
        <v>36444</v>
      </c>
      <c r="Z988" s="190">
        <v>18.75</v>
      </c>
    </row>
    <row r="989" spans="25:26" x14ac:dyDescent="0.3">
      <c r="Y989" s="189">
        <v>36445</v>
      </c>
      <c r="Z989" s="190">
        <v>19.510000000000002</v>
      </c>
    </row>
    <row r="990" spans="25:26" x14ac:dyDescent="0.3">
      <c r="Y990" s="189">
        <v>36446</v>
      </c>
      <c r="Z990" s="190">
        <v>20.05</v>
      </c>
    </row>
    <row r="991" spans="25:26" x14ac:dyDescent="0.3">
      <c r="Y991" s="189">
        <v>36447</v>
      </c>
      <c r="Z991" s="190">
        <v>19.600000000000001</v>
      </c>
    </row>
    <row r="992" spans="25:26" x14ac:dyDescent="0.3">
      <c r="Y992" s="189">
        <v>36448</v>
      </c>
      <c r="Z992" s="190">
        <v>19.95</v>
      </c>
    </row>
    <row r="993" spans="25:26" x14ac:dyDescent="0.3">
      <c r="Y993" s="189">
        <v>36451</v>
      </c>
      <c r="Z993" s="190">
        <v>19.489999999999998</v>
      </c>
    </row>
    <row r="994" spans="25:26" x14ac:dyDescent="0.3">
      <c r="Y994" s="189">
        <v>36452</v>
      </c>
      <c r="Z994" s="190">
        <v>19.3</v>
      </c>
    </row>
    <row r="995" spans="25:26" x14ac:dyDescent="0.3">
      <c r="Y995" s="189">
        <v>36453</v>
      </c>
      <c r="Z995" s="190">
        <v>19.32</v>
      </c>
    </row>
    <row r="996" spans="25:26" x14ac:dyDescent="0.3">
      <c r="Y996" s="189">
        <v>36454</v>
      </c>
      <c r="Z996" s="190">
        <v>19.55</v>
      </c>
    </row>
    <row r="997" spans="25:26" x14ac:dyDescent="0.3">
      <c r="Y997" s="189">
        <v>36455</v>
      </c>
      <c r="Z997" s="190">
        <v>20.239999999999998</v>
      </c>
    </row>
    <row r="998" spans="25:26" x14ac:dyDescent="0.3">
      <c r="Y998" s="189">
        <v>36458</v>
      </c>
      <c r="Z998" s="190">
        <v>20.100000000000001</v>
      </c>
    </row>
    <row r="999" spans="25:26" x14ac:dyDescent="0.3">
      <c r="Y999" s="189">
        <v>36459</v>
      </c>
      <c r="Z999" s="190">
        <v>20.07</v>
      </c>
    </row>
    <row r="1000" spans="25:26" x14ac:dyDescent="0.3">
      <c r="Y1000" s="189">
        <v>36460</v>
      </c>
      <c r="Z1000" s="190">
        <v>19.93</v>
      </c>
    </row>
    <row r="1001" spans="25:26" x14ac:dyDescent="0.3">
      <c r="Y1001" s="189">
        <v>36461</v>
      </c>
      <c r="Z1001" s="190">
        <v>18.98</v>
      </c>
    </row>
    <row r="1002" spans="25:26" x14ac:dyDescent="0.3">
      <c r="Y1002" s="189">
        <v>36462</v>
      </c>
      <c r="Z1002" s="190" t="s">
        <v>149</v>
      </c>
    </row>
    <row r="1003" spans="25:26" x14ac:dyDescent="0.3">
      <c r="Y1003" s="189">
        <v>36465</v>
      </c>
      <c r="Z1003" s="190">
        <v>19.48</v>
      </c>
    </row>
    <row r="1004" spans="25:26" x14ac:dyDescent="0.3">
      <c r="Y1004" s="189">
        <v>36466</v>
      </c>
      <c r="Z1004" s="190" t="s">
        <v>149</v>
      </c>
    </row>
    <row r="1005" spans="25:26" x14ac:dyDescent="0.3">
      <c r="Y1005" s="189">
        <v>36467</v>
      </c>
      <c r="Z1005" s="190">
        <v>19.7</v>
      </c>
    </row>
    <row r="1006" spans="25:26" x14ac:dyDescent="0.3">
      <c r="Y1006" s="189">
        <v>36468</v>
      </c>
      <c r="Z1006" s="190">
        <v>19.95</v>
      </c>
    </row>
    <row r="1007" spans="25:26" x14ac:dyDescent="0.3">
      <c r="Y1007" s="189">
        <v>36469</v>
      </c>
      <c r="Z1007" s="190">
        <v>19.86</v>
      </c>
    </row>
    <row r="1008" spans="25:26" x14ac:dyDescent="0.3">
      <c r="Y1008" s="189">
        <v>36472</v>
      </c>
      <c r="Z1008" s="190">
        <v>20.41</v>
      </c>
    </row>
    <row r="1009" spans="25:26" x14ac:dyDescent="0.3">
      <c r="Y1009" s="189">
        <v>36473</v>
      </c>
      <c r="Z1009" s="190">
        <v>21.18</v>
      </c>
    </row>
    <row r="1010" spans="25:26" x14ac:dyDescent="0.3">
      <c r="Y1010" s="189">
        <v>36474</v>
      </c>
      <c r="Z1010" s="190">
        <v>21.45</v>
      </c>
    </row>
    <row r="1011" spans="25:26" x14ac:dyDescent="0.3">
      <c r="Y1011" s="189">
        <v>36475</v>
      </c>
      <c r="Z1011" s="190">
        <v>21.38</v>
      </c>
    </row>
    <row r="1012" spans="25:26" x14ac:dyDescent="0.3">
      <c r="Y1012" s="189">
        <v>36476</v>
      </c>
      <c r="Z1012" s="190">
        <v>21.91</v>
      </c>
    </row>
    <row r="1013" spans="25:26" x14ac:dyDescent="0.3">
      <c r="Y1013" s="189">
        <v>36479</v>
      </c>
      <c r="Z1013" s="190">
        <v>22.09</v>
      </c>
    </row>
    <row r="1014" spans="25:26" x14ac:dyDescent="0.3">
      <c r="Y1014" s="189">
        <v>36480</v>
      </c>
      <c r="Z1014" s="190">
        <v>22.23</v>
      </c>
    </row>
    <row r="1015" spans="25:26" x14ac:dyDescent="0.3">
      <c r="Y1015" s="189">
        <v>36481</v>
      </c>
      <c r="Z1015" s="190">
        <v>22.48</v>
      </c>
    </row>
    <row r="1016" spans="25:26" x14ac:dyDescent="0.3">
      <c r="Y1016" s="189">
        <v>36482</v>
      </c>
      <c r="Z1016" s="190">
        <v>22.08</v>
      </c>
    </row>
    <row r="1017" spans="25:26" x14ac:dyDescent="0.3">
      <c r="Y1017" s="189">
        <v>36483</v>
      </c>
      <c r="Z1017" s="190">
        <v>22.58</v>
      </c>
    </row>
    <row r="1018" spans="25:26" x14ac:dyDescent="0.3">
      <c r="Y1018" s="189">
        <v>36486</v>
      </c>
      <c r="Z1018" s="190">
        <v>23.12</v>
      </c>
    </row>
    <row r="1019" spans="25:26" x14ac:dyDescent="0.3">
      <c r="Y1019" s="189">
        <v>36487</v>
      </c>
      <c r="Z1019" s="190">
        <v>22.59</v>
      </c>
    </row>
    <row r="1020" spans="25:26" x14ac:dyDescent="0.3">
      <c r="Y1020" s="189">
        <v>36488</v>
      </c>
      <c r="Z1020" s="190">
        <v>23.13</v>
      </c>
    </row>
    <row r="1021" spans="25:26" x14ac:dyDescent="0.3">
      <c r="Y1021" s="189">
        <v>36489</v>
      </c>
      <c r="Z1021" s="190" t="s">
        <v>149</v>
      </c>
    </row>
    <row r="1022" spans="25:26" x14ac:dyDescent="0.3">
      <c r="Y1022" s="189">
        <v>36490</v>
      </c>
      <c r="Z1022" s="190" t="s">
        <v>149</v>
      </c>
    </row>
    <row r="1023" spans="25:26" x14ac:dyDescent="0.3">
      <c r="Y1023" s="189">
        <v>36493</v>
      </c>
      <c r="Z1023" s="190">
        <v>22.63</v>
      </c>
    </row>
    <row r="1024" spans="25:26" x14ac:dyDescent="0.3">
      <c r="Y1024" s="189">
        <v>36494</v>
      </c>
      <c r="Z1024" s="190">
        <v>21.69</v>
      </c>
    </row>
    <row r="1025" spans="25:26" x14ac:dyDescent="0.3">
      <c r="Y1025" s="189">
        <v>36495</v>
      </c>
      <c r="Z1025" s="190">
        <v>21.69</v>
      </c>
    </row>
    <row r="1026" spans="25:26" x14ac:dyDescent="0.3">
      <c r="Y1026" s="189">
        <v>36496</v>
      </c>
      <c r="Z1026" s="190">
        <v>22.36</v>
      </c>
    </row>
    <row r="1027" spans="25:26" x14ac:dyDescent="0.3">
      <c r="Y1027" s="189">
        <v>36497</v>
      </c>
      <c r="Z1027" s="190">
        <v>22.49</v>
      </c>
    </row>
    <row r="1028" spans="25:26" x14ac:dyDescent="0.3">
      <c r="Y1028" s="189">
        <v>36500</v>
      </c>
      <c r="Z1028" s="190">
        <v>23.3</v>
      </c>
    </row>
    <row r="1029" spans="25:26" x14ac:dyDescent="0.3">
      <c r="Y1029" s="189">
        <v>36501</v>
      </c>
      <c r="Z1029" s="190">
        <v>22.79</v>
      </c>
    </row>
    <row r="1030" spans="25:26" x14ac:dyDescent="0.3">
      <c r="Y1030" s="189">
        <v>36502</v>
      </c>
      <c r="Z1030" s="190">
        <v>22.88</v>
      </c>
    </row>
    <row r="1031" spans="25:26" x14ac:dyDescent="0.3">
      <c r="Y1031" s="189">
        <v>36503</v>
      </c>
      <c r="Z1031" s="190">
        <v>22.49</v>
      </c>
    </row>
    <row r="1032" spans="25:26" x14ac:dyDescent="0.3">
      <c r="Y1032" s="189">
        <v>36504</v>
      </c>
      <c r="Z1032" s="190">
        <v>21.94</v>
      </c>
    </row>
    <row r="1033" spans="25:26" x14ac:dyDescent="0.3">
      <c r="Y1033" s="189">
        <v>36507</v>
      </c>
      <c r="Z1033" s="190">
        <v>21.87</v>
      </c>
    </row>
    <row r="1034" spans="25:26" x14ac:dyDescent="0.3">
      <c r="Y1034" s="189">
        <v>36508</v>
      </c>
      <c r="Z1034" s="190">
        <v>22.25</v>
      </c>
    </row>
    <row r="1035" spans="25:26" x14ac:dyDescent="0.3">
      <c r="Y1035" s="189">
        <v>36509</v>
      </c>
      <c r="Z1035" s="190">
        <v>22.6</v>
      </c>
    </row>
    <row r="1036" spans="25:26" x14ac:dyDescent="0.3">
      <c r="Y1036" s="189">
        <v>36510</v>
      </c>
      <c r="Z1036" s="190">
        <v>22.82</v>
      </c>
    </row>
    <row r="1037" spans="25:26" x14ac:dyDescent="0.3">
      <c r="Y1037" s="189">
        <v>36511</v>
      </c>
      <c r="Z1037" s="190">
        <v>22.75</v>
      </c>
    </row>
    <row r="1038" spans="25:26" x14ac:dyDescent="0.3">
      <c r="Y1038" s="189">
        <v>36514</v>
      </c>
      <c r="Z1038" s="190">
        <v>22.34</v>
      </c>
    </row>
    <row r="1039" spans="25:26" x14ac:dyDescent="0.3">
      <c r="Y1039" s="189">
        <v>36515</v>
      </c>
      <c r="Z1039" s="190">
        <v>22.29</v>
      </c>
    </row>
    <row r="1040" spans="25:26" x14ac:dyDescent="0.3">
      <c r="Y1040" s="189">
        <v>36516</v>
      </c>
      <c r="Z1040" s="190">
        <v>21.75</v>
      </c>
    </row>
    <row r="1041" spans="25:26" x14ac:dyDescent="0.3">
      <c r="Y1041" s="189">
        <v>36517</v>
      </c>
      <c r="Z1041" s="190">
        <v>22.22</v>
      </c>
    </row>
    <row r="1042" spans="25:26" x14ac:dyDescent="0.3">
      <c r="Y1042" s="189">
        <v>36518</v>
      </c>
      <c r="Z1042" s="190" t="s">
        <v>149</v>
      </c>
    </row>
    <row r="1043" spans="25:26" x14ac:dyDescent="0.3">
      <c r="Y1043" s="189">
        <v>36521</v>
      </c>
      <c r="Z1043" s="190">
        <v>22.75</v>
      </c>
    </row>
    <row r="1044" spans="25:26" x14ac:dyDescent="0.3">
      <c r="Y1044" s="189">
        <v>36522</v>
      </c>
      <c r="Z1044" s="190" t="s">
        <v>149</v>
      </c>
    </row>
    <row r="1045" spans="25:26" x14ac:dyDescent="0.3">
      <c r="Y1045" s="189">
        <v>36523</v>
      </c>
      <c r="Z1045" s="190">
        <v>22.05</v>
      </c>
    </row>
    <row r="1046" spans="25:26" x14ac:dyDescent="0.3">
      <c r="Y1046" s="189">
        <v>36524</v>
      </c>
      <c r="Z1046" s="190" t="s">
        <v>149</v>
      </c>
    </row>
    <row r="1047" spans="25:26" x14ac:dyDescent="0.3">
      <c r="Y1047" s="189">
        <v>36525</v>
      </c>
      <c r="Z1047" s="190" t="s">
        <v>149</v>
      </c>
    </row>
    <row r="1048" spans="25:26" x14ac:dyDescent="0.3">
      <c r="Y1048" s="189">
        <v>36528</v>
      </c>
      <c r="Z1048" s="190" t="s">
        <v>149</v>
      </c>
    </row>
    <row r="1049" spans="25:26" x14ac:dyDescent="0.3">
      <c r="Y1049" s="189">
        <v>36529</v>
      </c>
      <c r="Z1049" s="190">
        <v>21.47</v>
      </c>
    </row>
    <row r="1050" spans="25:26" x14ac:dyDescent="0.3">
      <c r="Y1050" s="189">
        <v>36530</v>
      </c>
      <c r="Z1050" s="190">
        <v>20.95</v>
      </c>
    </row>
    <row r="1051" spans="25:26" x14ac:dyDescent="0.3">
      <c r="Y1051" s="189">
        <v>36531</v>
      </c>
      <c r="Z1051" s="190">
        <v>20.89</v>
      </c>
    </row>
    <row r="1052" spans="25:26" x14ac:dyDescent="0.3">
      <c r="Y1052" s="189">
        <v>36532</v>
      </c>
      <c r="Z1052" s="190">
        <v>20.39</v>
      </c>
    </row>
    <row r="1053" spans="25:26" x14ac:dyDescent="0.3">
      <c r="Y1053" s="189">
        <v>36535</v>
      </c>
      <c r="Z1053" s="190">
        <v>20.74</v>
      </c>
    </row>
    <row r="1054" spans="25:26" x14ac:dyDescent="0.3">
      <c r="Y1054" s="189">
        <v>36536</v>
      </c>
      <c r="Z1054" s="190">
        <v>21.54</v>
      </c>
    </row>
    <row r="1055" spans="25:26" x14ac:dyDescent="0.3">
      <c r="Y1055" s="189">
        <v>36537</v>
      </c>
      <c r="Z1055" s="190">
        <v>21.91</v>
      </c>
    </row>
    <row r="1056" spans="25:26" x14ac:dyDescent="0.3">
      <c r="Y1056" s="189">
        <v>36538</v>
      </c>
      <c r="Z1056" s="190">
        <v>22.14</v>
      </c>
    </row>
    <row r="1057" spans="25:26" x14ac:dyDescent="0.3">
      <c r="Y1057" s="189">
        <v>36539</v>
      </c>
      <c r="Z1057" s="190">
        <v>23.04</v>
      </c>
    </row>
    <row r="1058" spans="25:26" x14ac:dyDescent="0.3">
      <c r="Y1058" s="189">
        <v>36542</v>
      </c>
      <c r="Z1058" s="190" t="s">
        <v>149</v>
      </c>
    </row>
    <row r="1059" spans="25:26" x14ac:dyDescent="0.3">
      <c r="Y1059" s="189">
        <v>36543</v>
      </c>
      <c r="Z1059" s="190">
        <v>23.68</v>
      </c>
    </row>
    <row r="1060" spans="25:26" x14ac:dyDescent="0.3">
      <c r="Y1060" s="189">
        <v>36544</v>
      </c>
      <c r="Z1060" s="190">
        <v>23.85</v>
      </c>
    </row>
    <row r="1061" spans="25:26" x14ac:dyDescent="0.3">
      <c r="Y1061" s="189">
        <v>36545</v>
      </c>
      <c r="Z1061" s="190">
        <v>23.96</v>
      </c>
    </row>
    <row r="1062" spans="25:26" x14ac:dyDescent="0.3">
      <c r="Y1062" s="189">
        <v>36546</v>
      </c>
      <c r="Z1062" s="190">
        <v>24.32</v>
      </c>
    </row>
    <row r="1063" spans="25:26" x14ac:dyDescent="0.3">
      <c r="Y1063" s="189">
        <v>36549</v>
      </c>
      <c r="Z1063" s="190">
        <v>23.96</v>
      </c>
    </row>
    <row r="1064" spans="25:26" x14ac:dyDescent="0.3">
      <c r="Y1064" s="189">
        <v>36550</v>
      </c>
      <c r="Z1064" s="190">
        <v>24.12</v>
      </c>
    </row>
    <row r="1065" spans="25:26" x14ac:dyDescent="0.3">
      <c r="Y1065" s="189">
        <v>36551</v>
      </c>
      <c r="Z1065" s="190">
        <v>23.62</v>
      </c>
    </row>
    <row r="1066" spans="25:26" x14ac:dyDescent="0.3">
      <c r="Y1066" s="189">
        <v>36552</v>
      </c>
      <c r="Z1066" s="190">
        <v>23.24</v>
      </c>
    </row>
    <row r="1067" spans="25:26" x14ac:dyDescent="0.3">
      <c r="Y1067" s="189">
        <v>36553</v>
      </c>
      <c r="Z1067" s="190">
        <v>23.36</v>
      </c>
    </row>
    <row r="1068" spans="25:26" x14ac:dyDescent="0.3">
      <c r="Y1068" s="189">
        <v>36556</v>
      </c>
      <c r="Z1068" s="190">
        <v>23.63</v>
      </c>
    </row>
    <row r="1069" spans="25:26" x14ac:dyDescent="0.3">
      <c r="Y1069" s="189">
        <v>36557</v>
      </c>
      <c r="Z1069" s="190">
        <v>24.42</v>
      </c>
    </row>
    <row r="1070" spans="25:26" x14ac:dyDescent="0.3">
      <c r="Y1070" s="189">
        <v>36558</v>
      </c>
      <c r="Z1070" s="190">
        <v>23.8</v>
      </c>
    </row>
    <row r="1071" spans="25:26" x14ac:dyDescent="0.3">
      <c r="Y1071" s="189">
        <v>36559</v>
      </c>
      <c r="Z1071" s="190">
        <v>24.36</v>
      </c>
    </row>
    <row r="1072" spans="25:26" x14ac:dyDescent="0.3">
      <c r="Y1072" s="189">
        <v>36560</v>
      </c>
      <c r="Z1072" s="190">
        <v>24.64</v>
      </c>
    </row>
    <row r="1073" spans="25:26" x14ac:dyDescent="0.3">
      <c r="Y1073" s="189">
        <v>36563</v>
      </c>
      <c r="Z1073" s="190">
        <v>24.46</v>
      </c>
    </row>
    <row r="1074" spans="25:26" x14ac:dyDescent="0.3">
      <c r="Y1074" s="189">
        <v>36564</v>
      </c>
      <c r="Z1074" s="190">
        <v>24</v>
      </c>
    </row>
    <row r="1075" spans="25:26" x14ac:dyDescent="0.3">
      <c r="Y1075" s="189">
        <v>36565</v>
      </c>
      <c r="Z1075" s="190">
        <v>24.44</v>
      </c>
    </row>
    <row r="1076" spans="25:26" x14ac:dyDescent="0.3">
      <c r="Y1076" s="189">
        <v>36566</v>
      </c>
      <c r="Z1076" s="190">
        <v>24.94</v>
      </c>
    </row>
    <row r="1077" spans="25:26" x14ac:dyDescent="0.3">
      <c r="Y1077" s="189">
        <v>36567</v>
      </c>
      <c r="Z1077" s="190">
        <v>25.03</v>
      </c>
    </row>
    <row r="1078" spans="25:26" x14ac:dyDescent="0.3">
      <c r="Y1078" s="189">
        <v>36570</v>
      </c>
      <c r="Z1078" s="190">
        <v>25.65</v>
      </c>
    </row>
    <row r="1079" spans="25:26" x14ac:dyDescent="0.3">
      <c r="Y1079" s="189">
        <v>36571</v>
      </c>
      <c r="Z1079" s="190">
        <v>25.43</v>
      </c>
    </row>
    <row r="1080" spans="25:26" x14ac:dyDescent="0.3">
      <c r="Y1080" s="189">
        <v>36572</v>
      </c>
      <c r="Z1080" s="190">
        <v>25.28</v>
      </c>
    </row>
    <row r="1081" spans="25:26" x14ac:dyDescent="0.3">
      <c r="Y1081" s="189">
        <v>36573</v>
      </c>
      <c r="Z1081" s="190">
        <v>24.73</v>
      </c>
    </row>
    <row r="1082" spans="25:26" x14ac:dyDescent="0.3">
      <c r="Y1082" s="189">
        <v>36574</v>
      </c>
      <c r="Z1082" s="190">
        <v>24.73</v>
      </c>
    </row>
    <row r="1083" spans="25:26" x14ac:dyDescent="0.3">
      <c r="Y1083" s="189">
        <v>36577</v>
      </c>
      <c r="Z1083" s="190" t="s">
        <v>149</v>
      </c>
    </row>
    <row r="1084" spans="25:26" x14ac:dyDescent="0.3">
      <c r="Y1084" s="189">
        <v>36578</v>
      </c>
      <c r="Z1084" s="190">
        <v>25.07</v>
      </c>
    </row>
    <row r="1085" spans="25:26" x14ac:dyDescent="0.3">
      <c r="Y1085" s="189">
        <v>36579</v>
      </c>
      <c r="Z1085" s="190">
        <v>25.67</v>
      </c>
    </row>
    <row r="1086" spans="25:26" x14ac:dyDescent="0.3">
      <c r="Y1086" s="189">
        <v>36580</v>
      </c>
      <c r="Z1086" s="190">
        <v>25.95</v>
      </c>
    </row>
    <row r="1087" spans="25:26" x14ac:dyDescent="0.3">
      <c r="Y1087" s="189">
        <v>36581</v>
      </c>
      <c r="Z1087" s="190">
        <v>25.83</v>
      </c>
    </row>
    <row r="1088" spans="25:26" x14ac:dyDescent="0.3">
      <c r="Y1088" s="189">
        <v>36584</v>
      </c>
      <c r="Z1088" s="190">
        <v>25.74</v>
      </c>
    </row>
    <row r="1089" spans="25:26" x14ac:dyDescent="0.3">
      <c r="Y1089" s="189">
        <v>36585</v>
      </c>
      <c r="Z1089" s="190">
        <v>26.15</v>
      </c>
    </row>
    <row r="1090" spans="25:26" x14ac:dyDescent="0.3">
      <c r="Y1090" s="189">
        <v>36586</v>
      </c>
      <c r="Z1090" s="190">
        <v>27.03</v>
      </c>
    </row>
    <row r="1091" spans="25:26" x14ac:dyDescent="0.3">
      <c r="Y1091" s="189">
        <v>36587</v>
      </c>
      <c r="Z1091" s="190">
        <v>27.2</v>
      </c>
    </row>
    <row r="1092" spans="25:26" x14ac:dyDescent="0.3">
      <c r="Y1092" s="189">
        <v>36588</v>
      </c>
      <c r="Z1092" s="190">
        <v>27.11</v>
      </c>
    </row>
    <row r="1093" spans="25:26" x14ac:dyDescent="0.3">
      <c r="Y1093" s="189">
        <v>36591</v>
      </c>
      <c r="Z1093" s="190">
        <v>27.69</v>
      </c>
    </row>
    <row r="1094" spans="25:26" x14ac:dyDescent="0.3">
      <c r="Y1094" s="189">
        <v>36592</v>
      </c>
      <c r="Z1094" s="190">
        <v>29.27</v>
      </c>
    </row>
    <row r="1095" spans="25:26" x14ac:dyDescent="0.3">
      <c r="Y1095" s="189">
        <v>36593</v>
      </c>
      <c r="Z1095" s="190">
        <v>27.13</v>
      </c>
    </row>
    <row r="1096" spans="25:26" x14ac:dyDescent="0.3">
      <c r="Y1096" s="189">
        <v>36594</v>
      </c>
      <c r="Z1096" s="190">
        <v>27.36</v>
      </c>
    </row>
    <row r="1097" spans="25:26" x14ac:dyDescent="0.3">
      <c r="Y1097" s="189">
        <v>36595</v>
      </c>
      <c r="Z1097" s="190">
        <v>26.92</v>
      </c>
    </row>
    <row r="1098" spans="25:26" x14ac:dyDescent="0.3">
      <c r="Y1098" s="189">
        <v>36598</v>
      </c>
      <c r="Z1098" s="190">
        <v>26.98</v>
      </c>
    </row>
    <row r="1099" spans="25:26" x14ac:dyDescent="0.3">
      <c r="Y1099" s="189">
        <v>36599</v>
      </c>
      <c r="Z1099" s="190">
        <v>26.26</v>
      </c>
    </row>
    <row r="1100" spans="25:26" x14ac:dyDescent="0.3">
      <c r="Y1100" s="189">
        <v>36600</v>
      </c>
      <c r="Z1100" s="190">
        <v>25.74</v>
      </c>
    </row>
    <row r="1101" spans="25:26" x14ac:dyDescent="0.3">
      <c r="Y1101" s="189">
        <v>36601</v>
      </c>
      <c r="Z1101" s="190">
        <v>25.96</v>
      </c>
    </row>
    <row r="1102" spans="25:26" x14ac:dyDescent="0.3">
      <c r="Y1102" s="189">
        <v>36602</v>
      </c>
      <c r="Z1102" s="190">
        <v>25.45</v>
      </c>
    </row>
    <row r="1103" spans="25:26" x14ac:dyDescent="0.3">
      <c r="Y1103" s="189">
        <v>36605</v>
      </c>
      <c r="Z1103" s="190" t="s">
        <v>149</v>
      </c>
    </row>
    <row r="1104" spans="25:26" x14ac:dyDescent="0.3">
      <c r="Y1104" s="189">
        <v>36606</v>
      </c>
      <c r="Z1104" s="190" t="s">
        <v>149</v>
      </c>
    </row>
    <row r="1105" spans="25:26" x14ac:dyDescent="0.3">
      <c r="Y1105" s="189">
        <v>36607</v>
      </c>
      <c r="Z1105" s="190">
        <v>22.99</v>
      </c>
    </row>
    <row r="1106" spans="25:26" x14ac:dyDescent="0.3">
      <c r="Y1106" s="189">
        <v>36608</v>
      </c>
      <c r="Z1106" s="190">
        <v>22.78</v>
      </c>
    </row>
    <row r="1107" spans="25:26" x14ac:dyDescent="0.3">
      <c r="Y1107" s="189">
        <v>36609</v>
      </c>
      <c r="Z1107" s="190">
        <v>23.33</v>
      </c>
    </row>
    <row r="1108" spans="25:26" x14ac:dyDescent="0.3">
      <c r="Y1108" s="189">
        <v>36612</v>
      </c>
      <c r="Z1108" s="190">
        <v>23.1</v>
      </c>
    </row>
    <row r="1109" spans="25:26" x14ac:dyDescent="0.3">
      <c r="Y1109" s="189">
        <v>36613</v>
      </c>
      <c r="Z1109" s="190">
        <v>22.49</v>
      </c>
    </row>
    <row r="1110" spans="25:26" x14ac:dyDescent="0.3">
      <c r="Y1110" s="189">
        <v>36614</v>
      </c>
      <c r="Z1110" s="190">
        <v>21.73</v>
      </c>
    </row>
    <row r="1111" spans="25:26" x14ac:dyDescent="0.3">
      <c r="Y1111" s="189">
        <v>36615</v>
      </c>
      <c r="Z1111" s="190">
        <v>21.93</v>
      </c>
    </row>
    <row r="1112" spans="25:26" x14ac:dyDescent="0.3">
      <c r="Y1112" s="189">
        <v>36616</v>
      </c>
      <c r="Z1112" s="190">
        <v>22.21</v>
      </c>
    </row>
    <row r="1113" spans="25:26" x14ac:dyDescent="0.3">
      <c r="Y1113" s="189">
        <v>36619</v>
      </c>
      <c r="Z1113" s="190">
        <v>21.93</v>
      </c>
    </row>
    <row r="1114" spans="25:26" x14ac:dyDescent="0.3">
      <c r="Y1114" s="189">
        <v>36620</v>
      </c>
      <c r="Z1114" s="190">
        <v>21.26</v>
      </c>
    </row>
    <row r="1115" spans="25:26" x14ac:dyDescent="0.3">
      <c r="Y1115" s="189">
        <v>36621</v>
      </c>
      <c r="Z1115" s="190">
        <v>21.49</v>
      </c>
    </row>
    <row r="1116" spans="25:26" x14ac:dyDescent="0.3">
      <c r="Y1116" s="189">
        <v>36622</v>
      </c>
      <c r="Z1116" s="190">
        <v>20.99</v>
      </c>
    </row>
    <row r="1117" spans="25:26" x14ac:dyDescent="0.3">
      <c r="Y1117" s="189">
        <v>36623</v>
      </c>
      <c r="Z1117" s="190">
        <v>20.399999999999999</v>
      </c>
    </row>
    <row r="1118" spans="25:26" x14ac:dyDescent="0.3">
      <c r="Y1118" s="189">
        <v>36626</v>
      </c>
      <c r="Z1118" s="190">
        <v>19.29</v>
      </c>
    </row>
    <row r="1119" spans="25:26" x14ac:dyDescent="0.3">
      <c r="Y1119" s="189">
        <v>36627</v>
      </c>
      <c r="Z1119" s="190">
        <v>19.61</v>
      </c>
    </row>
    <row r="1120" spans="25:26" x14ac:dyDescent="0.3">
      <c r="Y1120" s="189">
        <v>36628</v>
      </c>
      <c r="Z1120" s="190">
        <v>20.79</v>
      </c>
    </row>
    <row r="1121" spans="25:26" x14ac:dyDescent="0.3">
      <c r="Y1121" s="189">
        <v>36629</v>
      </c>
      <c r="Z1121" s="190">
        <v>20.82</v>
      </c>
    </row>
    <row r="1122" spans="25:26" x14ac:dyDescent="0.3">
      <c r="Y1122" s="189">
        <v>36630</v>
      </c>
      <c r="Z1122" s="190">
        <v>20.97</v>
      </c>
    </row>
    <row r="1123" spans="25:26" x14ac:dyDescent="0.3">
      <c r="Y1123" s="189">
        <v>36633</v>
      </c>
      <c r="Z1123" s="190">
        <v>21.21</v>
      </c>
    </row>
    <row r="1124" spans="25:26" x14ac:dyDescent="0.3">
      <c r="Y1124" s="189">
        <v>36634</v>
      </c>
      <c r="Z1124" s="190">
        <v>21.47</v>
      </c>
    </row>
    <row r="1125" spans="25:26" x14ac:dyDescent="0.3">
      <c r="Y1125" s="189">
        <v>36635</v>
      </c>
      <c r="Z1125" s="190">
        <v>22.21</v>
      </c>
    </row>
    <row r="1126" spans="25:26" x14ac:dyDescent="0.3">
      <c r="Y1126" s="189">
        <v>36636</v>
      </c>
      <c r="Z1126" s="190" t="s">
        <v>149</v>
      </c>
    </row>
    <row r="1127" spans="25:26" x14ac:dyDescent="0.3">
      <c r="Y1127" s="189">
        <v>36637</v>
      </c>
      <c r="Z1127" s="190" t="s">
        <v>149</v>
      </c>
    </row>
    <row r="1128" spans="25:26" x14ac:dyDescent="0.3">
      <c r="Y1128" s="189">
        <v>36640</v>
      </c>
      <c r="Z1128" s="190" t="s">
        <v>149</v>
      </c>
    </row>
    <row r="1129" spans="25:26" x14ac:dyDescent="0.3">
      <c r="Y1129" s="189">
        <v>36641</v>
      </c>
      <c r="Z1129" s="190">
        <v>21.66</v>
      </c>
    </row>
    <row r="1130" spans="25:26" x14ac:dyDescent="0.3">
      <c r="Y1130" s="189">
        <v>36642</v>
      </c>
      <c r="Z1130" s="190">
        <v>20.83</v>
      </c>
    </row>
    <row r="1131" spans="25:26" x14ac:dyDescent="0.3">
      <c r="Y1131" s="189">
        <v>36643</v>
      </c>
      <c r="Z1131" s="190">
        <v>21.44</v>
      </c>
    </row>
    <row r="1132" spans="25:26" x14ac:dyDescent="0.3">
      <c r="Y1132" s="189">
        <v>36644</v>
      </c>
      <c r="Z1132" s="190">
        <v>21.52</v>
      </c>
    </row>
    <row r="1133" spans="25:26" x14ac:dyDescent="0.3">
      <c r="Y1133" s="189">
        <v>36647</v>
      </c>
      <c r="Z1133" s="190" t="s">
        <v>149</v>
      </c>
    </row>
    <row r="1134" spans="25:26" x14ac:dyDescent="0.3">
      <c r="Y1134" s="189">
        <v>36648</v>
      </c>
      <c r="Z1134" s="190">
        <v>22.39</v>
      </c>
    </row>
    <row r="1135" spans="25:26" x14ac:dyDescent="0.3">
      <c r="Y1135" s="189">
        <v>36649</v>
      </c>
      <c r="Z1135" s="190">
        <v>22.4</v>
      </c>
    </row>
    <row r="1136" spans="25:26" x14ac:dyDescent="0.3">
      <c r="Y1136" s="189">
        <v>36650</v>
      </c>
      <c r="Z1136" s="190">
        <v>22.5</v>
      </c>
    </row>
    <row r="1137" spans="25:26" x14ac:dyDescent="0.3">
      <c r="Y1137" s="189">
        <v>36651</v>
      </c>
      <c r="Z1137" s="190" t="s">
        <v>149</v>
      </c>
    </row>
    <row r="1138" spans="25:26" x14ac:dyDescent="0.3">
      <c r="Y1138" s="189">
        <v>36654</v>
      </c>
      <c r="Z1138" s="190">
        <v>23.47</v>
      </c>
    </row>
    <row r="1139" spans="25:26" x14ac:dyDescent="0.3">
      <c r="Y1139" s="189">
        <v>36655</v>
      </c>
      <c r="Z1139" s="190">
        <v>24.01</v>
      </c>
    </row>
    <row r="1140" spans="25:26" x14ac:dyDescent="0.3">
      <c r="Y1140" s="189">
        <v>36656</v>
      </c>
      <c r="Z1140" s="190">
        <v>23.66</v>
      </c>
    </row>
    <row r="1141" spans="25:26" x14ac:dyDescent="0.3">
      <c r="Y1141" s="189">
        <v>36657</v>
      </c>
      <c r="Z1141" s="190">
        <v>24.61</v>
      </c>
    </row>
    <row r="1142" spans="25:26" x14ac:dyDescent="0.3">
      <c r="Y1142" s="189">
        <v>36658</v>
      </c>
      <c r="Z1142" s="190">
        <v>25.19</v>
      </c>
    </row>
    <row r="1143" spans="25:26" x14ac:dyDescent="0.3">
      <c r="Y1143" s="189">
        <v>36661</v>
      </c>
      <c r="Z1143" s="190">
        <v>25.39</v>
      </c>
    </row>
    <row r="1144" spans="25:26" x14ac:dyDescent="0.3">
      <c r="Y1144" s="189">
        <v>36662</v>
      </c>
      <c r="Z1144" s="190">
        <v>25.4</v>
      </c>
    </row>
    <row r="1145" spans="25:26" x14ac:dyDescent="0.3">
      <c r="Y1145" s="189">
        <v>36663</v>
      </c>
      <c r="Z1145" s="190">
        <v>24.99</v>
      </c>
    </row>
    <row r="1146" spans="25:26" x14ac:dyDescent="0.3">
      <c r="Y1146" s="189">
        <v>36664</v>
      </c>
      <c r="Z1146" s="190">
        <v>25.78</v>
      </c>
    </row>
    <row r="1147" spans="25:26" x14ac:dyDescent="0.3">
      <c r="Y1147" s="189">
        <v>36665</v>
      </c>
      <c r="Z1147" s="190">
        <v>25.4</v>
      </c>
    </row>
    <row r="1148" spans="25:26" x14ac:dyDescent="0.3">
      <c r="Y1148" s="189">
        <v>36668</v>
      </c>
      <c r="Z1148" s="190">
        <v>24.18</v>
      </c>
    </row>
    <row r="1149" spans="25:26" x14ac:dyDescent="0.3">
      <c r="Y1149" s="189">
        <v>36669</v>
      </c>
      <c r="Z1149" s="190">
        <v>24.32</v>
      </c>
    </row>
    <row r="1150" spans="25:26" x14ac:dyDescent="0.3">
      <c r="Y1150" s="189">
        <v>36670</v>
      </c>
      <c r="Z1150" s="190">
        <v>25.34</v>
      </c>
    </row>
    <row r="1151" spans="25:26" x14ac:dyDescent="0.3">
      <c r="Y1151" s="189">
        <v>36671</v>
      </c>
      <c r="Z1151" s="190">
        <v>25.86</v>
      </c>
    </row>
    <row r="1152" spans="25:26" x14ac:dyDescent="0.3">
      <c r="Y1152" s="189">
        <v>36672</v>
      </c>
      <c r="Z1152" s="190">
        <v>25.76</v>
      </c>
    </row>
    <row r="1153" spans="25:26" x14ac:dyDescent="0.3">
      <c r="Y1153" s="189">
        <v>36675</v>
      </c>
      <c r="Z1153" s="190" t="s">
        <v>149</v>
      </c>
    </row>
    <row r="1154" spans="25:26" x14ac:dyDescent="0.3">
      <c r="Y1154" s="189">
        <v>36676</v>
      </c>
      <c r="Z1154" s="190">
        <v>25.93</v>
      </c>
    </row>
    <row r="1155" spans="25:26" x14ac:dyDescent="0.3">
      <c r="Y1155" s="189">
        <v>36677</v>
      </c>
      <c r="Z1155" s="190">
        <v>25</v>
      </c>
    </row>
    <row r="1156" spans="25:26" x14ac:dyDescent="0.3">
      <c r="Y1156" s="189">
        <v>36678</v>
      </c>
      <c r="Z1156" s="190">
        <v>25.6</v>
      </c>
    </row>
    <row r="1157" spans="25:26" x14ac:dyDescent="0.3">
      <c r="Y1157" s="189">
        <v>36679</v>
      </c>
      <c r="Z1157" s="190">
        <v>25.76</v>
      </c>
    </row>
    <row r="1158" spans="25:26" x14ac:dyDescent="0.3">
      <c r="Y1158" s="189">
        <v>36682</v>
      </c>
      <c r="Z1158" s="190">
        <v>25.18</v>
      </c>
    </row>
    <row r="1159" spans="25:26" x14ac:dyDescent="0.3">
      <c r="Y1159" s="189">
        <v>36683</v>
      </c>
      <c r="Z1159" s="190">
        <v>25.4</v>
      </c>
    </row>
    <row r="1160" spans="25:26" x14ac:dyDescent="0.3">
      <c r="Y1160" s="189">
        <v>36684</v>
      </c>
      <c r="Z1160" s="190">
        <v>25.56</v>
      </c>
    </row>
    <row r="1161" spans="25:26" x14ac:dyDescent="0.3">
      <c r="Y1161" s="189">
        <v>36685</v>
      </c>
      <c r="Z1161" s="190">
        <v>25.45</v>
      </c>
    </row>
    <row r="1162" spans="25:26" x14ac:dyDescent="0.3">
      <c r="Y1162" s="189">
        <v>36686</v>
      </c>
      <c r="Z1162" s="190">
        <v>25.81</v>
      </c>
    </row>
    <row r="1163" spans="25:26" x14ac:dyDescent="0.3">
      <c r="Y1163" s="189">
        <v>36689</v>
      </c>
      <c r="Z1163" s="190">
        <v>26.85</v>
      </c>
    </row>
    <row r="1164" spans="25:26" x14ac:dyDescent="0.3">
      <c r="Y1164" s="189">
        <v>36690</v>
      </c>
      <c r="Z1164" s="190">
        <v>27.16</v>
      </c>
    </row>
    <row r="1165" spans="25:26" x14ac:dyDescent="0.3">
      <c r="Y1165" s="189">
        <v>36691</v>
      </c>
      <c r="Z1165" s="190">
        <v>27.19</v>
      </c>
    </row>
    <row r="1166" spans="25:26" x14ac:dyDescent="0.3">
      <c r="Y1166" s="189">
        <v>36692</v>
      </c>
      <c r="Z1166" s="190">
        <v>27.09</v>
      </c>
    </row>
    <row r="1167" spans="25:26" x14ac:dyDescent="0.3">
      <c r="Y1167" s="189">
        <v>36693</v>
      </c>
      <c r="Z1167" s="190">
        <v>26.36</v>
      </c>
    </row>
    <row r="1168" spans="25:26" x14ac:dyDescent="0.3">
      <c r="Y1168" s="189">
        <v>36696</v>
      </c>
      <c r="Z1168" s="190">
        <v>25.72</v>
      </c>
    </row>
    <row r="1169" spans="25:26" x14ac:dyDescent="0.3">
      <c r="Y1169" s="189">
        <v>36697</v>
      </c>
      <c r="Z1169" s="190">
        <v>26.72</v>
      </c>
    </row>
    <row r="1170" spans="25:26" x14ac:dyDescent="0.3">
      <c r="Y1170" s="189">
        <v>36698</v>
      </c>
      <c r="Z1170" s="190">
        <v>27.01</v>
      </c>
    </row>
    <row r="1171" spans="25:26" x14ac:dyDescent="0.3">
      <c r="Y1171" s="189">
        <v>36699</v>
      </c>
      <c r="Z1171" s="190">
        <v>27.62</v>
      </c>
    </row>
    <row r="1172" spans="25:26" x14ac:dyDescent="0.3">
      <c r="Y1172" s="189">
        <v>36700</v>
      </c>
      <c r="Z1172" s="190">
        <v>27.59</v>
      </c>
    </row>
    <row r="1173" spans="25:26" x14ac:dyDescent="0.3">
      <c r="Y1173" s="189">
        <v>36703</v>
      </c>
      <c r="Z1173" s="190">
        <v>26.47</v>
      </c>
    </row>
    <row r="1174" spans="25:26" x14ac:dyDescent="0.3">
      <c r="Y1174" s="189">
        <v>36704</v>
      </c>
      <c r="Z1174" s="190">
        <v>26.87</v>
      </c>
    </row>
    <row r="1175" spans="25:26" x14ac:dyDescent="0.3">
      <c r="Y1175" s="189">
        <v>36705</v>
      </c>
      <c r="Z1175" s="190">
        <v>26.6</v>
      </c>
    </row>
    <row r="1176" spans="25:26" x14ac:dyDescent="0.3">
      <c r="Y1176" s="189">
        <v>36706</v>
      </c>
      <c r="Z1176" s="190">
        <v>27.25</v>
      </c>
    </row>
    <row r="1177" spans="25:26" x14ac:dyDescent="0.3">
      <c r="Y1177" s="189">
        <v>36707</v>
      </c>
      <c r="Z1177" s="190">
        <v>27.26</v>
      </c>
    </row>
    <row r="1178" spans="25:26" x14ac:dyDescent="0.3">
      <c r="Y1178" s="189">
        <v>36710</v>
      </c>
      <c r="Z1178" s="190" t="s">
        <v>149</v>
      </c>
    </row>
    <row r="1179" spans="25:26" x14ac:dyDescent="0.3">
      <c r="Y1179" s="189">
        <v>36711</v>
      </c>
      <c r="Z1179" s="190" t="s">
        <v>149</v>
      </c>
    </row>
    <row r="1180" spans="25:26" x14ac:dyDescent="0.3">
      <c r="Y1180" s="189">
        <v>36712</v>
      </c>
      <c r="Z1180" s="190">
        <v>25.84</v>
      </c>
    </row>
    <row r="1181" spans="25:26" x14ac:dyDescent="0.3">
      <c r="Y1181" s="189">
        <v>36713</v>
      </c>
      <c r="Z1181" s="190">
        <v>25.56</v>
      </c>
    </row>
    <row r="1182" spans="25:26" x14ac:dyDescent="0.3">
      <c r="Y1182" s="189">
        <v>36714</v>
      </c>
      <c r="Z1182" s="190">
        <v>25.43</v>
      </c>
    </row>
    <row r="1183" spans="25:26" x14ac:dyDescent="0.3">
      <c r="Y1183" s="189">
        <v>36717</v>
      </c>
      <c r="Z1183" s="190">
        <v>24.62</v>
      </c>
    </row>
    <row r="1184" spans="25:26" x14ac:dyDescent="0.3">
      <c r="Y1184" s="189">
        <v>36718</v>
      </c>
      <c r="Z1184" s="190">
        <v>24.54</v>
      </c>
    </row>
    <row r="1185" spans="25:26" x14ac:dyDescent="0.3">
      <c r="Y1185" s="189">
        <v>36719</v>
      </c>
      <c r="Z1185" s="190">
        <v>24.9</v>
      </c>
    </row>
    <row r="1186" spans="25:26" x14ac:dyDescent="0.3">
      <c r="Y1186" s="189">
        <v>36720</v>
      </c>
      <c r="Z1186" s="190">
        <v>25.62</v>
      </c>
    </row>
    <row r="1187" spans="25:26" x14ac:dyDescent="0.3">
      <c r="Y1187" s="189">
        <v>36721</v>
      </c>
      <c r="Z1187" s="190">
        <v>25.4</v>
      </c>
    </row>
    <row r="1188" spans="25:26" x14ac:dyDescent="0.3">
      <c r="Y1188" s="189">
        <v>36724</v>
      </c>
      <c r="Z1188" s="190">
        <v>24.35</v>
      </c>
    </row>
    <row r="1189" spans="25:26" x14ac:dyDescent="0.3">
      <c r="Y1189" s="189">
        <v>36725</v>
      </c>
      <c r="Z1189" s="190">
        <v>25.31</v>
      </c>
    </row>
    <row r="1190" spans="25:26" x14ac:dyDescent="0.3">
      <c r="Y1190" s="189">
        <v>36726</v>
      </c>
      <c r="Z1190" s="190">
        <v>24.87</v>
      </c>
    </row>
    <row r="1191" spans="25:26" x14ac:dyDescent="0.3">
      <c r="Y1191" s="189">
        <v>36727</v>
      </c>
      <c r="Z1191" s="190">
        <v>24.17</v>
      </c>
    </row>
    <row r="1192" spans="25:26" x14ac:dyDescent="0.3">
      <c r="Y1192" s="189">
        <v>36728</v>
      </c>
      <c r="Z1192" s="190">
        <v>23.45</v>
      </c>
    </row>
    <row r="1193" spans="25:26" x14ac:dyDescent="0.3">
      <c r="Y1193" s="189">
        <v>36731</v>
      </c>
      <c r="Z1193" s="190">
        <v>23.21</v>
      </c>
    </row>
    <row r="1194" spans="25:26" x14ac:dyDescent="0.3">
      <c r="Y1194" s="189">
        <v>36732</v>
      </c>
      <c r="Z1194" s="190">
        <v>23.5</v>
      </c>
    </row>
    <row r="1195" spans="25:26" x14ac:dyDescent="0.3">
      <c r="Y1195" s="189">
        <v>36733</v>
      </c>
      <c r="Z1195" s="190">
        <v>23.12</v>
      </c>
    </row>
    <row r="1196" spans="25:26" x14ac:dyDescent="0.3">
      <c r="Y1196" s="189">
        <v>36734</v>
      </c>
      <c r="Z1196" s="190">
        <v>23.45</v>
      </c>
    </row>
    <row r="1197" spans="25:26" x14ac:dyDescent="0.3">
      <c r="Y1197" s="189">
        <v>36735</v>
      </c>
      <c r="Z1197" s="190">
        <v>23.55</v>
      </c>
    </row>
    <row r="1198" spans="25:26" x14ac:dyDescent="0.3">
      <c r="Y1198" s="189">
        <v>36738</v>
      </c>
      <c r="Z1198" s="190">
        <v>23.04</v>
      </c>
    </row>
    <row r="1199" spans="25:26" x14ac:dyDescent="0.3">
      <c r="Y1199" s="189">
        <v>36739</v>
      </c>
      <c r="Z1199" s="190">
        <v>22.95</v>
      </c>
    </row>
    <row r="1200" spans="25:26" x14ac:dyDescent="0.3">
      <c r="Y1200" s="189">
        <v>36740</v>
      </c>
      <c r="Z1200" s="190">
        <v>22.96</v>
      </c>
    </row>
    <row r="1201" spans="25:26" x14ac:dyDescent="0.3">
      <c r="Y1201" s="189">
        <v>36741</v>
      </c>
      <c r="Z1201" s="190">
        <v>22.96</v>
      </c>
    </row>
    <row r="1202" spans="25:26" x14ac:dyDescent="0.3">
      <c r="Y1202" s="189">
        <v>36742</v>
      </c>
      <c r="Z1202" s="190">
        <v>23.87</v>
      </c>
    </row>
    <row r="1203" spans="25:26" x14ac:dyDescent="0.3">
      <c r="Y1203" s="189">
        <v>36745</v>
      </c>
      <c r="Z1203" s="190">
        <v>23.16</v>
      </c>
    </row>
    <row r="1204" spans="25:26" x14ac:dyDescent="0.3">
      <c r="Y1204" s="189">
        <v>36746</v>
      </c>
      <c r="Z1204" s="190">
        <v>23.51</v>
      </c>
    </row>
    <row r="1205" spans="25:26" x14ac:dyDescent="0.3">
      <c r="Y1205" s="189">
        <v>36747</v>
      </c>
      <c r="Z1205" s="190">
        <v>24.18</v>
      </c>
    </row>
    <row r="1206" spans="25:26" x14ac:dyDescent="0.3">
      <c r="Y1206" s="189">
        <v>36748</v>
      </c>
      <c r="Z1206" s="190">
        <v>25.35</v>
      </c>
    </row>
    <row r="1207" spans="25:26" x14ac:dyDescent="0.3">
      <c r="Y1207" s="189">
        <v>36749</v>
      </c>
      <c r="Z1207" s="190">
        <v>25.31</v>
      </c>
    </row>
    <row r="1208" spans="25:26" x14ac:dyDescent="0.3">
      <c r="Y1208" s="189">
        <v>36752</v>
      </c>
      <c r="Z1208" s="190">
        <v>26.07</v>
      </c>
    </row>
    <row r="1209" spans="25:26" x14ac:dyDescent="0.3">
      <c r="Y1209" s="189">
        <v>36753</v>
      </c>
      <c r="Z1209" s="190">
        <v>25.8</v>
      </c>
    </row>
    <row r="1210" spans="25:26" x14ac:dyDescent="0.3">
      <c r="Y1210" s="189">
        <v>36754</v>
      </c>
      <c r="Z1210" s="190">
        <v>25.59</v>
      </c>
    </row>
    <row r="1211" spans="25:26" x14ac:dyDescent="0.3">
      <c r="Y1211" s="189">
        <v>36755</v>
      </c>
      <c r="Z1211" s="190">
        <v>25.84</v>
      </c>
    </row>
    <row r="1212" spans="25:26" x14ac:dyDescent="0.3">
      <c r="Y1212" s="189">
        <v>36756</v>
      </c>
      <c r="Z1212" s="190">
        <v>25.98</v>
      </c>
    </row>
    <row r="1213" spans="25:26" x14ac:dyDescent="0.3">
      <c r="Y1213" s="189">
        <v>36759</v>
      </c>
      <c r="Z1213" s="190">
        <v>26.18</v>
      </c>
    </row>
    <row r="1214" spans="25:26" x14ac:dyDescent="0.3">
      <c r="Y1214" s="189">
        <v>36760</v>
      </c>
      <c r="Z1214" s="190">
        <v>25.44</v>
      </c>
    </row>
    <row r="1215" spans="25:26" x14ac:dyDescent="0.3">
      <c r="Y1215" s="189">
        <v>36761</v>
      </c>
      <c r="Z1215" s="190">
        <v>26.62</v>
      </c>
    </row>
    <row r="1216" spans="25:26" x14ac:dyDescent="0.3">
      <c r="Y1216" s="189">
        <v>36762</v>
      </c>
      <c r="Z1216" s="190">
        <v>26.54</v>
      </c>
    </row>
    <row r="1217" spans="25:26" x14ac:dyDescent="0.3">
      <c r="Y1217" s="189">
        <v>36763</v>
      </c>
      <c r="Z1217" s="190">
        <v>27.78</v>
      </c>
    </row>
    <row r="1218" spans="25:26" x14ac:dyDescent="0.3">
      <c r="Y1218" s="189">
        <v>36766</v>
      </c>
      <c r="Z1218" s="190" t="s">
        <v>149</v>
      </c>
    </row>
    <row r="1219" spans="25:26" x14ac:dyDescent="0.3">
      <c r="Y1219" s="189">
        <v>36767</v>
      </c>
      <c r="Z1219" s="190">
        <v>28.05</v>
      </c>
    </row>
    <row r="1220" spans="25:26" x14ac:dyDescent="0.3">
      <c r="Y1220" s="189">
        <v>36768</v>
      </c>
      <c r="Z1220" s="190">
        <v>28.36</v>
      </c>
    </row>
    <row r="1221" spans="25:26" x14ac:dyDescent="0.3">
      <c r="Y1221" s="189">
        <v>36769</v>
      </c>
      <c r="Z1221" s="190">
        <v>28.27</v>
      </c>
    </row>
    <row r="1222" spans="25:26" x14ac:dyDescent="0.3">
      <c r="Y1222" s="189">
        <v>36770</v>
      </c>
      <c r="Z1222" s="190">
        <v>28.16</v>
      </c>
    </row>
    <row r="1223" spans="25:26" x14ac:dyDescent="0.3">
      <c r="Y1223" s="189">
        <v>36773</v>
      </c>
      <c r="Z1223" s="190" t="s">
        <v>149</v>
      </c>
    </row>
    <row r="1224" spans="25:26" x14ac:dyDescent="0.3">
      <c r="Y1224" s="189">
        <v>36774</v>
      </c>
      <c r="Z1224" s="190">
        <v>28.7</v>
      </c>
    </row>
    <row r="1225" spans="25:26" x14ac:dyDescent="0.3">
      <c r="Y1225" s="189">
        <v>36775</v>
      </c>
      <c r="Z1225" s="190">
        <v>29.74</v>
      </c>
    </row>
    <row r="1226" spans="25:26" x14ac:dyDescent="0.3">
      <c r="Y1226" s="189">
        <v>36776</v>
      </c>
      <c r="Z1226" s="190">
        <v>30.27</v>
      </c>
    </row>
    <row r="1227" spans="25:26" x14ac:dyDescent="0.3">
      <c r="Y1227" s="189">
        <v>36777</v>
      </c>
      <c r="Z1227" s="190">
        <v>28.83</v>
      </c>
    </row>
    <row r="1228" spans="25:26" x14ac:dyDescent="0.3">
      <c r="Y1228" s="189">
        <v>36780</v>
      </c>
      <c r="Z1228" s="190">
        <v>29.44</v>
      </c>
    </row>
    <row r="1229" spans="25:26" x14ac:dyDescent="0.3">
      <c r="Y1229" s="189">
        <v>36781</v>
      </c>
      <c r="Z1229" s="190">
        <v>28.41</v>
      </c>
    </row>
    <row r="1230" spans="25:26" x14ac:dyDescent="0.3">
      <c r="Y1230" s="189">
        <v>36782</v>
      </c>
      <c r="Z1230" s="190">
        <v>27.77</v>
      </c>
    </row>
    <row r="1231" spans="25:26" x14ac:dyDescent="0.3">
      <c r="Y1231" s="189">
        <v>36783</v>
      </c>
      <c r="Z1231" s="190">
        <v>27.97</v>
      </c>
    </row>
    <row r="1232" spans="25:26" x14ac:dyDescent="0.3">
      <c r="Y1232" s="189">
        <v>36784</v>
      </c>
      <c r="Z1232" s="190">
        <v>29.47</v>
      </c>
    </row>
    <row r="1233" spans="25:26" x14ac:dyDescent="0.3">
      <c r="Y1233" s="189">
        <v>36787</v>
      </c>
      <c r="Z1233" s="190">
        <v>29.98</v>
      </c>
    </row>
    <row r="1234" spans="25:26" x14ac:dyDescent="0.3">
      <c r="Y1234" s="189">
        <v>36788</v>
      </c>
      <c r="Z1234" s="190">
        <v>29.45</v>
      </c>
    </row>
    <row r="1235" spans="25:26" x14ac:dyDescent="0.3">
      <c r="Y1235" s="189">
        <v>36789</v>
      </c>
      <c r="Z1235" s="190">
        <v>29.7</v>
      </c>
    </row>
    <row r="1236" spans="25:26" x14ac:dyDescent="0.3">
      <c r="Y1236" s="189">
        <v>36790</v>
      </c>
      <c r="Z1236" s="190">
        <v>28.01</v>
      </c>
    </row>
    <row r="1237" spans="25:26" x14ac:dyDescent="0.3">
      <c r="Y1237" s="189">
        <v>36791</v>
      </c>
      <c r="Z1237" s="190">
        <v>26.42</v>
      </c>
    </row>
    <row r="1238" spans="25:26" x14ac:dyDescent="0.3">
      <c r="Y1238" s="189">
        <v>36794</v>
      </c>
      <c r="Z1238" s="190">
        <v>25.91</v>
      </c>
    </row>
    <row r="1239" spans="25:26" x14ac:dyDescent="0.3">
      <c r="Y1239" s="189">
        <v>36795</v>
      </c>
      <c r="Z1239" s="190">
        <v>25.79</v>
      </c>
    </row>
    <row r="1240" spans="25:26" x14ac:dyDescent="0.3">
      <c r="Y1240" s="189">
        <v>36796</v>
      </c>
      <c r="Z1240" s="190">
        <v>25.8</v>
      </c>
    </row>
    <row r="1241" spans="25:26" x14ac:dyDescent="0.3">
      <c r="Y1241" s="189">
        <v>36797</v>
      </c>
      <c r="Z1241" s="190">
        <v>24.87</v>
      </c>
    </row>
    <row r="1242" spans="25:26" x14ac:dyDescent="0.3">
      <c r="Y1242" s="189">
        <v>36798</v>
      </c>
      <c r="Z1242" s="190">
        <v>25.16</v>
      </c>
    </row>
    <row r="1243" spans="25:26" x14ac:dyDescent="0.3">
      <c r="Y1243" s="189">
        <v>36801</v>
      </c>
      <c r="Z1243" s="190">
        <v>26</v>
      </c>
    </row>
    <row r="1244" spans="25:26" x14ac:dyDescent="0.3">
      <c r="Y1244" s="189">
        <v>36802</v>
      </c>
      <c r="Z1244" s="190">
        <v>25.89</v>
      </c>
    </row>
    <row r="1245" spans="25:26" x14ac:dyDescent="0.3">
      <c r="Y1245" s="189">
        <v>36803</v>
      </c>
      <c r="Z1245" s="190">
        <v>25.08</v>
      </c>
    </row>
    <row r="1246" spans="25:26" x14ac:dyDescent="0.3">
      <c r="Y1246" s="189">
        <v>36804</v>
      </c>
      <c r="Z1246" s="190">
        <v>25.09</v>
      </c>
    </row>
    <row r="1247" spans="25:26" x14ac:dyDescent="0.3">
      <c r="Y1247" s="189">
        <v>36805</v>
      </c>
      <c r="Z1247" s="190">
        <v>25.6</v>
      </c>
    </row>
    <row r="1248" spans="25:26" x14ac:dyDescent="0.3">
      <c r="Y1248" s="189">
        <v>36808</v>
      </c>
      <c r="Z1248" s="190">
        <v>26.52</v>
      </c>
    </row>
    <row r="1249" spans="25:26" x14ac:dyDescent="0.3">
      <c r="Y1249" s="189">
        <v>36809</v>
      </c>
      <c r="Z1249" s="190">
        <v>27.15</v>
      </c>
    </row>
    <row r="1250" spans="25:26" x14ac:dyDescent="0.3">
      <c r="Y1250" s="189">
        <v>36810</v>
      </c>
      <c r="Z1250" s="190">
        <v>27.04</v>
      </c>
    </row>
    <row r="1251" spans="25:26" x14ac:dyDescent="0.3">
      <c r="Y1251" s="189">
        <v>36811</v>
      </c>
      <c r="Z1251" s="190">
        <v>29.58</v>
      </c>
    </row>
    <row r="1252" spans="25:26" x14ac:dyDescent="0.3">
      <c r="Y1252" s="189">
        <v>36812</v>
      </c>
      <c r="Z1252" s="190">
        <v>28.2</v>
      </c>
    </row>
    <row r="1253" spans="25:26" x14ac:dyDescent="0.3">
      <c r="Y1253" s="189">
        <v>36815</v>
      </c>
      <c r="Z1253" s="190">
        <v>26.85</v>
      </c>
    </row>
    <row r="1254" spans="25:26" x14ac:dyDescent="0.3">
      <c r="Y1254" s="189">
        <v>36816</v>
      </c>
      <c r="Z1254" s="190">
        <v>27.09</v>
      </c>
    </row>
    <row r="1255" spans="25:26" x14ac:dyDescent="0.3">
      <c r="Y1255" s="189">
        <v>36817</v>
      </c>
      <c r="Z1255" s="190">
        <v>27.46</v>
      </c>
    </row>
    <row r="1256" spans="25:26" x14ac:dyDescent="0.3">
      <c r="Y1256" s="189">
        <v>36818</v>
      </c>
      <c r="Z1256" s="190">
        <v>26.57</v>
      </c>
    </row>
    <row r="1257" spans="25:26" x14ac:dyDescent="0.3">
      <c r="Y1257" s="189">
        <v>36819</v>
      </c>
      <c r="Z1257" s="190">
        <v>27.24</v>
      </c>
    </row>
    <row r="1258" spans="25:26" x14ac:dyDescent="0.3">
      <c r="Y1258" s="189">
        <v>36822</v>
      </c>
      <c r="Z1258" s="190">
        <v>28</v>
      </c>
    </row>
    <row r="1259" spans="25:26" x14ac:dyDescent="0.3">
      <c r="Y1259" s="189">
        <v>36823</v>
      </c>
      <c r="Z1259" s="190">
        <v>27.49</v>
      </c>
    </row>
    <row r="1260" spans="25:26" x14ac:dyDescent="0.3">
      <c r="Y1260" s="189">
        <v>36824</v>
      </c>
      <c r="Z1260" s="190">
        <v>26.87</v>
      </c>
    </row>
    <row r="1261" spans="25:26" x14ac:dyDescent="0.3">
      <c r="Y1261" s="189">
        <v>36825</v>
      </c>
      <c r="Z1261" s="190">
        <v>27.27</v>
      </c>
    </row>
    <row r="1262" spans="25:26" x14ac:dyDescent="0.3">
      <c r="Y1262" s="189">
        <v>36826</v>
      </c>
      <c r="Z1262" s="190">
        <v>26.47</v>
      </c>
    </row>
    <row r="1263" spans="25:26" x14ac:dyDescent="0.3">
      <c r="Y1263" s="189">
        <v>36829</v>
      </c>
      <c r="Z1263" s="190">
        <v>26.35</v>
      </c>
    </row>
    <row r="1264" spans="25:26" x14ac:dyDescent="0.3">
      <c r="Y1264" s="189">
        <v>36830</v>
      </c>
      <c r="Z1264" s="190">
        <v>25.97</v>
      </c>
    </row>
    <row r="1265" spans="25:26" x14ac:dyDescent="0.3">
      <c r="Y1265" s="189">
        <v>36831</v>
      </c>
      <c r="Z1265" s="190">
        <v>24.91</v>
      </c>
    </row>
    <row r="1266" spans="25:26" x14ac:dyDescent="0.3">
      <c r="Y1266" s="189">
        <v>36832</v>
      </c>
      <c r="Z1266" s="190" t="s">
        <v>149</v>
      </c>
    </row>
    <row r="1267" spans="25:26" x14ac:dyDescent="0.3">
      <c r="Y1267" s="189">
        <v>36833</v>
      </c>
      <c r="Z1267" s="190">
        <v>24.85</v>
      </c>
    </row>
    <row r="1268" spans="25:26" x14ac:dyDescent="0.3">
      <c r="Y1268" s="189">
        <v>36836</v>
      </c>
      <c r="Z1268" s="190">
        <v>24.97</v>
      </c>
    </row>
    <row r="1269" spans="25:26" x14ac:dyDescent="0.3">
      <c r="Y1269" s="189">
        <v>36837</v>
      </c>
      <c r="Z1269" s="190">
        <v>25.62</v>
      </c>
    </row>
    <row r="1270" spans="25:26" x14ac:dyDescent="0.3">
      <c r="Y1270" s="189">
        <v>36838</v>
      </c>
      <c r="Z1270" s="190">
        <v>25.45</v>
      </c>
    </row>
    <row r="1271" spans="25:26" x14ac:dyDescent="0.3">
      <c r="Y1271" s="189">
        <v>36839</v>
      </c>
      <c r="Z1271" s="190">
        <v>26.01</v>
      </c>
    </row>
    <row r="1272" spans="25:26" x14ac:dyDescent="0.3">
      <c r="Y1272" s="189">
        <v>36840</v>
      </c>
      <c r="Z1272" s="190">
        <v>26.21</v>
      </c>
    </row>
    <row r="1273" spans="25:26" x14ac:dyDescent="0.3">
      <c r="Y1273" s="189">
        <v>36843</v>
      </c>
      <c r="Z1273" s="190">
        <v>26.69</v>
      </c>
    </row>
    <row r="1274" spans="25:26" x14ac:dyDescent="0.3">
      <c r="Y1274" s="189">
        <v>36844</v>
      </c>
      <c r="Z1274" s="190">
        <v>27.1</v>
      </c>
    </row>
    <row r="1275" spans="25:26" x14ac:dyDescent="0.3">
      <c r="Y1275" s="189">
        <v>36845</v>
      </c>
      <c r="Z1275" s="190">
        <v>27.66</v>
      </c>
    </row>
    <row r="1276" spans="25:26" x14ac:dyDescent="0.3">
      <c r="Y1276" s="189">
        <v>36846</v>
      </c>
      <c r="Z1276" s="190">
        <v>27.06</v>
      </c>
    </row>
    <row r="1277" spans="25:26" x14ac:dyDescent="0.3">
      <c r="Y1277" s="189">
        <v>36847</v>
      </c>
      <c r="Z1277" s="190">
        <v>27.59</v>
      </c>
    </row>
    <row r="1278" spans="25:26" x14ac:dyDescent="0.3">
      <c r="Y1278" s="189">
        <v>36850</v>
      </c>
      <c r="Z1278" s="190" t="s">
        <v>149</v>
      </c>
    </row>
    <row r="1279" spans="25:26" x14ac:dyDescent="0.3">
      <c r="Y1279" s="189">
        <v>36851</v>
      </c>
      <c r="Z1279" s="190">
        <v>27.15</v>
      </c>
    </row>
    <row r="1280" spans="25:26" x14ac:dyDescent="0.3">
      <c r="Y1280" s="189">
        <v>36852</v>
      </c>
      <c r="Z1280" s="190">
        <v>26.98</v>
      </c>
    </row>
    <row r="1281" spans="25:26" x14ac:dyDescent="0.3">
      <c r="Y1281" s="189">
        <v>36853</v>
      </c>
      <c r="Z1281" s="190" t="s">
        <v>149</v>
      </c>
    </row>
    <row r="1282" spans="25:26" x14ac:dyDescent="0.3">
      <c r="Y1282" s="189">
        <v>36854</v>
      </c>
      <c r="Z1282" s="190" t="s">
        <v>149</v>
      </c>
    </row>
    <row r="1283" spans="25:26" x14ac:dyDescent="0.3">
      <c r="Y1283" s="189">
        <v>36857</v>
      </c>
      <c r="Z1283" s="190">
        <v>27.31</v>
      </c>
    </row>
    <row r="1284" spans="25:26" x14ac:dyDescent="0.3">
      <c r="Y1284" s="189">
        <v>36858</v>
      </c>
      <c r="Z1284" s="190">
        <v>26.5</v>
      </c>
    </row>
    <row r="1285" spans="25:26" x14ac:dyDescent="0.3">
      <c r="Y1285" s="189">
        <v>36859</v>
      </c>
      <c r="Z1285" s="190">
        <v>26.55</v>
      </c>
    </row>
    <row r="1286" spans="25:26" x14ac:dyDescent="0.3">
      <c r="Y1286" s="189">
        <v>36860</v>
      </c>
      <c r="Z1286" s="190">
        <v>25.77</v>
      </c>
    </row>
    <row r="1287" spans="25:26" x14ac:dyDescent="0.3">
      <c r="Y1287" s="189">
        <v>36861</v>
      </c>
      <c r="Z1287" s="190" t="s">
        <v>149</v>
      </c>
    </row>
    <row r="1288" spans="25:26" x14ac:dyDescent="0.3">
      <c r="Y1288" s="189">
        <v>36864</v>
      </c>
      <c r="Z1288" s="190">
        <v>23.23</v>
      </c>
    </row>
    <row r="1289" spans="25:26" x14ac:dyDescent="0.3">
      <c r="Y1289" s="189">
        <v>36865</v>
      </c>
      <c r="Z1289" s="190">
        <v>21.84</v>
      </c>
    </row>
    <row r="1290" spans="25:26" x14ac:dyDescent="0.3">
      <c r="Y1290" s="189">
        <v>36866</v>
      </c>
      <c r="Z1290" s="190">
        <v>21.76</v>
      </c>
    </row>
    <row r="1291" spans="25:26" x14ac:dyDescent="0.3">
      <c r="Y1291" s="189">
        <v>36867</v>
      </c>
      <c r="Z1291" s="190">
        <v>21.37</v>
      </c>
    </row>
    <row r="1292" spans="25:26" x14ac:dyDescent="0.3">
      <c r="Y1292" s="189">
        <v>36868</v>
      </c>
      <c r="Z1292" s="190">
        <v>20.68</v>
      </c>
    </row>
    <row r="1293" spans="25:26" x14ac:dyDescent="0.3">
      <c r="Y1293" s="189">
        <v>36871</v>
      </c>
      <c r="Z1293" s="190">
        <v>21.11</v>
      </c>
    </row>
    <row r="1294" spans="25:26" x14ac:dyDescent="0.3">
      <c r="Y1294" s="189">
        <v>36872</v>
      </c>
      <c r="Z1294" s="190" t="s">
        <v>149</v>
      </c>
    </row>
    <row r="1295" spans="25:26" x14ac:dyDescent="0.3">
      <c r="Y1295" s="189">
        <v>36873</v>
      </c>
      <c r="Z1295" s="190">
        <v>19.940000000000001</v>
      </c>
    </row>
    <row r="1296" spans="25:26" x14ac:dyDescent="0.3">
      <c r="Y1296" s="189">
        <v>36874</v>
      </c>
      <c r="Z1296" s="190">
        <v>19.149999999999999</v>
      </c>
    </row>
    <row r="1297" spans="25:26" x14ac:dyDescent="0.3">
      <c r="Y1297" s="189">
        <v>36875</v>
      </c>
      <c r="Z1297" s="190">
        <v>19.829999999999998</v>
      </c>
    </row>
    <row r="1298" spans="25:26" x14ac:dyDescent="0.3">
      <c r="Y1298" s="189">
        <v>36878</v>
      </c>
      <c r="Z1298" s="190">
        <v>19.760000000000002</v>
      </c>
    </row>
    <row r="1299" spans="25:26" x14ac:dyDescent="0.3">
      <c r="Y1299" s="189">
        <v>36879</v>
      </c>
      <c r="Z1299" s="190">
        <v>18.73</v>
      </c>
    </row>
    <row r="1300" spans="25:26" x14ac:dyDescent="0.3">
      <c r="Y1300" s="189">
        <v>36880</v>
      </c>
      <c r="Z1300" s="190">
        <v>16.73</v>
      </c>
    </row>
    <row r="1301" spans="25:26" x14ac:dyDescent="0.3">
      <c r="Y1301" s="189">
        <v>36881</v>
      </c>
      <c r="Z1301" s="190">
        <v>16.96</v>
      </c>
    </row>
    <row r="1302" spans="25:26" x14ac:dyDescent="0.3">
      <c r="Y1302" s="189">
        <v>36882</v>
      </c>
      <c r="Z1302" s="190">
        <v>16.829999999999998</v>
      </c>
    </row>
    <row r="1303" spans="25:26" x14ac:dyDescent="0.3">
      <c r="Y1303" s="189">
        <v>36885</v>
      </c>
      <c r="Z1303" s="190" t="s">
        <v>149</v>
      </c>
    </row>
    <row r="1304" spans="25:26" x14ac:dyDescent="0.3">
      <c r="Y1304" s="189">
        <v>36886</v>
      </c>
      <c r="Z1304" s="190" t="s">
        <v>149</v>
      </c>
    </row>
    <row r="1305" spans="25:26" x14ac:dyDescent="0.3">
      <c r="Y1305" s="189">
        <v>36887</v>
      </c>
      <c r="Z1305" s="190">
        <v>17.66</v>
      </c>
    </row>
    <row r="1306" spans="25:26" x14ac:dyDescent="0.3">
      <c r="Y1306" s="189">
        <v>36888</v>
      </c>
      <c r="Z1306" s="190">
        <v>17.39</v>
      </c>
    </row>
    <row r="1307" spans="25:26" x14ac:dyDescent="0.3">
      <c r="Y1307" s="189">
        <v>36889</v>
      </c>
      <c r="Z1307" s="190">
        <v>17.940000000000001</v>
      </c>
    </row>
    <row r="1308" spans="25:26" x14ac:dyDescent="0.3">
      <c r="Y1308" s="189">
        <v>36892</v>
      </c>
      <c r="Z1308" s="190" t="s">
        <v>149</v>
      </c>
    </row>
    <row r="1309" spans="25:26" x14ac:dyDescent="0.3">
      <c r="Y1309" s="189">
        <v>36893</v>
      </c>
      <c r="Z1309" s="190">
        <v>18.25</v>
      </c>
    </row>
    <row r="1310" spans="25:26" x14ac:dyDescent="0.3">
      <c r="Y1310" s="189">
        <v>36894</v>
      </c>
      <c r="Z1310" s="190">
        <v>19.149999999999999</v>
      </c>
    </row>
    <row r="1311" spans="25:26" x14ac:dyDescent="0.3">
      <c r="Y1311" s="189">
        <v>36895</v>
      </c>
      <c r="Z1311" s="190">
        <v>19.18</v>
      </c>
    </row>
    <row r="1312" spans="25:26" x14ac:dyDescent="0.3">
      <c r="Y1312" s="189">
        <v>36896</v>
      </c>
      <c r="Z1312" s="190">
        <v>19.12</v>
      </c>
    </row>
    <row r="1313" spans="25:26" x14ac:dyDescent="0.3">
      <c r="Y1313" s="189">
        <v>36899</v>
      </c>
      <c r="Z1313" s="190">
        <v>18.7</v>
      </c>
    </row>
    <row r="1314" spans="25:26" x14ac:dyDescent="0.3">
      <c r="Y1314" s="189">
        <v>36900</v>
      </c>
      <c r="Z1314" s="190">
        <v>18.77</v>
      </c>
    </row>
    <row r="1315" spans="25:26" x14ac:dyDescent="0.3">
      <c r="Y1315" s="189">
        <v>36901</v>
      </c>
      <c r="Z1315" s="190">
        <v>19.690000000000001</v>
      </c>
    </row>
    <row r="1316" spans="25:26" x14ac:dyDescent="0.3">
      <c r="Y1316" s="189">
        <v>36902</v>
      </c>
      <c r="Z1316" s="190">
        <v>19.88</v>
      </c>
    </row>
    <row r="1317" spans="25:26" x14ac:dyDescent="0.3">
      <c r="Y1317" s="189">
        <v>36903</v>
      </c>
      <c r="Z1317" s="190">
        <v>20.11</v>
      </c>
    </row>
    <row r="1318" spans="25:26" x14ac:dyDescent="0.3">
      <c r="Y1318" s="189">
        <v>36906</v>
      </c>
      <c r="Z1318" s="190" t="s">
        <v>149</v>
      </c>
    </row>
    <row r="1319" spans="25:26" x14ac:dyDescent="0.3">
      <c r="Y1319" s="189">
        <v>36907</v>
      </c>
      <c r="Z1319" s="190">
        <v>20.260000000000002</v>
      </c>
    </row>
    <row r="1320" spans="25:26" x14ac:dyDescent="0.3">
      <c r="Y1320" s="189">
        <v>36908</v>
      </c>
      <c r="Z1320" s="190">
        <v>19.46</v>
      </c>
    </row>
    <row r="1321" spans="25:26" x14ac:dyDescent="0.3">
      <c r="Y1321" s="189">
        <v>36909</v>
      </c>
      <c r="Z1321" s="190">
        <v>20.12</v>
      </c>
    </row>
    <row r="1322" spans="25:26" x14ac:dyDescent="0.3">
      <c r="Y1322" s="189">
        <v>36910</v>
      </c>
      <c r="Z1322" s="190">
        <v>22.2</v>
      </c>
    </row>
    <row r="1323" spans="25:26" x14ac:dyDescent="0.3">
      <c r="Y1323" s="189">
        <v>36913</v>
      </c>
      <c r="Z1323" s="190">
        <v>22.29</v>
      </c>
    </row>
    <row r="1324" spans="25:26" x14ac:dyDescent="0.3">
      <c r="Y1324" s="189">
        <v>36914</v>
      </c>
      <c r="Z1324" s="190">
        <v>21.96</v>
      </c>
    </row>
    <row r="1325" spans="25:26" x14ac:dyDescent="0.3">
      <c r="Y1325" s="189">
        <v>36915</v>
      </c>
      <c r="Z1325" s="190">
        <v>21.11</v>
      </c>
    </row>
    <row r="1326" spans="25:26" x14ac:dyDescent="0.3">
      <c r="Y1326" s="189">
        <v>36916</v>
      </c>
      <c r="Z1326" s="190">
        <v>20.98</v>
      </c>
    </row>
    <row r="1327" spans="25:26" x14ac:dyDescent="0.3">
      <c r="Y1327" s="189">
        <v>36917</v>
      </c>
      <c r="Z1327" s="190">
        <v>21.11</v>
      </c>
    </row>
    <row r="1328" spans="25:26" x14ac:dyDescent="0.3">
      <c r="Y1328" s="189">
        <v>36920</v>
      </c>
      <c r="Z1328" s="190">
        <v>20.46</v>
      </c>
    </row>
    <row r="1329" spans="25:26" x14ac:dyDescent="0.3">
      <c r="Y1329" s="189">
        <v>36921</v>
      </c>
      <c r="Z1329" s="190">
        <v>20.02</v>
      </c>
    </row>
    <row r="1330" spans="25:26" x14ac:dyDescent="0.3">
      <c r="Y1330" s="189">
        <v>36922</v>
      </c>
      <c r="Z1330" s="190">
        <v>19.86</v>
      </c>
    </row>
    <row r="1331" spans="25:26" x14ac:dyDescent="0.3">
      <c r="Y1331" s="189">
        <v>36923</v>
      </c>
      <c r="Z1331" s="190">
        <v>20.77</v>
      </c>
    </row>
    <row r="1332" spans="25:26" x14ac:dyDescent="0.3">
      <c r="Y1332" s="189">
        <v>36924</v>
      </c>
      <c r="Z1332" s="190">
        <v>21.64</v>
      </c>
    </row>
    <row r="1333" spans="25:26" x14ac:dyDescent="0.3">
      <c r="Y1333" s="189">
        <v>36927</v>
      </c>
      <c r="Z1333" s="190" t="s">
        <v>149</v>
      </c>
    </row>
    <row r="1334" spans="25:26" x14ac:dyDescent="0.3">
      <c r="Y1334" s="189">
        <v>36928</v>
      </c>
      <c r="Z1334" s="190">
        <v>21.35</v>
      </c>
    </row>
    <row r="1335" spans="25:26" x14ac:dyDescent="0.3">
      <c r="Y1335" s="189">
        <v>36929</v>
      </c>
      <c r="Z1335" s="190">
        <v>22.05</v>
      </c>
    </row>
    <row r="1336" spans="25:26" x14ac:dyDescent="0.3">
      <c r="Y1336" s="189">
        <v>36930</v>
      </c>
      <c r="Z1336" s="190">
        <v>22.38</v>
      </c>
    </row>
    <row r="1337" spans="25:26" x14ac:dyDescent="0.3">
      <c r="Y1337" s="189">
        <v>36931</v>
      </c>
      <c r="Z1337" s="190">
        <v>21.75</v>
      </c>
    </row>
    <row r="1338" spans="25:26" x14ac:dyDescent="0.3">
      <c r="Y1338" s="189">
        <v>36934</v>
      </c>
      <c r="Z1338" s="190">
        <v>21.02</v>
      </c>
    </row>
    <row r="1339" spans="25:26" x14ac:dyDescent="0.3">
      <c r="Y1339" s="189">
        <v>36935</v>
      </c>
      <c r="Z1339" s="190">
        <v>20.95</v>
      </c>
    </row>
    <row r="1340" spans="25:26" x14ac:dyDescent="0.3">
      <c r="Y1340" s="189">
        <v>36936</v>
      </c>
      <c r="Z1340" s="190">
        <v>20.7</v>
      </c>
    </row>
    <row r="1341" spans="25:26" x14ac:dyDescent="0.3">
      <c r="Y1341" s="189">
        <v>36937</v>
      </c>
      <c r="Z1341" s="190">
        <v>20.39</v>
      </c>
    </row>
    <row r="1342" spans="25:26" x14ac:dyDescent="0.3">
      <c r="Y1342" s="189">
        <v>36938</v>
      </c>
      <c r="Z1342" s="190">
        <v>20.65</v>
      </c>
    </row>
    <row r="1343" spans="25:26" x14ac:dyDescent="0.3">
      <c r="Y1343" s="189">
        <v>36941</v>
      </c>
      <c r="Z1343" s="190" t="s">
        <v>149</v>
      </c>
    </row>
    <row r="1344" spans="25:26" x14ac:dyDescent="0.3">
      <c r="Y1344" s="189">
        <v>36942</v>
      </c>
      <c r="Z1344" s="190">
        <v>20.18</v>
      </c>
    </row>
    <row r="1345" spans="25:26" x14ac:dyDescent="0.3">
      <c r="Y1345" s="189">
        <v>36943</v>
      </c>
      <c r="Z1345" s="190">
        <v>20.25</v>
      </c>
    </row>
    <row r="1346" spans="25:26" x14ac:dyDescent="0.3">
      <c r="Y1346" s="189">
        <v>36944</v>
      </c>
      <c r="Z1346" s="190">
        <v>20.46</v>
      </c>
    </row>
    <row r="1347" spans="25:26" x14ac:dyDescent="0.3">
      <c r="Y1347" s="189">
        <v>36945</v>
      </c>
      <c r="Z1347" s="190">
        <v>20.48</v>
      </c>
    </row>
    <row r="1348" spans="25:26" x14ac:dyDescent="0.3">
      <c r="Y1348" s="189">
        <v>36948</v>
      </c>
      <c r="Z1348" s="190">
        <v>20.23</v>
      </c>
    </row>
    <row r="1349" spans="25:26" x14ac:dyDescent="0.3">
      <c r="Y1349" s="189">
        <v>36949</v>
      </c>
      <c r="Z1349" s="190">
        <v>19.79</v>
      </c>
    </row>
    <row r="1350" spans="25:26" x14ac:dyDescent="0.3">
      <c r="Y1350" s="189">
        <v>36950</v>
      </c>
      <c r="Z1350" s="190">
        <v>19.23</v>
      </c>
    </row>
    <row r="1351" spans="25:26" x14ac:dyDescent="0.3">
      <c r="Y1351" s="189">
        <v>36951</v>
      </c>
      <c r="Z1351" s="190">
        <v>19.3</v>
      </c>
    </row>
    <row r="1352" spans="25:26" x14ac:dyDescent="0.3">
      <c r="Y1352" s="189">
        <v>36952</v>
      </c>
      <c r="Z1352" s="190">
        <v>19.64</v>
      </c>
    </row>
    <row r="1353" spans="25:26" x14ac:dyDescent="0.3">
      <c r="Y1353" s="189">
        <v>36955</v>
      </c>
      <c r="Z1353" s="190">
        <v>20.11</v>
      </c>
    </row>
    <row r="1354" spans="25:26" x14ac:dyDescent="0.3">
      <c r="Y1354" s="189">
        <v>36956</v>
      </c>
      <c r="Z1354" s="190">
        <v>20</v>
      </c>
    </row>
    <row r="1355" spans="25:26" x14ac:dyDescent="0.3">
      <c r="Y1355" s="189">
        <v>36957</v>
      </c>
      <c r="Z1355" s="190">
        <v>20.45</v>
      </c>
    </row>
    <row r="1356" spans="25:26" x14ac:dyDescent="0.3">
      <c r="Y1356" s="189">
        <v>36958</v>
      </c>
      <c r="Z1356" s="190">
        <v>20.16</v>
      </c>
    </row>
    <row r="1357" spans="25:26" x14ac:dyDescent="0.3">
      <c r="Y1357" s="189">
        <v>36959</v>
      </c>
      <c r="Z1357" s="190">
        <v>19.989999999999998</v>
      </c>
    </row>
    <row r="1358" spans="25:26" x14ac:dyDescent="0.3">
      <c r="Y1358" s="189">
        <v>36962</v>
      </c>
      <c r="Z1358" s="190">
        <v>19.79</v>
      </c>
    </row>
    <row r="1359" spans="25:26" x14ac:dyDescent="0.3">
      <c r="Y1359" s="189">
        <v>36963</v>
      </c>
      <c r="Z1359" s="190">
        <v>19.41</v>
      </c>
    </row>
    <row r="1360" spans="25:26" x14ac:dyDescent="0.3">
      <c r="Y1360" s="189">
        <v>36964</v>
      </c>
      <c r="Z1360" s="190">
        <v>17.87</v>
      </c>
    </row>
    <row r="1361" spans="25:26" x14ac:dyDescent="0.3">
      <c r="Y1361" s="189">
        <v>36965</v>
      </c>
      <c r="Z1361" s="190">
        <v>17.940000000000001</v>
      </c>
    </row>
    <row r="1362" spans="25:26" x14ac:dyDescent="0.3">
      <c r="Y1362" s="189">
        <v>36966</v>
      </c>
      <c r="Z1362" s="190">
        <v>17.899999999999999</v>
      </c>
    </row>
    <row r="1363" spans="25:26" x14ac:dyDescent="0.3">
      <c r="Y1363" s="189">
        <v>36969</v>
      </c>
      <c r="Z1363" s="190">
        <v>17.45</v>
      </c>
    </row>
    <row r="1364" spans="25:26" x14ac:dyDescent="0.3">
      <c r="Y1364" s="189">
        <v>36970</v>
      </c>
      <c r="Z1364" s="190">
        <v>16.98</v>
      </c>
    </row>
    <row r="1365" spans="25:26" x14ac:dyDescent="0.3">
      <c r="Y1365" s="189">
        <v>36971</v>
      </c>
      <c r="Z1365" s="190" t="s">
        <v>149</v>
      </c>
    </row>
    <row r="1366" spans="25:26" x14ac:dyDescent="0.3">
      <c r="Y1366" s="189">
        <v>36972</v>
      </c>
      <c r="Z1366" s="190">
        <v>17.16</v>
      </c>
    </row>
    <row r="1367" spans="25:26" x14ac:dyDescent="0.3">
      <c r="Y1367" s="189">
        <v>36973</v>
      </c>
      <c r="Z1367" s="190">
        <v>17.66</v>
      </c>
    </row>
    <row r="1368" spans="25:26" x14ac:dyDescent="0.3">
      <c r="Y1368" s="189">
        <v>36976</v>
      </c>
      <c r="Z1368" s="190">
        <v>18.309999999999999</v>
      </c>
    </row>
    <row r="1369" spans="25:26" x14ac:dyDescent="0.3">
      <c r="Y1369" s="189">
        <v>36977</v>
      </c>
      <c r="Z1369" s="190">
        <v>18.440000000000001</v>
      </c>
    </row>
    <row r="1370" spans="25:26" x14ac:dyDescent="0.3">
      <c r="Y1370" s="189">
        <v>36978</v>
      </c>
      <c r="Z1370" s="190">
        <v>17.27</v>
      </c>
    </row>
    <row r="1371" spans="25:26" x14ac:dyDescent="0.3">
      <c r="Y1371" s="189">
        <v>36979</v>
      </c>
      <c r="Z1371" s="190">
        <v>17.12</v>
      </c>
    </row>
    <row r="1372" spans="25:26" x14ac:dyDescent="0.3">
      <c r="Y1372" s="189">
        <v>36980</v>
      </c>
      <c r="Z1372" s="190">
        <v>17.04</v>
      </c>
    </row>
    <row r="1373" spans="25:26" x14ac:dyDescent="0.3">
      <c r="Y1373" s="189">
        <v>36983</v>
      </c>
      <c r="Z1373" s="190">
        <v>16.670000000000002</v>
      </c>
    </row>
    <row r="1374" spans="25:26" x14ac:dyDescent="0.3">
      <c r="Y1374" s="189">
        <v>36984</v>
      </c>
      <c r="Z1374" s="190">
        <v>17.13</v>
      </c>
    </row>
    <row r="1375" spans="25:26" x14ac:dyDescent="0.3">
      <c r="Y1375" s="189">
        <v>36985</v>
      </c>
      <c r="Z1375" s="190">
        <v>18.04</v>
      </c>
    </row>
    <row r="1376" spans="25:26" x14ac:dyDescent="0.3">
      <c r="Y1376" s="189">
        <v>36986</v>
      </c>
      <c r="Z1376" s="190">
        <v>18</v>
      </c>
    </row>
    <row r="1377" spans="25:26" x14ac:dyDescent="0.3">
      <c r="Y1377" s="189">
        <v>36987</v>
      </c>
      <c r="Z1377" s="190">
        <v>17.600000000000001</v>
      </c>
    </row>
    <row r="1378" spans="25:26" x14ac:dyDescent="0.3">
      <c r="Y1378" s="189">
        <v>36990</v>
      </c>
      <c r="Z1378" s="190">
        <v>17.62</v>
      </c>
    </row>
    <row r="1379" spans="25:26" x14ac:dyDescent="0.3">
      <c r="Y1379" s="189">
        <v>36991</v>
      </c>
      <c r="Z1379" s="190">
        <v>18.41</v>
      </c>
    </row>
    <row r="1380" spans="25:26" x14ac:dyDescent="0.3">
      <c r="Y1380" s="189">
        <v>36992</v>
      </c>
      <c r="Z1380" s="190">
        <v>18.239999999999998</v>
      </c>
    </row>
    <row r="1381" spans="25:26" x14ac:dyDescent="0.3">
      <c r="Y1381" s="189">
        <v>36993</v>
      </c>
      <c r="Z1381" s="190" t="s">
        <v>149</v>
      </c>
    </row>
    <row r="1382" spans="25:26" x14ac:dyDescent="0.3">
      <c r="Y1382" s="189">
        <v>36994</v>
      </c>
      <c r="Z1382" s="190" t="s">
        <v>149</v>
      </c>
    </row>
    <row r="1383" spans="25:26" x14ac:dyDescent="0.3">
      <c r="Y1383" s="189">
        <v>36997</v>
      </c>
      <c r="Z1383" s="190" t="s">
        <v>149</v>
      </c>
    </row>
    <row r="1384" spans="25:26" x14ac:dyDescent="0.3">
      <c r="Y1384" s="189">
        <v>36998</v>
      </c>
      <c r="Z1384" s="190">
        <v>18.41</v>
      </c>
    </row>
    <row r="1385" spans="25:26" x14ac:dyDescent="0.3">
      <c r="Y1385" s="189">
        <v>36999</v>
      </c>
      <c r="Z1385" s="190">
        <v>18.32</v>
      </c>
    </row>
    <row r="1386" spans="25:26" x14ac:dyDescent="0.3">
      <c r="Y1386" s="189">
        <v>37000</v>
      </c>
      <c r="Z1386" s="190">
        <v>18.41</v>
      </c>
    </row>
    <row r="1387" spans="25:26" x14ac:dyDescent="0.3">
      <c r="Y1387" s="189">
        <v>37001</v>
      </c>
      <c r="Z1387" s="190">
        <v>18.03</v>
      </c>
    </row>
    <row r="1388" spans="25:26" x14ac:dyDescent="0.3">
      <c r="Y1388" s="189">
        <v>37004</v>
      </c>
      <c r="Z1388" s="190">
        <v>18</v>
      </c>
    </row>
    <row r="1389" spans="25:26" x14ac:dyDescent="0.3">
      <c r="Y1389" s="189">
        <v>37005</v>
      </c>
      <c r="Z1389" s="190">
        <v>17.48</v>
      </c>
    </row>
    <row r="1390" spans="25:26" x14ac:dyDescent="0.3">
      <c r="Y1390" s="189">
        <v>37006</v>
      </c>
      <c r="Z1390" s="190">
        <v>17.62</v>
      </c>
    </row>
    <row r="1391" spans="25:26" x14ac:dyDescent="0.3">
      <c r="Y1391" s="189">
        <v>37007</v>
      </c>
      <c r="Z1391" s="190">
        <v>19.37</v>
      </c>
    </row>
    <row r="1392" spans="25:26" x14ac:dyDescent="0.3">
      <c r="Y1392" s="189">
        <v>37008</v>
      </c>
      <c r="Z1392" s="190">
        <v>19.399999999999999</v>
      </c>
    </row>
    <row r="1393" spans="25:26" x14ac:dyDescent="0.3">
      <c r="Y1393" s="189">
        <v>37011</v>
      </c>
      <c r="Z1393" s="190">
        <v>19.510000000000002</v>
      </c>
    </row>
    <row r="1394" spans="25:26" x14ac:dyDescent="0.3">
      <c r="Y1394" s="189">
        <v>37012</v>
      </c>
      <c r="Z1394" s="190" t="s">
        <v>149</v>
      </c>
    </row>
    <row r="1395" spans="25:26" x14ac:dyDescent="0.3">
      <c r="Y1395" s="189">
        <v>37013</v>
      </c>
      <c r="Z1395" s="190">
        <v>19</v>
      </c>
    </row>
    <row r="1396" spans="25:26" x14ac:dyDescent="0.3">
      <c r="Y1396" s="189">
        <v>37014</v>
      </c>
      <c r="Z1396" s="190">
        <v>19.36</v>
      </c>
    </row>
    <row r="1397" spans="25:26" x14ac:dyDescent="0.3">
      <c r="Y1397" s="189">
        <v>37015</v>
      </c>
      <c r="Z1397" s="190">
        <v>19.27</v>
      </c>
    </row>
    <row r="1398" spans="25:26" x14ac:dyDescent="0.3">
      <c r="Y1398" s="189">
        <v>37018</v>
      </c>
      <c r="Z1398" s="190" t="s">
        <v>149</v>
      </c>
    </row>
    <row r="1399" spans="25:26" x14ac:dyDescent="0.3">
      <c r="Y1399" s="189">
        <v>37019</v>
      </c>
      <c r="Z1399" s="190">
        <v>18.809999999999999</v>
      </c>
    </row>
    <row r="1400" spans="25:26" x14ac:dyDescent="0.3">
      <c r="Y1400" s="189">
        <v>37020</v>
      </c>
      <c r="Z1400" s="190">
        <v>19.63</v>
      </c>
    </row>
    <row r="1401" spans="25:26" x14ac:dyDescent="0.3">
      <c r="Y1401" s="189">
        <v>37021</v>
      </c>
      <c r="Z1401" s="190">
        <v>19.68</v>
      </c>
    </row>
    <row r="1402" spans="25:26" x14ac:dyDescent="0.3">
      <c r="Y1402" s="189">
        <v>37022</v>
      </c>
      <c r="Z1402" s="190">
        <v>20.21</v>
      </c>
    </row>
    <row r="1403" spans="25:26" x14ac:dyDescent="0.3">
      <c r="Y1403" s="189">
        <v>37025</v>
      </c>
      <c r="Z1403" s="190">
        <v>20.350000000000001</v>
      </c>
    </row>
    <row r="1404" spans="25:26" x14ac:dyDescent="0.3">
      <c r="Y1404" s="189">
        <v>37026</v>
      </c>
      <c r="Z1404" s="190">
        <v>20.27</v>
      </c>
    </row>
    <row r="1405" spans="25:26" x14ac:dyDescent="0.3">
      <c r="Y1405" s="189">
        <v>37027</v>
      </c>
      <c r="Z1405" s="190">
        <v>19.77</v>
      </c>
    </row>
    <row r="1406" spans="25:26" x14ac:dyDescent="0.3">
      <c r="Y1406" s="189">
        <v>37028</v>
      </c>
      <c r="Z1406" s="190">
        <v>20.23</v>
      </c>
    </row>
    <row r="1407" spans="25:26" x14ac:dyDescent="0.3">
      <c r="Y1407" s="189">
        <v>37029</v>
      </c>
      <c r="Z1407" s="190">
        <v>21.16</v>
      </c>
    </row>
    <row r="1408" spans="25:26" x14ac:dyDescent="0.3">
      <c r="Y1408" s="189">
        <v>37032</v>
      </c>
      <c r="Z1408" s="190">
        <v>21.29</v>
      </c>
    </row>
    <row r="1409" spans="25:26" x14ac:dyDescent="0.3">
      <c r="Y1409" s="189">
        <v>37033</v>
      </c>
      <c r="Z1409" s="190">
        <v>20.78</v>
      </c>
    </row>
    <row r="1410" spans="25:26" x14ac:dyDescent="0.3">
      <c r="Y1410" s="189">
        <v>37034</v>
      </c>
      <c r="Z1410" s="190">
        <v>20.75</v>
      </c>
    </row>
    <row r="1411" spans="25:26" x14ac:dyDescent="0.3">
      <c r="Y1411" s="189">
        <v>37035</v>
      </c>
      <c r="Z1411" s="190">
        <v>19.86</v>
      </c>
    </row>
    <row r="1412" spans="25:26" x14ac:dyDescent="0.3">
      <c r="Y1412" s="189">
        <v>37036</v>
      </c>
      <c r="Z1412" s="190">
        <v>19.3</v>
      </c>
    </row>
    <row r="1413" spans="25:26" x14ac:dyDescent="0.3">
      <c r="Y1413" s="189">
        <v>37039</v>
      </c>
      <c r="Z1413" s="190" t="s">
        <v>149</v>
      </c>
    </row>
    <row r="1414" spans="25:26" x14ac:dyDescent="0.3">
      <c r="Y1414" s="189">
        <v>37040</v>
      </c>
      <c r="Z1414" s="190">
        <v>20.309999999999999</v>
      </c>
    </row>
    <row r="1415" spans="25:26" x14ac:dyDescent="0.3">
      <c r="Y1415" s="189">
        <v>37041</v>
      </c>
      <c r="Z1415" s="190">
        <v>20.34</v>
      </c>
    </row>
    <row r="1416" spans="25:26" x14ac:dyDescent="0.3">
      <c r="Y1416" s="189">
        <v>37042</v>
      </c>
      <c r="Z1416" s="190">
        <v>20.29</v>
      </c>
    </row>
    <row r="1417" spans="25:26" x14ac:dyDescent="0.3">
      <c r="Y1417" s="189">
        <v>37043</v>
      </c>
      <c r="Z1417" s="190">
        <v>20.3</v>
      </c>
    </row>
    <row r="1418" spans="25:26" x14ac:dyDescent="0.3">
      <c r="Y1418" s="189">
        <v>37046</v>
      </c>
      <c r="Z1418" s="190">
        <v>20.57</v>
      </c>
    </row>
    <row r="1419" spans="25:26" x14ac:dyDescent="0.3">
      <c r="Y1419" s="189">
        <v>37047</v>
      </c>
      <c r="Z1419" s="190">
        <v>20.87</v>
      </c>
    </row>
    <row r="1420" spans="25:26" x14ac:dyDescent="0.3">
      <c r="Y1420" s="189">
        <v>37048</v>
      </c>
      <c r="Z1420" s="190">
        <v>20.38</v>
      </c>
    </row>
    <row r="1421" spans="25:26" x14ac:dyDescent="0.3">
      <c r="Y1421" s="189">
        <v>37049</v>
      </c>
      <c r="Z1421" s="190">
        <v>20.3</v>
      </c>
    </row>
    <row r="1422" spans="25:26" x14ac:dyDescent="0.3">
      <c r="Y1422" s="189">
        <v>37050</v>
      </c>
      <c r="Z1422" s="190">
        <v>20.81</v>
      </c>
    </row>
    <row r="1423" spans="25:26" x14ac:dyDescent="0.3">
      <c r="Y1423" s="189">
        <v>37053</v>
      </c>
      <c r="Z1423" s="190">
        <v>21.63</v>
      </c>
    </row>
    <row r="1424" spans="25:26" x14ac:dyDescent="0.3">
      <c r="Y1424" s="189">
        <v>37054</v>
      </c>
      <c r="Z1424" s="190">
        <v>21.78</v>
      </c>
    </row>
    <row r="1425" spans="25:26" x14ac:dyDescent="0.3">
      <c r="Y1425" s="189">
        <v>37055</v>
      </c>
      <c r="Z1425" s="190">
        <v>21.43</v>
      </c>
    </row>
    <row r="1426" spans="25:26" x14ac:dyDescent="0.3">
      <c r="Y1426" s="189">
        <v>37056</v>
      </c>
      <c r="Z1426" s="190">
        <v>21.59</v>
      </c>
    </row>
    <row r="1427" spans="25:26" x14ac:dyDescent="0.3">
      <c r="Y1427" s="189">
        <v>37057</v>
      </c>
      <c r="Z1427" s="190">
        <v>21.32</v>
      </c>
    </row>
    <row r="1428" spans="25:26" x14ac:dyDescent="0.3">
      <c r="Y1428" s="189">
        <v>37060</v>
      </c>
      <c r="Z1428" s="190">
        <v>20.61</v>
      </c>
    </row>
    <row r="1429" spans="25:26" x14ac:dyDescent="0.3">
      <c r="Y1429" s="189">
        <v>37061</v>
      </c>
      <c r="Z1429" s="190">
        <v>20.59</v>
      </c>
    </row>
    <row r="1430" spans="25:26" x14ac:dyDescent="0.3">
      <c r="Y1430" s="189">
        <v>37062</v>
      </c>
      <c r="Z1430" s="190">
        <v>19.88</v>
      </c>
    </row>
    <row r="1431" spans="25:26" x14ac:dyDescent="0.3">
      <c r="Y1431" s="189">
        <v>37063</v>
      </c>
      <c r="Z1431" s="190">
        <v>20.260000000000002</v>
      </c>
    </row>
    <row r="1432" spans="25:26" x14ac:dyDescent="0.3">
      <c r="Y1432" s="189">
        <v>37064</v>
      </c>
      <c r="Z1432" s="190">
        <v>20.66</v>
      </c>
    </row>
    <row r="1433" spans="25:26" x14ac:dyDescent="0.3">
      <c r="Y1433" s="189">
        <v>37067</v>
      </c>
      <c r="Z1433" s="190">
        <v>21</v>
      </c>
    </row>
    <row r="1434" spans="25:26" x14ac:dyDescent="0.3">
      <c r="Y1434" s="189">
        <v>37068</v>
      </c>
      <c r="Z1434" s="190">
        <v>20.76</v>
      </c>
    </row>
    <row r="1435" spans="25:26" x14ac:dyDescent="0.3">
      <c r="Y1435" s="189">
        <v>37069</v>
      </c>
      <c r="Z1435" s="190">
        <v>19.63</v>
      </c>
    </row>
    <row r="1436" spans="25:26" x14ac:dyDescent="0.3">
      <c r="Y1436" s="189">
        <v>37070</v>
      </c>
      <c r="Z1436" s="190">
        <v>19.02</v>
      </c>
    </row>
    <row r="1437" spans="25:26" x14ac:dyDescent="0.3">
      <c r="Y1437" s="189">
        <v>37071</v>
      </c>
      <c r="Z1437" s="190">
        <v>20.23</v>
      </c>
    </row>
    <row r="1438" spans="25:26" x14ac:dyDescent="0.3">
      <c r="Y1438" s="189">
        <v>37074</v>
      </c>
      <c r="Z1438" s="190">
        <v>19.920000000000002</v>
      </c>
    </row>
    <row r="1439" spans="25:26" x14ac:dyDescent="0.3">
      <c r="Y1439" s="189">
        <v>37075</v>
      </c>
      <c r="Z1439" s="190">
        <v>19.920000000000002</v>
      </c>
    </row>
    <row r="1440" spans="25:26" x14ac:dyDescent="0.3">
      <c r="Y1440" s="189">
        <v>37076</v>
      </c>
      <c r="Z1440" s="190" t="s">
        <v>149</v>
      </c>
    </row>
    <row r="1441" spans="25:26" x14ac:dyDescent="0.3">
      <c r="Y1441" s="189">
        <v>37077</v>
      </c>
      <c r="Z1441" s="190">
        <v>20.5</v>
      </c>
    </row>
    <row r="1442" spans="25:26" x14ac:dyDescent="0.3">
      <c r="Y1442" s="189">
        <v>37078</v>
      </c>
      <c r="Z1442" s="190">
        <v>21.23</v>
      </c>
    </row>
    <row r="1443" spans="25:26" x14ac:dyDescent="0.3">
      <c r="Y1443" s="189">
        <v>37081</v>
      </c>
      <c r="Z1443" s="190">
        <v>20.64</v>
      </c>
    </row>
    <row r="1444" spans="25:26" x14ac:dyDescent="0.3">
      <c r="Y1444" s="189">
        <v>37082</v>
      </c>
      <c r="Z1444" s="190">
        <v>20.47</v>
      </c>
    </row>
    <row r="1445" spans="25:26" x14ac:dyDescent="0.3">
      <c r="Y1445" s="189">
        <v>37083</v>
      </c>
      <c r="Z1445" s="190">
        <v>19.88</v>
      </c>
    </row>
    <row r="1446" spans="25:26" x14ac:dyDescent="0.3">
      <c r="Y1446" s="189">
        <v>37084</v>
      </c>
      <c r="Z1446" s="190">
        <v>19.71</v>
      </c>
    </row>
    <row r="1447" spans="25:26" x14ac:dyDescent="0.3">
      <c r="Y1447" s="189">
        <v>37085</v>
      </c>
      <c r="Z1447" s="190">
        <v>19.7</v>
      </c>
    </row>
    <row r="1448" spans="25:26" x14ac:dyDescent="0.3">
      <c r="Y1448" s="189">
        <v>37088</v>
      </c>
      <c r="Z1448" s="190">
        <v>19.28</v>
      </c>
    </row>
    <row r="1449" spans="25:26" x14ac:dyDescent="0.3">
      <c r="Y1449" s="189">
        <v>37089</v>
      </c>
      <c r="Z1449" s="190">
        <v>19.05</v>
      </c>
    </row>
    <row r="1450" spans="25:26" x14ac:dyDescent="0.3">
      <c r="Y1450" s="189">
        <v>37090</v>
      </c>
      <c r="Z1450" s="190">
        <v>18.579999999999998</v>
      </c>
    </row>
    <row r="1451" spans="25:26" x14ac:dyDescent="0.3">
      <c r="Y1451" s="189">
        <v>37091</v>
      </c>
      <c r="Z1451" s="190">
        <v>18.559999999999999</v>
      </c>
    </row>
    <row r="1452" spans="25:26" x14ac:dyDescent="0.3">
      <c r="Y1452" s="189">
        <v>37092</v>
      </c>
      <c r="Z1452" s="190">
        <v>19.22</v>
      </c>
    </row>
    <row r="1453" spans="25:26" x14ac:dyDescent="0.3">
      <c r="Y1453" s="189">
        <v>37095</v>
      </c>
      <c r="Z1453" s="190">
        <v>19.46</v>
      </c>
    </row>
    <row r="1454" spans="25:26" x14ac:dyDescent="0.3">
      <c r="Y1454" s="189">
        <v>37096</v>
      </c>
      <c r="Z1454" s="190">
        <v>19.53</v>
      </c>
    </row>
    <row r="1455" spans="25:26" x14ac:dyDescent="0.3">
      <c r="Y1455" s="189">
        <v>37097</v>
      </c>
      <c r="Z1455" s="190">
        <v>19.93</v>
      </c>
    </row>
    <row r="1456" spans="25:26" x14ac:dyDescent="0.3">
      <c r="Y1456" s="189">
        <v>37098</v>
      </c>
      <c r="Z1456" s="190">
        <v>19.68</v>
      </c>
    </row>
    <row r="1457" spans="25:26" x14ac:dyDescent="0.3">
      <c r="Y1457" s="189">
        <v>37099</v>
      </c>
      <c r="Z1457" s="190">
        <v>19.95</v>
      </c>
    </row>
    <row r="1458" spans="25:26" x14ac:dyDescent="0.3">
      <c r="Y1458" s="189">
        <v>37102</v>
      </c>
      <c r="Z1458" s="190">
        <v>19.39</v>
      </c>
    </row>
    <row r="1459" spans="25:26" x14ac:dyDescent="0.3">
      <c r="Y1459" s="189">
        <v>37103</v>
      </c>
      <c r="Z1459" s="190">
        <v>19.09</v>
      </c>
    </row>
    <row r="1460" spans="25:26" x14ac:dyDescent="0.3">
      <c r="Y1460" s="189">
        <v>37104</v>
      </c>
      <c r="Z1460" s="190">
        <v>19.37</v>
      </c>
    </row>
    <row r="1461" spans="25:26" x14ac:dyDescent="0.3">
      <c r="Y1461" s="189">
        <v>37105</v>
      </c>
      <c r="Z1461" s="190">
        <v>20.25</v>
      </c>
    </row>
    <row r="1462" spans="25:26" x14ac:dyDescent="0.3">
      <c r="Y1462" s="189">
        <v>37106</v>
      </c>
      <c r="Z1462" s="190">
        <v>20.16</v>
      </c>
    </row>
    <row r="1463" spans="25:26" x14ac:dyDescent="0.3">
      <c r="Y1463" s="189">
        <v>37109</v>
      </c>
      <c r="Z1463" s="190">
        <v>20.05</v>
      </c>
    </row>
    <row r="1464" spans="25:26" x14ac:dyDescent="0.3">
      <c r="Y1464" s="189">
        <v>37110</v>
      </c>
      <c r="Z1464" s="190">
        <v>20.53</v>
      </c>
    </row>
    <row r="1465" spans="25:26" x14ac:dyDescent="0.3">
      <c r="Y1465" s="189">
        <v>37111</v>
      </c>
      <c r="Z1465" s="190">
        <v>20.16</v>
      </c>
    </row>
    <row r="1466" spans="25:26" x14ac:dyDescent="0.3">
      <c r="Y1466" s="189">
        <v>37112</v>
      </c>
      <c r="Z1466" s="190">
        <v>20.350000000000001</v>
      </c>
    </row>
    <row r="1467" spans="25:26" x14ac:dyDescent="0.3">
      <c r="Y1467" s="189">
        <v>37113</v>
      </c>
      <c r="Z1467" s="190">
        <v>20.55</v>
      </c>
    </row>
    <row r="1468" spans="25:26" x14ac:dyDescent="0.3">
      <c r="Y1468" s="189">
        <v>37116</v>
      </c>
      <c r="Z1468" s="190">
        <v>20.55</v>
      </c>
    </row>
    <row r="1469" spans="25:26" x14ac:dyDescent="0.3">
      <c r="Y1469" s="189">
        <v>37117</v>
      </c>
      <c r="Z1469" s="190">
        <v>20.75</v>
      </c>
    </row>
    <row r="1470" spans="25:26" x14ac:dyDescent="0.3">
      <c r="Y1470" s="189">
        <v>37118</v>
      </c>
      <c r="Z1470" s="190">
        <v>20.260000000000002</v>
      </c>
    </row>
    <row r="1471" spans="25:26" x14ac:dyDescent="0.3">
      <c r="Y1471" s="189">
        <v>37119</v>
      </c>
      <c r="Z1471" s="190">
        <v>20.29</v>
      </c>
    </row>
    <row r="1472" spans="25:26" x14ac:dyDescent="0.3">
      <c r="Y1472" s="189">
        <v>37120</v>
      </c>
      <c r="Z1472" s="190">
        <v>19.420000000000002</v>
      </c>
    </row>
    <row r="1473" spans="25:26" x14ac:dyDescent="0.3">
      <c r="Y1473" s="189">
        <v>37123</v>
      </c>
      <c r="Z1473" s="190">
        <v>19.920000000000002</v>
      </c>
    </row>
    <row r="1474" spans="25:26" x14ac:dyDescent="0.3">
      <c r="Y1474" s="189">
        <v>37124</v>
      </c>
      <c r="Z1474" s="190">
        <v>20.49</v>
      </c>
    </row>
    <row r="1475" spans="25:26" x14ac:dyDescent="0.3">
      <c r="Y1475" s="189">
        <v>37125</v>
      </c>
      <c r="Z1475" s="190">
        <v>20.239999999999998</v>
      </c>
    </row>
    <row r="1476" spans="25:26" x14ac:dyDescent="0.3">
      <c r="Y1476" s="189">
        <v>37126</v>
      </c>
      <c r="Z1476" s="190">
        <v>20.7</v>
      </c>
    </row>
    <row r="1477" spans="25:26" x14ac:dyDescent="0.3">
      <c r="Y1477" s="189">
        <v>37127</v>
      </c>
      <c r="Z1477" s="190">
        <v>20.98</v>
      </c>
    </row>
    <row r="1478" spans="25:26" x14ac:dyDescent="0.3">
      <c r="Y1478" s="189">
        <v>37130</v>
      </c>
      <c r="Z1478" s="190" t="s">
        <v>149</v>
      </c>
    </row>
    <row r="1479" spans="25:26" x14ac:dyDescent="0.3">
      <c r="Y1479" s="189">
        <v>37131</v>
      </c>
      <c r="Z1479" s="190">
        <v>20.91</v>
      </c>
    </row>
    <row r="1480" spans="25:26" x14ac:dyDescent="0.3">
      <c r="Y1480" s="189">
        <v>37132</v>
      </c>
      <c r="Z1480" s="190">
        <v>21.03</v>
      </c>
    </row>
    <row r="1481" spans="25:26" x14ac:dyDescent="0.3">
      <c r="Y1481" s="189">
        <v>37133</v>
      </c>
      <c r="Z1481" s="190">
        <v>20.79</v>
      </c>
    </row>
    <row r="1482" spans="25:26" x14ac:dyDescent="0.3">
      <c r="Y1482" s="189">
        <v>37134</v>
      </c>
      <c r="Z1482" s="190">
        <v>21.2</v>
      </c>
    </row>
    <row r="1483" spans="25:26" x14ac:dyDescent="0.3">
      <c r="Y1483" s="189">
        <v>37137</v>
      </c>
      <c r="Z1483" s="190" t="s">
        <v>149</v>
      </c>
    </row>
    <row r="1484" spans="25:26" x14ac:dyDescent="0.3">
      <c r="Y1484" s="189">
        <v>37138</v>
      </c>
      <c r="Z1484" s="190">
        <v>21.47</v>
      </c>
    </row>
    <row r="1485" spans="25:26" x14ac:dyDescent="0.3">
      <c r="Y1485" s="189">
        <v>37139</v>
      </c>
      <c r="Z1485" s="190">
        <v>21.66</v>
      </c>
    </row>
    <row r="1486" spans="25:26" x14ac:dyDescent="0.3">
      <c r="Y1486" s="189">
        <v>37140</v>
      </c>
      <c r="Z1486" s="190">
        <v>22.12</v>
      </c>
    </row>
    <row r="1487" spans="25:26" x14ac:dyDescent="0.3">
      <c r="Y1487" s="189">
        <v>37141</v>
      </c>
      <c r="Z1487" s="190">
        <v>22.49</v>
      </c>
    </row>
    <row r="1488" spans="25:26" x14ac:dyDescent="0.3">
      <c r="Y1488" s="189">
        <v>37144</v>
      </c>
      <c r="Z1488" s="190">
        <v>22.24</v>
      </c>
    </row>
    <row r="1489" spans="25:26" x14ac:dyDescent="0.3">
      <c r="Y1489" s="189">
        <v>37145</v>
      </c>
      <c r="Z1489" s="190" t="s">
        <v>149</v>
      </c>
    </row>
    <row r="1490" spans="25:26" x14ac:dyDescent="0.3">
      <c r="Y1490" s="189">
        <v>37146</v>
      </c>
      <c r="Z1490" s="190" t="s">
        <v>149</v>
      </c>
    </row>
    <row r="1491" spans="25:26" x14ac:dyDescent="0.3">
      <c r="Y1491" s="189">
        <v>37147</v>
      </c>
      <c r="Z1491" s="190">
        <v>23</v>
      </c>
    </row>
    <row r="1492" spans="25:26" x14ac:dyDescent="0.3">
      <c r="Y1492" s="189">
        <v>37148</v>
      </c>
      <c r="Z1492" s="190">
        <v>23.93</v>
      </c>
    </row>
    <row r="1493" spans="25:26" x14ac:dyDescent="0.3">
      <c r="Y1493" s="189">
        <v>37151</v>
      </c>
      <c r="Z1493" s="190">
        <v>23.78</v>
      </c>
    </row>
    <row r="1494" spans="25:26" x14ac:dyDescent="0.3">
      <c r="Y1494" s="189">
        <v>37152</v>
      </c>
      <c r="Z1494" s="190">
        <v>22.33</v>
      </c>
    </row>
    <row r="1495" spans="25:26" x14ac:dyDescent="0.3">
      <c r="Y1495" s="189">
        <v>37153</v>
      </c>
      <c r="Z1495" s="190">
        <v>21.31</v>
      </c>
    </row>
    <row r="1496" spans="25:26" x14ac:dyDescent="0.3">
      <c r="Y1496" s="189">
        <v>37154</v>
      </c>
      <c r="Z1496" s="190">
        <v>21.14</v>
      </c>
    </row>
    <row r="1497" spans="25:26" x14ac:dyDescent="0.3">
      <c r="Y1497" s="189">
        <v>37155</v>
      </c>
      <c r="Z1497" s="190">
        <v>20.38</v>
      </c>
    </row>
    <row r="1498" spans="25:26" x14ac:dyDescent="0.3">
      <c r="Y1498" s="189">
        <v>37158</v>
      </c>
      <c r="Z1498" s="190">
        <v>17.07</v>
      </c>
    </row>
    <row r="1499" spans="25:26" x14ac:dyDescent="0.3">
      <c r="Y1499" s="189">
        <v>37159</v>
      </c>
      <c r="Z1499" s="190">
        <v>17.39</v>
      </c>
    </row>
    <row r="1500" spans="25:26" x14ac:dyDescent="0.3">
      <c r="Y1500" s="189">
        <v>37160</v>
      </c>
      <c r="Z1500" s="190">
        <v>17.600000000000001</v>
      </c>
    </row>
    <row r="1501" spans="25:26" x14ac:dyDescent="0.3">
      <c r="Y1501" s="189">
        <v>37161</v>
      </c>
      <c r="Z1501" s="190">
        <v>17.809999999999999</v>
      </c>
    </row>
    <row r="1502" spans="25:26" x14ac:dyDescent="0.3">
      <c r="Y1502" s="189">
        <v>37162</v>
      </c>
      <c r="Z1502" s="190">
        <v>18.149999999999999</v>
      </c>
    </row>
    <row r="1503" spans="25:26" x14ac:dyDescent="0.3">
      <c r="Y1503" s="189">
        <v>37165</v>
      </c>
      <c r="Z1503" s="190">
        <v>17.73</v>
      </c>
    </row>
    <row r="1504" spans="25:26" x14ac:dyDescent="0.3">
      <c r="Y1504" s="189">
        <v>37166</v>
      </c>
      <c r="Z1504" s="190">
        <v>17.21</v>
      </c>
    </row>
    <row r="1505" spans="25:26" x14ac:dyDescent="0.3">
      <c r="Y1505" s="189">
        <v>37167</v>
      </c>
      <c r="Z1505" s="190">
        <v>16.760000000000002</v>
      </c>
    </row>
    <row r="1506" spans="25:26" x14ac:dyDescent="0.3">
      <c r="Y1506" s="189">
        <v>37168</v>
      </c>
      <c r="Z1506" s="190">
        <v>17.440000000000001</v>
      </c>
    </row>
    <row r="1507" spans="25:26" x14ac:dyDescent="0.3">
      <c r="Y1507" s="189">
        <v>37169</v>
      </c>
      <c r="Z1507" s="190">
        <v>17.05</v>
      </c>
    </row>
    <row r="1508" spans="25:26" x14ac:dyDescent="0.3">
      <c r="Y1508" s="189">
        <v>37172</v>
      </c>
      <c r="Z1508" s="190">
        <v>17.309999999999999</v>
      </c>
    </row>
    <row r="1509" spans="25:26" x14ac:dyDescent="0.3">
      <c r="Y1509" s="189">
        <v>37173</v>
      </c>
      <c r="Z1509" s="190">
        <v>17.420000000000002</v>
      </c>
    </row>
    <row r="1510" spans="25:26" x14ac:dyDescent="0.3">
      <c r="Y1510" s="189">
        <v>37174</v>
      </c>
      <c r="Z1510" s="190">
        <v>17.48</v>
      </c>
    </row>
    <row r="1511" spans="25:26" x14ac:dyDescent="0.3">
      <c r="Y1511" s="189">
        <v>37175</v>
      </c>
      <c r="Z1511" s="190">
        <v>18.05</v>
      </c>
    </row>
    <row r="1512" spans="25:26" x14ac:dyDescent="0.3">
      <c r="Y1512" s="189">
        <v>37176</v>
      </c>
      <c r="Z1512" s="190">
        <v>17.309999999999999</v>
      </c>
    </row>
    <row r="1513" spans="25:26" x14ac:dyDescent="0.3">
      <c r="Y1513" s="189">
        <v>37179</v>
      </c>
      <c r="Z1513" s="190">
        <v>17.21</v>
      </c>
    </row>
    <row r="1514" spans="25:26" x14ac:dyDescent="0.3">
      <c r="Y1514" s="189">
        <v>37180</v>
      </c>
      <c r="Z1514" s="190">
        <v>16.649999999999999</v>
      </c>
    </row>
    <row r="1515" spans="25:26" x14ac:dyDescent="0.3">
      <c r="Y1515" s="189">
        <v>37181</v>
      </c>
      <c r="Z1515" s="190">
        <v>16.489999999999998</v>
      </c>
    </row>
    <row r="1516" spans="25:26" x14ac:dyDescent="0.3">
      <c r="Y1516" s="189">
        <v>37182</v>
      </c>
      <c r="Z1516" s="190">
        <v>16.079999999999998</v>
      </c>
    </row>
    <row r="1517" spans="25:26" x14ac:dyDescent="0.3">
      <c r="Y1517" s="189">
        <v>37183</v>
      </c>
      <c r="Z1517" s="190">
        <v>16.64</v>
      </c>
    </row>
    <row r="1518" spans="25:26" x14ac:dyDescent="0.3">
      <c r="Y1518" s="189">
        <v>37186</v>
      </c>
      <c r="Z1518" s="190">
        <v>16.38</v>
      </c>
    </row>
    <row r="1519" spans="25:26" x14ac:dyDescent="0.3">
      <c r="Y1519" s="189">
        <v>37187</v>
      </c>
      <c r="Z1519" s="190">
        <v>16.05</v>
      </c>
    </row>
    <row r="1520" spans="25:26" x14ac:dyDescent="0.3">
      <c r="Y1520" s="189">
        <v>37188</v>
      </c>
      <c r="Z1520" s="190">
        <v>16.25</v>
      </c>
    </row>
    <row r="1521" spans="25:26" x14ac:dyDescent="0.3">
      <c r="Y1521" s="189">
        <v>37189</v>
      </c>
      <c r="Z1521" s="190">
        <v>15.9</v>
      </c>
    </row>
    <row r="1522" spans="25:26" x14ac:dyDescent="0.3">
      <c r="Y1522" s="189">
        <v>37190</v>
      </c>
      <c r="Z1522" s="190">
        <v>16.149999999999999</v>
      </c>
    </row>
    <row r="1523" spans="25:26" x14ac:dyDescent="0.3">
      <c r="Y1523" s="189">
        <v>37193</v>
      </c>
      <c r="Z1523" s="190">
        <v>16.100000000000001</v>
      </c>
    </row>
    <row r="1524" spans="25:26" x14ac:dyDescent="0.3">
      <c r="Y1524" s="189">
        <v>37194</v>
      </c>
      <c r="Z1524" s="190">
        <v>15.94</v>
      </c>
    </row>
    <row r="1525" spans="25:26" x14ac:dyDescent="0.3">
      <c r="Y1525" s="189">
        <v>37195</v>
      </c>
      <c r="Z1525" s="190">
        <v>15.56</v>
      </c>
    </row>
    <row r="1526" spans="25:26" x14ac:dyDescent="0.3">
      <c r="Y1526" s="189">
        <v>37196</v>
      </c>
      <c r="Z1526" s="190" t="s">
        <v>149</v>
      </c>
    </row>
    <row r="1527" spans="25:26" x14ac:dyDescent="0.3">
      <c r="Y1527" s="189">
        <v>37197</v>
      </c>
      <c r="Z1527" s="190">
        <v>14.32</v>
      </c>
    </row>
    <row r="1528" spans="25:26" x14ac:dyDescent="0.3">
      <c r="Y1528" s="189">
        <v>37200</v>
      </c>
      <c r="Z1528" s="190">
        <v>13.96</v>
      </c>
    </row>
    <row r="1529" spans="25:26" x14ac:dyDescent="0.3">
      <c r="Y1529" s="189">
        <v>37201</v>
      </c>
      <c r="Z1529" s="190">
        <v>13.93</v>
      </c>
    </row>
    <row r="1530" spans="25:26" x14ac:dyDescent="0.3">
      <c r="Y1530" s="189">
        <v>37202</v>
      </c>
      <c r="Z1530" s="190">
        <v>14.19</v>
      </c>
    </row>
    <row r="1531" spans="25:26" x14ac:dyDescent="0.3">
      <c r="Y1531" s="189">
        <v>37203</v>
      </c>
      <c r="Z1531" s="190">
        <v>15.16</v>
      </c>
    </row>
    <row r="1532" spans="25:26" x14ac:dyDescent="0.3">
      <c r="Y1532" s="189">
        <v>37204</v>
      </c>
      <c r="Z1532" s="190">
        <v>16.260000000000002</v>
      </c>
    </row>
    <row r="1533" spans="25:26" x14ac:dyDescent="0.3">
      <c r="Y1533" s="189">
        <v>37207</v>
      </c>
      <c r="Z1533" s="190">
        <v>15.15</v>
      </c>
    </row>
    <row r="1534" spans="25:26" x14ac:dyDescent="0.3">
      <c r="Y1534" s="189">
        <v>37208</v>
      </c>
      <c r="Z1534" s="190">
        <v>15.76</v>
      </c>
    </row>
    <row r="1535" spans="25:26" x14ac:dyDescent="0.3">
      <c r="Y1535" s="189">
        <v>37209</v>
      </c>
      <c r="Z1535" s="190">
        <v>14.03</v>
      </c>
    </row>
    <row r="1536" spans="25:26" x14ac:dyDescent="0.3">
      <c r="Y1536" s="189">
        <v>37210</v>
      </c>
      <c r="Z1536" s="190">
        <v>12.15</v>
      </c>
    </row>
    <row r="1537" spans="25:26" x14ac:dyDescent="0.3">
      <c r="Y1537" s="189">
        <v>37211</v>
      </c>
      <c r="Z1537" s="190">
        <v>12.72</v>
      </c>
    </row>
    <row r="1538" spans="25:26" x14ac:dyDescent="0.3">
      <c r="Y1538" s="189">
        <v>37214</v>
      </c>
      <c r="Z1538" s="190">
        <v>12.66</v>
      </c>
    </row>
    <row r="1539" spans="25:26" x14ac:dyDescent="0.3">
      <c r="Y1539" s="189">
        <v>37215</v>
      </c>
      <c r="Z1539" s="190" t="s">
        <v>149</v>
      </c>
    </row>
    <row r="1540" spans="25:26" x14ac:dyDescent="0.3">
      <c r="Y1540" s="189">
        <v>37216</v>
      </c>
      <c r="Z1540" s="190">
        <v>13.47</v>
      </c>
    </row>
    <row r="1541" spans="25:26" x14ac:dyDescent="0.3">
      <c r="Y1541" s="189">
        <v>37217</v>
      </c>
      <c r="Z1541" s="190" t="s">
        <v>149</v>
      </c>
    </row>
    <row r="1542" spans="25:26" x14ac:dyDescent="0.3">
      <c r="Y1542" s="189">
        <v>37218</v>
      </c>
      <c r="Z1542" s="190" t="s">
        <v>149</v>
      </c>
    </row>
    <row r="1543" spans="25:26" x14ac:dyDescent="0.3">
      <c r="Y1543" s="189">
        <v>37221</v>
      </c>
      <c r="Z1543" s="190">
        <v>13.7</v>
      </c>
    </row>
    <row r="1544" spans="25:26" x14ac:dyDescent="0.3">
      <c r="Y1544" s="189">
        <v>37222</v>
      </c>
      <c r="Z1544" s="190">
        <v>14.53</v>
      </c>
    </row>
    <row r="1545" spans="25:26" x14ac:dyDescent="0.3">
      <c r="Y1545" s="189">
        <v>37223</v>
      </c>
      <c r="Z1545" s="190">
        <v>14.34</v>
      </c>
    </row>
    <row r="1546" spans="25:26" x14ac:dyDescent="0.3">
      <c r="Y1546" s="189">
        <v>37224</v>
      </c>
      <c r="Z1546" s="190">
        <v>13.83</v>
      </c>
    </row>
    <row r="1547" spans="25:26" x14ac:dyDescent="0.3">
      <c r="Y1547" s="189">
        <v>37225</v>
      </c>
      <c r="Z1547" s="190">
        <v>14.62</v>
      </c>
    </row>
    <row r="1548" spans="25:26" x14ac:dyDescent="0.3">
      <c r="Y1548" s="189">
        <v>37228</v>
      </c>
      <c r="Z1548" s="190">
        <v>15.21</v>
      </c>
    </row>
    <row r="1549" spans="25:26" x14ac:dyDescent="0.3">
      <c r="Y1549" s="189">
        <v>37229</v>
      </c>
      <c r="Z1549" s="190">
        <v>14.72</v>
      </c>
    </row>
    <row r="1550" spans="25:26" x14ac:dyDescent="0.3">
      <c r="Y1550" s="189">
        <v>37230</v>
      </c>
      <c r="Z1550" s="190">
        <v>14.71</v>
      </c>
    </row>
    <row r="1551" spans="25:26" x14ac:dyDescent="0.3">
      <c r="Y1551" s="189">
        <v>37231</v>
      </c>
      <c r="Z1551" s="190">
        <v>14.01</v>
      </c>
    </row>
    <row r="1552" spans="25:26" x14ac:dyDescent="0.3">
      <c r="Y1552" s="189">
        <v>37232</v>
      </c>
      <c r="Z1552" s="190">
        <v>14.5</v>
      </c>
    </row>
    <row r="1553" spans="25:26" x14ac:dyDescent="0.3">
      <c r="Y1553" s="189">
        <v>37235</v>
      </c>
      <c r="Z1553" s="190">
        <v>13.86</v>
      </c>
    </row>
    <row r="1554" spans="25:26" x14ac:dyDescent="0.3">
      <c r="Y1554" s="189">
        <v>37236</v>
      </c>
      <c r="Z1554" s="190">
        <v>13.68</v>
      </c>
    </row>
    <row r="1555" spans="25:26" x14ac:dyDescent="0.3">
      <c r="Y1555" s="189">
        <v>37237</v>
      </c>
      <c r="Z1555" s="190" t="s">
        <v>149</v>
      </c>
    </row>
    <row r="1556" spans="25:26" x14ac:dyDescent="0.3">
      <c r="Y1556" s="189">
        <v>37238</v>
      </c>
      <c r="Z1556" s="190">
        <v>13.23</v>
      </c>
    </row>
    <row r="1557" spans="25:26" x14ac:dyDescent="0.3">
      <c r="Y1557" s="189">
        <v>37239</v>
      </c>
      <c r="Z1557" s="190">
        <v>14.07</v>
      </c>
    </row>
    <row r="1558" spans="25:26" x14ac:dyDescent="0.3">
      <c r="Y1558" s="189">
        <v>37242</v>
      </c>
      <c r="Z1558" s="190">
        <v>14.05</v>
      </c>
    </row>
    <row r="1559" spans="25:26" x14ac:dyDescent="0.3">
      <c r="Y1559" s="189">
        <v>37243</v>
      </c>
      <c r="Z1559" s="190">
        <v>14</v>
      </c>
    </row>
    <row r="1560" spans="25:26" x14ac:dyDescent="0.3">
      <c r="Y1560" s="189">
        <v>37244</v>
      </c>
      <c r="Z1560" s="190">
        <v>14.08</v>
      </c>
    </row>
    <row r="1561" spans="25:26" x14ac:dyDescent="0.3">
      <c r="Y1561" s="189">
        <v>37245</v>
      </c>
      <c r="Z1561" s="190">
        <v>13.75</v>
      </c>
    </row>
    <row r="1562" spans="25:26" x14ac:dyDescent="0.3">
      <c r="Y1562" s="189">
        <v>37246</v>
      </c>
      <c r="Z1562" s="190">
        <v>14.36</v>
      </c>
    </row>
    <row r="1563" spans="25:26" x14ac:dyDescent="0.3">
      <c r="Y1563" s="189">
        <v>37249</v>
      </c>
      <c r="Z1563" s="190" t="s">
        <v>149</v>
      </c>
    </row>
    <row r="1564" spans="25:26" x14ac:dyDescent="0.3">
      <c r="Y1564" s="189">
        <v>37250</v>
      </c>
      <c r="Z1564" s="190" t="s">
        <v>149</v>
      </c>
    </row>
    <row r="1565" spans="25:26" x14ac:dyDescent="0.3">
      <c r="Y1565" s="189">
        <v>37251</v>
      </c>
      <c r="Z1565" s="190" t="s">
        <v>149</v>
      </c>
    </row>
    <row r="1566" spans="25:26" x14ac:dyDescent="0.3">
      <c r="Y1566" s="189">
        <v>37252</v>
      </c>
      <c r="Z1566" s="190">
        <v>15.43</v>
      </c>
    </row>
    <row r="1567" spans="25:26" x14ac:dyDescent="0.3">
      <c r="Y1567" s="189">
        <v>37253</v>
      </c>
      <c r="Z1567" s="190">
        <v>15.26</v>
      </c>
    </row>
    <row r="1568" spans="25:26" x14ac:dyDescent="0.3">
      <c r="Y1568" s="189">
        <v>37256</v>
      </c>
      <c r="Z1568" s="190">
        <v>14.91</v>
      </c>
    </row>
    <row r="1569" spans="25:26" x14ac:dyDescent="0.3">
      <c r="Y1569" s="189">
        <v>37257</v>
      </c>
      <c r="Z1569" s="190" t="s">
        <v>149</v>
      </c>
    </row>
    <row r="1570" spans="25:26" x14ac:dyDescent="0.3">
      <c r="Y1570" s="189">
        <v>37258</v>
      </c>
      <c r="Z1570" s="190">
        <v>15.85</v>
      </c>
    </row>
    <row r="1571" spans="25:26" x14ac:dyDescent="0.3">
      <c r="Y1571" s="189">
        <v>37259</v>
      </c>
      <c r="Z1571" s="190">
        <v>15.52</v>
      </c>
    </row>
    <row r="1572" spans="25:26" x14ac:dyDescent="0.3">
      <c r="Y1572" s="189">
        <v>37260</v>
      </c>
      <c r="Z1572" s="190">
        <v>16.29</v>
      </c>
    </row>
    <row r="1573" spans="25:26" x14ac:dyDescent="0.3">
      <c r="Y1573" s="189">
        <v>37263</v>
      </c>
      <c r="Z1573" s="190">
        <v>16.21</v>
      </c>
    </row>
    <row r="1574" spans="25:26" x14ac:dyDescent="0.3">
      <c r="Y1574" s="189">
        <v>37264</v>
      </c>
      <c r="Z1574" s="190">
        <v>16.190000000000001</v>
      </c>
    </row>
    <row r="1575" spans="25:26" x14ac:dyDescent="0.3">
      <c r="Y1575" s="189">
        <v>37265</v>
      </c>
      <c r="Z1575" s="190">
        <v>15.38</v>
      </c>
    </row>
    <row r="1576" spans="25:26" x14ac:dyDescent="0.3">
      <c r="Y1576" s="189">
        <v>37266</v>
      </c>
      <c r="Z1576" s="190">
        <v>15.57</v>
      </c>
    </row>
    <row r="1577" spans="25:26" x14ac:dyDescent="0.3">
      <c r="Y1577" s="189">
        <v>37267</v>
      </c>
      <c r="Z1577" s="190">
        <v>14.91</v>
      </c>
    </row>
    <row r="1578" spans="25:26" x14ac:dyDescent="0.3">
      <c r="Y1578" s="189">
        <v>37270</v>
      </c>
      <c r="Z1578" s="190">
        <v>14.39</v>
      </c>
    </row>
    <row r="1579" spans="25:26" x14ac:dyDescent="0.3">
      <c r="Y1579" s="189">
        <v>37271</v>
      </c>
      <c r="Z1579" s="190">
        <v>14.45</v>
      </c>
    </row>
    <row r="1580" spans="25:26" x14ac:dyDescent="0.3">
      <c r="Y1580" s="189">
        <v>37272</v>
      </c>
      <c r="Z1580" s="190">
        <v>14.3</v>
      </c>
    </row>
    <row r="1581" spans="25:26" x14ac:dyDescent="0.3">
      <c r="Y1581" s="189">
        <v>37273</v>
      </c>
      <c r="Z1581" s="190">
        <v>13.68</v>
      </c>
    </row>
    <row r="1582" spans="25:26" x14ac:dyDescent="0.3">
      <c r="Y1582" s="189">
        <v>37274</v>
      </c>
      <c r="Z1582" s="190">
        <v>13.73</v>
      </c>
    </row>
    <row r="1583" spans="25:26" x14ac:dyDescent="0.3">
      <c r="Y1583" s="189">
        <v>37277</v>
      </c>
      <c r="Z1583" s="190">
        <v>13.73</v>
      </c>
    </row>
    <row r="1584" spans="25:26" x14ac:dyDescent="0.3">
      <c r="Y1584" s="189">
        <v>37278</v>
      </c>
      <c r="Z1584" s="190">
        <v>14.25</v>
      </c>
    </row>
    <row r="1585" spans="25:26" x14ac:dyDescent="0.3">
      <c r="Y1585" s="189">
        <v>37279</v>
      </c>
      <c r="Z1585" s="190">
        <v>14.64</v>
      </c>
    </row>
    <row r="1586" spans="25:26" x14ac:dyDescent="0.3">
      <c r="Y1586" s="189">
        <v>37280</v>
      </c>
      <c r="Z1586" s="190">
        <v>14.84</v>
      </c>
    </row>
    <row r="1587" spans="25:26" x14ac:dyDescent="0.3">
      <c r="Y1587" s="189">
        <v>37281</v>
      </c>
      <c r="Z1587" s="190">
        <v>14.94</v>
      </c>
    </row>
    <row r="1588" spans="25:26" x14ac:dyDescent="0.3">
      <c r="Y1588" s="189">
        <v>37284</v>
      </c>
      <c r="Z1588" s="190">
        <v>15.18</v>
      </c>
    </row>
    <row r="1589" spans="25:26" x14ac:dyDescent="0.3">
      <c r="Y1589" s="189">
        <v>37285</v>
      </c>
      <c r="Z1589" s="190">
        <v>14.81</v>
      </c>
    </row>
    <row r="1590" spans="25:26" x14ac:dyDescent="0.3">
      <c r="Y1590" s="189">
        <v>37286</v>
      </c>
      <c r="Z1590" s="190">
        <v>14.57</v>
      </c>
    </row>
    <row r="1591" spans="25:26" x14ac:dyDescent="0.3">
      <c r="Y1591" s="189">
        <v>37287</v>
      </c>
      <c r="Z1591" s="190">
        <v>14.87</v>
      </c>
    </row>
    <row r="1592" spans="25:26" x14ac:dyDescent="0.3">
      <c r="Y1592" s="189">
        <v>37288</v>
      </c>
      <c r="Z1592" s="190">
        <v>15.95</v>
      </c>
    </row>
    <row r="1593" spans="25:26" x14ac:dyDescent="0.3">
      <c r="Y1593" s="189">
        <v>37291</v>
      </c>
      <c r="Z1593" s="190">
        <v>15.69</v>
      </c>
    </row>
    <row r="1594" spans="25:26" x14ac:dyDescent="0.3">
      <c r="Y1594" s="189">
        <v>37292</v>
      </c>
      <c r="Z1594" s="190" t="s">
        <v>149</v>
      </c>
    </row>
    <row r="1595" spans="25:26" x14ac:dyDescent="0.3">
      <c r="Y1595" s="189">
        <v>37293</v>
      </c>
      <c r="Z1595" s="190">
        <v>15.27</v>
      </c>
    </row>
    <row r="1596" spans="25:26" x14ac:dyDescent="0.3">
      <c r="Y1596" s="189">
        <v>37294</v>
      </c>
      <c r="Z1596" s="190">
        <v>15.32</v>
      </c>
    </row>
    <row r="1597" spans="25:26" x14ac:dyDescent="0.3">
      <c r="Y1597" s="189">
        <v>37295</v>
      </c>
      <c r="Z1597" s="190">
        <v>15.9</v>
      </c>
    </row>
    <row r="1598" spans="25:26" x14ac:dyDescent="0.3">
      <c r="Y1598" s="189">
        <v>37298</v>
      </c>
      <c r="Z1598" s="190">
        <v>16.8</v>
      </c>
    </row>
    <row r="1599" spans="25:26" x14ac:dyDescent="0.3">
      <c r="Y1599" s="189">
        <v>37299</v>
      </c>
      <c r="Z1599" s="190">
        <v>16.41</v>
      </c>
    </row>
    <row r="1600" spans="25:26" x14ac:dyDescent="0.3">
      <c r="Y1600" s="189">
        <v>37300</v>
      </c>
      <c r="Z1600" s="190">
        <v>16.63</v>
      </c>
    </row>
    <row r="1601" spans="25:26" x14ac:dyDescent="0.3">
      <c r="Y1601" s="189">
        <v>37301</v>
      </c>
      <c r="Z1601" s="190">
        <v>16.649999999999999</v>
      </c>
    </row>
    <row r="1602" spans="25:26" x14ac:dyDescent="0.3">
      <c r="Y1602" s="189">
        <v>37302</v>
      </c>
      <c r="Z1602" s="190">
        <v>16.79</v>
      </c>
    </row>
    <row r="1603" spans="25:26" x14ac:dyDescent="0.3">
      <c r="Y1603" s="189">
        <v>37305</v>
      </c>
      <c r="Z1603" s="190" t="s">
        <v>149</v>
      </c>
    </row>
    <row r="1604" spans="25:26" x14ac:dyDescent="0.3">
      <c r="Y1604" s="189">
        <v>37306</v>
      </c>
      <c r="Z1604" s="190">
        <v>16.32</v>
      </c>
    </row>
    <row r="1605" spans="25:26" x14ac:dyDescent="0.3">
      <c r="Y1605" s="189">
        <v>37307</v>
      </c>
      <c r="Z1605" s="190">
        <v>15.83</v>
      </c>
    </row>
    <row r="1606" spans="25:26" x14ac:dyDescent="0.3">
      <c r="Y1606" s="189">
        <v>37308</v>
      </c>
      <c r="Z1606" s="190">
        <v>16.28</v>
      </c>
    </row>
    <row r="1607" spans="25:26" x14ac:dyDescent="0.3">
      <c r="Y1607" s="189">
        <v>37309</v>
      </c>
      <c r="Z1607" s="190">
        <v>16.399999999999999</v>
      </c>
    </row>
    <row r="1608" spans="25:26" x14ac:dyDescent="0.3">
      <c r="Y1608" s="189">
        <v>37312</v>
      </c>
      <c r="Z1608" s="190">
        <v>16.07</v>
      </c>
    </row>
    <row r="1609" spans="25:26" x14ac:dyDescent="0.3">
      <c r="Y1609" s="189">
        <v>37313</v>
      </c>
      <c r="Z1609" s="190">
        <v>16.91</v>
      </c>
    </row>
    <row r="1610" spans="25:26" x14ac:dyDescent="0.3">
      <c r="Y1610" s="189">
        <v>37314</v>
      </c>
      <c r="Z1610" s="190">
        <v>16.920000000000002</v>
      </c>
    </row>
    <row r="1611" spans="25:26" x14ac:dyDescent="0.3">
      <c r="Y1611" s="189">
        <v>37315</v>
      </c>
      <c r="Z1611" s="190">
        <v>17.28</v>
      </c>
    </row>
    <row r="1612" spans="25:26" x14ac:dyDescent="0.3">
      <c r="Y1612" s="189">
        <v>37316</v>
      </c>
      <c r="Z1612" s="190">
        <v>18.29</v>
      </c>
    </row>
    <row r="1613" spans="25:26" x14ac:dyDescent="0.3">
      <c r="Y1613" s="189">
        <v>37319</v>
      </c>
      <c r="Z1613" s="190">
        <v>18.32</v>
      </c>
    </row>
    <row r="1614" spans="25:26" x14ac:dyDescent="0.3">
      <c r="Y1614" s="189">
        <v>37320</v>
      </c>
      <c r="Z1614" s="190">
        <v>19.010000000000002</v>
      </c>
    </row>
    <row r="1615" spans="25:26" x14ac:dyDescent="0.3">
      <c r="Y1615" s="189">
        <v>37321</v>
      </c>
      <c r="Z1615" s="190">
        <v>18.93</v>
      </c>
    </row>
    <row r="1616" spans="25:26" x14ac:dyDescent="0.3">
      <c r="Y1616" s="189">
        <v>37322</v>
      </c>
      <c r="Z1616" s="190">
        <v>19.59</v>
      </c>
    </row>
    <row r="1617" spans="25:26" x14ac:dyDescent="0.3">
      <c r="Y1617" s="189">
        <v>37323</v>
      </c>
      <c r="Z1617" s="190">
        <v>19.55</v>
      </c>
    </row>
    <row r="1618" spans="25:26" x14ac:dyDescent="0.3">
      <c r="Y1618" s="189">
        <v>37326</v>
      </c>
      <c r="Z1618" s="190">
        <v>19.989999999999998</v>
      </c>
    </row>
    <row r="1619" spans="25:26" x14ac:dyDescent="0.3">
      <c r="Y1619" s="189">
        <v>37327</v>
      </c>
      <c r="Z1619" s="190">
        <v>19.989999999999998</v>
      </c>
    </row>
    <row r="1620" spans="25:26" x14ac:dyDescent="0.3">
      <c r="Y1620" s="189">
        <v>37328</v>
      </c>
      <c r="Z1620" s="190">
        <v>20.010000000000002</v>
      </c>
    </row>
    <row r="1621" spans="25:26" x14ac:dyDescent="0.3">
      <c r="Y1621" s="189">
        <v>37329</v>
      </c>
      <c r="Z1621" s="190">
        <v>20.260000000000002</v>
      </c>
    </row>
    <row r="1622" spans="25:26" x14ac:dyDescent="0.3">
      <c r="Y1622" s="189">
        <v>37330</v>
      </c>
      <c r="Z1622" s="190">
        <v>20.23</v>
      </c>
    </row>
    <row r="1623" spans="25:26" x14ac:dyDescent="0.3">
      <c r="Y1623" s="189">
        <v>37333</v>
      </c>
      <c r="Z1623" s="190" t="s">
        <v>149</v>
      </c>
    </row>
    <row r="1624" spans="25:26" x14ac:dyDescent="0.3">
      <c r="Y1624" s="189">
        <v>37334</v>
      </c>
      <c r="Z1624" s="190">
        <v>20.81</v>
      </c>
    </row>
    <row r="1625" spans="25:26" x14ac:dyDescent="0.3">
      <c r="Y1625" s="189">
        <v>37335</v>
      </c>
      <c r="Z1625" s="190">
        <v>20.8</v>
      </c>
    </row>
    <row r="1626" spans="25:26" x14ac:dyDescent="0.3">
      <c r="Y1626" s="189">
        <v>37336</v>
      </c>
      <c r="Z1626" s="190">
        <v>21.43</v>
      </c>
    </row>
    <row r="1627" spans="25:26" x14ac:dyDescent="0.3">
      <c r="Y1627" s="189">
        <v>37337</v>
      </c>
      <c r="Z1627" s="190">
        <v>21.29</v>
      </c>
    </row>
    <row r="1628" spans="25:26" x14ac:dyDescent="0.3">
      <c r="Y1628" s="189">
        <v>37340</v>
      </c>
      <c r="Z1628" s="190">
        <v>20.96</v>
      </c>
    </row>
    <row r="1629" spans="25:26" x14ac:dyDescent="0.3">
      <c r="Y1629" s="189">
        <v>37341</v>
      </c>
      <c r="Z1629" s="190">
        <v>21.43</v>
      </c>
    </row>
    <row r="1630" spans="25:26" x14ac:dyDescent="0.3">
      <c r="Y1630" s="189">
        <v>37342</v>
      </c>
      <c r="Z1630" s="190">
        <v>21.84</v>
      </c>
    </row>
    <row r="1631" spans="25:26" x14ac:dyDescent="0.3">
      <c r="Y1631" s="189">
        <v>37343</v>
      </c>
      <c r="Z1631" s="190">
        <v>22.23</v>
      </c>
    </row>
    <row r="1632" spans="25:26" x14ac:dyDescent="0.3">
      <c r="Y1632" s="189">
        <v>37344</v>
      </c>
      <c r="Z1632" s="190" t="s">
        <v>149</v>
      </c>
    </row>
    <row r="1633" spans="25:26" x14ac:dyDescent="0.3">
      <c r="Y1633" s="189">
        <v>37347</v>
      </c>
      <c r="Z1633" s="190" t="s">
        <v>149</v>
      </c>
    </row>
    <row r="1634" spans="25:26" x14ac:dyDescent="0.3">
      <c r="Y1634" s="189">
        <v>37348</v>
      </c>
      <c r="Z1634" s="190">
        <v>23.97</v>
      </c>
    </row>
    <row r="1635" spans="25:26" x14ac:dyDescent="0.3">
      <c r="Y1635" s="189">
        <v>37349</v>
      </c>
      <c r="Z1635" s="190">
        <v>23.55</v>
      </c>
    </row>
    <row r="1636" spans="25:26" x14ac:dyDescent="0.3">
      <c r="Y1636" s="189">
        <v>37350</v>
      </c>
      <c r="Z1636" s="190">
        <v>23.2</v>
      </c>
    </row>
    <row r="1637" spans="25:26" x14ac:dyDescent="0.3">
      <c r="Y1637" s="189">
        <v>37351</v>
      </c>
      <c r="Z1637" s="190">
        <v>22.93</v>
      </c>
    </row>
    <row r="1638" spans="25:26" x14ac:dyDescent="0.3">
      <c r="Y1638" s="189">
        <v>37354</v>
      </c>
      <c r="Z1638" s="190">
        <v>23.16</v>
      </c>
    </row>
    <row r="1639" spans="25:26" x14ac:dyDescent="0.3">
      <c r="Y1639" s="189">
        <v>37355</v>
      </c>
      <c r="Z1639" s="190">
        <v>22.48</v>
      </c>
    </row>
    <row r="1640" spans="25:26" x14ac:dyDescent="0.3">
      <c r="Y1640" s="189">
        <v>37356</v>
      </c>
      <c r="Z1640" s="190">
        <v>22.45</v>
      </c>
    </row>
    <row r="1641" spans="25:26" x14ac:dyDescent="0.3">
      <c r="Y1641" s="189">
        <v>37357</v>
      </c>
      <c r="Z1641" s="190">
        <v>21.58</v>
      </c>
    </row>
    <row r="1642" spans="25:26" x14ac:dyDescent="0.3">
      <c r="Y1642" s="189">
        <v>37358</v>
      </c>
      <c r="Z1642" s="190">
        <v>20.14</v>
      </c>
    </row>
    <row r="1643" spans="25:26" x14ac:dyDescent="0.3">
      <c r="Y1643" s="189">
        <v>37361</v>
      </c>
      <c r="Z1643" s="190">
        <v>20.91</v>
      </c>
    </row>
    <row r="1644" spans="25:26" x14ac:dyDescent="0.3">
      <c r="Y1644" s="189">
        <v>37362</v>
      </c>
      <c r="Z1644" s="190">
        <v>21.22</v>
      </c>
    </row>
    <row r="1645" spans="25:26" x14ac:dyDescent="0.3">
      <c r="Y1645" s="189">
        <v>37363</v>
      </c>
      <c r="Z1645" s="190">
        <v>21.99</v>
      </c>
    </row>
    <row r="1646" spans="25:26" x14ac:dyDescent="0.3">
      <c r="Y1646" s="189">
        <v>37364</v>
      </c>
      <c r="Z1646" s="190">
        <v>22.3</v>
      </c>
    </row>
    <row r="1647" spans="25:26" x14ac:dyDescent="0.3">
      <c r="Y1647" s="189">
        <v>37365</v>
      </c>
      <c r="Z1647" s="190">
        <v>22.47</v>
      </c>
    </row>
    <row r="1648" spans="25:26" x14ac:dyDescent="0.3">
      <c r="Y1648" s="189">
        <v>37368</v>
      </c>
      <c r="Z1648" s="190">
        <v>22.62</v>
      </c>
    </row>
    <row r="1649" spans="25:26" x14ac:dyDescent="0.3">
      <c r="Y1649" s="189">
        <v>37369</v>
      </c>
      <c r="Z1649" s="190">
        <v>22.81</v>
      </c>
    </row>
    <row r="1650" spans="25:26" x14ac:dyDescent="0.3">
      <c r="Y1650" s="189">
        <v>37370</v>
      </c>
      <c r="Z1650" s="190">
        <v>22.68</v>
      </c>
    </row>
    <row r="1651" spans="25:26" x14ac:dyDescent="0.3">
      <c r="Y1651" s="189">
        <v>37371</v>
      </c>
      <c r="Z1651" s="190">
        <v>22.89</v>
      </c>
    </row>
    <row r="1652" spans="25:26" x14ac:dyDescent="0.3">
      <c r="Y1652" s="189">
        <v>37372</v>
      </c>
      <c r="Z1652" s="190">
        <v>23.29</v>
      </c>
    </row>
    <row r="1653" spans="25:26" x14ac:dyDescent="0.3">
      <c r="Y1653" s="189">
        <v>37375</v>
      </c>
      <c r="Z1653" s="190">
        <v>23.62</v>
      </c>
    </row>
    <row r="1654" spans="25:26" x14ac:dyDescent="0.3">
      <c r="Y1654" s="189">
        <v>37376</v>
      </c>
      <c r="Z1654" s="190">
        <v>23.44</v>
      </c>
    </row>
    <row r="1655" spans="25:26" x14ac:dyDescent="0.3">
      <c r="Y1655" s="189">
        <v>37377</v>
      </c>
      <c r="Z1655" s="190">
        <v>23.07</v>
      </c>
    </row>
    <row r="1656" spans="25:26" x14ac:dyDescent="0.3">
      <c r="Y1656" s="189">
        <v>37378</v>
      </c>
      <c r="Z1656" s="190">
        <v>22.56</v>
      </c>
    </row>
    <row r="1657" spans="25:26" x14ac:dyDescent="0.3">
      <c r="Y1657" s="189">
        <v>37379</v>
      </c>
      <c r="Z1657" s="190">
        <v>22.73</v>
      </c>
    </row>
    <row r="1658" spans="25:26" x14ac:dyDescent="0.3">
      <c r="Y1658" s="189">
        <v>37382</v>
      </c>
      <c r="Z1658" s="190" t="s">
        <v>149</v>
      </c>
    </row>
    <row r="1659" spans="25:26" x14ac:dyDescent="0.3">
      <c r="Y1659" s="189">
        <v>37383</v>
      </c>
      <c r="Z1659" s="190">
        <v>22.64</v>
      </c>
    </row>
    <row r="1660" spans="25:26" x14ac:dyDescent="0.3">
      <c r="Y1660" s="189">
        <v>37384</v>
      </c>
      <c r="Z1660" s="190">
        <v>23.64</v>
      </c>
    </row>
    <row r="1661" spans="25:26" x14ac:dyDescent="0.3">
      <c r="Y1661" s="189">
        <v>37385</v>
      </c>
      <c r="Z1661" s="190">
        <v>23.49</v>
      </c>
    </row>
    <row r="1662" spans="25:26" x14ac:dyDescent="0.3">
      <c r="Y1662" s="189">
        <v>37386</v>
      </c>
      <c r="Z1662" s="190">
        <v>23.79</v>
      </c>
    </row>
    <row r="1663" spans="25:26" x14ac:dyDescent="0.3">
      <c r="Y1663" s="189">
        <v>37389</v>
      </c>
      <c r="Z1663" s="190">
        <v>24.14</v>
      </c>
    </row>
    <row r="1664" spans="25:26" x14ac:dyDescent="0.3">
      <c r="Y1664" s="189">
        <v>37390</v>
      </c>
      <c r="Z1664" s="190">
        <v>24.64</v>
      </c>
    </row>
    <row r="1665" spans="25:26" x14ac:dyDescent="0.3">
      <c r="Y1665" s="189">
        <v>37391</v>
      </c>
      <c r="Z1665" s="190">
        <v>23.48</v>
      </c>
    </row>
    <row r="1666" spans="25:26" x14ac:dyDescent="0.3">
      <c r="Y1666" s="189">
        <v>37392</v>
      </c>
      <c r="Z1666" s="190">
        <v>23.08</v>
      </c>
    </row>
    <row r="1667" spans="25:26" x14ac:dyDescent="0.3">
      <c r="Y1667" s="189">
        <v>37393</v>
      </c>
      <c r="Z1667" s="190">
        <v>23.15</v>
      </c>
    </row>
    <row r="1668" spans="25:26" x14ac:dyDescent="0.3">
      <c r="Y1668" s="189">
        <v>37396</v>
      </c>
      <c r="Z1668" s="190">
        <v>23.05</v>
      </c>
    </row>
    <row r="1669" spans="25:26" x14ac:dyDescent="0.3">
      <c r="Y1669" s="189">
        <v>37397</v>
      </c>
      <c r="Z1669" s="190">
        <v>22.37</v>
      </c>
    </row>
    <row r="1670" spans="25:26" x14ac:dyDescent="0.3">
      <c r="Y1670" s="189">
        <v>37398</v>
      </c>
      <c r="Z1670" s="190">
        <v>22.51</v>
      </c>
    </row>
    <row r="1671" spans="25:26" x14ac:dyDescent="0.3">
      <c r="Y1671" s="189">
        <v>37399</v>
      </c>
      <c r="Z1671" s="190">
        <v>22.46</v>
      </c>
    </row>
    <row r="1672" spans="25:26" x14ac:dyDescent="0.3">
      <c r="Y1672" s="189">
        <v>37400</v>
      </c>
      <c r="Z1672" s="190">
        <v>22.27</v>
      </c>
    </row>
    <row r="1673" spans="25:26" x14ac:dyDescent="0.3">
      <c r="Y1673" s="189">
        <v>37403</v>
      </c>
      <c r="Z1673" s="190" t="s">
        <v>149</v>
      </c>
    </row>
    <row r="1674" spans="25:26" x14ac:dyDescent="0.3">
      <c r="Y1674" s="189">
        <v>37404</v>
      </c>
      <c r="Z1674" s="190">
        <v>21.84</v>
      </c>
    </row>
    <row r="1675" spans="25:26" x14ac:dyDescent="0.3">
      <c r="Y1675" s="189">
        <v>37405</v>
      </c>
      <c r="Z1675" s="190">
        <v>22.06</v>
      </c>
    </row>
    <row r="1676" spans="25:26" x14ac:dyDescent="0.3">
      <c r="Y1676" s="189">
        <v>37406</v>
      </c>
      <c r="Z1676" s="190">
        <v>21.17</v>
      </c>
    </row>
    <row r="1677" spans="25:26" x14ac:dyDescent="0.3">
      <c r="Y1677" s="189">
        <v>37407</v>
      </c>
      <c r="Z1677" s="190">
        <v>21.51</v>
      </c>
    </row>
    <row r="1678" spans="25:26" x14ac:dyDescent="0.3">
      <c r="Y1678" s="189">
        <v>37410</v>
      </c>
      <c r="Z1678" s="190" t="s">
        <v>149</v>
      </c>
    </row>
    <row r="1679" spans="25:26" x14ac:dyDescent="0.3">
      <c r="Y1679" s="189">
        <v>37411</v>
      </c>
      <c r="Z1679" s="190" t="s">
        <v>149</v>
      </c>
    </row>
    <row r="1680" spans="25:26" x14ac:dyDescent="0.3">
      <c r="Y1680" s="189">
        <v>37412</v>
      </c>
      <c r="Z1680" s="190">
        <v>21.45</v>
      </c>
    </row>
    <row r="1681" spans="25:26" x14ac:dyDescent="0.3">
      <c r="Y1681" s="189">
        <v>37413</v>
      </c>
      <c r="Z1681" s="190">
        <v>21.48</v>
      </c>
    </row>
    <row r="1682" spans="25:26" x14ac:dyDescent="0.3">
      <c r="Y1682" s="189">
        <v>37414</v>
      </c>
      <c r="Z1682" s="190">
        <v>21.36</v>
      </c>
    </row>
    <row r="1683" spans="25:26" x14ac:dyDescent="0.3">
      <c r="Y1683" s="189">
        <v>37417</v>
      </c>
      <c r="Z1683" s="190">
        <v>20.89</v>
      </c>
    </row>
    <row r="1684" spans="25:26" x14ac:dyDescent="0.3">
      <c r="Y1684" s="189">
        <v>37418</v>
      </c>
      <c r="Z1684" s="190">
        <v>20.61</v>
      </c>
    </row>
    <row r="1685" spans="25:26" x14ac:dyDescent="0.3">
      <c r="Y1685" s="189">
        <v>37419</v>
      </c>
      <c r="Z1685" s="190">
        <v>21.01</v>
      </c>
    </row>
    <row r="1686" spans="25:26" x14ac:dyDescent="0.3">
      <c r="Y1686" s="189">
        <v>37420</v>
      </c>
      <c r="Z1686" s="190">
        <v>21.7</v>
      </c>
    </row>
    <row r="1687" spans="25:26" x14ac:dyDescent="0.3">
      <c r="Y1687" s="189">
        <v>37421</v>
      </c>
      <c r="Z1687" s="190" t="s">
        <v>149</v>
      </c>
    </row>
    <row r="1688" spans="25:26" x14ac:dyDescent="0.3">
      <c r="Y1688" s="189">
        <v>37424</v>
      </c>
      <c r="Z1688" s="190" t="s">
        <v>149</v>
      </c>
    </row>
    <row r="1689" spans="25:26" x14ac:dyDescent="0.3">
      <c r="Y1689" s="189">
        <v>37425</v>
      </c>
      <c r="Z1689" s="190">
        <v>21.44</v>
      </c>
    </row>
    <row r="1690" spans="25:26" x14ac:dyDescent="0.3">
      <c r="Y1690" s="189">
        <v>37426</v>
      </c>
      <c r="Z1690" s="190">
        <v>21.38</v>
      </c>
    </row>
    <row r="1691" spans="25:26" x14ac:dyDescent="0.3">
      <c r="Y1691" s="189">
        <v>37427</v>
      </c>
      <c r="Z1691" s="190">
        <v>21.7</v>
      </c>
    </row>
    <row r="1692" spans="25:26" x14ac:dyDescent="0.3">
      <c r="Y1692" s="189">
        <v>37428</v>
      </c>
      <c r="Z1692" s="190">
        <v>21.79</v>
      </c>
    </row>
    <row r="1693" spans="25:26" x14ac:dyDescent="0.3">
      <c r="Y1693" s="189">
        <v>37431</v>
      </c>
      <c r="Z1693" s="190">
        <v>22.58</v>
      </c>
    </row>
    <row r="1694" spans="25:26" x14ac:dyDescent="0.3">
      <c r="Y1694" s="189">
        <v>37432</v>
      </c>
      <c r="Z1694" s="190">
        <v>22.37</v>
      </c>
    </row>
    <row r="1695" spans="25:26" x14ac:dyDescent="0.3">
      <c r="Y1695" s="189">
        <v>37433</v>
      </c>
      <c r="Z1695" s="190">
        <v>22.84</v>
      </c>
    </row>
    <row r="1696" spans="25:26" x14ac:dyDescent="0.3">
      <c r="Y1696" s="189">
        <v>37434</v>
      </c>
      <c r="Z1696" s="190" t="s">
        <v>149</v>
      </c>
    </row>
    <row r="1697" spans="25:26" x14ac:dyDescent="0.3">
      <c r="Y1697" s="189">
        <v>37435</v>
      </c>
      <c r="Z1697" s="190">
        <v>22.61</v>
      </c>
    </row>
    <row r="1698" spans="25:26" x14ac:dyDescent="0.3">
      <c r="Y1698" s="189">
        <v>37438</v>
      </c>
      <c r="Z1698" s="190">
        <v>22.95</v>
      </c>
    </row>
    <row r="1699" spans="25:26" x14ac:dyDescent="0.3">
      <c r="Y1699" s="189">
        <v>37439</v>
      </c>
      <c r="Z1699" s="190">
        <v>23</v>
      </c>
    </row>
    <row r="1700" spans="25:26" x14ac:dyDescent="0.3">
      <c r="Y1700" s="189">
        <v>37440</v>
      </c>
      <c r="Z1700" s="190">
        <v>23.23</v>
      </c>
    </row>
    <row r="1701" spans="25:26" x14ac:dyDescent="0.3">
      <c r="Y1701" s="189">
        <v>37441</v>
      </c>
      <c r="Z1701" s="190" t="s">
        <v>149</v>
      </c>
    </row>
    <row r="1702" spans="25:26" x14ac:dyDescent="0.3">
      <c r="Y1702" s="189">
        <v>37442</v>
      </c>
      <c r="Z1702" s="190" t="s">
        <v>149</v>
      </c>
    </row>
    <row r="1703" spans="25:26" x14ac:dyDescent="0.3">
      <c r="Y1703" s="189">
        <v>37445</v>
      </c>
      <c r="Z1703" s="190">
        <v>22.4</v>
      </c>
    </row>
    <row r="1704" spans="25:26" x14ac:dyDescent="0.3">
      <c r="Y1704" s="189">
        <v>37446</v>
      </c>
      <c r="Z1704" s="190">
        <v>22.48</v>
      </c>
    </row>
    <row r="1705" spans="25:26" x14ac:dyDescent="0.3">
      <c r="Y1705" s="189">
        <v>37447</v>
      </c>
      <c r="Z1705" s="190">
        <v>23.07</v>
      </c>
    </row>
    <row r="1706" spans="25:26" x14ac:dyDescent="0.3">
      <c r="Y1706" s="189">
        <v>37448</v>
      </c>
      <c r="Z1706" s="190">
        <v>23.14</v>
      </c>
    </row>
    <row r="1707" spans="25:26" x14ac:dyDescent="0.3">
      <c r="Y1707" s="189">
        <v>37449</v>
      </c>
      <c r="Z1707" s="190">
        <v>23.55</v>
      </c>
    </row>
    <row r="1708" spans="25:26" x14ac:dyDescent="0.3">
      <c r="Y1708" s="189">
        <v>37452</v>
      </c>
      <c r="Z1708" s="190">
        <v>23.23</v>
      </c>
    </row>
    <row r="1709" spans="25:26" x14ac:dyDescent="0.3">
      <c r="Y1709" s="189">
        <v>37453</v>
      </c>
      <c r="Z1709" s="190">
        <v>23.65</v>
      </c>
    </row>
    <row r="1710" spans="25:26" x14ac:dyDescent="0.3">
      <c r="Y1710" s="189">
        <v>37454</v>
      </c>
      <c r="Z1710" s="190">
        <v>23.84</v>
      </c>
    </row>
    <row r="1711" spans="25:26" x14ac:dyDescent="0.3">
      <c r="Y1711" s="189">
        <v>37455</v>
      </c>
      <c r="Z1711" s="190">
        <v>23.61</v>
      </c>
    </row>
    <row r="1712" spans="25:26" x14ac:dyDescent="0.3">
      <c r="Y1712" s="189">
        <v>37456</v>
      </c>
      <c r="Z1712" s="190">
        <v>23.82</v>
      </c>
    </row>
    <row r="1713" spans="25:26" x14ac:dyDescent="0.3">
      <c r="Y1713" s="189">
        <v>37459</v>
      </c>
      <c r="Z1713" s="190">
        <v>23.02</v>
      </c>
    </row>
    <row r="1714" spans="25:26" x14ac:dyDescent="0.3">
      <c r="Y1714" s="189">
        <v>37460</v>
      </c>
      <c r="Z1714" s="190">
        <v>22.74</v>
      </c>
    </row>
    <row r="1715" spans="25:26" x14ac:dyDescent="0.3">
      <c r="Y1715" s="189">
        <v>37461</v>
      </c>
      <c r="Z1715" s="190">
        <v>22.98</v>
      </c>
    </row>
    <row r="1716" spans="25:26" x14ac:dyDescent="0.3">
      <c r="Y1716" s="189">
        <v>37462</v>
      </c>
      <c r="Z1716" s="190">
        <v>23.01</v>
      </c>
    </row>
    <row r="1717" spans="25:26" x14ac:dyDescent="0.3">
      <c r="Y1717" s="189">
        <v>37463</v>
      </c>
      <c r="Z1717" s="190">
        <v>22.83</v>
      </c>
    </row>
    <row r="1718" spans="25:26" x14ac:dyDescent="0.3">
      <c r="Y1718" s="189">
        <v>37466</v>
      </c>
      <c r="Z1718" s="190">
        <v>22.81</v>
      </c>
    </row>
    <row r="1719" spans="25:26" x14ac:dyDescent="0.3">
      <c r="Y1719" s="189">
        <v>37467</v>
      </c>
      <c r="Z1719" s="190">
        <v>23.59</v>
      </c>
    </row>
    <row r="1720" spans="25:26" x14ac:dyDescent="0.3">
      <c r="Y1720" s="189">
        <v>37468</v>
      </c>
      <c r="Z1720" s="190">
        <v>23.2</v>
      </c>
    </row>
    <row r="1721" spans="25:26" x14ac:dyDescent="0.3">
      <c r="Y1721" s="189">
        <v>37469</v>
      </c>
      <c r="Z1721" s="190">
        <v>22.33</v>
      </c>
    </row>
    <row r="1722" spans="25:26" x14ac:dyDescent="0.3">
      <c r="Y1722" s="189">
        <v>37470</v>
      </c>
      <c r="Z1722" s="190">
        <v>22.64</v>
      </c>
    </row>
    <row r="1723" spans="25:26" x14ac:dyDescent="0.3">
      <c r="Y1723" s="189">
        <v>37473</v>
      </c>
      <c r="Z1723" s="190">
        <v>22.37</v>
      </c>
    </row>
    <row r="1724" spans="25:26" x14ac:dyDescent="0.3">
      <c r="Y1724" s="189">
        <v>37474</v>
      </c>
      <c r="Z1724" s="190">
        <v>22.78</v>
      </c>
    </row>
    <row r="1725" spans="25:26" x14ac:dyDescent="0.3">
      <c r="Y1725" s="189">
        <v>37475</v>
      </c>
      <c r="Z1725" s="190">
        <v>22.37</v>
      </c>
    </row>
    <row r="1726" spans="25:26" x14ac:dyDescent="0.3">
      <c r="Y1726" s="189">
        <v>37476</v>
      </c>
      <c r="Z1726" s="190">
        <v>22.51</v>
      </c>
    </row>
    <row r="1727" spans="25:26" x14ac:dyDescent="0.3">
      <c r="Y1727" s="189">
        <v>37477</v>
      </c>
      <c r="Z1727" s="190">
        <v>22.75</v>
      </c>
    </row>
    <row r="1728" spans="25:26" x14ac:dyDescent="0.3">
      <c r="Y1728" s="189">
        <v>37480</v>
      </c>
      <c r="Z1728" s="190">
        <v>23.23</v>
      </c>
    </row>
    <row r="1729" spans="25:26" x14ac:dyDescent="0.3">
      <c r="Y1729" s="189">
        <v>37481</v>
      </c>
      <c r="Z1729" s="190">
        <v>23.26</v>
      </c>
    </row>
    <row r="1730" spans="25:26" x14ac:dyDescent="0.3">
      <c r="Y1730" s="189">
        <v>37482</v>
      </c>
      <c r="Z1730" s="190">
        <v>23.41</v>
      </c>
    </row>
    <row r="1731" spans="25:26" x14ac:dyDescent="0.3">
      <c r="Y1731" s="189">
        <v>37483</v>
      </c>
      <c r="Z1731" s="190">
        <v>24.07</v>
      </c>
    </row>
    <row r="1732" spans="25:26" x14ac:dyDescent="0.3">
      <c r="Y1732" s="189">
        <v>37484</v>
      </c>
      <c r="Z1732" s="190">
        <v>24.23</v>
      </c>
    </row>
    <row r="1733" spans="25:26" x14ac:dyDescent="0.3">
      <c r="Y1733" s="189">
        <v>37487</v>
      </c>
      <c r="Z1733" s="190">
        <v>24.59</v>
      </c>
    </row>
    <row r="1734" spans="25:26" x14ac:dyDescent="0.3">
      <c r="Y1734" s="189">
        <v>37488</v>
      </c>
      <c r="Z1734" s="190">
        <v>24.48</v>
      </c>
    </row>
    <row r="1735" spans="25:26" x14ac:dyDescent="0.3">
      <c r="Y1735" s="189">
        <v>37489</v>
      </c>
      <c r="Z1735" s="190">
        <v>24.74</v>
      </c>
    </row>
    <row r="1736" spans="25:26" x14ac:dyDescent="0.3">
      <c r="Y1736" s="189">
        <v>37490</v>
      </c>
      <c r="Z1736" s="190">
        <v>24.25</v>
      </c>
    </row>
    <row r="1737" spans="25:26" x14ac:dyDescent="0.3">
      <c r="Y1737" s="189">
        <v>37491</v>
      </c>
      <c r="Z1737" s="190">
        <v>23.89</v>
      </c>
    </row>
    <row r="1738" spans="25:26" x14ac:dyDescent="0.3">
      <c r="Y1738" s="189">
        <v>37494</v>
      </c>
      <c r="Z1738" s="190" t="s">
        <v>149</v>
      </c>
    </row>
    <row r="1739" spans="25:26" x14ac:dyDescent="0.3">
      <c r="Y1739" s="189">
        <v>37495</v>
      </c>
      <c r="Z1739" s="190">
        <v>24.31</v>
      </c>
    </row>
    <row r="1740" spans="25:26" x14ac:dyDescent="0.3">
      <c r="Y1740" s="189">
        <v>37496</v>
      </c>
      <c r="Z1740" s="190">
        <v>23.86</v>
      </c>
    </row>
    <row r="1741" spans="25:26" x14ac:dyDescent="0.3">
      <c r="Y1741" s="189">
        <v>37497</v>
      </c>
      <c r="Z1741" s="190">
        <v>24.32</v>
      </c>
    </row>
    <row r="1742" spans="25:26" x14ac:dyDescent="0.3">
      <c r="Y1742" s="189">
        <v>37498</v>
      </c>
      <c r="Z1742" s="190">
        <v>24.24</v>
      </c>
    </row>
    <row r="1743" spans="25:26" x14ac:dyDescent="0.3">
      <c r="Y1743" s="189">
        <v>37501</v>
      </c>
      <c r="Z1743" s="190" t="s">
        <v>149</v>
      </c>
    </row>
    <row r="1744" spans="25:26" x14ac:dyDescent="0.3">
      <c r="Y1744" s="189">
        <v>37502</v>
      </c>
      <c r="Z1744" s="190">
        <v>23.58</v>
      </c>
    </row>
    <row r="1745" spans="25:26" x14ac:dyDescent="0.3">
      <c r="Y1745" s="189">
        <v>37503</v>
      </c>
      <c r="Z1745" s="190">
        <v>23.96</v>
      </c>
    </row>
    <row r="1746" spans="25:26" x14ac:dyDescent="0.3">
      <c r="Y1746" s="189">
        <v>37504</v>
      </c>
      <c r="Z1746" s="190">
        <v>24.61</v>
      </c>
    </row>
    <row r="1747" spans="25:26" x14ac:dyDescent="0.3">
      <c r="Y1747" s="189">
        <v>37505</v>
      </c>
      <c r="Z1747" s="190">
        <v>25.11</v>
      </c>
    </row>
    <row r="1748" spans="25:26" x14ac:dyDescent="0.3">
      <c r="Y1748" s="189">
        <v>37508</v>
      </c>
      <c r="Z1748" s="190">
        <v>25.24</v>
      </c>
    </row>
    <row r="1749" spans="25:26" x14ac:dyDescent="0.3">
      <c r="Y1749" s="189">
        <v>37509</v>
      </c>
      <c r="Z1749" s="190">
        <v>25.26</v>
      </c>
    </row>
    <row r="1750" spans="25:26" x14ac:dyDescent="0.3">
      <c r="Y1750" s="189">
        <v>37510</v>
      </c>
      <c r="Z1750" s="190">
        <v>25.34</v>
      </c>
    </row>
    <row r="1751" spans="25:26" x14ac:dyDescent="0.3">
      <c r="Y1751" s="189">
        <v>37511</v>
      </c>
      <c r="Z1751" s="190">
        <v>24.77</v>
      </c>
    </row>
    <row r="1752" spans="25:26" x14ac:dyDescent="0.3">
      <c r="Y1752" s="189">
        <v>37512</v>
      </c>
      <c r="Z1752" s="190">
        <v>25.28</v>
      </c>
    </row>
    <row r="1753" spans="25:26" x14ac:dyDescent="0.3">
      <c r="Y1753" s="189">
        <v>37515</v>
      </c>
      <c r="Z1753" s="190" t="s">
        <v>149</v>
      </c>
    </row>
    <row r="1754" spans="25:26" x14ac:dyDescent="0.3">
      <c r="Y1754" s="189">
        <v>37516</v>
      </c>
      <c r="Z1754" s="190">
        <v>24.65</v>
      </c>
    </row>
    <row r="1755" spans="25:26" x14ac:dyDescent="0.3">
      <c r="Y1755" s="189">
        <v>37517</v>
      </c>
      <c r="Z1755" s="190">
        <v>25.13</v>
      </c>
    </row>
    <row r="1756" spans="25:26" x14ac:dyDescent="0.3">
      <c r="Y1756" s="189">
        <v>37518</v>
      </c>
      <c r="Z1756" s="190">
        <v>25.17</v>
      </c>
    </row>
    <row r="1757" spans="25:26" x14ac:dyDescent="0.3">
      <c r="Y1757" s="189">
        <v>37519</v>
      </c>
      <c r="Z1757" s="190">
        <v>25.45</v>
      </c>
    </row>
    <row r="1758" spans="25:26" x14ac:dyDescent="0.3">
      <c r="Y1758" s="189">
        <v>37522</v>
      </c>
      <c r="Z1758" s="190">
        <v>26.34</v>
      </c>
    </row>
    <row r="1759" spans="25:26" x14ac:dyDescent="0.3">
      <c r="Y1759" s="189">
        <v>37523</v>
      </c>
      <c r="Z1759" s="190">
        <v>26.27</v>
      </c>
    </row>
    <row r="1760" spans="25:26" x14ac:dyDescent="0.3">
      <c r="Y1760" s="189">
        <v>37524</v>
      </c>
      <c r="Z1760" s="190">
        <v>26.16</v>
      </c>
    </row>
    <row r="1761" spans="25:26" x14ac:dyDescent="0.3">
      <c r="Y1761" s="189">
        <v>37525</v>
      </c>
      <c r="Z1761" s="190">
        <v>25.84</v>
      </c>
    </row>
    <row r="1762" spans="25:26" x14ac:dyDescent="0.3">
      <c r="Y1762" s="189">
        <v>37526</v>
      </c>
      <c r="Z1762" s="190">
        <v>25.9</v>
      </c>
    </row>
    <row r="1763" spans="25:26" x14ac:dyDescent="0.3">
      <c r="Y1763" s="189">
        <v>37529</v>
      </c>
      <c r="Z1763" s="190">
        <v>25.98</v>
      </c>
    </row>
    <row r="1764" spans="25:26" x14ac:dyDescent="0.3">
      <c r="Y1764" s="189">
        <v>37530</v>
      </c>
      <c r="Z1764" s="190">
        <v>26.28</v>
      </c>
    </row>
    <row r="1765" spans="25:26" x14ac:dyDescent="0.3">
      <c r="Y1765" s="189">
        <v>37531</v>
      </c>
      <c r="Z1765" s="190">
        <v>26.2</v>
      </c>
    </row>
    <row r="1766" spans="25:26" x14ac:dyDescent="0.3">
      <c r="Y1766" s="189">
        <v>37532</v>
      </c>
      <c r="Z1766" s="190">
        <v>26.16</v>
      </c>
    </row>
    <row r="1767" spans="25:26" x14ac:dyDescent="0.3">
      <c r="Y1767" s="189">
        <v>37533</v>
      </c>
      <c r="Z1767" s="190">
        <v>25.73</v>
      </c>
    </row>
    <row r="1768" spans="25:26" x14ac:dyDescent="0.3">
      <c r="Y1768" s="189">
        <v>37536</v>
      </c>
      <c r="Z1768" s="190">
        <v>25.54</v>
      </c>
    </row>
    <row r="1769" spans="25:26" x14ac:dyDescent="0.3">
      <c r="Y1769" s="189">
        <v>37537</v>
      </c>
      <c r="Z1769" s="190">
        <v>25.36</v>
      </c>
    </row>
    <row r="1770" spans="25:26" x14ac:dyDescent="0.3">
      <c r="Y1770" s="189">
        <v>37538</v>
      </c>
      <c r="Z1770" s="190">
        <v>25.23</v>
      </c>
    </row>
    <row r="1771" spans="25:26" x14ac:dyDescent="0.3">
      <c r="Y1771" s="189">
        <v>37539</v>
      </c>
      <c r="Z1771" s="190">
        <v>24.78</v>
      </c>
    </row>
    <row r="1772" spans="25:26" x14ac:dyDescent="0.3">
      <c r="Y1772" s="189">
        <v>37540</v>
      </c>
      <c r="Z1772" s="190">
        <v>24.71</v>
      </c>
    </row>
    <row r="1773" spans="25:26" x14ac:dyDescent="0.3">
      <c r="Y1773" s="189">
        <v>37543</v>
      </c>
      <c r="Z1773" s="190">
        <v>24.91</v>
      </c>
    </row>
    <row r="1774" spans="25:26" x14ac:dyDescent="0.3">
      <c r="Y1774" s="189">
        <v>37544</v>
      </c>
      <c r="Z1774" s="190">
        <v>24.83</v>
      </c>
    </row>
    <row r="1775" spans="25:26" x14ac:dyDescent="0.3">
      <c r="Y1775" s="189">
        <v>37545</v>
      </c>
      <c r="Z1775" s="190">
        <v>24.62</v>
      </c>
    </row>
    <row r="1776" spans="25:26" x14ac:dyDescent="0.3">
      <c r="Y1776" s="189">
        <v>37546</v>
      </c>
      <c r="Z1776" s="190">
        <v>24.6</v>
      </c>
    </row>
    <row r="1777" spans="25:26" x14ac:dyDescent="0.3">
      <c r="Y1777" s="189">
        <v>37547</v>
      </c>
      <c r="Z1777" s="190">
        <v>24.59</v>
      </c>
    </row>
    <row r="1778" spans="25:26" x14ac:dyDescent="0.3">
      <c r="Y1778" s="189">
        <v>37550</v>
      </c>
      <c r="Z1778" s="190">
        <v>23.63</v>
      </c>
    </row>
    <row r="1779" spans="25:26" x14ac:dyDescent="0.3">
      <c r="Y1779" s="189">
        <v>37551</v>
      </c>
      <c r="Z1779" s="190">
        <v>23.05</v>
      </c>
    </row>
    <row r="1780" spans="25:26" x14ac:dyDescent="0.3">
      <c r="Y1780" s="189">
        <v>37552</v>
      </c>
      <c r="Z1780" s="190">
        <v>23.17</v>
      </c>
    </row>
    <row r="1781" spans="25:26" x14ac:dyDescent="0.3">
      <c r="Y1781" s="189">
        <v>37553</v>
      </c>
      <c r="Z1781" s="190">
        <v>23.18</v>
      </c>
    </row>
    <row r="1782" spans="25:26" x14ac:dyDescent="0.3">
      <c r="Y1782" s="189">
        <v>37554</v>
      </c>
      <c r="Z1782" s="190">
        <v>22.8</v>
      </c>
    </row>
    <row r="1783" spans="25:26" x14ac:dyDescent="0.3">
      <c r="Y1783" s="189">
        <v>37557</v>
      </c>
      <c r="Z1783" s="190">
        <v>22.5</v>
      </c>
    </row>
    <row r="1784" spans="25:26" x14ac:dyDescent="0.3">
      <c r="Y1784" s="189">
        <v>37558</v>
      </c>
      <c r="Z1784" s="190">
        <v>22.07</v>
      </c>
    </row>
    <row r="1785" spans="25:26" x14ac:dyDescent="0.3">
      <c r="Y1785" s="189">
        <v>37559</v>
      </c>
      <c r="Z1785" s="190">
        <v>22.21</v>
      </c>
    </row>
    <row r="1786" spans="25:26" x14ac:dyDescent="0.3">
      <c r="Y1786" s="189">
        <v>37560</v>
      </c>
      <c r="Z1786" s="190">
        <v>22.51</v>
      </c>
    </row>
    <row r="1787" spans="25:26" x14ac:dyDescent="0.3">
      <c r="Y1787" s="189">
        <v>37561</v>
      </c>
      <c r="Z1787" s="190">
        <v>22.67</v>
      </c>
    </row>
    <row r="1788" spans="25:26" x14ac:dyDescent="0.3">
      <c r="Y1788" s="189">
        <v>37564</v>
      </c>
      <c r="Z1788" s="190">
        <v>21.93</v>
      </c>
    </row>
    <row r="1789" spans="25:26" x14ac:dyDescent="0.3">
      <c r="Y1789" s="189">
        <v>37565</v>
      </c>
      <c r="Z1789" s="190">
        <v>21.09</v>
      </c>
    </row>
    <row r="1790" spans="25:26" x14ac:dyDescent="0.3">
      <c r="Y1790" s="189">
        <v>37566</v>
      </c>
      <c r="Z1790" s="190">
        <v>19.96</v>
      </c>
    </row>
    <row r="1791" spans="25:26" x14ac:dyDescent="0.3">
      <c r="Y1791" s="189">
        <v>37567</v>
      </c>
      <c r="Z1791" s="190">
        <v>19.48</v>
      </c>
    </row>
    <row r="1792" spans="25:26" x14ac:dyDescent="0.3">
      <c r="Y1792" s="189">
        <v>37568</v>
      </c>
      <c r="Z1792" s="190">
        <v>19.7</v>
      </c>
    </row>
    <row r="1793" spans="25:26" x14ac:dyDescent="0.3">
      <c r="Y1793" s="189">
        <v>37571</v>
      </c>
      <c r="Z1793" s="190">
        <v>19.850000000000001</v>
      </c>
    </row>
    <row r="1794" spans="25:26" x14ac:dyDescent="0.3">
      <c r="Y1794" s="189">
        <v>37572</v>
      </c>
      <c r="Z1794" s="190">
        <v>19.88</v>
      </c>
    </row>
    <row r="1795" spans="25:26" x14ac:dyDescent="0.3">
      <c r="Y1795" s="189">
        <v>37573</v>
      </c>
      <c r="Z1795" s="190">
        <v>19.14</v>
      </c>
    </row>
    <row r="1796" spans="25:26" x14ac:dyDescent="0.3">
      <c r="Y1796" s="189">
        <v>37574</v>
      </c>
      <c r="Z1796" s="190">
        <v>19.2</v>
      </c>
    </row>
    <row r="1797" spans="25:26" x14ac:dyDescent="0.3">
      <c r="Y1797" s="189">
        <v>37575</v>
      </c>
      <c r="Z1797" s="190">
        <v>19.09</v>
      </c>
    </row>
    <row r="1798" spans="25:26" x14ac:dyDescent="0.3">
      <c r="Y1798" s="189">
        <v>37578</v>
      </c>
      <c r="Z1798" s="190">
        <v>19.73</v>
      </c>
    </row>
    <row r="1799" spans="25:26" x14ac:dyDescent="0.3">
      <c r="Y1799" s="189">
        <v>37579</v>
      </c>
      <c r="Z1799" s="190">
        <v>19.68</v>
      </c>
    </row>
    <row r="1800" spans="25:26" x14ac:dyDescent="0.3">
      <c r="Y1800" s="189">
        <v>37580</v>
      </c>
      <c r="Z1800" s="190">
        <v>20.12</v>
      </c>
    </row>
    <row r="1801" spans="25:26" x14ac:dyDescent="0.3">
      <c r="Y1801" s="189">
        <v>37581</v>
      </c>
      <c r="Z1801" s="190">
        <v>20.49</v>
      </c>
    </row>
    <row r="1802" spans="25:26" x14ac:dyDescent="0.3">
      <c r="Y1802" s="189">
        <v>37582</v>
      </c>
      <c r="Z1802" s="190">
        <v>20.95</v>
      </c>
    </row>
    <row r="1803" spans="25:26" x14ac:dyDescent="0.3">
      <c r="Y1803" s="189">
        <v>37585</v>
      </c>
      <c r="Z1803" s="190">
        <v>19.989999999999998</v>
      </c>
    </row>
    <row r="1804" spans="25:26" x14ac:dyDescent="0.3">
      <c r="Y1804" s="189">
        <v>37586</v>
      </c>
      <c r="Z1804" s="190">
        <v>20.6</v>
      </c>
    </row>
    <row r="1805" spans="25:26" x14ac:dyDescent="0.3">
      <c r="Y1805" s="189">
        <v>37587</v>
      </c>
      <c r="Z1805" s="190">
        <v>21.09</v>
      </c>
    </row>
    <row r="1806" spans="25:26" x14ac:dyDescent="0.3">
      <c r="Y1806" s="189">
        <v>37588</v>
      </c>
      <c r="Z1806" s="190" t="s">
        <v>149</v>
      </c>
    </row>
    <row r="1807" spans="25:26" x14ac:dyDescent="0.3">
      <c r="Y1807" s="189">
        <v>37589</v>
      </c>
      <c r="Z1807" s="190" t="s">
        <v>149</v>
      </c>
    </row>
    <row r="1808" spans="25:26" x14ac:dyDescent="0.3">
      <c r="Y1808" s="189">
        <v>37592</v>
      </c>
      <c r="Z1808" s="190">
        <v>21.2</v>
      </c>
    </row>
    <row r="1809" spans="25:26" x14ac:dyDescent="0.3">
      <c r="Y1809" s="189">
        <v>37593</v>
      </c>
      <c r="Z1809" s="190">
        <v>21.11</v>
      </c>
    </row>
    <row r="1810" spans="25:26" x14ac:dyDescent="0.3">
      <c r="Y1810" s="189">
        <v>37594</v>
      </c>
      <c r="Z1810" s="190">
        <v>20.82</v>
      </c>
    </row>
    <row r="1811" spans="25:26" x14ac:dyDescent="0.3">
      <c r="Y1811" s="189">
        <v>37595</v>
      </c>
      <c r="Z1811" s="190">
        <v>21.35</v>
      </c>
    </row>
    <row r="1812" spans="25:26" x14ac:dyDescent="0.3">
      <c r="Y1812" s="189">
        <v>37596</v>
      </c>
      <c r="Z1812" s="190">
        <v>21.06</v>
      </c>
    </row>
    <row r="1813" spans="25:26" x14ac:dyDescent="0.3">
      <c r="Y1813" s="189">
        <v>37599</v>
      </c>
      <c r="Z1813" s="190">
        <v>21.32</v>
      </c>
    </row>
    <row r="1814" spans="25:26" x14ac:dyDescent="0.3">
      <c r="Y1814" s="189">
        <v>37600</v>
      </c>
      <c r="Z1814" s="190">
        <v>21.64</v>
      </c>
    </row>
    <row r="1815" spans="25:26" x14ac:dyDescent="0.3">
      <c r="Y1815" s="189">
        <v>37601</v>
      </c>
      <c r="Z1815" s="190">
        <v>21.6</v>
      </c>
    </row>
    <row r="1816" spans="25:26" x14ac:dyDescent="0.3">
      <c r="Y1816" s="189">
        <v>37602</v>
      </c>
      <c r="Z1816" s="190" t="s">
        <v>149</v>
      </c>
    </row>
    <row r="1817" spans="25:26" x14ac:dyDescent="0.3">
      <c r="Y1817" s="189">
        <v>37603</v>
      </c>
      <c r="Z1817" s="190">
        <v>22.78</v>
      </c>
    </row>
    <row r="1818" spans="25:26" x14ac:dyDescent="0.3">
      <c r="Y1818" s="189">
        <v>37606</v>
      </c>
      <c r="Z1818" s="190">
        <v>24.14</v>
      </c>
    </row>
    <row r="1819" spans="25:26" x14ac:dyDescent="0.3">
      <c r="Y1819" s="189">
        <v>37607</v>
      </c>
      <c r="Z1819" s="190">
        <v>24.27</v>
      </c>
    </row>
    <row r="1820" spans="25:26" x14ac:dyDescent="0.3">
      <c r="Y1820" s="189">
        <v>37608</v>
      </c>
      <c r="Z1820" s="190">
        <v>24.82</v>
      </c>
    </row>
    <row r="1821" spans="25:26" x14ac:dyDescent="0.3">
      <c r="Y1821" s="189">
        <v>37609</v>
      </c>
      <c r="Z1821" s="190">
        <v>24.98</v>
      </c>
    </row>
    <row r="1822" spans="25:26" x14ac:dyDescent="0.3">
      <c r="Y1822" s="189">
        <v>37610</v>
      </c>
      <c r="Z1822" s="190">
        <v>25.33</v>
      </c>
    </row>
    <row r="1823" spans="25:26" x14ac:dyDescent="0.3">
      <c r="Y1823" s="189">
        <v>37613</v>
      </c>
      <c r="Z1823" s="190">
        <v>26.64</v>
      </c>
    </row>
    <row r="1824" spans="25:26" x14ac:dyDescent="0.3">
      <c r="Y1824" s="189">
        <v>37614</v>
      </c>
      <c r="Z1824" s="190" t="s">
        <v>149</v>
      </c>
    </row>
    <row r="1825" spans="25:26" x14ac:dyDescent="0.3">
      <c r="Y1825" s="189">
        <v>37615</v>
      </c>
      <c r="Z1825" s="190" t="s">
        <v>149</v>
      </c>
    </row>
    <row r="1826" spans="25:26" x14ac:dyDescent="0.3">
      <c r="Y1826" s="189">
        <v>37616</v>
      </c>
      <c r="Z1826" s="190" t="s">
        <v>149</v>
      </c>
    </row>
    <row r="1827" spans="25:26" x14ac:dyDescent="0.3">
      <c r="Y1827" s="189">
        <v>37617</v>
      </c>
      <c r="Z1827" s="190">
        <v>27.23</v>
      </c>
    </row>
    <row r="1828" spans="25:26" x14ac:dyDescent="0.3">
      <c r="Y1828" s="189">
        <v>37620</v>
      </c>
      <c r="Z1828" s="190">
        <v>26.48</v>
      </c>
    </row>
    <row r="1829" spans="25:26" x14ac:dyDescent="0.3">
      <c r="Y1829" s="189">
        <v>37621</v>
      </c>
      <c r="Z1829" s="190" t="s">
        <v>149</v>
      </c>
    </row>
    <row r="1830" spans="25:26" x14ac:dyDescent="0.3">
      <c r="Y1830" s="189">
        <v>37622</v>
      </c>
      <c r="Z1830" s="190" t="s">
        <v>149</v>
      </c>
    </row>
    <row r="1831" spans="25:26" x14ac:dyDescent="0.3">
      <c r="Y1831" s="189">
        <v>37623</v>
      </c>
      <c r="Z1831" s="190">
        <v>27.19</v>
      </c>
    </row>
    <row r="1832" spans="25:26" x14ac:dyDescent="0.3">
      <c r="Y1832" s="189">
        <v>37624</v>
      </c>
      <c r="Z1832" s="190">
        <v>28.51</v>
      </c>
    </row>
    <row r="1833" spans="25:26" x14ac:dyDescent="0.3">
      <c r="Y1833" s="189">
        <v>37627</v>
      </c>
      <c r="Z1833" s="190">
        <v>28.06</v>
      </c>
    </row>
    <row r="1834" spans="25:26" x14ac:dyDescent="0.3">
      <c r="Y1834" s="189">
        <v>37628</v>
      </c>
      <c r="Z1834" s="190">
        <v>26.94</v>
      </c>
    </row>
    <row r="1835" spans="25:26" x14ac:dyDescent="0.3">
      <c r="Y1835" s="189">
        <v>37629</v>
      </c>
      <c r="Z1835" s="190">
        <v>26.42</v>
      </c>
    </row>
    <row r="1836" spans="25:26" x14ac:dyDescent="0.3">
      <c r="Y1836" s="189">
        <v>37630</v>
      </c>
      <c r="Z1836" s="190">
        <v>27.57</v>
      </c>
    </row>
    <row r="1837" spans="25:26" x14ac:dyDescent="0.3">
      <c r="Y1837" s="189">
        <v>37631</v>
      </c>
      <c r="Z1837" s="190">
        <v>27.81</v>
      </c>
    </row>
    <row r="1838" spans="25:26" x14ac:dyDescent="0.3">
      <c r="Y1838" s="189">
        <v>37634</v>
      </c>
      <c r="Z1838" s="190">
        <v>28.27</v>
      </c>
    </row>
    <row r="1839" spans="25:26" x14ac:dyDescent="0.3">
      <c r="Y1839" s="189">
        <v>37635</v>
      </c>
      <c r="Z1839" s="190">
        <v>28.66</v>
      </c>
    </row>
    <row r="1840" spans="25:26" x14ac:dyDescent="0.3">
      <c r="Y1840" s="189">
        <v>37636</v>
      </c>
      <c r="Z1840" s="190">
        <v>29.35</v>
      </c>
    </row>
    <row r="1841" spans="25:26" x14ac:dyDescent="0.3">
      <c r="Y1841" s="189">
        <v>37637</v>
      </c>
      <c r="Z1841" s="190">
        <v>29.62</v>
      </c>
    </row>
    <row r="1842" spans="25:26" x14ac:dyDescent="0.3">
      <c r="Y1842" s="189">
        <v>37638</v>
      </c>
      <c r="Z1842" s="190">
        <v>29.58</v>
      </c>
    </row>
    <row r="1843" spans="25:26" x14ac:dyDescent="0.3">
      <c r="Y1843" s="189">
        <v>37641</v>
      </c>
      <c r="Z1843" s="190" t="s">
        <v>149</v>
      </c>
    </row>
    <row r="1844" spans="25:26" x14ac:dyDescent="0.3">
      <c r="Y1844" s="189">
        <v>37642</v>
      </c>
      <c r="Z1844" s="190">
        <v>29.21</v>
      </c>
    </row>
    <row r="1845" spans="25:26" x14ac:dyDescent="0.3">
      <c r="Y1845" s="189">
        <v>37643</v>
      </c>
      <c r="Z1845" s="190">
        <v>28.94</v>
      </c>
    </row>
    <row r="1846" spans="25:26" x14ac:dyDescent="0.3">
      <c r="Y1846" s="189">
        <v>37644</v>
      </c>
      <c r="Z1846" s="190">
        <v>27.83</v>
      </c>
    </row>
    <row r="1847" spans="25:26" x14ac:dyDescent="0.3">
      <c r="Y1847" s="189">
        <v>37645</v>
      </c>
      <c r="Z1847" s="190">
        <v>28.72</v>
      </c>
    </row>
    <row r="1848" spans="25:26" x14ac:dyDescent="0.3">
      <c r="Y1848" s="189">
        <v>37648</v>
      </c>
      <c r="Z1848" s="190">
        <v>27.47</v>
      </c>
    </row>
    <row r="1849" spans="25:26" x14ac:dyDescent="0.3">
      <c r="Y1849" s="189">
        <v>37649</v>
      </c>
      <c r="Z1849" s="190">
        <v>27.22</v>
      </c>
    </row>
    <row r="1850" spans="25:26" x14ac:dyDescent="0.3">
      <c r="Y1850" s="189">
        <v>37650</v>
      </c>
      <c r="Z1850" s="190">
        <v>27.73</v>
      </c>
    </row>
    <row r="1851" spans="25:26" x14ac:dyDescent="0.3">
      <c r="Y1851" s="189">
        <v>37651</v>
      </c>
      <c r="Z1851" s="190">
        <v>27.88</v>
      </c>
    </row>
    <row r="1852" spans="25:26" x14ac:dyDescent="0.3">
      <c r="Y1852" s="189">
        <v>37652</v>
      </c>
      <c r="Z1852" s="190">
        <v>27.7</v>
      </c>
    </row>
    <row r="1853" spans="25:26" x14ac:dyDescent="0.3">
      <c r="Y1853" s="189">
        <v>37655</v>
      </c>
      <c r="Z1853" s="190" t="s">
        <v>149</v>
      </c>
    </row>
    <row r="1854" spans="25:26" x14ac:dyDescent="0.3">
      <c r="Y1854" s="189">
        <v>37656</v>
      </c>
      <c r="Z1854" s="190">
        <v>27.3</v>
      </c>
    </row>
    <row r="1855" spans="25:26" x14ac:dyDescent="0.3">
      <c r="Y1855" s="189">
        <v>37657</v>
      </c>
      <c r="Z1855" s="190">
        <v>28.4</v>
      </c>
    </row>
    <row r="1856" spans="25:26" x14ac:dyDescent="0.3">
      <c r="Y1856" s="189">
        <v>37658</v>
      </c>
      <c r="Z1856" s="190">
        <v>28.27</v>
      </c>
    </row>
    <row r="1857" spans="25:26" x14ac:dyDescent="0.3">
      <c r="Y1857" s="189">
        <v>37659</v>
      </c>
      <c r="Z1857" s="190">
        <v>28.77</v>
      </c>
    </row>
    <row r="1858" spans="25:26" x14ac:dyDescent="0.3">
      <c r="Y1858" s="189">
        <v>37662</v>
      </c>
      <c r="Z1858" s="190">
        <v>28.5</v>
      </c>
    </row>
    <row r="1859" spans="25:26" x14ac:dyDescent="0.3">
      <c r="Y1859" s="189">
        <v>37663</v>
      </c>
      <c r="Z1859" s="190">
        <v>28.97</v>
      </c>
    </row>
    <row r="1860" spans="25:26" x14ac:dyDescent="0.3">
      <c r="Y1860" s="189">
        <v>37664</v>
      </c>
      <c r="Z1860" s="190" t="s">
        <v>149</v>
      </c>
    </row>
    <row r="1861" spans="25:26" x14ac:dyDescent="0.3">
      <c r="Y1861" s="189">
        <v>37665</v>
      </c>
      <c r="Z1861" s="190">
        <v>28.36</v>
      </c>
    </row>
    <row r="1862" spans="25:26" x14ac:dyDescent="0.3">
      <c r="Y1862" s="189">
        <v>37666</v>
      </c>
      <c r="Z1862" s="190">
        <v>28.57</v>
      </c>
    </row>
    <row r="1863" spans="25:26" x14ac:dyDescent="0.3">
      <c r="Y1863" s="189">
        <v>37669</v>
      </c>
      <c r="Z1863" s="190" t="s">
        <v>149</v>
      </c>
    </row>
    <row r="1864" spans="25:26" x14ac:dyDescent="0.3">
      <c r="Y1864" s="189">
        <v>37670</v>
      </c>
      <c r="Z1864" s="190">
        <v>28.22</v>
      </c>
    </row>
    <row r="1865" spans="25:26" x14ac:dyDescent="0.3">
      <c r="Y1865" s="189">
        <v>37671</v>
      </c>
      <c r="Z1865" s="190">
        <v>27.68</v>
      </c>
    </row>
    <row r="1866" spans="25:26" x14ac:dyDescent="0.3">
      <c r="Y1866" s="189">
        <v>37672</v>
      </c>
      <c r="Z1866" s="190">
        <v>27.03</v>
      </c>
    </row>
    <row r="1867" spans="25:26" x14ac:dyDescent="0.3">
      <c r="Y1867" s="189">
        <v>37673</v>
      </c>
      <c r="Z1867" s="190">
        <v>28.15</v>
      </c>
    </row>
    <row r="1868" spans="25:26" x14ac:dyDescent="0.3">
      <c r="Y1868" s="189">
        <v>37676</v>
      </c>
      <c r="Z1868" s="190">
        <v>28.64</v>
      </c>
    </row>
    <row r="1869" spans="25:26" x14ac:dyDescent="0.3">
      <c r="Y1869" s="189">
        <v>37677</v>
      </c>
      <c r="Z1869" s="190">
        <v>28.51</v>
      </c>
    </row>
    <row r="1870" spans="25:26" x14ac:dyDescent="0.3">
      <c r="Y1870" s="189">
        <v>37678</v>
      </c>
      <c r="Z1870" s="190">
        <v>29.02</v>
      </c>
    </row>
    <row r="1871" spans="25:26" x14ac:dyDescent="0.3">
      <c r="Y1871" s="189">
        <v>37679</v>
      </c>
      <c r="Z1871" s="190">
        <v>28.35</v>
      </c>
    </row>
    <row r="1872" spans="25:26" x14ac:dyDescent="0.3">
      <c r="Y1872" s="189">
        <v>37680</v>
      </c>
      <c r="Z1872" s="190">
        <v>28.89</v>
      </c>
    </row>
    <row r="1873" spans="25:26" x14ac:dyDescent="0.3">
      <c r="Y1873" s="189">
        <v>37683</v>
      </c>
      <c r="Z1873" s="190">
        <v>27.46</v>
      </c>
    </row>
    <row r="1874" spans="25:26" x14ac:dyDescent="0.3">
      <c r="Y1874" s="189">
        <v>37684</v>
      </c>
      <c r="Z1874" s="190">
        <v>27.84</v>
      </c>
    </row>
    <row r="1875" spans="25:26" x14ac:dyDescent="0.3">
      <c r="Y1875" s="189">
        <v>37685</v>
      </c>
      <c r="Z1875" s="190">
        <v>27.34</v>
      </c>
    </row>
    <row r="1876" spans="25:26" x14ac:dyDescent="0.3">
      <c r="Y1876" s="189">
        <v>37686</v>
      </c>
      <c r="Z1876" s="190">
        <v>27.56</v>
      </c>
    </row>
    <row r="1877" spans="25:26" x14ac:dyDescent="0.3">
      <c r="Y1877" s="189">
        <v>37687</v>
      </c>
      <c r="Z1877" s="190">
        <v>27.97</v>
      </c>
    </row>
    <row r="1878" spans="25:26" x14ac:dyDescent="0.3">
      <c r="Y1878" s="189">
        <v>37690</v>
      </c>
      <c r="Z1878" s="190">
        <v>27.9</v>
      </c>
    </row>
    <row r="1879" spans="25:26" x14ac:dyDescent="0.3">
      <c r="Y1879" s="189">
        <v>37691</v>
      </c>
      <c r="Z1879" s="190">
        <v>27.57</v>
      </c>
    </row>
    <row r="1880" spans="25:26" x14ac:dyDescent="0.3">
      <c r="Y1880" s="189">
        <v>37692</v>
      </c>
      <c r="Z1880" s="190">
        <v>28.19</v>
      </c>
    </row>
    <row r="1881" spans="25:26" x14ac:dyDescent="0.3">
      <c r="Y1881" s="189">
        <v>37693</v>
      </c>
      <c r="Z1881" s="190">
        <v>27.04</v>
      </c>
    </row>
    <row r="1882" spans="25:26" x14ac:dyDescent="0.3">
      <c r="Y1882" s="189">
        <v>37694</v>
      </c>
      <c r="Z1882" s="190">
        <v>25.74</v>
      </c>
    </row>
    <row r="1883" spans="25:26" x14ac:dyDescent="0.3">
      <c r="Y1883" s="189">
        <v>37697</v>
      </c>
      <c r="Z1883" s="190">
        <v>25.25</v>
      </c>
    </row>
    <row r="1884" spans="25:26" x14ac:dyDescent="0.3">
      <c r="Y1884" s="189">
        <v>37698</v>
      </c>
      <c r="Z1884" s="190">
        <v>22.78</v>
      </c>
    </row>
    <row r="1885" spans="25:26" x14ac:dyDescent="0.3">
      <c r="Y1885" s="189">
        <v>37699</v>
      </c>
      <c r="Z1885" s="190">
        <v>21.87</v>
      </c>
    </row>
    <row r="1886" spans="25:26" x14ac:dyDescent="0.3">
      <c r="Y1886" s="189">
        <v>37700</v>
      </c>
      <c r="Z1886" s="190">
        <v>21.81</v>
      </c>
    </row>
    <row r="1887" spans="25:26" x14ac:dyDescent="0.3">
      <c r="Y1887" s="189">
        <v>37701</v>
      </c>
      <c r="Z1887" s="190">
        <v>19.95</v>
      </c>
    </row>
    <row r="1888" spans="25:26" x14ac:dyDescent="0.3">
      <c r="Y1888" s="189">
        <v>37704</v>
      </c>
      <c r="Z1888" s="190">
        <v>21.56</v>
      </c>
    </row>
    <row r="1889" spans="25:26" x14ac:dyDescent="0.3">
      <c r="Y1889" s="189">
        <v>37705</v>
      </c>
      <c r="Z1889" s="190">
        <v>22.69</v>
      </c>
    </row>
    <row r="1890" spans="25:26" x14ac:dyDescent="0.3">
      <c r="Y1890" s="189">
        <v>37706</v>
      </c>
      <c r="Z1890" s="190">
        <v>21.17</v>
      </c>
    </row>
    <row r="1891" spans="25:26" x14ac:dyDescent="0.3">
      <c r="Y1891" s="189">
        <v>37707</v>
      </c>
      <c r="Z1891" s="190">
        <v>22.58</v>
      </c>
    </row>
    <row r="1892" spans="25:26" x14ac:dyDescent="0.3">
      <c r="Y1892" s="189">
        <v>37708</v>
      </c>
      <c r="Z1892" s="190">
        <v>22.74</v>
      </c>
    </row>
    <row r="1893" spans="25:26" x14ac:dyDescent="0.3">
      <c r="Y1893" s="189">
        <v>37711</v>
      </c>
      <c r="Z1893" s="190">
        <v>23.15</v>
      </c>
    </row>
    <row r="1894" spans="25:26" x14ac:dyDescent="0.3">
      <c r="Y1894" s="189">
        <v>37712</v>
      </c>
      <c r="Z1894" s="190">
        <v>22.28</v>
      </c>
    </row>
    <row r="1895" spans="25:26" x14ac:dyDescent="0.3">
      <c r="Y1895" s="189">
        <v>37713</v>
      </c>
      <c r="Z1895" s="190">
        <v>21.14</v>
      </c>
    </row>
    <row r="1896" spans="25:26" x14ac:dyDescent="0.3">
      <c r="Y1896" s="189">
        <v>37714</v>
      </c>
      <c r="Z1896" s="190">
        <v>21.48</v>
      </c>
    </row>
    <row r="1897" spans="25:26" x14ac:dyDescent="0.3">
      <c r="Y1897" s="189">
        <v>37715</v>
      </c>
      <c r="Z1897" s="190">
        <v>20.79</v>
      </c>
    </row>
    <row r="1898" spans="25:26" x14ac:dyDescent="0.3">
      <c r="Y1898" s="189">
        <v>37718</v>
      </c>
      <c r="Z1898" s="190">
        <v>20.41</v>
      </c>
    </row>
    <row r="1899" spans="25:26" x14ac:dyDescent="0.3">
      <c r="Y1899" s="189">
        <v>37719</v>
      </c>
      <c r="Z1899" s="190">
        <v>20.53</v>
      </c>
    </row>
    <row r="1900" spans="25:26" x14ac:dyDescent="0.3">
      <c r="Y1900" s="189">
        <v>37720</v>
      </c>
      <c r="Z1900" s="190">
        <v>20.78</v>
      </c>
    </row>
    <row r="1901" spans="25:26" x14ac:dyDescent="0.3">
      <c r="Y1901" s="189">
        <v>37721</v>
      </c>
      <c r="Z1901" s="190">
        <v>20.29</v>
      </c>
    </row>
    <row r="1902" spans="25:26" x14ac:dyDescent="0.3">
      <c r="Y1902" s="189">
        <v>37722</v>
      </c>
      <c r="Z1902" s="190">
        <v>20.36</v>
      </c>
    </row>
    <row r="1903" spans="25:26" x14ac:dyDescent="0.3">
      <c r="Y1903" s="189">
        <v>37725</v>
      </c>
      <c r="Z1903" s="190">
        <v>20.69</v>
      </c>
    </row>
    <row r="1904" spans="25:26" x14ac:dyDescent="0.3">
      <c r="Y1904" s="189">
        <v>37726</v>
      </c>
      <c r="Z1904" s="190">
        <v>21.12</v>
      </c>
    </row>
    <row r="1905" spans="25:26" x14ac:dyDescent="0.3">
      <c r="Y1905" s="189">
        <v>37727</v>
      </c>
      <c r="Z1905" s="190">
        <v>21.62</v>
      </c>
    </row>
    <row r="1906" spans="25:26" x14ac:dyDescent="0.3">
      <c r="Y1906" s="189">
        <v>37728</v>
      </c>
      <c r="Z1906" s="190">
        <v>22.63</v>
      </c>
    </row>
    <row r="1907" spans="25:26" x14ac:dyDescent="0.3">
      <c r="Y1907" s="189">
        <v>37729</v>
      </c>
      <c r="Z1907" s="190" t="s">
        <v>149</v>
      </c>
    </row>
    <row r="1908" spans="25:26" x14ac:dyDescent="0.3">
      <c r="Y1908" s="189">
        <v>37732</v>
      </c>
      <c r="Z1908" s="190" t="s">
        <v>149</v>
      </c>
    </row>
    <row r="1909" spans="25:26" x14ac:dyDescent="0.3">
      <c r="Y1909" s="189">
        <v>37733</v>
      </c>
      <c r="Z1909" s="190">
        <v>22.25</v>
      </c>
    </row>
    <row r="1910" spans="25:26" x14ac:dyDescent="0.3">
      <c r="Y1910" s="189">
        <v>37734</v>
      </c>
      <c r="Z1910" s="190">
        <v>20.84</v>
      </c>
    </row>
    <row r="1911" spans="25:26" x14ac:dyDescent="0.3">
      <c r="Y1911" s="189">
        <v>37735</v>
      </c>
      <c r="Z1911" s="190">
        <v>19.88</v>
      </c>
    </row>
    <row r="1912" spans="25:26" x14ac:dyDescent="0.3">
      <c r="Y1912" s="189">
        <v>37736</v>
      </c>
      <c r="Z1912" s="190">
        <v>20.54</v>
      </c>
    </row>
    <row r="1913" spans="25:26" x14ac:dyDescent="0.3">
      <c r="Y1913" s="189">
        <v>37739</v>
      </c>
      <c r="Z1913" s="190">
        <v>20.02</v>
      </c>
    </row>
    <row r="1914" spans="25:26" x14ac:dyDescent="0.3">
      <c r="Y1914" s="189">
        <v>37740</v>
      </c>
      <c r="Z1914" s="190">
        <v>20.059999999999999</v>
      </c>
    </row>
    <row r="1915" spans="25:26" x14ac:dyDescent="0.3">
      <c r="Y1915" s="189">
        <v>37741</v>
      </c>
      <c r="Z1915" s="190">
        <v>20.59</v>
      </c>
    </row>
    <row r="1916" spans="25:26" x14ac:dyDescent="0.3">
      <c r="Y1916" s="189">
        <v>37742</v>
      </c>
      <c r="Z1916" s="190" t="s">
        <v>149</v>
      </c>
    </row>
    <row r="1917" spans="25:26" x14ac:dyDescent="0.3">
      <c r="Y1917" s="189">
        <v>37743</v>
      </c>
      <c r="Z1917" s="190">
        <v>20.75</v>
      </c>
    </row>
    <row r="1918" spans="25:26" x14ac:dyDescent="0.3">
      <c r="Y1918" s="189">
        <v>37746</v>
      </c>
      <c r="Z1918" s="190" t="s">
        <v>149</v>
      </c>
    </row>
    <row r="1919" spans="25:26" x14ac:dyDescent="0.3">
      <c r="Y1919" s="189">
        <v>37747</v>
      </c>
      <c r="Z1919" s="190">
        <v>21.09</v>
      </c>
    </row>
    <row r="1920" spans="25:26" x14ac:dyDescent="0.3">
      <c r="Y1920" s="189">
        <v>37748</v>
      </c>
      <c r="Z1920" s="190">
        <v>21.33</v>
      </c>
    </row>
    <row r="1921" spans="25:26" x14ac:dyDescent="0.3">
      <c r="Y1921" s="189">
        <v>37749</v>
      </c>
      <c r="Z1921" s="190">
        <v>21.87</v>
      </c>
    </row>
    <row r="1922" spans="25:26" x14ac:dyDescent="0.3">
      <c r="Y1922" s="189">
        <v>37750</v>
      </c>
      <c r="Z1922" s="190">
        <v>22.43</v>
      </c>
    </row>
    <row r="1923" spans="25:26" x14ac:dyDescent="0.3">
      <c r="Y1923" s="189">
        <v>37753</v>
      </c>
      <c r="Z1923" s="190">
        <v>22.13</v>
      </c>
    </row>
    <row r="1924" spans="25:26" x14ac:dyDescent="0.3">
      <c r="Y1924" s="189">
        <v>37754</v>
      </c>
      <c r="Z1924" s="190">
        <v>22.16</v>
      </c>
    </row>
    <row r="1925" spans="25:26" x14ac:dyDescent="0.3">
      <c r="Y1925" s="189">
        <v>37755</v>
      </c>
      <c r="Z1925" s="190">
        <v>22.67</v>
      </c>
    </row>
    <row r="1926" spans="25:26" x14ac:dyDescent="0.3">
      <c r="Y1926" s="189">
        <v>37756</v>
      </c>
      <c r="Z1926" s="190" t="s">
        <v>149</v>
      </c>
    </row>
    <row r="1927" spans="25:26" x14ac:dyDescent="0.3">
      <c r="Y1927" s="189">
        <v>37757</v>
      </c>
      <c r="Z1927" s="190">
        <v>22.88</v>
      </c>
    </row>
    <row r="1928" spans="25:26" x14ac:dyDescent="0.3">
      <c r="Y1928" s="189">
        <v>37760</v>
      </c>
      <c r="Z1928" s="190">
        <v>22.77</v>
      </c>
    </row>
    <row r="1929" spans="25:26" x14ac:dyDescent="0.3">
      <c r="Y1929" s="189">
        <v>37761</v>
      </c>
      <c r="Z1929" s="190">
        <v>22.72</v>
      </c>
    </row>
    <row r="1930" spans="25:26" x14ac:dyDescent="0.3">
      <c r="Y1930" s="189">
        <v>37762</v>
      </c>
      <c r="Z1930" s="190">
        <v>22.99</v>
      </c>
    </row>
    <row r="1931" spans="25:26" x14ac:dyDescent="0.3">
      <c r="Y1931" s="189">
        <v>37763</v>
      </c>
      <c r="Z1931" s="190">
        <v>22.73</v>
      </c>
    </row>
    <row r="1932" spans="25:26" x14ac:dyDescent="0.3">
      <c r="Y1932" s="189">
        <v>37764</v>
      </c>
      <c r="Z1932" s="190">
        <v>23.07</v>
      </c>
    </row>
    <row r="1933" spans="25:26" x14ac:dyDescent="0.3">
      <c r="Y1933" s="189">
        <v>37767</v>
      </c>
      <c r="Z1933" s="190" t="s">
        <v>149</v>
      </c>
    </row>
    <row r="1934" spans="25:26" x14ac:dyDescent="0.3">
      <c r="Y1934" s="189">
        <v>37768</v>
      </c>
      <c r="Z1934" s="190">
        <v>22.61</v>
      </c>
    </row>
    <row r="1935" spans="25:26" x14ac:dyDescent="0.3">
      <c r="Y1935" s="189">
        <v>37769</v>
      </c>
      <c r="Z1935" s="190">
        <v>22.27</v>
      </c>
    </row>
    <row r="1936" spans="25:26" x14ac:dyDescent="0.3">
      <c r="Y1936" s="189">
        <v>37770</v>
      </c>
      <c r="Z1936" s="190">
        <v>22.75</v>
      </c>
    </row>
    <row r="1937" spans="25:26" x14ac:dyDescent="0.3">
      <c r="Y1937" s="189">
        <v>37771</v>
      </c>
      <c r="Z1937" s="190">
        <v>22.87</v>
      </c>
    </row>
    <row r="1938" spans="25:26" x14ac:dyDescent="0.3">
      <c r="Y1938" s="189">
        <v>37774</v>
      </c>
      <c r="Z1938" s="190">
        <v>24.09</v>
      </c>
    </row>
    <row r="1939" spans="25:26" x14ac:dyDescent="0.3">
      <c r="Y1939" s="189">
        <v>37775</v>
      </c>
      <c r="Z1939" s="190">
        <v>24.11</v>
      </c>
    </row>
    <row r="1940" spans="25:26" x14ac:dyDescent="0.3">
      <c r="Y1940" s="189">
        <v>37776</v>
      </c>
      <c r="Z1940" s="190">
        <v>23.77</v>
      </c>
    </row>
    <row r="1941" spans="25:26" x14ac:dyDescent="0.3">
      <c r="Y1941" s="189">
        <v>37777</v>
      </c>
      <c r="Z1941" s="190">
        <v>24.35</v>
      </c>
    </row>
    <row r="1942" spans="25:26" x14ac:dyDescent="0.3">
      <c r="Y1942" s="189">
        <v>37778</v>
      </c>
      <c r="Z1942" s="190">
        <v>24.56</v>
      </c>
    </row>
    <row r="1943" spans="25:26" x14ac:dyDescent="0.3">
      <c r="Y1943" s="189">
        <v>37781</v>
      </c>
      <c r="Z1943" s="190">
        <v>24.64</v>
      </c>
    </row>
    <row r="1944" spans="25:26" x14ac:dyDescent="0.3">
      <c r="Y1944" s="189">
        <v>37782</v>
      </c>
      <c r="Z1944" s="190">
        <v>24.64</v>
      </c>
    </row>
    <row r="1945" spans="25:26" x14ac:dyDescent="0.3">
      <c r="Y1945" s="189">
        <v>37783</v>
      </c>
      <c r="Z1945" s="190">
        <v>25.02</v>
      </c>
    </row>
    <row r="1946" spans="25:26" x14ac:dyDescent="0.3">
      <c r="Y1946" s="189">
        <v>37784</v>
      </c>
      <c r="Z1946" s="190">
        <v>24.42</v>
      </c>
    </row>
    <row r="1947" spans="25:26" x14ac:dyDescent="0.3">
      <c r="Y1947" s="189">
        <v>37785</v>
      </c>
      <c r="Z1947" s="190">
        <v>23.57</v>
      </c>
    </row>
    <row r="1948" spans="25:26" x14ac:dyDescent="0.3">
      <c r="Y1948" s="189">
        <v>37788</v>
      </c>
      <c r="Z1948" s="190">
        <v>23.76</v>
      </c>
    </row>
    <row r="1949" spans="25:26" x14ac:dyDescent="0.3">
      <c r="Y1949" s="189">
        <v>37789</v>
      </c>
      <c r="Z1949" s="190">
        <v>23.64</v>
      </c>
    </row>
    <row r="1950" spans="25:26" x14ac:dyDescent="0.3">
      <c r="Y1950" s="189">
        <v>37790</v>
      </c>
      <c r="Z1950" s="190">
        <v>23.27</v>
      </c>
    </row>
    <row r="1951" spans="25:26" x14ac:dyDescent="0.3">
      <c r="Y1951" s="189">
        <v>37791</v>
      </c>
      <c r="Z1951" s="190">
        <v>22.87</v>
      </c>
    </row>
    <row r="1952" spans="25:26" x14ac:dyDescent="0.3">
      <c r="Y1952" s="189">
        <v>37792</v>
      </c>
      <c r="Z1952" s="190">
        <v>23.87</v>
      </c>
    </row>
    <row r="1953" spans="25:26" x14ac:dyDescent="0.3">
      <c r="Y1953" s="189">
        <v>37795</v>
      </c>
      <c r="Z1953" s="190">
        <v>23.66</v>
      </c>
    </row>
    <row r="1954" spans="25:26" x14ac:dyDescent="0.3">
      <c r="Y1954" s="189">
        <v>37796</v>
      </c>
      <c r="Z1954" s="190">
        <v>23.55</v>
      </c>
    </row>
    <row r="1955" spans="25:26" x14ac:dyDescent="0.3">
      <c r="Y1955" s="189">
        <v>37797</v>
      </c>
      <c r="Z1955" s="190">
        <v>24.17</v>
      </c>
    </row>
    <row r="1956" spans="25:26" x14ac:dyDescent="0.3">
      <c r="Y1956" s="189">
        <v>37798</v>
      </c>
      <c r="Z1956" s="190">
        <v>23.85</v>
      </c>
    </row>
    <row r="1957" spans="25:26" x14ac:dyDescent="0.3">
      <c r="Y1957" s="189">
        <v>37799</v>
      </c>
      <c r="Z1957" s="190">
        <v>24.03</v>
      </c>
    </row>
    <row r="1958" spans="25:26" x14ac:dyDescent="0.3">
      <c r="Y1958" s="189">
        <v>37802</v>
      </c>
      <c r="Z1958" s="190">
        <v>24.94</v>
      </c>
    </row>
    <row r="1959" spans="25:26" x14ac:dyDescent="0.3">
      <c r="Y1959" s="189">
        <v>37803</v>
      </c>
      <c r="Z1959" s="190">
        <v>25.03</v>
      </c>
    </row>
    <row r="1960" spans="25:26" x14ac:dyDescent="0.3">
      <c r="Y1960" s="189">
        <v>37804</v>
      </c>
      <c r="Z1960" s="190">
        <v>25.1</v>
      </c>
    </row>
    <row r="1961" spans="25:26" x14ac:dyDescent="0.3">
      <c r="Y1961" s="189">
        <v>37805</v>
      </c>
      <c r="Z1961" s="190">
        <v>25.3</v>
      </c>
    </row>
    <row r="1962" spans="25:26" x14ac:dyDescent="0.3">
      <c r="Y1962" s="189">
        <v>37806</v>
      </c>
      <c r="Z1962" s="190" t="s">
        <v>149</v>
      </c>
    </row>
    <row r="1963" spans="25:26" x14ac:dyDescent="0.3">
      <c r="Y1963" s="189">
        <v>37809</v>
      </c>
      <c r="Z1963" s="190">
        <v>24.95</v>
      </c>
    </row>
    <row r="1964" spans="25:26" x14ac:dyDescent="0.3">
      <c r="Y1964" s="189">
        <v>37810</v>
      </c>
      <c r="Z1964" s="190">
        <v>24.88</v>
      </c>
    </row>
    <row r="1965" spans="25:26" x14ac:dyDescent="0.3">
      <c r="Y1965" s="189">
        <v>37811</v>
      </c>
      <c r="Z1965" s="190">
        <v>25.48</v>
      </c>
    </row>
    <row r="1966" spans="25:26" x14ac:dyDescent="0.3">
      <c r="Y1966" s="189">
        <v>37812</v>
      </c>
      <c r="Z1966" s="190">
        <v>26.07</v>
      </c>
    </row>
    <row r="1967" spans="25:26" x14ac:dyDescent="0.3">
      <c r="Y1967" s="189">
        <v>37813</v>
      </c>
      <c r="Z1967" s="190">
        <v>26.14</v>
      </c>
    </row>
    <row r="1968" spans="25:26" x14ac:dyDescent="0.3">
      <c r="Y1968" s="189">
        <v>37816</v>
      </c>
      <c r="Z1968" s="190">
        <v>25.73</v>
      </c>
    </row>
    <row r="1969" spans="25:26" x14ac:dyDescent="0.3">
      <c r="Y1969" s="189">
        <v>37817</v>
      </c>
      <c r="Z1969" s="190">
        <v>25.73</v>
      </c>
    </row>
    <row r="1970" spans="25:26" x14ac:dyDescent="0.3">
      <c r="Y1970" s="189">
        <v>37818</v>
      </c>
      <c r="Z1970" s="190">
        <v>25.32</v>
      </c>
    </row>
    <row r="1971" spans="25:26" x14ac:dyDescent="0.3">
      <c r="Y1971" s="189">
        <v>37819</v>
      </c>
      <c r="Z1971" s="190">
        <v>25.76</v>
      </c>
    </row>
    <row r="1972" spans="25:26" x14ac:dyDescent="0.3">
      <c r="Y1972" s="189">
        <v>37820</v>
      </c>
      <c r="Z1972" s="190">
        <v>26.27</v>
      </c>
    </row>
    <row r="1973" spans="25:26" x14ac:dyDescent="0.3">
      <c r="Y1973" s="189">
        <v>37823</v>
      </c>
      <c r="Z1973" s="190">
        <v>25.71</v>
      </c>
    </row>
    <row r="1974" spans="25:26" x14ac:dyDescent="0.3">
      <c r="Y1974" s="189">
        <v>37824</v>
      </c>
      <c r="Z1974" s="190">
        <v>24.36</v>
      </c>
    </row>
    <row r="1975" spans="25:26" x14ac:dyDescent="0.3">
      <c r="Y1975" s="189">
        <v>37825</v>
      </c>
      <c r="Z1975" s="190">
        <v>24.56</v>
      </c>
    </row>
    <row r="1976" spans="25:26" x14ac:dyDescent="0.3">
      <c r="Y1976" s="189">
        <v>37826</v>
      </c>
      <c r="Z1976" s="190">
        <v>24.85</v>
      </c>
    </row>
    <row r="1977" spans="25:26" x14ac:dyDescent="0.3">
      <c r="Y1977" s="189">
        <v>37827</v>
      </c>
      <c r="Z1977" s="190">
        <v>24.84</v>
      </c>
    </row>
    <row r="1978" spans="25:26" x14ac:dyDescent="0.3">
      <c r="Y1978" s="189">
        <v>37830</v>
      </c>
      <c r="Z1978" s="190">
        <v>24.54</v>
      </c>
    </row>
    <row r="1979" spans="25:26" x14ac:dyDescent="0.3">
      <c r="Y1979" s="189">
        <v>37831</v>
      </c>
      <c r="Z1979" s="190">
        <v>24.7</v>
      </c>
    </row>
    <row r="1980" spans="25:26" x14ac:dyDescent="0.3">
      <c r="Y1980" s="189">
        <v>37832</v>
      </c>
      <c r="Z1980" s="190">
        <v>24.96</v>
      </c>
    </row>
    <row r="1981" spans="25:26" x14ac:dyDescent="0.3">
      <c r="Y1981" s="189">
        <v>37833</v>
      </c>
      <c r="Z1981" s="190">
        <v>24.93</v>
      </c>
    </row>
    <row r="1982" spans="25:26" x14ac:dyDescent="0.3">
      <c r="Y1982" s="189">
        <v>37834</v>
      </c>
      <c r="Z1982" s="190" t="s">
        <v>149</v>
      </c>
    </row>
    <row r="1983" spans="25:26" x14ac:dyDescent="0.3">
      <c r="Y1983" s="189">
        <v>37837</v>
      </c>
      <c r="Z1983" s="190">
        <v>26.16</v>
      </c>
    </row>
    <row r="1984" spans="25:26" x14ac:dyDescent="0.3">
      <c r="Y1984" s="189">
        <v>37838</v>
      </c>
      <c r="Z1984" s="190">
        <v>26.54</v>
      </c>
    </row>
    <row r="1985" spans="25:26" x14ac:dyDescent="0.3">
      <c r="Y1985" s="189">
        <v>37839</v>
      </c>
      <c r="Z1985" s="190">
        <v>26.16</v>
      </c>
    </row>
    <row r="1986" spans="25:26" x14ac:dyDescent="0.3">
      <c r="Y1986" s="189">
        <v>37840</v>
      </c>
      <c r="Z1986" s="190">
        <v>26.6</v>
      </c>
    </row>
    <row r="1987" spans="25:26" x14ac:dyDescent="0.3">
      <c r="Y1987" s="189">
        <v>37841</v>
      </c>
      <c r="Z1987" s="190">
        <v>26.53</v>
      </c>
    </row>
    <row r="1988" spans="25:26" x14ac:dyDescent="0.3">
      <c r="Y1988" s="189">
        <v>37844</v>
      </c>
      <c r="Z1988" s="190">
        <v>26.3</v>
      </c>
    </row>
    <row r="1989" spans="25:26" x14ac:dyDescent="0.3">
      <c r="Y1989" s="189">
        <v>37845</v>
      </c>
      <c r="Z1989" s="190">
        <v>26.31</v>
      </c>
    </row>
    <row r="1990" spans="25:26" x14ac:dyDescent="0.3">
      <c r="Y1990" s="189">
        <v>37846</v>
      </c>
      <c r="Z1990" s="190">
        <v>25.44</v>
      </c>
    </row>
    <row r="1991" spans="25:26" x14ac:dyDescent="0.3">
      <c r="Y1991" s="189">
        <v>37847</v>
      </c>
      <c r="Z1991" s="190">
        <v>25.87</v>
      </c>
    </row>
    <row r="1992" spans="25:26" x14ac:dyDescent="0.3">
      <c r="Y1992" s="189">
        <v>37848</v>
      </c>
      <c r="Z1992" s="190" t="s">
        <v>149</v>
      </c>
    </row>
    <row r="1993" spans="25:26" x14ac:dyDescent="0.3">
      <c r="Y1993" s="189">
        <v>37851</v>
      </c>
      <c r="Z1993" s="190">
        <v>25.54</v>
      </c>
    </row>
    <row r="1994" spans="25:26" x14ac:dyDescent="0.3">
      <c r="Y1994" s="189">
        <v>37852</v>
      </c>
      <c r="Z1994" s="190">
        <v>25.38</v>
      </c>
    </row>
    <row r="1995" spans="25:26" x14ac:dyDescent="0.3">
      <c r="Y1995" s="189">
        <v>37853</v>
      </c>
      <c r="Z1995" s="190">
        <v>25.51</v>
      </c>
    </row>
    <row r="1996" spans="25:26" x14ac:dyDescent="0.3">
      <c r="Y1996" s="189">
        <v>37854</v>
      </c>
      <c r="Z1996" s="190">
        <v>26.16</v>
      </c>
    </row>
    <row r="1997" spans="25:26" x14ac:dyDescent="0.3">
      <c r="Y1997" s="189">
        <v>37855</v>
      </c>
      <c r="Z1997" s="190" t="s">
        <v>149</v>
      </c>
    </row>
    <row r="1998" spans="25:26" x14ac:dyDescent="0.3">
      <c r="Y1998" s="189">
        <v>37858</v>
      </c>
      <c r="Z1998" s="190" t="s">
        <v>149</v>
      </c>
    </row>
    <row r="1999" spans="25:26" x14ac:dyDescent="0.3">
      <c r="Y1999" s="189">
        <v>37859</v>
      </c>
      <c r="Z1999" s="190">
        <v>26.19</v>
      </c>
    </row>
    <row r="2000" spans="25:26" x14ac:dyDescent="0.3">
      <c r="Y2000" s="189">
        <v>37860</v>
      </c>
      <c r="Z2000" s="190">
        <v>25.7</v>
      </c>
    </row>
    <row r="2001" spans="25:26" x14ac:dyDescent="0.3">
      <c r="Y2001" s="189">
        <v>37861</v>
      </c>
      <c r="Z2001" s="190">
        <v>25.71</v>
      </c>
    </row>
    <row r="2002" spans="25:26" x14ac:dyDescent="0.3">
      <c r="Y2002" s="189">
        <v>37862</v>
      </c>
      <c r="Z2002" s="190">
        <v>25.83</v>
      </c>
    </row>
    <row r="2003" spans="25:26" x14ac:dyDescent="0.3">
      <c r="Y2003" s="189">
        <v>37865</v>
      </c>
      <c r="Z2003" s="190" t="s">
        <v>149</v>
      </c>
    </row>
    <row r="2004" spans="25:26" x14ac:dyDescent="0.3">
      <c r="Y2004" s="189">
        <v>37866</v>
      </c>
      <c r="Z2004" s="190">
        <v>23.91</v>
      </c>
    </row>
    <row r="2005" spans="25:26" x14ac:dyDescent="0.3">
      <c r="Y2005" s="189">
        <v>37867</v>
      </c>
      <c r="Z2005" s="190">
        <v>23.89</v>
      </c>
    </row>
    <row r="2006" spans="25:26" x14ac:dyDescent="0.3">
      <c r="Y2006" s="189">
        <v>37868</v>
      </c>
      <c r="Z2006" s="190">
        <v>23.41</v>
      </c>
    </row>
    <row r="2007" spans="25:26" x14ac:dyDescent="0.3">
      <c r="Y2007" s="189">
        <v>37869</v>
      </c>
      <c r="Z2007" s="190">
        <v>23.23</v>
      </c>
    </row>
    <row r="2008" spans="25:26" x14ac:dyDescent="0.3">
      <c r="Y2008" s="189">
        <v>37872</v>
      </c>
      <c r="Z2008" s="190">
        <v>23.06</v>
      </c>
    </row>
    <row r="2009" spans="25:26" x14ac:dyDescent="0.3">
      <c r="Y2009" s="189">
        <v>37873</v>
      </c>
      <c r="Z2009" s="190">
        <v>23.12</v>
      </c>
    </row>
    <row r="2010" spans="25:26" x14ac:dyDescent="0.3">
      <c r="Y2010" s="189">
        <v>37874</v>
      </c>
      <c r="Z2010" s="190">
        <v>23.12</v>
      </c>
    </row>
    <row r="2011" spans="25:26" x14ac:dyDescent="0.3">
      <c r="Y2011" s="189">
        <v>37875</v>
      </c>
      <c r="Z2011" s="190">
        <v>22.85</v>
      </c>
    </row>
    <row r="2012" spans="25:26" x14ac:dyDescent="0.3">
      <c r="Y2012" s="189">
        <v>37876</v>
      </c>
      <c r="Z2012" s="190">
        <v>22.24</v>
      </c>
    </row>
    <row r="2013" spans="25:26" x14ac:dyDescent="0.3">
      <c r="Y2013" s="189">
        <v>37879</v>
      </c>
      <c r="Z2013" s="190">
        <v>22.32</v>
      </c>
    </row>
    <row r="2014" spans="25:26" x14ac:dyDescent="0.3">
      <c r="Y2014" s="189">
        <v>37880</v>
      </c>
      <c r="Z2014" s="190">
        <v>21.89</v>
      </c>
    </row>
    <row r="2015" spans="25:26" x14ac:dyDescent="0.3">
      <c r="Y2015" s="189">
        <v>37881</v>
      </c>
      <c r="Z2015" s="190">
        <v>21.41</v>
      </c>
    </row>
    <row r="2016" spans="25:26" x14ac:dyDescent="0.3">
      <c r="Y2016" s="189">
        <v>37882</v>
      </c>
      <c r="Z2016" s="190">
        <v>21.38</v>
      </c>
    </row>
    <row r="2017" spans="25:26" x14ac:dyDescent="0.3">
      <c r="Y2017" s="189">
        <v>37883</v>
      </c>
      <c r="Z2017" s="190">
        <v>21.21</v>
      </c>
    </row>
    <row r="2018" spans="25:26" x14ac:dyDescent="0.3">
      <c r="Y2018" s="189">
        <v>37886</v>
      </c>
      <c r="Z2018" s="190">
        <v>21.49</v>
      </c>
    </row>
    <row r="2019" spans="25:26" x14ac:dyDescent="0.3">
      <c r="Y2019" s="189">
        <v>37887</v>
      </c>
      <c r="Z2019" s="190">
        <v>21.71</v>
      </c>
    </row>
    <row r="2020" spans="25:26" x14ac:dyDescent="0.3">
      <c r="Y2020" s="189">
        <v>37888</v>
      </c>
      <c r="Z2020" s="190">
        <v>22.69</v>
      </c>
    </row>
    <row r="2021" spans="25:26" x14ac:dyDescent="0.3">
      <c r="Y2021" s="189">
        <v>37889</v>
      </c>
      <c r="Z2021" s="190">
        <v>22.85</v>
      </c>
    </row>
    <row r="2022" spans="25:26" x14ac:dyDescent="0.3">
      <c r="Y2022" s="189">
        <v>37890</v>
      </c>
      <c r="Z2022" s="190">
        <v>22.85</v>
      </c>
    </row>
    <row r="2023" spans="25:26" x14ac:dyDescent="0.3">
      <c r="Y2023" s="189">
        <v>37893</v>
      </c>
      <c r="Z2023" s="190">
        <v>23.1</v>
      </c>
    </row>
    <row r="2024" spans="25:26" x14ac:dyDescent="0.3">
      <c r="Y2024" s="189">
        <v>37894</v>
      </c>
      <c r="Z2024" s="190">
        <v>23.85</v>
      </c>
    </row>
    <row r="2025" spans="25:26" x14ac:dyDescent="0.3">
      <c r="Y2025" s="189">
        <v>37895</v>
      </c>
      <c r="Z2025" s="190">
        <v>23.97</v>
      </c>
    </row>
    <row r="2026" spans="25:26" x14ac:dyDescent="0.3">
      <c r="Y2026" s="189">
        <v>37896</v>
      </c>
      <c r="Z2026" s="190">
        <v>24.42</v>
      </c>
    </row>
    <row r="2027" spans="25:26" x14ac:dyDescent="0.3">
      <c r="Y2027" s="189">
        <v>37897</v>
      </c>
      <c r="Z2027" s="190">
        <v>24.81</v>
      </c>
    </row>
    <row r="2028" spans="25:26" x14ac:dyDescent="0.3">
      <c r="Y2028" s="189">
        <v>37900</v>
      </c>
      <c r="Z2028" s="190">
        <v>24.87</v>
      </c>
    </row>
    <row r="2029" spans="25:26" x14ac:dyDescent="0.3">
      <c r="Y2029" s="189">
        <v>37901</v>
      </c>
      <c r="Z2029" s="190">
        <v>24.74</v>
      </c>
    </row>
    <row r="2030" spans="25:26" x14ac:dyDescent="0.3">
      <c r="Y2030" s="189">
        <v>37902</v>
      </c>
      <c r="Z2030" s="190">
        <v>24.31</v>
      </c>
    </row>
    <row r="2031" spans="25:26" x14ac:dyDescent="0.3">
      <c r="Y2031" s="189">
        <v>37903</v>
      </c>
      <c r="Z2031" s="190">
        <v>25.44</v>
      </c>
    </row>
    <row r="2032" spans="25:26" x14ac:dyDescent="0.3">
      <c r="Y2032" s="189">
        <v>37904</v>
      </c>
      <c r="Z2032" s="190">
        <v>26.64</v>
      </c>
    </row>
    <row r="2033" spans="25:26" x14ac:dyDescent="0.3">
      <c r="Y2033" s="189">
        <v>37907</v>
      </c>
      <c r="Z2033" s="190">
        <v>26.32</v>
      </c>
    </row>
    <row r="2034" spans="25:26" x14ac:dyDescent="0.3">
      <c r="Y2034" s="189">
        <v>37908</v>
      </c>
      <c r="Z2034" s="190">
        <v>26.34</v>
      </c>
    </row>
    <row r="2035" spans="25:26" x14ac:dyDescent="0.3">
      <c r="Y2035" s="189">
        <v>37909</v>
      </c>
      <c r="Z2035" s="190">
        <v>26.22</v>
      </c>
    </row>
    <row r="2036" spans="25:26" x14ac:dyDescent="0.3">
      <c r="Y2036" s="189">
        <v>37910</v>
      </c>
      <c r="Z2036" s="190">
        <v>26.02</v>
      </c>
    </row>
    <row r="2037" spans="25:26" x14ac:dyDescent="0.3">
      <c r="Y2037" s="189">
        <v>37911</v>
      </c>
      <c r="Z2037" s="190">
        <v>25.13</v>
      </c>
    </row>
    <row r="2038" spans="25:26" x14ac:dyDescent="0.3">
      <c r="Y2038" s="189">
        <v>37914</v>
      </c>
      <c r="Z2038" s="190">
        <v>24.95</v>
      </c>
    </row>
    <row r="2039" spans="25:26" x14ac:dyDescent="0.3">
      <c r="Y2039" s="189">
        <v>37915</v>
      </c>
      <c r="Z2039" s="190">
        <v>24.82</v>
      </c>
    </row>
    <row r="2040" spans="25:26" x14ac:dyDescent="0.3">
      <c r="Y2040" s="189">
        <v>37916</v>
      </c>
      <c r="Z2040" s="190">
        <v>24.41</v>
      </c>
    </row>
    <row r="2041" spans="25:26" x14ac:dyDescent="0.3">
      <c r="Y2041" s="189">
        <v>37917</v>
      </c>
      <c r="Z2041" s="190">
        <v>24.68</v>
      </c>
    </row>
    <row r="2042" spans="25:26" x14ac:dyDescent="0.3">
      <c r="Y2042" s="189">
        <v>37918</v>
      </c>
      <c r="Z2042" s="190">
        <v>24.68</v>
      </c>
    </row>
    <row r="2043" spans="25:26" x14ac:dyDescent="0.3">
      <c r="Y2043" s="189">
        <v>37921</v>
      </c>
      <c r="Z2043" s="190">
        <v>24.46</v>
      </c>
    </row>
    <row r="2044" spans="25:26" x14ac:dyDescent="0.3">
      <c r="Y2044" s="189">
        <v>37922</v>
      </c>
      <c r="Z2044" s="190">
        <v>24.13</v>
      </c>
    </row>
    <row r="2045" spans="25:26" x14ac:dyDescent="0.3">
      <c r="Y2045" s="189">
        <v>37923</v>
      </c>
      <c r="Z2045" s="190">
        <v>23.67</v>
      </c>
    </row>
    <row r="2046" spans="25:26" x14ac:dyDescent="0.3">
      <c r="Y2046" s="189">
        <v>37924</v>
      </c>
      <c r="Z2046" s="190">
        <v>23.24</v>
      </c>
    </row>
    <row r="2047" spans="25:26" x14ac:dyDescent="0.3">
      <c r="Y2047" s="189">
        <v>37925</v>
      </c>
      <c r="Z2047" s="190">
        <v>23.91</v>
      </c>
    </row>
    <row r="2048" spans="25:26" x14ac:dyDescent="0.3">
      <c r="Y2048" s="189">
        <v>37928</v>
      </c>
      <c r="Z2048" s="190">
        <v>23.48</v>
      </c>
    </row>
    <row r="2049" spans="25:26" x14ac:dyDescent="0.3">
      <c r="Y2049" s="189">
        <v>37929</v>
      </c>
      <c r="Z2049" s="190">
        <v>23.19</v>
      </c>
    </row>
    <row r="2050" spans="25:26" x14ac:dyDescent="0.3">
      <c r="Y2050" s="189">
        <v>37930</v>
      </c>
      <c r="Z2050" s="190">
        <v>24.39</v>
      </c>
    </row>
    <row r="2051" spans="25:26" x14ac:dyDescent="0.3">
      <c r="Y2051" s="189">
        <v>37931</v>
      </c>
      <c r="Z2051" s="190">
        <v>24.3</v>
      </c>
    </row>
    <row r="2052" spans="25:26" x14ac:dyDescent="0.3">
      <c r="Y2052" s="189">
        <v>37932</v>
      </c>
      <c r="Z2052" s="190">
        <v>24.64</v>
      </c>
    </row>
    <row r="2053" spans="25:26" x14ac:dyDescent="0.3">
      <c r="Y2053" s="189">
        <v>37935</v>
      </c>
      <c r="Z2053" s="190">
        <v>24.65</v>
      </c>
    </row>
    <row r="2054" spans="25:26" x14ac:dyDescent="0.3">
      <c r="Y2054" s="189">
        <v>37936</v>
      </c>
      <c r="Z2054" s="190">
        <v>24.86</v>
      </c>
    </row>
    <row r="2055" spans="25:26" x14ac:dyDescent="0.3">
      <c r="Y2055" s="189">
        <v>37937</v>
      </c>
      <c r="Z2055" s="190">
        <v>24.86</v>
      </c>
    </row>
    <row r="2056" spans="25:26" x14ac:dyDescent="0.3">
      <c r="Y2056" s="189">
        <v>37938</v>
      </c>
      <c r="Z2056" s="190">
        <v>25.52</v>
      </c>
    </row>
    <row r="2057" spans="25:26" x14ac:dyDescent="0.3">
      <c r="Y2057" s="189">
        <v>37939</v>
      </c>
      <c r="Z2057" s="190">
        <v>25.95</v>
      </c>
    </row>
    <row r="2058" spans="25:26" x14ac:dyDescent="0.3">
      <c r="Y2058" s="189">
        <v>37942</v>
      </c>
      <c r="Z2058" s="190">
        <v>25.54</v>
      </c>
    </row>
    <row r="2059" spans="25:26" x14ac:dyDescent="0.3">
      <c r="Y2059" s="189">
        <v>37943</v>
      </c>
      <c r="Z2059" s="190">
        <v>26.6</v>
      </c>
    </row>
    <row r="2060" spans="25:26" x14ac:dyDescent="0.3">
      <c r="Y2060" s="189">
        <v>37944</v>
      </c>
      <c r="Z2060" s="190">
        <v>26.43</v>
      </c>
    </row>
    <row r="2061" spans="25:26" x14ac:dyDescent="0.3">
      <c r="Y2061" s="189">
        <v>37945</v>
      </c>
      <c r="Z2061" s="190" t="s">
        <v>149</v>
      </c>
    </row>
    <row r="2062" spans="25:26" x14ac:dyDescent="0.3">
      <c r="Y2062" s="189">
        <v>37946</v>
      </c>
      <c r="Z2062" s="190">
        <v>25.65</v>
      </c>
    </row>
    <row r="2063" spans="25:26" x14ac:dyDescent="0.3">
      <c r="Y2063" s="189">
        <v>37949</v>
      </c>
      <c r="Z2063" s="190">
        <v>24.05</v>
      </c>
    </row>
    <row r="2064" spans="25:26" x14ac:dyDescent="0.3">
      <c r="Y2064" s="189">
        <v>37950</v>
      </c>
      <c r="Z2064" s="190" t="s">
        <v>149</v>
      </c>
    </row>
    <row r="2065" spans="25:26" x14ac:dyDescent="0.3">
      <c r="Y2065" s="189">
        <v>37951</v>
      </c>
      <c r="Z2065" s="190">
        <v>24.18</v>
      </c>
    </row>
    <row r="2066" spans="25:26" x14ac:dyDescent="0.3">
      <c r="Y2066" s="189">
        <v>37952</v>
      </c>
      <c r="Z2066" s="190" t="s">
        <v>149</v>
      </c>
    </row>
    <row r="2067" spans="25:26" x14ac:dyDescent="0.3">
      <c r="Y2067" s="189">
        <v>37953</v>
      </c>
      <c r="Z2067" s="190" t="s">
        <v>149</v>
      </c>
    </row>
    <row r="2068" spans="25:26" x14ac:dyDescent="0.3">
      <c r="Y2068" s="189">
        <v>37956</v>
      </c>
      <c r="Z2068" s="190">
        <v>24.02</v>
      </c>
    </row>
    <row r="2069" spans="25:26" x14ac:dyDescent="0.3">
      <c r="Y2069" s="189">
        <v>37957</v>
      </c>
      <c r="Z2069" s="190">
        <v>24.74</v>
      </c>
    </row>
    <row r="2070" spans="25:26" x14ac:dyDescent="0.3">
      <c r="Y2070" s="189">
        <v>37958</v>
      </c>
      <c r="Z2070" s="190">
        <v>24.86</v>
      </c>
    </row>
    <row r="2071" spans="25:26" x14ac:dyDescent="0.3">
      <c r="Y2071" s="189">
        <v>37959</v>
      </c>
      <c r="Z2071" s="190">
        <v>24.91</v>
      </c>
    </row>
    <row r="2072" spans="25:26" x14ac:dyDescent="0.3">
      <c r="Y2072" s="189">
        <v>37960</v>
      </c>
      <c r="Z2072" s="190">
        <v>24.62</v>
      </c>
    </row>
    <row r="2073" spans="25:26" x14ac:dyDescent="0.3">
      <c r="Y2073" s="189">
        <v>37963</v>
      </c>
      <c r="Z2073" s="190">
        <v>25.8</v>
      </c>
    </row>
    <row r="2074" spans="25:26" x14ac:dyDescent="0.3">
      <c r="Y2074" s="189">
        <v>37964</v>
      </c>
      <c r="Z2074" s="190" t="s">
        <v>149</v>
      </c>
    </row>
    <row r="2075" spans="25:26" x14ac:dyDescent="0.3">
      <c r="Y2075" s="189">
        <v>37965</v>
      </c>
      <c r="Z2075" s="190">
        <v>25.68</v>
      </c>
    </row>
    <row r="2076" spans="25:26" x14ac:dyDescent="0.3">
      <c r="Y2076" s="189">
        <v>37966</v>
      </c>
      <c r="Z2076" s="190">
        <v>25.54</v>
      </c>
    </row>
    <row r="2077" spans="25:26" x14ac:dyDescent="0.3">
      <c r="Y2077" s="189">
        <v>37967</v>
      </c>
      <c r="Z2077" s="190" t="s">
        <v>149</v>
      </c>
    </row>
    <row r="2078" spans="25:26" x14ac:dyDescent="0.3">
      <c r="Y2078" s="189">
        <v>37970</v>
      </c>
      <c r="Z2078" s="190">
        <v>26.08</v>
      </c>
    </row>
    <row r="2079" spans="25:26" x14ac:dyDescent="0.3">
      <c r="Y2079" s="189">
        <v>37971</v>
      </c>
      <c r="Z2079" s="190">
        <v>25.94</v>
      </c>
    </row>
    <row r="2080" spans="25:26" x14ac:dyDescent="0.3">
      <c r="Y2080" s="189">
        <v>37972</v>
      </c>
      <c r="Z2080" s="190">
        <v>26.13</v>
      </c>
    </row>
    <row r="2081" spans="25:26" x14ac:dyDescent="0.3">
      <c r="Y2081" s="189">
        <v>37973</v>
      </c>
      <c r="Z2081" s="190">
        <v>26.4</v>
      </c>
    </row>
    <row r="2082" spans="25:26" x14ac:dyDescent="0.3">
      <c r="Y2082" s="189">
        <v>37974</v>
      </c>
      <c r="Z2082" s="190">
        <v>26.27</v>
      </c>
    </row>
    <row r="2083" spans="25:26" x14ac:dyDescent="0.3">
      <c r="Y2083" s="189">
        <v>37977</v>
      </c>
      <c r="Z2083" s="190">
        <v>25.24</v>
      </c>
    </row>
    <row r="2084" spans="25:26" x14ac:dyDescent="0.3">
      <c r="Y2084" s="189">
        <v>37978</v>
      </c>
      <c r="Z2084" s="190">
        <v>25.18</v>
      </c>
    </row>
    <row r="2085" spans="25:26" x14ac:dyDescent="0.3">
      <c r="Y2085" s="189">
        <v>37979</v>
      </c>
      <c r="Z2085" s="190" t="s">
        <v>149</v>
      </c>
    </row>
    <row r="2086" spans="25:26" x14ac:dyDescent="0.3">
      <c r="Y2086" s="189">
        <v>37980</v>
      </c>
      <c r="Z2086" s="190" t="s">
        <v>149</v>
      </c>
    </row>
    <row r="2087" spans="25:26" x14ac:dyDescent="0.3">
      <c r="Y2087" s="189">
        <v>37981</v>
      </c>
      <c r="Z2087" s="190" t="s">
        <v>149</v>
      </c>
    </row>
    <row r="2088" spans="25:26" x14ac:dyDescent="0.3">
      <c r="Y2088" s="189">
        <v>37984</v>
      </c>
      <c r="Z2088" s="190">
        <v>25.26</v>
      </c>
    </row>
    <row r="2089" spans="25:26" x14ac:dyDescent="0.3">
      <c r="Y2089" s="189">
        <v>37985</v>
      </c>
      <c r="Z2089" s="190">
        <v>25.48</v>
      </c>
    </row>
    <row r="2090" spans="25:26" x14ac:dyDescent="0.3">
      <c r="Y2090" s="189">
        <v>37986</v>
      </c>
      <c r="Z2090" s="190">
        <v>25.36</v>
      </c>
    </row>
    <row r="2091" spans="25:26" x14ac:dyDescent="0.3">
      <c r="Y2091" s="189">
        <v>37987</v>
      </c>
      <c r="Z2091" s="190" t="s">
        <v>149</v>
      </c>
    </row>
    <row r="2092" spans="25:26" x14ac:dyDescent="0.3">
      <c r="Y2092" s="189">
        <v>37988</v>
      </c>
      <c r="Z2092" s="190" t="s">
        <v>149</v>
      </c>
    </row>
    <row r="2093" spans="25:26" x14ac:dyDescent="0.3">
      <c r="Y2093" s="189">
        <v>37991</v>
      </c>
      <c r="Z2093" s="190">
        <v>26.35</v>
      </c>
    </row>
    <row r="2094" spans="25:26" x14ac:dyDescent="0.3">
      <c r="Y2094" s="189">
        <v>37992</v>
      </c>
      <c r="Z2094" s="190">
        <v>26.41</v>
      </c>
    </row>
    <row r="2095" spans="25:26" x14ac:dyDescent="0.3">
      <c r="Y2095" s="189">
        <v>37993</v>
      </c>
      <c r="Z2095" s="190">
        <v>26.37</v>
      </c>
    </row>
    <row r="2096" spans="25:26" x14ac:dyDescent="0.3">
      <c r="Y2096" s="189">
        <v>37994</v>
      </c>
      <c r="Z2096" s="190">
        <v>26.82</v>
      </c>
    </row>
    <row r="2097" spans="25:26" x14ac:dyDescent="0.3">
      <c r="Y2097" s="189">
        <v>37995</v>
      </c>
      <c r="Z2097" s="190">
        <v>27.38</v>
      </c>
    </row>
    <row r="2098" spans="25:26" x14ac:dyDescent="0.3">
      <c r="Y2098" s="189">
        <v>37998</v>
      </c>
      <c r="Z2098" s="190">
        <v>27.61</v>
      </c>
    </row>
    <row r="2099" spans="25:26" x14ac:dyDescent="0.3">
      <c r="Y2099" s="189">
        <v>37999</v>
      </c>
      <c r="Z2099" s="190">
        <v>27.5</v>
      </c>
    </row>
    <row r="2100" spans="25:26" x14ac:dyDescent="0.3">
      <c r="Y2100" s="189">
        <v>38000</v>
      </c>
      <c r="Z2100" s="190">
        <v>26.63</v>
      </c>
    </row>
    <row r="2101" spans="25:26" x14ac:dyDescent="0.3">
      <c r="Y2101" s="189">
        <v>38001</v>
      </c>
      <c r="Z2101" s="190">
        <v>25.91</v>
      </c>
    </row>
    <row r="2102" spans="25:26" x14ac:dyDescent="0.3">
      <c r="Y2102" s="189">
        <v>38002</v>
      </c>
      <c r="Z2102" s="190">
        <v>26.93</v>
      </c>
    </row>
    <row r="2103" spans="25:26" x14ac:dyDescent="0.3">
      <c r="Y2103" s="189">
        <v>38005</v>
      </c>
      <c r="Z2103" s="190" t="s">
        <v>149</v>
      </c>
    </row>
    <row r="2104" spans="25:26" x14ac:dyDescent="0.3">
      <c r="Y2104" s="189">
        <v>38006</v>
      </c>
      <c r="Z2104" s="190">
        <v>27.61</v>
      </c>
    </row>
    <row r="2105" spans="25:26" x14ac:dyDescent="0.3">
      <c r="Y2105" s="189">
        <v>38007</v>
      </c>
      <c r="Z2105" s="190">
        <v>26.94</v>
      </c>
    </row>
    <row r="2106" spans="25:26" x14ac:dyDescent="0.3">
      <c r="Y2106" s="189">
        <v>38008</v>
      </c>
      <c r="Z2106" s="190" t="s">
        <v>149</v>
      </c>
    </row>
    <row r="2107" spans="25:26" x14ac:dyDescent="0.3">
      <c r="Y2107" s="189">
        <v>38009</v>
      </c>
      <c r="Z2107" s="190" t="s">
        <v>149</v>
      </c>
    </row>
    <row r="2108" spans="25:26" x14ac:dyDescent="0.3">
      <c r="Y2108" s="189">
        <v>38012</v>
      </c>
      <c r="Z2108" s="190">
        <v>26.26</v>
      </c>
    </row>
    <row r="2109" spans="25:26" x14ac:dyDescent="0.3">
      <c r="Y2109" s="189">
        <v>38013</v>
      </c>
      <c r="Z2109" s="190">
        <v>26.1</v>
      </c>
    </row>
    <row r="2110" spans="25:26" x14ac:dyDescent="0.3">
      <c r="Y2110" s="189">
        <v>38014</v>
      </c>
      <c r="Z2110" s="190">
        <v>25.75</v>
      </c>
    </row>
    <row r="2111" spans="25:26" x14ac:dyDescent="0.3">
      <c r="Y2111" s="189">
        <v>38015</v>
      </c>
      <c r="Z2111" s="190">
        <v>24.96</v>
      </c>
    </row>
    <row r="2112" spans="25:26" x14ac:dyDescent="0.3">
      <c r="Y2112" s="189">
        <v>38016</v>
      </c>
      <c r="Z2112" s="190">
        <v>24.88</v>
      </c>
    </row>
    <row r="2113" spans="25:26" x14ac:dyDescent="0.3">
      <c r="Y2113" s="189">
        <v>38019</v>
      </c>
      <c r="Z2113" s="190" t="s">
        <v>149</v>
      </c>
    </row>
    <row r="2114" spans="25:26" x14ac:dyDescent="0.3">
      <c r="Y2114" s="189">
        <v>38020</v>
      </c>
      <c r="Z2114" s="190">
        <v>25.39</v>
      </c>
    </row>
    <row r="2115" spans="25:26" x14ac:dyDescent="0.3">
      <c r="Y2115" s="189">
        <v>38021</v>
      </c>
      <c r="Z2115" s="190">
        <v>24.78</v>
      </c>
    </row>
    <row r="2116" spans="25:26" x14ac:dyDescent="0.3">
      <c r="Y2116" s="189">
        <v>38022</v>
      </c>
      <c r="Z2116" s="190" t="s">
        <v>149</v>
      </c>
    </row>
    <row r="2117" spans="25:26" x14ac:dyDescent="0.3">
      <c r="Y2117" s="189">
        <v>38023</v>
      </c>
      <c r="Z2117" s="190">
        <v>24.3</v>
      </c>
    </row>
    <row r="2118" spans="25:26" x14ac:dyDescent="0.3">
      <c r="Y2118" s="189">
        <v>38026</v>
      </c>
      <c r="Z2118" s="190">
        <v>24.27</v>
      </c>
    </row>
    <row r="2119" spans="25:26" x14ac:dyDescent="0.3">
      <c r="Y2119" s="189">
        <v>38027</v>
      </c>
      <c r="Z2119" s="190">
        <v>25.16</v>
      </c>
    </row>
    <row r="2120" spans="25:26" x14ac:dyDescent="0.3">
      <c r="Y2120" s="189">
        <v>38028</v>
      </c>
      <c r="Z2120" s="190">
        <v>25.13</v>
      </c>
    </row>
    <row r="2121" spans="25:26" x14ac:dyDescent="0.3">
      <c r="Y2121" s="189">
        <v>38029</v>
      </c>
      <c r="Z2121" s="190">
        <v>25.02</v>
      </c>
    </row>
    <row r="2122" spans="25:26" x14ac:dyDescent="0.3">
      <c r="Y2122" s="189">
        <v>38030</v>
      </c>
      <c r="Z2122" s="190">
        <v>25.76</v>
      </c>
    </row>
    <row r="2123" spans="25:26" x14ac:dyDescent="0.3">
      <c r="Y2123" s="189">
        <v>38033</v>
      </c>
      <c r="Z2123" s="190" t="s">
        <v>149</v>
      </c>
    </row>
    <row r="2124" spans="25:26" x14ac:dyDescent="0.3">
      <c r="Y2124" s="189">
        <v>38034</v>
      </c>
      <c r="Z2124" s="190">
        <v>26.15</v>
      </c>
    </row>
    <row r="2125" spans="25:26" x14ac:dyDescent="0.3">
      <c r="Y2125" s="189">
        <v>38035</v>
      </c>
      <c r="Z2125" s="190">
        <v>26.22</v>
      </c>
    </row>
    <row r="2126" spans="25:26" x14ac:dyDescent="0.3">
      <c r="Y2126" s="189">
        <v>38036</v>
      </c>
      <c r="Z2126" s="190">
        <v>26.19</v>
      </c>
    </row>
    <row r="2127" spans="25:26" x14ac:dyDescent="0.3">
      <c r="Y2127" s="189">
        <v>38037</v>
      </c>
      <c r="Z2127" s="190">
        <v>25.95</v>
      </c>
    </row>
    <row r="2128" spans="25:26" x14ac:dyDescent="0.3">
      <c r="Y2128" s="189">
        <v>38040</v>
      </c>
      <c r="Z2128" s="190">
        <v>26.64</v>
      </c>
    </row>
    <row r="2129" spans="25:26" x14ac:dyDescent="0.3">
      <c r="Y2129" s="189">
        <v>38041</v>
      </c>
      <c r="Z2129" s="190">
        <v>26.77</v>
      </c>
    </row>
    <row r="2130" spans="25:26" x14ac:dyDescent="0.3">
      <c r="Y2130" s="189">
        <v>38042</v>
      </c>
      <c r="Z2130" s="190">
        <v>27.24</v>
      </c>
    </row>
    <row r="2131" spans="25:26" x14ac:dyDescent="0.3">
      <c r="Y2131" s="189">
        <v>38043</v>
      </c>
      <c r="Z2131" s="190">
        <v>26.74</v>
      </c>
    </row>
    <row r="2132" spans="25:26" x14ac:dyDescent="0.3">
      <c r="Y2132" s="189">
        <v>38044</v>
      </c>
      <c r="Z2132" s="190">
        <v>27.14</v>
      </c>
    </row>
    <row r="2133" spans="25:26" x14ac:dyDescent="0.3">
      <c r="Y2133" s="189">
        <v>38047</v>
      </c>
      <c r="Z2133" s="190">
        <v>27.8</v>
      </c>
    </row>
    <row r="2134" spans="25:26" x14ac:dyDescent="0.3">
      <c r="Y2134" s="189">
        <v>38048</v>
      </c>
      <c r="Z2134" s="190">
        <v>27.93</v>
      </c>
    </row>
    <row r="2135" spans="25:26" x14ac:dyDescent="0.3">
      <c r="Y2135" s="189">
        <v>38049</v>
      </c>
      <c r="Z2135" s="190">
        <v>27.41</v>
      </c>
    </row>
    <row r="2136" spans="25:26" x14ac:dyDescent="0.3">
      <c r="Y2136" s="189">
        <v>38050</v>
      </c>
      <c r="Z2136" s="190">
        <v>28.2</v>
      </c>
    </row>
    <row r="2137" spans="25:26" x14ac:dyDescent="0.3">
      <c r="Y2137" s="189">
        <v>38051</v>
      </c>
      <c r="Z2137" s="190">
        <v>28.78</v>
      </c>
    </row>
    <row r="2138" spans="25:26" x14ac:dyDescent="0.3">
      <c r="Y2138" s="189">
        <v>38054</v>
      </c>
      <c r="Z2138" s="190">
        <v>28.43</v>
      </c>
    </row>
    <row r="2139" spans="25:26" x14ac:dyDescent="0.3">
      <c r="Y2139" s="189">
        <v>38055</v>
      </c>
      <c r="Z2139" s="190">
        <v>28.15</v>
      </c>
    </row>
    <row r="2140" spans="25:26" x14ac:dyDescent="0.3">
      <c r="Y2140" s="189">
        <v>38056</v>
      </c>
      <c r="Z2140" s="190">
        <v>27.55</v>
      </c>
    </row>
    <row r="2141" spans="25:26" x14ac:dyDescent="0.3">
      <c r="Y2141" s="189">
        <v>38057</v>
      </c>
      <c r="Z2141" s="190">
        <v>28.1</v>
      </c>
    </row>
    <row r="2142" spans="25:26" x14ac:dyDescent="0.3">
      <c r="Y2142" s="189">
        <v>38058</v>
      </c>
      <c r="Z2142" s="190">
        <v>27.63</v>
      </c>
    </row>
    <row r="2143" spans="25:26" x14ac:dyDescent="0.3">
      <c r="Y2143" s="189">
        <v>38061</v>
      </c>
      <c r="Z2143" s="190">
        <v>28.37</v>
      </c>
    </row>
    <row r="2144" spans="25:26" x14ac:dyDescent="0.3">
      <c r="Y2144" s="189">
        <v>38062</v>
      </c>
      <c r="Z2144" s="190">
        <v>28.35</v>
      </c>
    </row>
    <row r="2145" spans="25:26" x14ac:dyDescent="0.3">
      <c r="Y2145" s="189">
        <v>38063</v>
      </c>
      <c r="Z2145" s="190">
        <v>29.06</v>
      </c>
    </row>
    <row r="2146" spans="25:26" x14ac:dyDescent="0.3">
      <c r="Y2146" s="189">
        <v>38064</v>
      </c>
      <c r="Z2146" s="190">
        <v>28.78</v>
      </c>
    </row>
    <row r="2147" spans="25:26" x14ac:dyDescent="0.3">
      <c r="Y2147" s="189">
        <v>38065</v>
      </c>
      <c r="Z2147" s="190">
        <v>28.89</v>
      </c>
    </row>
    <row r="2148" spans="25:26" x14ac:dyDescent="0.3">
      <c r="Y2148" s="189">
        <v>38068</v>
      </c>
      <c r="Z2148" s="190">
        <v>28.33</v>
      </c>
    </row>
    <row r="2149" spans="25:26" x14ac:dyDescent="0.3">
      <c r="Y2149" s="189">
        <v>38069</v>
      </c>
      <c r="Z2149" s="190">
        <v>28.65</v>
      </c>
    </row>
    <row r="2150" spans="25:26" x14ac:dyDescent="0.3">
      <c r="Y2150" s="189">
        <v>38070</v>
      </c>
      <c r="Z2150" s="190">
        <v>28.49</v>
      </c>
    </row>
    <row r="2151" spans="25:26" x14ac:dyDescent="0.3">
      <c r="Y2151" s="189">
        <v>38071</v>
      </c>
      <c r="Z2151" s="190">
        <v>27.73</v>
      </c>
    </row>
    <row r="2152" spans="25:26" x14ac:dyDescent="0.3">
      <c r="Y2152" s="189">
        <v>38072</v>
      </c>
      <c r="Z2152" s="190">
        <v>27.46</v>
      </c>
    </row>
    <row r="2153" spans="25:26" x14ac:dyDescent="0.3">
      <c r="Y2153" s="189">
        <v>38075</v>
      </c>
      <c r="Z2153" s="190">
        <v>27.26</v>
      </c>
    </row>
    <row r="2154" spans="25:26" x14ac:dyDescent="0.3">
      <c r="Y2154" s="189">
        <v>38076</v>
      </c>
      <c r="Z2154" s="190">
        <v>28.06</v>
      </c>
    </row>
    <row r="2155" spans="25:26" x14ac:dyDescent="0.3">
      <c r="Y2155" s="189">
        <v>38077</v>
      </c>
      <c r="Z2155" s="190">
        <v>27.35</v>
      </c>
    </row>
    <row r="2156" spans="25:26" x14ac:dyDescent="0.3">
      <c r="Y2156" s="189">
        <v>38078</v>
      </c>
      <c r="Z2156" s="190">
        <v>26.52</v>
      </c>
    </row>
    <row r="2157" spans="25:26" x14ac:dyDescent="0.3">
      <c r="Y2157" s="189">
        <v>38079</v>
      </c>
      <c r="Z2157" s="190">
        <v>26.52</v>
      </c>
    </row>
    <row r="2158" spans="25:26" x14ac:dyDescent="0.3">
      <c r="Y2158" s="189">
        <v>38082</v>
      </c>
      <c r="Z2158" s="190">
        <v>26.45</v>
      </c>
    </row>
    <row r="2159" spans="25:26" x14ac:dyDescent="0.3">
      <c r="Y2159" s="189">
        <v>38083</v>
      </c>
      <c r="Z2159" s="190">
        <v>26.93</v>
      </c>
    </row>
    <row r="2160" spans="25:26" x14ac:dyDescent="0.3">
      <c r="Y2160" s="189">
        <v>38084</v>
      </c>
      <c r="Z2160" s="190">
        <v>28</v>
      </c>
    </row>
    <row r="2161" spans="25:26" x14ac:dyDescent="0.3">
      <c r="Y2161" s="189">
        <v>38085</v>
      </c>
      <c r="Z2161" s="190">
        <v>28.67</v>
      </c>
    </row>
    <row r="2162" spans="25:26" x14ac:dyDescent="0.3">
      <c r="Y2162" s="189">
        <v>38086</v>
      </c>
      <c r="Z2162" s="190" t="s">
        <v>149</v>
      </c>
    </row>
    <row r="2163" spans="25:26" x14ac:dyDescent="0.3">
      <c r="Y2163" s="189">
        <v>38089</v>
      </c>
      <c r="Z2163" s="190" t="s">
        <v>149</v>
      </c>
    </row>
    <row r="2164" spans="25:26" x14ac:dyDescent="0.3">
      <c r="Y2164" s="189">
        <v>38090</v>
      </c>
      <c r="Z2164" s="190">
        <v>28.38</v>
      </c>
    </row>
    <row r="2165" spans="25:26" x14ac:dyDescent="0.3">
      <c r="Y2165" s="189">
        <v>38091</v>
      </c>
      <c r="Z2165" s="190">
        <v>27.94</v>
      </c>
    </row>
    <row r="2166" spans="25:26" x14ac:dyDescent="0.3">
      <c r="Y2166" s="189">
        <v>38092</v>
      </c>
      <c r="Z2166" s="190">
        <v>28.79</v>
      </c>
    </row>
    <row r="2167" spans="25:26" x14ac:dyDescent="0.3">
      <c r="Y2167" s="189">
        <v>38093</v>
      </c>
      <c r="Z2167" s="190">
        <v>28.71</v>
      </c>
    </row>
    <row r="2168" spans="25:26" x14ac:dyDescent="0.3">
      <c r="Y2168" s="189">
        <v>38096</v>
      </c>
      <c r="Z2168" s="190">
        <v>28.58</v>
      </c>
    </row>
    <row r="2169" spans="25:26" x14ac:dyDescent="0.3">
      <c r="Y2169" s="189">
        <v>38097</v>
      </c>
      <c r="Z2169" s="190">
        <v>28.44</v>
      </c>
    </row>
    <row r="2170" spans="25:26" x14ac:dyDescent="0.3">
      <c r="Y2170" s="189">
        <v>38098</v>
      </c>
      <c r="Z2170" s="190">
        <v>28.22</v>
      </c>
    </row>
    <row r="2171" spans="25:26" x14ac:dyDescent="0.3">
      <c r="Y2171" s="189">
        <v>38099</v>
      </c>
      <c r="Z2171" s="190">
        <v>28.93</v>
      </c>
    </row>
    <row r="2172" spans="25:26" x14ac:dyDescent="0.3">
      <c r="Y2172" s="189">
        <v>38100</v>
      </c>
      <c r="Z2172" s="190">
        <v>28.48</v>
      </c>
    </row>
    <row r="2173" spans="25:26" x14ac:dyDescent="0.3">
      <c r="Y2173" s="189">
        <v>38103</v>
      </c>
      <c r="Z2173" s="190">
        <v>28.91</v>
      </c>
    </row>
    <row r="2174" spans="25:26" x14ac:dyDescent="0.3">
      <c r="Y2174" s="189">
        <v>38104</v>
      </c>
      <c r="Z2174" s="190">
        <v>29.34</v>
      </c>
    </row>
    <row r="2175" spans="25:26" x14ac:dyDescent="0.3">
      <c r="Y2175" s="189">
        <v>38105</v>
      </c>
      <c r="Z2175" s="190">
        <v>29.32</v>
      </c>
    </row>
    <row r="2176" spans="25:26" x14ac:dyDescent="0.3">
      <c r="Y2176" s="189">
        <v>38106</v>
      </c>
      <c r="Z2176" s="190">
        <v>29.16</v>
      </c>
    </row>
    <row r="2177" spans="25:26" x14ac:dyDescent="0.3">
      <c r="Y2177" s="189">
        <v>38107</v>
      </c>
      <c r="Z2177" s="190">
        <v>29.36</v>
      </c>
    </row>
    <row r="2178" spans="25:26" x14ac:dyDescent="0.3">
      <c r="Y2178" s="189">
        <v>38110</v>
      </c>
      <c r="Z2178" s="190">
        <v>29.36</v>
      </c>
    </row>
    <row r="2179" spans="25:26" x14ac:dyDescent="0.3">
      <c r="Y2179" s="189">
        <v>38111</v>
      </c>
      <c r="Z2179" s="190">
        <v>30.88</v>
      </c>
    </row>
    <row r="2180" spans="25:26" x14ac:dyDescent="0.3">
      <c r="Y2180" s="189">
        <v>38112</v>
      </c>
      <c r="Z2180" s="190">
        <v>31.26</v>
      </c>
    </row>
    <row r="2181" spans="25:26" x14ac:dyDescent="0.3">
      <c r="Y2181" s="189">
        <v>38113</v>
      </c>
      <c r="Z2181" s="190">
        <v>31.48</v>
      </c>
    </row>
    <row r="2182" spans="25:26" x14ac:dyDescent="0.3">
      <c r="Y2182" s="189">
        <v>38114</v>
      </c>
      <c r="Z2182" s="190">
        <v>31.87</v>
      </c>
    </row>
    <row r="2183" spans="25:26" x14ac:dyDescent="0.3">
      <c r="Y2183" s="189">
        <v>38117</v>
      </c>
      <c r="Z2183" s="190">
        <v>31.33</v>
      </c>
    </row>
    <row r="2184" spans="25:26" x14ac:dyDescent="0.3">
      <c r="Y2184" s="189">
        <v>38118</v>
      </c>
      <c r="Z2184" s="190">
        <v>32.01</v>
      </c>
    </row>
    <row r="2185" spans="25:26" x14ac:dyDescent="0.3">
      <c r="Y2185" s="189">
        <v>38119</v>
      </c>
      <c r="Z2185" s="190">
        <v>32.659999999999997</v>
      </c>
    </row>
    <row r="2186" spans="25:26" x14ac:dyDescent="0.3">
      <c r="Y2186" s="189">
        <v>38120</v>
      </c>
      <c r="Z2186" s="190">
        <v>32.92</v>
      </c>
    </row>
    <row r="2187" spans="25:26" x14ac:dyDescent="0.3">
      <c r="Y2187" s="189">
        <v>38121</v>
      </c>
      <c r="Z2187" s="190">
        <v>33.36</v>
      </c>
    </row>
    <row r="2188" spans="25:26" x14ac:dyDescent="0.3">
      <c r="Y2188" s="189">
        <v>38124</v>
      </c>
      <c r="Z2188" s="190">
        <v>33.42</v>
      </c>
    </row>
    <row r="2189" spans="25:26" x14ac:dyDescent="0.3">
      <c r="Y2189" s="189">
        <v>38125</v>
      </c>
      <c r="Z2189" s="190">
        <v>32.549999999999997</v>
      </c>
    </row>
    <row r="2190" spans="25:26" x14ac:dyDescent="0.3">
      <c r="Y2190" s="189">
        <v>38126</v>
      </c>
      <c r="Z2190" s="190">
        <v>33.46</v>
      </c>
    </row>
    <row r="2191" spans="25:26" x14ac:dyDescent="0.3">
      <c r="Y2191" s="189">
        <v>38127</v>
      </c>
      <c r="Z2191" s="190">
        <v>33.15</v>
      </c>
    </row>
    <row r="2192" spans="25:26" x14ac:dyDescent="0.3">
      <c r="Y2192" s="189">
        <v>38128</v>
      </c>
      <c r="Z2192" s="190">
        <v>32.35</v>
      </c>
    </row>
    <row r="2193" spans="25:26" x14ac:dyDescent="0.3">
      <c r="Y2193" s="189">
        <v>38131</v>
      </c>
      <c r="Z2193" s="190">
        <v>33.83</v>
      </c>
    </row>
    <row r="2194" spans="25:26" x14ac:dyDescent="0.3">
      <c r="Y2194" s="189">
        <v>38132</v>
      </c>
      <c r="Z2194" s="190">
        <v>33.43</v>
      </c>
    </row>
    <row r="2195" spans="25:26" x14ac:dyDescent="0.3">
      <c r="Y2195" s="189">
        <v>38133</v>
      </c>
      <c r="Z2195" s="190">
        <v>32.840000000000003</v>
      </c>
    </row>
    <row r="2196" spans="25:26" x14ac:dyDescent="0.3">
      <c r="Y2196" s="189">
        <v>38134</v>
      </c>
      <c r="Z2196" s="190">
        <v>31.58</v>
      </c>
    </row>
    <row r="2197" spans="25:26" x14ac:dyDescent="0.3">
      <c r="Y2197" s="189">
        <v>38135</v>
      </c>
      <c r="Z2197" s="190">
        <v>31.82</v>
      </c>
    </row>
    <row r="2198" spans="25:26" x14ac:dyDescent="0.3">
      <c r="Y2198" s="189">
        <v>38138</v>
      </c>
      <c r="Z2198" s="190" t="s">
        <v>149</v>
      </c>
    </row>
    <row r="2199" spans="25:26" x14ac:dyDescent="0.3">
      <c r="Y2199" s="189">
        <v>38139</v>
      </c>
      <c r="Z2199" s="190">
        <v>33.49</v>
      </c>
    </row>
    <row r="2200" spans="25:26" x14ac:dyDescent="0.3">
      <c r="Y2200" s="189">
        <v>38140</v>
      </c>
      <c r="Z2200" s="190" t="s">
        <v>149</v>
      </c>
    </row>
    <row r="2201" spans="25:26" x14ac:dyDescent="0.3">
      <c r="Y2201" s="189">
        <v>38141</v>
      </c>
      <c r="Z2201" s="190">
        <v>30.94</v>
      </c>
    </row>
    <row r="2202" spans="25:26" x14ac:dyDescent="0.3">
      <c r="Y2202" s="189">
        <v>38142</v>
      </c>
      <c r="Z2202" s="190">
        <v>30.29</v>
      </c>
    </row>
    <row r="2203" spans="25:26" x14ac:dyDescent="0.3">
      <c r="Y2203" s="189">
        <v>38145</v>
      </c>
      <c r="Z2203" s="190">
        <v>30.26</v>
      </c>
    </row>
    <row r="2204" spans="25:26" x14ac:dyDescent="0.3">
      <c r="Y2204" s="189">
        <v>38146</v>
      </c>
      <c r="Z2204" s="190">
        <v>29.43</v>
      </c>
    </row>
    <row r="2205" spans="25:26" x14ac:dyDescent="0.3">
      <c r="Y2205" s="189">
        <v>38147</v>
      </c>
      <c r="Z2205" s="190">
        <v>29.22</v>
      </c>
    </row>
    <row r="2206" spans="25:26" x14ac:dyDescent="0.3">
      <c r="Y2206" s="189">
        <v>38148</v>
      </c>
      <c r="Z2206" s="190">
        <v>30.02</v>
      </c>
    </row>
    <row r="2207" spans="25:26" x14ac:dyDescent="0.3">
      <c r="Y2207" s="189">
        <v>38149</v>
      </c>
      <c r="Z2207" s="190" t="s">
        <v>149</v>
      </c>
    </row>
    <row r="2208" spans="25:26" x14ac:dyDescent="0.3">
      <c r="Y2208" s="189">
        <v>38152</v>
      </c>
      <c r="Z2208" s="190">
        <v>29.17</v>
      </c>
    </row>
    <row r="2209" spans="25:26" x14ac:dyDescent="0.3">
      <c r="Y2209" s="189">
        <v>38153</v>
      </c>
      <c r="Z2209" s="190">
        <v>28.86</v>
      </c>
    </row>
    <row r="2210" spans="25:26" x14ac:dyDescent="0.3">
      <c r="Y2210" s="189">
        <v>38154</v>
      </c>
      <c r="Z2210" s="190">
        <v>29.18</v>
      </c>
    </row>
    <row r="2211" spans="25:26" x14ac:dyDescent="0.3">
      <c r="Y2211" s="189">
        <v>38155</v>
      </c>
      <c r="Z2211" s="190">
        <v>30.19</v>
      </c>
    </row>
    <row r="2212" spans="25:26" x14ac:dyDescent="0.3">
      <c r="Y2212" s="189">
        <v>38156</v>
      </c>
      <c r="Z2212" s="190">
        <v>30.4</v>
      </c>
    </row>
    <row r="2213" spans="25:26" x14ac:dyDescent="0.3">
      <c r="Y2213" s="189">
        <v>38159</v>
      </c>
      <c r="Z2213" s="190">
        <v>29.62</v>
      </c>
    </row>
    <row r="2214" spans="25:26" x14ac:dyDescent="0.3">
      <c r="Y2214" s="189">
        <v>38160</v>
      </c>
      <c r="Z2214" s="190">
        <v>29.66</v>
      </c>
    </row>
    <row r="2215" spans="25:26" x14ac:dyDescent="0.3">
      <c r="Y2215" s="189">
        <v>38161</v>
      </c>
      <c r="Z2215" s="190">
        <v>29.36</v>
      </c>
    </row>
    <row r="2216" spans="25:26" x14ac:dyDescent="0.3">
      <c r="Y2216" s="189">
        <v>38162</v>
      </c>
      <c r="Z2216" s="190">
        <v>29.44</v>
      </c>
    </row>
    <row r="2217" spans="25:26" x14ac:dyDescent="0.3">
      <c r="Y2217" s="189">
        <v>38163</v>
      </c>
      <c r="Z2217" s="190">
        <v>29.2</v>
      </c>
    </row>
    <row r="2218" spans="25:26" x14ac:dyDescent="0.3">
      <c r="Y2218" s="189">
        <v>38166</v>
      </c>
      <c r="Z2218" s="190">
        <v>28.12</v>
      </c>
    </row>
    <row r="2219" spans="25:26" x14ac:dyDescent="0.3">
      <c r="Y2219" s="189">
        <v>38167</v>
      </c>
      <c r="Z2219" s="190">
        <v>27.73</v>
      </c>
    </row>
    <row r="2220" spans="25:26" x14ac:dyDescent="0.3">
      <c r="Y2220" s="189">
        <v>38168</v>
      </c>
      <c r="Z2220" s="190">
        <v>28.63</v>
      </c>
    </row>
    <row r="2221" spans="25:26" x14ac:dyDescent="0.3">
      <c r="Y2221" s="189">
        <v>38169</v>
      </c>
      <c r="Z2221" s="190">
        <v>29.79</v>
      </c>
    </row>
    <row r="2222" spans="25:26" x14ac:dyDescent="0.3">
      <c r="Y2222" s="189">
        <v>38170</v>
      </c>
      <c r="Z2222" s="190">
        <v>29.76</v>
      </c>
    </row>
    <row r="2223" spans="25:26" x14ac:dyDescent="0.3">
      <c r="Y2223" s="189">
        <v>38173</v>
      </c>
      <c r="Z2223" s="190" t="s">
        <v>149</v>
      </c>
    </row>
    <row r="2224" spans="25:26" x14ac:dyDescent="0.3">
      <c r="Y2224" s="189">
        <v>38174</v>
      </c>
      <c r="Z2224" s="190">
        <v>30.75</v>
      </c>
    </row>
    <row r="2225" spans="25:26" x14ac:dyDescent="0.3">
      <c r="Y2225" s="189">
        <v>38175</v>
      </c>
      <c r="Z2225" s="190">
        <v>30.37</v>
      </c>
    </row>
    <row r="2226" spans="25:26" x14ac:dyDescent="0.3">
      <c r="Y2226" s="189">
        <v>38176</v>
      </c>
      <c r="Z2226" s="190">
        <v>31.16</v>
      </c>
    </row>
    <row r="2227" spans="25:26" x14ac:dyDescent="0.3">
      <c r="Y2227" s="189">
        <v>38177</v>
      </c>
      <c r="Z2227" s="190">
        <v>30.68</v>
      </c>
    </row>
    <row r="2228" spans="25:26" x14ac:dyDescent="0.3">
      <c r="Y2228" s="189">
        <v>38180</v>
      </c>
      <c r="Z2228" s="190">
        <v>30.5</v>
      </c>
    </row>
    <row r="2229" spans="25:26" x14ac:dyDescent="0.3">
      <c r="Y2229" s="189">
        <v>38181</v>
      </c>
      <c r="Z2229" s="190">
        <v>30.13</v>
      </c>
    </row>
    <row r="2230" spans="25:26" x14ac:dyDescent="0.3">
      <c r="Y2230" s="189">
        <v>38182</v>
      </c>
      <c r="Z2230" s="190">
        <v>31.1</v>
      </c>
    </row>
    <row r="2231" spans="25:26" x14ac:dyDescent="0.3">
      <c r="Y2231" s="189">
        <v>38183</v>
      </c>
      <c r="Z2231" s="190">
        <v>31.26</v>
      </c>
    </row>
    <row r="2232" spans="25:26" x14ac:dyDescent="0.3">
      <c r="Y2232" s="189">
        <v>38184</v>
      </c>
      <c r="Z2232" s="190">
        <v>31.58</v>
      </c>
    </row>
    <row r="2233" spans="25:26" x14ac:dyDescent="0.3">
      <c r="Y2233" s="189">
        <v>38187</v>
      </c>
      <c r="Z2233" s="190">
        <v>31.93</v>
      </c>
    </row>
    <row r="2234" spans="25:26" x14ac:dyDescent="0.3">
      <c r="Y2234" s="189">
        <v>38188</v>
      </c>
      <c r="Z2234" s="190">
        <v>30.99</v>
      </c>
    </row>
    <row r="2235" spans="25:26" x14ac:dyDescent="0.3">
      <c r="Y2235" s="189">
        <v>38189</v>
      </c>
      <c r="Z2235" s="190">
        <v>31.04</v>
      </c>
    </row>
    <row r="2236" spans="25:26" x14ac:dyDescent="0.3">
      <c r="Y2236" s="189">
        <v>38190</v>
      </c>
      <c r="Z2236" s="190">
        <v>31.61</v>
      </c>
    </row>
    <row r="2237" spans="25:26" x14ac:dyDescent="0.3">
      <c r="Y2237" s="189">
        <v>38191</v>
      </c>
      <c r="Z2237" s="190">
        <v>32.020000000000003</v>
      </c>
    </row>
    <row r="2238" spans="25:26" x14ac:dyDescent="0.3">
      <c r="Y2238" s="189">
        <v>38194</v>
      </c>
      <c r="Z2238" s="190">
        <v>31.89</v>
      </c>
    </row>
    <row r="2239" spans="25:26" x14ac:dyDescent="0.3">
      <c r="Y2239" s="189">
        <v>38195</v>
      </c>
      <c r="Z2239" s="190">
        <v>32.159999999999997</v>
      </c>
    </row>
    <row r="2240" spans="25:26" x14ac:dyDescent="0.3">
      <c r="Y2240" s="189">
        <v>38196</v>
      </c>
      <c r="Z2240" s="190">
        <v>33.07</v>
      </c>
    </row>
    <row r="2241" spans="25:26" x14ac:dyDescent="0.3">
      <c r="Y2241" s="189">
        <v>38197</v>
      </c>
      <c r="Z2241" s="190">
        <v>32.950000000000003</v>
      </c>
    </row>
    <row r="2242" spans="25:26" x14ac:dyDescent="0.3">
      <c r="Y2242" s="189">
        <v>38198</v>
      </c>
      <c r="Z2242" s="190">
        <v>33.68</v>
      </c>
    </row>
    <row r="2243" spans="25:26" x14ac:dyDescent="0.3">
      <c r="Y2243" s="189">
        <v>38201</v>
      </c>
      <c r="Z2243" s="190">
        <v>33.799999999999997</v>
      </c>
    </row>
    <row r="2244" spans="25:26" x14ac:dyDescent="0.3">
      <c r="Y2244" s="189">
        <v>38202</v>
      </c>
      <c r="Z2244" s="190">
        <v>34</v>
      </c>
    </row>
    <row r="2245" spans="25:26" x14ac:dyDescent="0.3">
      <c r="Y2245" s="189">
        <v>38203</v>
      </c>
      <c r="Z2245" s="190">
        <v>33.1</v>
      </c>
    </row>
    <row r="2246" spans="25:26" x14ac:dyDescent="0.3">
      <c r="Y2246" s="189">
        <v>38204</v>
      </c>
      <c r="Z2246" s="190">
        <v>34.07</v>
      </c>
    </row>
    <row r="2247" spans="25:26" x14ac:dyDescent="0.3">
      <c r="Y2247" s="189">
        <v>38205</v>
      </c>
      <c r="Z2247" s="190">
        <v>33.450000000000003</v>
      </c>
    </row>
    <row r="2248" spans="25:26" x14ac:dyDescent="0.3">
      <c r="Y2248" s="189">
        <v>38208</v>
      </c>
      <c r="Z2248" s="190" t="s">
        <v>149</v>
      </c>
    </row>
    <row r="2249" spans="25:26" x14ac:dyDescent="0.3">
      <c r="Y2249" s="189">
        <v>38209</v>
      </c>
      <c r="Z2249" s="190">
        <v>33.78</v>
      </c>
    </row>
    <row r="2250" spans="25:26" x14ac:dyDescent="0.3">
      <c r="Y2250" s="189">
        <v>38210</v>
      </c>
      <c r="Z2250" s="190">
        <v>33.76</v>
      </c>
    </row>
    <row r="2251" spans="25:26" x14ac:dyDescent="0.3">
      <c r="Y2251" s="189">
        <v>38211</v>
      </c>
      <c r="Z2251" s="190">
        <v>34.26</v>
      </c>
    </row>
    <row r="2252" spans="25:26" x14ac:dyDescent="0.3">
      <c r="Y2252" s="189">
        <v>38212</v>
      </c>
      <c r="Z2252" s="190">
        <v>34.92</v>
      </c>
    </row>
    <row r="2253" spans="25:26" x14ac:dyDescent="0.3">
      <c r="Y2253" s="189">
        <v>38215</v>
      </c>
      <c r="Z2253" s="190">
        <v>34.450000000000003</v>
      </c>
    </row>
    <row r="2254" spans="25:26" x14ac:dyDescent="0.3">
      <c r="Y2254" s="189">
        <v>38216</v>
      </c>
      <c r="Z2254" s="190">
        <v>34.72</v>
      </c>
    </row>
    <row r="2255" spans="25:26" x14ac:dyDescent="0.3">
      <c r="Y2255" s="189">
        <v>38217</v>
      </c>
      <c r="Z2255" s="190">
        <v>34.950000000000003</v>
      </c>
    </row>
    <row r="2256" spans="25:26" x14ac:dyDescent="0.3">
      <c r="Y2256" s="189">
        <v>38218</v>
      </c>
      <c r="Z2256" s="190">
        <v>35.85</v>
      </c>
    </row>
    <row r="2257" spans="25:26" x14ac:dyDescent="0.3">
      <c r="Y2257" s="189">
        <v>38219</v>
      </c>
      <c r="Z2257" s="190">
        <v>35.4</v>
      </c>
    </row>
    <row r="2258" spans="25:26" x14ac:dyDescent="0.3">
      <c r="Y2258" s="189">
        <v>38222</v>
      </c>
      <c r="Z2258" s="190">
        <v>34.729999999999997</v>
      </c>
    </row>
    <row r="2259" spans="25:26" x14ac:dyDescent="0.3">
      <c r="Y2259" s="189">
        <v>38223</v>
      </c>
      <c r="Z2259" s="190">
        <v>34.090000000000003</v>
      </c>
    </row>
    <row r="2260" spans="25:26" x14ac:dyDescent="0.3">
      <c r="Y2260" s="189">
        <v>38224</v>
      </c>
      <c r="Z2260" s="190">
        <v>32.549999999999997</v>
      </c>
    </row>
    <row r="2261" spans="25:26" x14ac:dyDescent="0.3">
      <c r="Y2261" s="189">
        <v>38225</v>
      </c>
      <c r="Z2261" s="190">
        <v>31.87</v>
      </c>
    </row>
    <row r="2262" spans="25:26" x14ac:dyDescent="0.3">
      <c r="Y2262" s="189">
        <v>38226</v>
      </c>
      <c r="Z2262" s="190">
        <v>31.92</v>
      </c>
    </row>
    <row r="2263" spans="25:26" x14ac:dyDescent="0.3">
      <c r="Y2263" s="189">
        <v>38229</v>
      </c>
      <c r="Z2263" s="190" t="s">
        <v>149</v>
      </c>
    </row>
    <row r="2264" spans="25:26" x14ac:dyDescent="0.3">
      <c r="Y2264" s="189">
        <v>38230</v>
      </c>
      <c r="Z2264" s="190">
        <v>31.26</v>
      </c>
    </row>
    <row r="2265" spans="25:26" x14ac:dyDescent="0.3">
      <c r="Y2265" s="189">
        <v>38231</v>
      </c>
      <c r="Z2265" s="190">
        <v>33.08</v>
      </c>
    </row>
    <row r="2266" spans="25:26" x14ac:dyDescent="0.3">
      <c r="Y2266" s="189">
        <v>38232</v>
      </c>
      <c r="Z2266" s="190">
        <v>33.08</v>
      </c>
    </row>
    <row r="2267" spans="25:26" x14ac:dyDescent="0.3">
      <c r="Y2267" s="189">
        <v>38233</v>
      </c>
      <c r="Z2267" s="190">
        <v>32.65</v>
      </c>
    </row>
    <row r="2268" spans="25:26" x14ac:dyDescent="0.3">
      <c r="Y2268" s="189">
        <v>38236</v>
      </c>
      <c r="Z2268" s="190" t="s">
        <v>149</v>
      </c>
    </row>
    <row r="2269" spans="25:26" x14ac:dyDescent="0.3">
      <c r="Y2269" s="189">
        <v>38237</v>
      </c>
      <c r="Z2269" s="190">
        <v>32.06</v>
      </c>
    </row>
    <row r="2270" spans="25:26" x14ac:dyDescent="0.3">
      <c r="Y2270" s="189">
        <v>38238</v>
      </c>
      <c r="Z2270" s="190">
        <v>32.049999999999997</v>
      </c>
    </row>
    <row r="2271" spans="25:26" x14ac:dyDescent="0.3">
      <c r="Y2271" s="189">
        <v>38239</v>
      </c>
      <c r="Z2271" s="190">
        <v>33.49</v>
      </c>
    </row>
    <row r="2272" spans="25:26" x14ac:dyDescent="0.3">
      <c r="Y2272" s="189">
        <v>38240</v>
      </c>
      <c r="Z2272" s="190">
        <v>32.54</v>
      </c>
    </row>
    <row r="2273" spans="25:26" x14ac:dyDescent="0.3">
      <c r="Y2273" s="189">
        <v>38243</v>
      </c>
      <c r="Z2273" s="190">
        <v>33.159999999999997</v>
      </c>
    </row>
    <row r="2274" spans="25:26" x14ac:dyDescent="0.3">
      <c r="Y2274" s="189">
        <v>38244</v>
      </c>
      <c r="Z2274" s="190">
        <v>33.76</v>
      </c>
    </row>
    <row r="2275" spans="25:26" x14ac:dyDescent="0.3">
      <c r="Y2275" s="189">
        <v>38245</v>
      </c>
      <c r="Z2275" s="190">
        <v>33.46</v>
      </c>
    </row>
    <row r="2276" spans="25:26" x14ac:dyDescent="0.3">
      <c r="Y2276" s="189">
        <v>38246</v>
      </c>
      <c r="Z2276" s="190">
        <v>33</v>
      </c>
    </row>
    <row r="2277" spans="25:26" x14ac:dyDescent="0.3">
      <c r="Y2277" s="189">
        <v>38247</v>
      </c>
      <c r="Z2277" s="190">
        <v>34.450000000000003</v>
      </c>
    </row>
    <row r="2278" spans="25:26" x14ac:dyDescent="0.3">
      <c r="Y2278" s="189">
        <v>38250</v>
      </c>
      <c r="Z2278" s="190">
        <v>35.22</v>
      </c>
    </row>
    <row r="2279" spans="25:26" x14ac:dyDescent="0.3">
      <c r="Y2279" s="189">
        <v>38251</v>
      </c>
      <c r="Z2279" s="190">
        <v>35.590000000000003</v>
      </c>
    </row>
    <row r="2280" spans="25:26" x14ac:dyDescent="0.3">
      <c r="Y2280" s="189">
        <v>38252</v>
      </c>
      <c r="Z2280" s="190">
        <v>36.770000000000003</v>
      </c>
    </row>
    <row r="2281" spans="25:26" x14ac:dyDescent="0.3">
      <c r="Y2281" s="189">
        <v>38253</v>
      </c>
      <c r="Z2281" s="190">
        <v>36.83</v>
      </c>
    </row>
    <row r="2282" spans="25:26" x14ac:dyDescent="0.3">
      <c r="Y2282" s="189">
        <v>38254</v>
      </c>
      <c r="Z2282" s="190">
        <v>37.130000000000003</v>
      </c>
    </row>
    <row r="2283" spans="25:26" x14ac:dyDescent="0.3">
      <c r="Y2283" s="189">
        <v>38257</v>
      </c>
      <c r="Z2283" s="190">
        <v>37.42</v>
      </c>
    </row>
    <row r="2284" spans="25:26" x14ac:dyDescent="0.3">
      <c r="Y2284" s="189">
        <v>38258</v>
      </c>
      <c r="Z2284" s="190">
        <v>37.46</v>
      </c>
    </row>
    <row r="2285" spans="25:26" x14ac:dyDescent="0.3">
      <c r="Y2285" s="189">
        <v>38259</v>
      </c>
      <c r="Z2285" s="190">
        <v>37.090000000000003</v>
      </c>
    </row>
    <row r="2286" spans="25:26" x14ac:dyDescent="0.3">
      <c r="Y2286" s="189">
        <v>38260</v>
      </c>
      <c r="Z2286" s="190">
        <v>37.340000000000003</v>
      </c>
    </row>
    <row r="2287" spans="25:26" x14ac:dyDescent="0.3">
      <c r="Y2287" s="189">
        <v>38261</v>
      </c>
      <c r="Z2287" s="190">
        <v>37.74</v>
      </c>
    </row>
    <row r="2288" spans="25:26" x14ac:dyDescent="0.3">
      <c r="Y2288" s="189">
        <v>38264</v>
      </c>
      <c r="Z2288" s="190">
        <v>37.520000000000003</v>
      </c>
    </row>
    <row r="2289" spans="25:26" x14ac:dyDescent="0.3">
      <c r="Y2289" s="189">
        <v>38265</v>
      </c>
      <c r="Z2289" s="190">
        <v>38.25</v>
      </c>
    </row>
    <row r="2290" spans="25:26" x14ac:dyDescent="0.3">
      <c r="Y2290" s="189">
        <v>38266</v>
      </c>
      <c r="Z2290" s="190">
        <v>38.880000000000003</v>
      </c>
    </row>
    <row r="2291" spans="25:26" x14ac:dyDescent="0.3">
      <c r="Y2291" s="189">
        <v>38267</v>
      </c>
      <c r="Z2291" s="190">
        <v>39.56</v>
      </c>
    </row>
    <row r="2292" spans="25:26" x14ac:dyDescent="0.3">
      <c r="Y2292" s="189">
        <v>38268</v>
      </c>
      <c r="Z2292" s="190">
        <v>40.32</v>
      </c>
    </row>
    <row r="2293" spans="25:26" x14ac:dyDescent="0.3">
      <c r="Y2293" s="189">
        <v>38271</v>
      </c>
      <c r="Z2293" s="190">
        <v>40.630000000000003</v>
      </c>
    </row>
    <row r="2294" spans="25:26" x14ac:dyDescent="0.3">
      <c r="Y2294" s="189">
        <v>38272</v>
      </c>
      <c r="Z2294" s="190">
        <v>39.94</v>
      </c>
    </row>
    <row r="2295" spans="25:26" x14ac:dyDescent="0.3">
      <c r="Y2295" s="189">
        <v>38273</v>
      </c>
      <c r="Z2295" s="190">
        <v>39.92</v>
      </c>
    </row>
    <row r="2296" spans="25:26" x14ac:dyDescent="0.3">
      <c r="Y2296" s="189">
        <v>38274</v>
      </c>
      <c r="Z2296" s="190">
        <v>41.14</v>
      </c>
    </row>
    <row r="2297" spans="25:26" x14ac:dyDescent="0.3">
      <c r="Y2297" s="189">
        <v>38275</v>
      </c>
      <c r="Z2297" s="190">
        <v>41.33</v>
      </c>
    </row>
    <row r="2298" spans="25:26" x14ac:dyDescent="0.3">
      <c r="Y2298" s="189">
        <v>38278</v>
      </c>
      <c r="Z2298" s="190">
        <v>40.44</v>
      </c>
    </row>
    <row r="2299" spans="25:26" x14ac:dyDescent="0.3">
      <c r="Y2299" s="189">
        <v>38279</v>
      </c>
      <c r="Z2299" s="190">
        <v>39.979999999999997</v>
      </c>
    </row>
    <row r="2300" spans="25:26" x14ac:dyDescent="0.3">
      <c r="Y2300" s="189">
        <v>38280</v>
      </c>
      <c r="Z2300" s="190">
        <v>41.13</v>
      </c>
    </row>
    <row r="2301" spans="25:26" x14ac:dyDescent="0.3">
      <c r="Y2301" s="189">
        <v>38281</v>
      </c>
      <c r="Z2301" s="190">
        <v>41.53</v>
      </c>
    </row>
    <row r="2302" spans="25:26" x14ac:dyDescent="0.3">
      <c r="Y2302" s="189">
        <v>38282</v>
      </c>
      <c r="Z2302" s="190">
        <v>42.18</v>
      </c>
    </row>
    <row r="2303" spans="25:26" x14ac:dyDescent="0.3">
      <c r="Y2303" s="189">
        <v>38285</v>
      </c>
      <c r="Z2303" s="190">
        <v>42.09</v>
      </c>
    </row>
    <row r="2304" spans="25:26" x14ac:dyDescent="0.3">
      <c r="Y2304" s="189">
        <v>38286</v>
      </c>
      <c r="Z2304" s="190">
        <v>41.67</v>
      </c>
    </row>
    <row r="2305" spans="25:26" x14ac:dyDescent="0.3">
      <c r="Y2305" s="189">
        <v>38287</v>
      </c>
      <c r="Z2305" s="190">
        <v>40.020000000000003</v>
      </c>
    </row>
    <row r="2306" spans="25:26" x14ac:dyDescent="0.3">
      <c r="Y2306" s="189">
        <v>38288</v>
      </c>
      <c r="Z2306" s="190">
        <v>39.03</v>
      </c>
    </row>
    <row r="2307" spans="25:26" x14ac:dyDescent="0.3">
      <c r="Y2307" s="189">
        <v>38289</v>
      </c>
      <c r="Z2307" s="190">
        <v>38.979999999999997</v>
      </c>
    </row>
    <row r="2308" spans="25:26" x14ac:dyDescent="0.3">
      <c r="Y2308" s="189">
        <v>38292</v>
      </c>
      <c r="Z2308" s="190">
        <v>36.4</v>
      </c>
    </row>
    <row r="2309" spans="25:26" x14ac:dyDescent="0.3">
      <c r="Y2309" s="189">
        <v>38293</v>
      </c>
      <c r="Z2309" s="190">
        <v>35.799999999999997</v>
      </c>
    </row>
    <row r="2310" spans="25:26" x14ac:dyDescent="0.3">
      <c r="Y2310" s="189">
        <v>38294</v>
      </c>
      <c r="Z2310" s="190">
        <v>36.29</v>
      </c>
    </row>
    <row r="2311" spans="25:26" x14ac:dyDescent="0.3">
      <c r="Y2311" s="189">
        <v>38295</v>
      </c>
      <c r="Z2311" s="190">
        <v>34.770000000000003</v>
      </c>
    </row>
    <row r="2312" spans="25:26" x14ac:dyDescent="0.3">
      <c r="Y2312" s="189">
        <v>38296</v>
      </c>
      <c r="Z2312" s="190">
        <v>35.229999999999997</v>
      </c>
    </row>
    <row r="2313" spans="25:26" x14ac:dyDescent="0.3">
      <c r="Y2313" s="189">
        <v>38299</v>
      </c>
      <c r="Z2313" s="190">
        <v>34.549999999999997</v>
      </c>
    </row>
    <row r="2314" spans="25:26" x14ac:dyDescent="0.3">
      <c r="Y2314" s="189">
        <v>38300</v>
      </c>
      <c r="Z2314" s="190">
        <v>33</v>
      </c>
    </row>
    <row r="2315" spans="25:26" x14ac:dyDescent="0.3">
      <c r="Y2315" s="189">
        <v>38301</v>
      </c>
      <c r="Z2315" s="190">
        <v>34</v>
      </c>
    </row>
    <row r="2316" spans="25:26" x14ac:dyDescent="0.3">
      <c r="Y2316" s="189">
        <v>38302</v>
      </c>
      <c r="Z2316" s="190" t="s">
        <v>149</v>
      </c>
    </row>
    <row r="2317" spans="25:26" x14ac:dyDescent="0.3">
      <c r="Y2317" s="189">
        <v>38303</v>
      </c>
      <c r="Z2317" s="190">
        <v>31.83</v>
      </c>
    </row>
    <row r="2318" spans="25:26" x14ac:dyDescent="0.3">
      <c r="Y2318" s="189">
        <v>38306</v>
      </c>
      <c r="Z2318" s="190" t="s">
        <v>149</v>
      </c>
    </row>
    <row r="2319" spans="25:26" x14ac:dyDescent="0.3">
      <c r="Y2319" s="189">
        <v>38307</v>
      </c>
      <c r="Z2319" s="190">
        <v>30.58</v>
      </c>
    </row>
    <row r="2320" spans="25:26" x14ac:dyDescent="0.3">
      <c r="Y2320" s="189">
        <v>38308</v>
      </c>
      <c r="Z2320" s="190">
        <v>30.37</v>
      </c>
    </row>
    <row r="2321" spans="25:26" x14ac:dyDescent="0.3">
      <c r="Y2321" s="189">
        <v>38309</v>
      </c>
      <c r="Z2321" s="190">
        <v>30.12</v>
      </c>
    </row>
    <row r="2322" spans="25:26" x14ac:dyDescent="0.3">
      <c r="Y2322" s="189">
        <v>38310</v>
      </c>
      <c r="Z2322" s="190">
        <v>32.299999999999997</v>
      </c>
    </row>
    <row r="2323" spans="25:26" x14ac:dyDescent="0.3">
      <c r="Y2323" s="189">
        <v>38313</v>
      </c>
      <c r="Z2323" s="190">
        <v>31.95</v>
      </c>
    </row>
    <row r="2324" spans="25:26" x14ac:dyDescent="0.3">
      <c r="Y2324" s="189">
        <v>38314</v>
      </c>
      <c r="Z2324" s="190">
        <v>32.29</v>
      </c>
    </row>
    <row r="2325" spans="25:26" x14ac:dyDescent="0.3">
      <c r="Y2325" s="189">
        <v>38315</v>
      </c>
      <c r="Z2325" s="190">
        <v>32.479999999999997</v>
      </c>
    </row>
    <row r="2326" spans="25:26" x14ac:dyDescent="0.3">
      <c r="Y2326" s="189">
        <v>38316</v>
      </c>
      <c r="Z2326" s="190" t="s">
        <v>149</v>
      </c>
    </row>
    <row r="2327" spans="25:26" x14ac:dyDescent="0.3">
      <c r="Y2327" s="189">
        <v>38317</v>
      </c>
      <c r="Z2327" s="190" t="s">
        <v>149</v>
      </c>
    </row>
    <row r="2328" spans="25:26" x14ac:dyDescent="0.3">
      <c r="Y2328" s="189">
        <v>38320</v>
      </c>
      <c r="Z2328" s="190">
        <v>33.42</v>
      </c>
    </row>
    <row r="2329" spans="25:26" x14ac:dyDescent="0.3">
      <c r="Y2329" s="189">
        <v>38321</v>
      </c>
      <c r="Z2329" s="190">
        <v>33.06</v>
      </c>
    </row>
    <row r="2330" spans="25:26" x14ac:dyDescent="0.3">
      <c r="Y2330" s="189">
        <v>38322</v>
      </c>
      <c r="Z2330" s="190">
        <v>28.02</v>
      </c>
    </row>
    <row r="2331" spans="25:26" x14ac:dyDescent="0.3">
      <c r="Y2331" s="189">
        <v>38323</v>
      </c>
      <c r="Z2331" s="190">
        <v>26.09</v>
      </c>
    </row>
    <row r="2332" spans="25:26" x14ac:dyDescent="0.3">
      <c r="Y2332" s="189">
        <v>38324</v>
      </c>
      <c r="Z2332" s="190">
        <v>25.7</v>
      </c>
    </row>
    <row r="2333" spans="25:26" x14ac:dyDescent="0.3">
      <c r="Y2333" s="189">
        <v>38327</v>
      </c>
      <c r="Z2333" s="190">
        <v>27.12</v>
      </c>
    </row>
    <row r="2334" spans="25:26" x14ac:dyDescent="0.3">
      <c r="Y2334" s="189">
        <v>38328</v>
      </c>
      <c r="Z2334" s="190">
        <v>26.01</v>
      </c>
    </row>
    <row r="2335" spans="25:26" x14ac:dyDescent="0.3">
      <c r="Y2335" s="189">
        <v>38329</v>
      </c>
      <c r="Z2335" s="190">
        <v>26.7</v>
      </c>
    </row>
    <row r="2336" spans="25:26" x14ac:dyDescent="0.3">
      <c r="Y2336" s="189">
        <v>38330</v>
      </c>
      <c r="Z2336" s="190">
        <v>27.36</v>
      </c>
    </row>
    <row r="2337" spans="25:26" x14ac:dyDescent="0.3">
      <c r="Y2337" s="189">
        <v>38331</v>
      </c>
      <c r="Z2337" s="190">
        <v>25.61</v>
      </c>
    </row>
    <row r="2338" spans="25:26" x14ac:dyDescent="0.3">
      <c r="Y2338" s="189">
        <v>38334</v>
      </c>
      <c r="Z2338" s="190">
        <v>26.27</v>
      </c>
    </row>
    <row r="2339" spans="25:26" x14ac:dyDescent="0.3">
      <c r="Y2339" s="189">
        <v>38335</v>
      </c>
      <c r="Z2339" s="190">
        <v>27.46</v>
      </c>
    </row>
    <row r="2340" spans="25:26" x14ac:dyDescent="0.3">
      <c r="Y2340" s="189">
        <v>38336</v>
      </c>
      <c r="Z2340" s="190">
        <v>30.11</v>
      </c>
    </row>
    <row r="2341" spans="25:26" x14ac:dyDescent="0.3">
      <c r="Y2341" s="189">
        <v>38337</v>
      </c>
      <c r="Z2341" s="190">
        <v>29.84</v>
      </c>
    </row>
    <row r="2342" spans="25:26" x14ac:dyDescent="0.3">
      <c r="Y2342" s="189">
        <v>38338</v>
      </c>
      <c r="Z2342" s="190">
        <v>31.1</v>
      </c>
    </row>
    <row r="2343" spans="25:26" x14ac:dyDescent="0.3">
      <c r="Y2343" s="189">
        <v>38341</v>
      </c>
      <c r="Z2343" s="190">
        <v>30.5</v>
      </c>
    </row>
    <row r="2344" spans="25:26" x14ac:dyDescent="0.3">
      <c r="Y2344" s="189">
        <v>38342</v>
      </c>
      <c r="Z2344" s="190">
        <v>30.44</v>
      </c>
    </row>
    <row r="2345" spans="25:26" x14ac:dyDescent="0.3">
      <c r="Y2345" s="189">
        <v>38343</v>
      </c>
      <c r="Z2345" s="190">
        <v>29.11</v>
      </c>
    </row>
    <row r="2346" spans="25:26" x14ac:dyDescent="0.3">
      <c r="Y2346" s="189">
        <v>38344</v>
      </c>
      <c r="Z2346" s="190">
        <v>29.01</v>
      </c>
    </row>
    <row r="2347" spans="25:26" x14ac:dyDescent="0.3">
      <c r="Y2347" s="189">
        <v>38345</v>
      </c>
      <c r="Z2347" s="190" t="s">
        <v>149</v>
      </c>
    </row>
    <row r="2348" spans="25:26" x14ac:dyDescent="0.3">
      <c r="Y2348" s="189">
        <v>38348</v>
      </c>
      <c r="Z2348" s="190" t="s">
        <v>149</v>
      </c>
    </row>
    <row r="2349" spans="25:26" x14ac:dyDescent="0.3">
      <c r="Y2349" s="189">
        <v>38349</v>
      </c>
      <c r="Z2349" s="190" t="s">
        <v>149</v>
      </c>
    </row>
    <row r="2350" spans="25:26" x14ac:dyDescent="0.3">
      <c r="Y2350" s="189">
        <v>38350</v>
      </c>
      <c r="Z2350" s="190">
        <v>28.64</v>
      </c>
    </row>
    <row r="2351" spans="25:26" x14ac:dyDescent="0.3">
      <c r="Y2351" s="189">
        <v>38351</v>
      </c>
      <c r="Z2351" s="190">
        <v>28.8</v>
      </c>
    </row>
    <row r="2352" spans="25:26" x14ac:dyDescent="0.3">
      <c r="Y2352" s="189">
        <v>38352</v>
      </c>
      <c r="Z2352" s="190" t="s">
        <v>149</v>
      </c>
    </row>
    <row r="2353" spans="25:26" x14ac:dyDescent="0.3">
      <c r="Y2353" s="189">
        <v>38355</v>
      </c>
      <c r="Z2353" s="190" t="s">
        <v>149</v>
      </c>
    </row>
    <row r="2354" spans="25:26" x14ac:dyDescent="0.3">
      <c r="Y2354" s="189">
        <v>38356</v>
      </c>
      <c r="Z2354" s="190">
        <v>28.91</v>
      </c>
    </row>
    <row r="2355" spans="25:26" x14ac:dyDescent="0.3">
      <c r="Y2355" s="189">
        <v>38357</v>
      </c>
      <c r="Z2355" s="190">
        <v>29.69</v>
      </c>
    </row>
    <row r="2356" spans="25:26" x14ac:dyDescent="0.3">
      <c r="Y2356" s="189">
        <v>38358</v>
      </c>
      <c r="Z2356" s="190">
        <v>31.4</v>
      </c>
    </row>
    <row r="2357" spans="25:26" x14ac:dyDescent="0.3">
      <c r="Y2357" s="189">
        <v>38359</v>
      </c>
      <c r="Z2357" s="190">
        <v>31.23</v>
      </c>
    </row>
    <row r="2358" spans="25:26" x14ac:dyDescent="0.3">
      <c r="Y2358" s="189">
        <v>38362</v>
      </c>
      <c r="Z2358" s="190">
        <v>31.84</v>
      </c>
    </row>
    <row r="2359" spans="25:26" x14ac:dyDescent="0.3">
      <c r="Y2359" s="189">
        <v>38363</v>
      </c>
      <c r="Z2359" s="190">
        <v>31.56</v>
      </c>
    </row>
    <row r="2360" spans="25:26" x14ac:dyDescent="0.3">
      <c r="Y2360" s="189">
        <v>38364</v>
      </c>
      <c r="Z2360" s="190">
        <v>31.45</v>
      </c>
    </row>
    <row r="2361" spans="25:26" x14ac:dyDescent="0.3">
      <c r="Y2361" s="189">
        <v>38365</v>
      </c>
      <c r="Z2361" s="190">
        <v>32.93</v>
      </c>
    </row>
    <row r="2362" spans="25:26" x14ac:dyDescent="0.3">
      <c r="Y2362" s="189">
        <v>38366</v>
      </c>
      <c r="Z2362" s="190">
        <v>32.93</v>
      </c>
    </row>
    <row r="2363" spans="25:26" x14ac:dyDescent="0.3">
      <c r="Y2363" s="189">
        <v>38369</v>
      </c>
      <c r="Z2363" s="190" t="s">
        <v>149</v>
      </c>
    </row>
    <row r="2364" spans="25:26" x14ac:dyDescent="0.3">
      <c r="Y2364" s="189">
        <v>38370</v>
      </c>
      <c r="Z2364" s="190">
        <v>32.6</v>
      </c>
    </row>
    <row r="2365" spans="25:26" x14ac:dyDescent="0.3">
      <c r="Y2365" s="189">
        <v>38371</v>
      </c>
      <c r="Z2365" s="190">
        <v>31.7</v>
      </c>
    </row>
    <row r="2366" spans="25:26" x14ac:dyDescent="0.3">
      <c r="Y2366" s="189">
        <v>38372</v>
      </c>
      <c r="Z2366" s="190">
        <v>30.98</v>
      </c>
    </row>
    <row r="2367" spans="25:26" x14ac:dyDescent="0.3">
      <c r="Y2367" s="189">
        <v>38373</v>
      </c>
      <c r="Z2367" s="190" t="s">
        <v>149</v>
      </c>
    </row>
    <row r="2368" spans="25:26" x14ac:dyDescent="0.3">
      <c r="Y2368" s="189">
        <v>38376</v>
      </c>
      <c r="Z2368" s="190">
        <v>32.799999999999997</v>
      </c>
    </row>
    <row r="2369" spans="25:26" x14ac:dyDescent="0.3">
      <c r="Y2369" s="189">
        <v>38377</v>
      </c>
      <c r="Z2369" s="190">
        <v>33.58</v>
      </c>
    </row>
    <row r="2370" spans="25:26" x14ac:dyDescent="0.3">
      <c r="Y2370" s="189">
        <v>38378</v>
      </c>
      <c r="Z2370" s="190">
        <v>33.4</v>
      </c>
    </row>
    <row r="2371" spans="25:26" x14ac:dyDescent="0.3">
      <c r="Y2371" s="189">
        <v>38379</v>
      </c>
      <c r="Z2371" s="190">
        <v>33.99</v>
      </c>
    </row>
    <row r="2372" spans="25:26" x14ac:dyDescent="0.3">
      <c r="Y2372" s="189">
        <v>38380</v>
      </c>
      <c r="Z2372" s="190">
        <v>32.03</v>
      </c>
    </row>
    <row r="2373" spans="25:26" x14ac:dyDescent="0.3">
      <c r="Y2373" s="189">
        <v>38383</v>
      </c>
      <c r="Z2373" s="190">
        <v>32.51</v>
      </c>
    </row>
    <row r="2374" spans="25:26" x14ac:dyDescent="0.3">
      <c r="Y2374" s="189">
        <v>38384</v>
      </c>
      <c r="Z2374" s="190">
        <v>31.88</v>
      </c>
    </row>
    <row r="2375" spans="25:26" x14ac:dyDescent="0.3">
      <c r="Y2375" s="189">
        <v>38385</v>
      </c>
      <c r="Z2375" s="190">
        <v>31.43</v>
      </c>
    </row>
    <row r="2376" spans="25:26" x14ac:dyDescent="0.3">
      <c r="Y2376" s="189">
        <v>38386</v>
      </c>
      <c r="Z2376" s="190">
        <v>31.22</v>
      </c>
    </row>
    <row r="2377" spans="25:26" x14ac:dyDescent="0.3">
      <c r="Y2377" s="189">
        <v>38387</v>
      </c>
      <c r="Z2377" s="190">
        <v>31.16</v>
      </c>
    </row>
    <row r="2378" spans="25:26" x14ac:dyDescent="0.3">
      <c r="Y2378" s="189">
        <v>38390</v>
      </c>
      <c r="Z2378" s="190">
        <v>30.48</v>
      </c>
    </row>
    <row r="2379" spans="25:26" x14ac:dyDescent="0.3">
      <c r="Y2379" s="189">
        <v>38391</v>
      </c>
      <c r="Z2379" s="190">
        <v>30.27</v>
      </c>
    </row>
    <row r="2380" spans="25:26" x14ac:dyDescent="0.3">
      <c r="Y2380" s="189">
        <v>38392</v>
      </c>
      <c r="Z2380" s="190" t="s">
        <v>149</v>
      </c>
    </row>
    <row r="2381" spans="25:26" x14ac:dyDescent="0.3">
      <c r="Y2381" s="189">
        <v>38393</v>
      </c>
      <c r="Z2381" s="190" t="s">
        <v>149</v>
      </c>
    </row>
    <row r="2382" spans="25:26" x14ac:dyDescent="0.3">
      <c r="Y2382" s="189">
        <v>38394</v>
      </c>
      <c r="Z2382" s="190">
        <v>31.92</v>
      </c>
    </row>
    <row r="2383" spans="25:26" x14ac:dyDescent="0.3">
      <c r="Y2383" s="189">
        <v>38397</v>
      </c>
      <c r="Z2383" s="190">
        <v>32.1</v>
      </c>
    </row>
    <row r="2384" spans="25:26" x14ac:dyDescent="0.3">
      <c r="Y2384" s="189">
        <v>38398</v>
      </c>
      <c r="Z2384" s="190">
        <v>32.21</v>
      </c>
    </row>
    <row r="2385" spans="25:26" x14ac:dyDescent="0.3">
      <c r="Y2385" s="189">
        <v>38399</v>
      </c>
      <c r="Z2385" s="190">
        <v>32.67</v>
      </c>
    </row>
    <row r="2386" spans="25:26" x14ac:dyDescent="0.3">
      <c r="Y2386" s="189">
        <v>38400</v>
      </c>
      <c r="Z2386" s="190">
        <v>32.69</v>
      </c>
    </row>
    <row r="2387" spans="25:26" x14ac:dyDescent="0.3">
      <c r="Y2387" s="189">
        <v>38401</v>
      </c>
      <c r="Z2387" s="190">
        <v>33.46</v>
      </c>
    </row>
    <row r="2388" spans="25:26" x14ac:dyDescent="0.3">
      <c r="Y2388" s="189">
        <v>38404</v>
      </c>
      <c r="Z2388" s="190" t="s">
        <v>149</v>
      </c>
    </row>
    <row r="2389" spans="25:26" x14ac:dyDescent="0.3">
      <c r="Y2389" s="189">
        <v>38405</v>
      </c>
      <c r="Z2389" s="190">
        <v>35.119999999999997</v>
      </c>
    </row>
    <row r="2390" spans="25:26" x14ac:dyDescent="0.3">
      <c r="Y2390" s="189">
        <v>38406</v>
      </c>
      <c r="Z2390" s="190">
        <v>35</v>
      </c>
    </row>
    <row r="2391" spans="25:26" x14ac:dyDescent="0.3">
      <c r="Y2391" s="189">
        <v>38407</v>
      </c>
      <c r="Z2391" s="190">
        <v>35.4</v>
      </c>
    </row>
    <row r="2392" spans="25:26" x14ac:dyDescent="0.3">
      <c r="Y2392" s="189">
        <v>38408</v>
      </c>
      <c r="Z2392" s="190">
        <v>35.44</v>
      </c>
    </row>
    <row r="2393" spans="25:26" x14ac:dyDescent="0.3">
      <c r="Y2393" s="189">
        <v>38411</v>
      </c>
      <c r="Z2393" s="190">
        <v>35.840000000000003</v>
      </c>
    </row>
    <row r="2394" spans="25:26" x14ac:dyDescent="0.3">
      <c r="Y2394" s="189">
        <v>38412</v>
      </c>
      <c r="Z2394" s="190">
        <v>35.53</v>
      </c>
    </row>
    <row r="2395" spans="25:26" x14ac:dyDescent="0.3">
      <c r="Y2395" s="189">
        <v>38413</v>
      </c>
      <c r="Z2395" s="190">
        <v>36.630000000000003</v>
      </c>
    </row>
    <row r="2396" spans="25:26" x14ac:dyDescent="0.3">
      <c r="Y2396" s="189">
        <v>38414</v>
      </c>
      <c r="Z2396" s="190">
        <v>37.96</v>
      </c>
    </row>
    <row r="2397" spans="25:26" x14ac:dyDescent="0.3">
      <c r="Y2397" s="189">
        <v>38415</v>
      </c>
      <c r="Z2397" s="190">
        <v>37.46</v>
      </c>
    </row>
    <row r="2398" spans="25:26" x14ac:dyDescent="0.3">
      <c r="Y2398" s="189">
        <v>38418</v>
      </c>
      <c r="Z2398" s="190">
        <v>37.03</v>
      </c>
    </row>
    <row r="2399" spans="25:26" x14ac:dyDescent="0.3">
      <c r="Y2399" s="189">
        <v>38419</v>
      </c>
      <c r="Z2399" s="190">
        <v>37.82</v>
      </c>
    </row>
    <row r="2400" spans="25:26" x14ac:dyDescent="0.3">
      <c r="Y2400" s="189">
        <v>38420</v>
      </c>
      <c r="Z2400" s="190">
        <v>38.6</v>
      </c>
    </row>
    <row r="2401" spans="25:26" x14ac:dyDescent="0.3">
      <c r="Y2401" s="189">
        <v>38421</v>
      </c>
      <c r="Z2401" s="190">
        <v>37.42</v>
      </c>
    </row>
    <row r="2402" spans="25:26" x14ac:dyDescent="0.3">
      <c r="Y2402" s="189">
        <v>38422</v>
      </c>
      <c r="Z2402" s="190">
        <v>37.94</v>
      </c>
    </row>
    <row r="2403" spans="25:26" x14ac:dyDescent="0.3">
      <c r="Y2403" s="189">
        <v>38425</v>
      </c>
      <c r="Z2403" s="190">
        <v>38.01</v>
      </c>
    </row>
    <row r="2404" spans="25:26" x14ac:dyDescent="0.3">
      <c r="Y2404" s="189">
        <v>38426</v>
      </c>
      <c r="Z2404" s="190">
        <v>38.28</v>
      </c>
    </row>
    <row r="2405" spans="25:26" x14ac:dyDescent="0.3">
      <c r="Y2405" s="189">
        <v>38427</v>
      </c>
      <c r="Z2405" s="190">
        <v>39.270000000000003</v>
      </c>
    </row>
    <row r="2406" spans="25:26" x14ac:dyDescent="0.3">
      <c r="Y2406" s="189">
        <v>38428</v>
      </c>
      <c r="Z2406" s="190">
        <v>39.729999999999997</v>
      </c>
    </row>
    <row r="2407" spans="25:26" x14ac:dyDescent="0.3">
      <c r="Y2407" s="189">
        <v>38429</v>
      </c>
      <c r="Z2407" s="190">
        <v>40.07</v>
      </c>
    </row>
    <row r="2408" spans="25:26" x14ac:dyDescent="0.3">
      <c r="Y2408" s="189">
        <v>38432</v>
      </c>
      <c r="Z2408" s="190">
        <v>40.130000000000003</v>
      </c>
    </row>
    <row r="2409" spans="25:26" x14ac:dyDescent="0.3">
      <c r="Y2409" s="189">
        <v>38433</v>
      </c>
      <c r="Z2409" s="190">
        <v>38.56</v>
      </c>
    </row>
    <row r="2410" spans="25:26" x14ac:dyDescent="0.3">
      <c r="Y2410" s="189">
        <v>38434</v>
      </c>
      <c r="Z2410" s="190">
        <v>36.33</v>
      </c>
    </row>
    <row r="2411" spans="25:26" x14ac:dyDescent="0.3">
      <c r="Y2411" s="189">
        <v>38435</v>
      </c>
      <c r="Z2411" s="190">
        <v>38.479999999999997</v>
      </c>
    </row>
    <row r="2412" spans="25:26" x14ac:dyDescent="0.3">
      <c r="Y2412" s="189">
        <v>38436</v>
      </c>
      <c r="Z2412" s="190" t="s">
        <v>149</v>
      </c>
    </row>
    <row r="2413" spans="25:26" x14ac:dyDescent="0.3">
      <c r="Y2413" s="189">
        <v>38439</v>
      </c>
      <c r="Z2413" s="190" t="s">
        <v>149</v>
      </c>
    </row>
    <row r="2414" spans="25:26" x14ac:dyDescent="0.3">
      <c r="Y2414" s="189">
        <v>38440</v>
      </c>
      <c r="Z2414" s="190">
        <v>37.380000000000003</v>
      </c>
    </row>
    <row r="2415" spans="25:26" x14ac:dyDescent="0.3">
      <c r="Y2415" s="189">
        <v>38441</v>
      </c>
      <c r="Z2415" s="190">
        <v>37.54</v>
      </c>
    </row>
    <row r="2416" spans="25:26" x14ac:dyDescent="0.3">
      <c r="Y2416" s="189">
        <v>38442</v>
      </c>
      <c r="Z2416" s="190">
        <v>38.82</v>
      </c>
    </row>
    <row r="2417" spans="25:26" x14ac:dyDescent="0.3">
      <c r="Y2417" s="189">
        <v>38443</v>
      </c>
      <c r="Z2417" s="190">
        <v>41.51</v>
      </c>
    </row>
    <row r="2418" spans="25:26" x14ac:dyDescent="0.3">
      <c r="Y2418" s="189">
        <v>38446</v>
      </c>
      <c r="Z2418" s="190">
        <v>42.09</v>
      </c>
    </row>
    <row r="2419" spans="25:26" x14ac:dyDescent="0.3">
      <c r="Y2419" s="189">
        <v>38447</v>
      </c>
      <c r="Z2419" s="190">
        <v>41.6</v>
      </c>
    </row>
    <row r="2420" spans="25:26" x14ac:dyDescent="0.3">
      <c r="Y2420" s="189">
        <v>38448</v>
      </c>
      <c r="Z2420" s="190">
        <v>41.96</v>
      </c>
    </row>
    <row r="2421" spans="25:26" x14ac:dyDescent="0.3">
      <c r="Y2421" s="189">
        <v>38449</v>
      </c>
      <c r="Z2421" s="190">
        <v>41.37</v>
      </c>
    </row>
    <row r="2422" spans="25:26" x14ac:dyDescent="0.3">
      <c r="Y2422" s="189">
        <v>38450</v>
      </c>
      <c r="Z2422" s="190">
        <v>40.130000000000003</v>
      </c>
    </row>
    <row r="2423" spans="25:26" x14ac:dyDescent="0.3">
      <c r="Y2423" s="189">
        <v>38453</v>
      </c>
      <c r="Z2423" s="190">
        <v>39.520000000000003</v>
      </c>
    </row>
    <row r="2424" spans="25:26" x14ac:dyDescent="0.3">
      <c r="Y2424" s="189">
        <v>38454</v>
      </c>
      <c r="Z2424" s="190">
        <v>38.58</v>
      </c>
    </row>
    <row r="2425" spans="25:26" x14ac:dyDescent="0.3">
      <c r="Y2425" s="189">
        <v>38455</v>
      </c>
      <c r="Z2425" s="190">
        <v>37.409999999999997</v>
      </c>
    </row>
    <row r="2426" spans="25:26" x14ac:dyDescent="0.3">
      <c r="Y2426" s="189">
        <v>38456</v>
      </c>
      <c r="Z2426" s="190">
        <v>37.840000000000003</v>
      </c>
    </row>
    <row r="2427" spans="25:26" x14ac:dyDescent="0.3">
      <c r="Y2427" s="189">
        <v>38457</v>
      </c>
      <c r="Z2427" s="190">
        <v>37.229999999999997</v>
      </c>
    </row>
    <row r="2428" spans="25:26" x14ac:dyDescent="0.3">
      <c r="Y2428" s="189">
        <v>38460</v>
      </c>
      <c r="Z2428" s="190">
        <v>37.03</v>
      </c>
    </row>
    <row r="2429" spans="25:26" x14ac:dyDescent="0.3">
      <c r="Y2429" s="189">
        <v>38461</v>
      </c>
      <c r="Z2429" s="190">
        <v>38.76</v>
      </c>
    </row>
    <row r="2430" spans="25:26" x14ac:dyDescent="0.3">
      <c r="Y2430" s="189">
        <v>38462</v>
      </c>
      <c r="Z2430" s="190">
        <v>40.11</v>
      </c>
    </row>
    <row r="2431" spans="25:26" x14ac:dyDescent="0.3">
      <c r="Y2431" s="189">
        <v>38463</v>
      </c>
      <c r="Z2431" s="190">
        <v>40.08</v>
      </c>
    </row>
    <row r="2432" spans="25:26" x14ac:dyDescent="0.3">
      <c r="Y2432" s="189">
        <v>38464</v>
      </c>
      <c r="Z2432" s="190">
        <v>41.61</v>
      </c>
    </row>
    <row r="2433" spans="25:26" x14ac:dyDescent="0.3">
      <c r="Y2433" s="189">
        <v>38467</v>
      </c>
      <c r="Z2433" s="190">
        <v>40.21</v>
      </c>
    </row>
    <row r="2434" spans="25:26" x14ac:dyDescent="0.3">
      <c r="Y2434" s="189">
        <v>38468</v>
      </c>
      <c r="Z2434" s="190">
        <v>41.57</v>
      </c>
    </row>
    <row r="2435" spans="25:26" x14ac:dyDescent="0.3">
      <c r="Y2435" s="189">
        <v>38469</v>
      </c>
      <c r="Z2435" s="190">
        <v>39.619999999999997</v>
      </c>
    </row>
    <row r="2436" spans="25:26" x14ac:dyDescent="0.3">
      <c r="Y2436" s="189">
        <v>38470</v>
      </c>
      <c r="Z2436" s="190">
        <v>39.81</v>
      </c>
    </row>
    <row r="2437" spans="25:26" x14ac:dyDescent="0.3">
      <c r="Y2437" s="189">
        <v>38471</v>
      </c>
      <c r="Z2437" s="190">
        <v>38.6</v>
      </c>
    </row>
    <row r="2438" spans="25:26" x14ac:dyDescent="0.3">
      <c r="Y2438" s="189">
        <v>38474</v>
      </c>
      <c r="Z2438" s="190" t="s">
        <v>149</v>
      </c>
    </row>
    <row r="2439" spans="25:26" x14ac:dyDescent="0.3">
      <c r="Y2439" s="189">
        <v>38475</v>
      </c>
      <c r="Z2439" s="190">
        <v>39.51</v>
      </c>
    </row>
    <row r="2440" spans="25:26" x14ac:dyDescent="0.3">
      <c r="Y2440" s="189">
        <v>38476</v>
      </c>
      <c r="Z2440" s="190">
        <v>39.700000000000003</v>
      </c>
    </row>
    <row r="2441" spans="25:26" x14ac:dyDescent="0.3">
      <c r="Y2441" s="189">
        <v>38477</v>
      </c>
      <c r="Z2441" s="190">
        <v>40.54</v>
      </c>
    </row>
    <row r="2442" spans="25:26" x14ac:dyDescent="0.3">
      <c r="Y2442" s="189">
        <v>38478</v>
      </c>
      <c r="Z2442" s="190">
        <v>41.39</v>
      </c>
    </row>
    <row r="2443" spans="25:26" x14ac:dyDescent="0.3">
      <c r="Y2443" s="189">
        <v>38481</v>
      </c>
      <c r="Z2443" s="190">
        <v>41.8</v>
      </c>
    </row>
    <row r="2444" spans="25:26" x14ac:dyDescent="0.3">
      <c r="Y2444" s="189">
        <v>38482</v>
      </c>
      <c r="Z2444" s="190">
        <v>41.87</v>
      </c>
    </row>
    <row r="2445" spans="25:26" x14ac:dyDescent="0.3">
      <c r="Y2445" s="189">
        <v>38483</v>
      </c>
      <c r="Z2445" s="190">
        <v>40.68</v>
      </c>
    </row>
    <row r="2446" spans="25:26" x14ac:dyDescent="0.3">
      <c r="Y2446" s="189">
        <v>38484</v>
      </c>
      <c r="Z2446" s="190">
        <v>38.590000000000003</v>
      </c>
    </row>
    <row r="2447" spans="25:26" x14ac:dyDescent="0.3">
      <c r="Y2447" s="189">
        <v>38485</v>
      </c>
      <c r="Z2447" s="190" t="s">
        <v>149</v>
      </c>
    </row>
    <row r="2448" spans="25:26" x14ac:dyDescent="0.3">
      <c r="Y2448" s="189">
        <v>38488</v>
      </c>
      <c r="Z2448" s="190">
        <v>38.630000000000003</v>
      </c>
    </row>
    <row r="2449" spans="25:26" x14ac:dyDescent="0.3">
      <c r="Y2449" s="189">
        <v>38489</v>
      </c>
      <c r="Z2449" s="190">
        <v>39.020000000000003</v>
      </c>
    </row>
    <row r="2450" spans="25:26" x14ac:dyDescent="0.3">
      <c r="Y2450" s="189">
        <v>38490</v>
      </c>
      <c r="Z2450" s="190">
        <v>37.85</v>
      </c>
    </row>
    <row r="2451" spans="25:26" x14ac:dyDescent="0.3">
      <c r="Y2451" s="189">
        <v>38491</v>
      </c>
      <c r="Z2451" s="190">
        <v>37.950000000000003</v>
      </c>
    </row>
    <row r="2452" spans="25:26" x14ac:dyDescent="0.3">
      <c r="Y2452" s="189">
        <v>38492</v>
      </c>
      <c r="Z2452" s="190">
        <v>38.78</v>
      </c>
    </row>
    <row r="2453" spans="25:26" x14ac:dyDescent="0.3">
      <c r="Y2453" s="189">
        <v>38495</v>
      </c>
      <c r="Z2453" s="190">
        <v>38.880000000000003</v>
      </c>
    </row>
    <row r="2454" spans="25:26" x14ac:dyDescent="0.3">
      <c r="Y2454" s="189">
        <v>38496</v>
      </c>
      <c r="Z2454" s="190">
        <v>39.159999999999997</v>
      </c>
    </row>
    <row r="2455" spans="25:26" x14ac:dyDescent="0.3">
      <c r="Y2455" s="189">
        <v>38497</v>
      </c>
      <c r="Z2455" s="190">
        <v>39.85</v>
      </c>
    </row>
    <row r="2456" spans="25:26" x14ac:dyDescent="0.3">
      <c r="Y2456" s="189">
        <v>38498</v>
      </c>
      <c r="Z2456" s="190">
        <v>40.22</v>
      </c>
    </row>
    <row r="2457" spans="25:26" x14ac:dyDescent="0.3">
      <c r="Y2457" s="189">
        <v>38499</v>
      </c>
      <c r="Z2457" s="190">
        <v>40.36</v>
      </c>
    </row>
    <row r="2458" spans="25:26" x14ac:dyDescent="0.3">
      <c r="Y2458" s="189">
        <v>38502</v>
      </c>
      <c r="Z2458" s="190" t="s">
        <v>149</v>
      </c>
    </row>
    <row r="2459" spans="25:26" x14ac:dyDescent="0.3">
      <c r="Y2459" s="189">
        <v>38503</v>
      </c>
      <c r="Z2459" s="190">
        <v>40.520000000000003</v>
      </c>
    </row>
    <row r="2460" spans="25:26" x14ac:dyDescent="0.3">
      <c r="Y2460" s="189">
        <v>38504</v>
      </c>
      <c r="Z2460" s="190">
        <v>42.16</v>
      </c>
    </row>
    <row r="2461" spans="25:26" x14ac:dyDescent="0.3">
      <c r="Y2461" s="189">
        <v>38505</v>
      </c>
      <c r="Z2461" s="190">
        <v>42.09</v>
      </c>
    </row>
    <row r="2462" spans="25:26" x14ac:dyDescent="0.3">
      <c r="Y2462" s="189">
        <v>38506</v>
      </c>
      <c r="Z2462" s="190">
        <v>43.04</v>
      </c>
    </row>
    <row r="2463" spans="25:26" x14ac:dyDescent="0.3">
      <c r="Y2463" s="189">
        <v>38509</v>
      </c>
      <c r="Z2463" s="190">
        <v>42.81</v>
      </c>
    </row>
    <row r="2464" spans="25:26" x14ac:dyDescent="0.3">
      <c r="Y2464" s="189">
        <v>38510</v>
      </c>
      <c r="Z2464" s="190">
        <v>42.13</v>
      </c>
    </row>
    <row r="2465" spans="25:26" x14ac:dyDescent="0.3">
      <c r="Y2465" s="189">
        <v>38511</v>
      </c>
      <c r="Z2465" s="190">
        <v>41.19</v>
      </c>
    </row>
    <row r="2466" spans="25:26" x14ac:dyDescent="0.3">
      <c r="Y2466" s="189">
        <v>38512</v>
      </c>
      <c r="Z2466" s="190">
        <v>42.13</v>
      </c>
    </row>
    <row r="2467" spans="25:26" x14ac:dyDescent="0.3">
      <c r="Y2467" s="189">
        <v>38513</v>
      </c>
      <c r="Z2467" s="190">
        <v>42.08</v>
      </c>
    </row>
    <row r="2468" spans="25:26" x14ac:dyDescent="0.3">
      <c r="Y2468" s="189">
        <v>38516</v>
      </c>
      <c r="Z2468" s="190">
        <v>43.01</v>
      </c>
    </row>
    <row r="2469" spans="25:26" x14ac:dyDescent="0.3">
      <c r="Y2469" s="189">
        <v>38517</v>
      </c>
      <c r="Z2469" s="190">
        <v>43.44</v>
      </c>
    </row>
    <row r="2470" spans="25:26" x14ac:dyDescent="0.3">
      <c r="Y2470" s="189">
        <v>38518</v>
      </c>
      <c r="Z2470" s="190">
        <v>44.02</v>
      </c>
    </row>
    <row r="2471" spans="25:26" x14ac:dyDescent="0.3">
      <c r="Y2471" s="189">
        <v>38519</v>
      </c>
      <c r="Z2471" s="190">
        <v>44.4</v>
      </c>
    </row>
    <row r="2472" spans="25:26" x14ac:dyDescent="0.3">
      <c r="Y2472" s="189">
        <v>38520</v>
      </c>
      <c r="Z2472" s="190">
        <v>46.1</v>
      </c>
    </row>
    <row r="2473" spans="25:26" x14ac:dyDescent="0.3">
      <c r="Y2473" s="189">
        <v>38523</v>
      </c>
      <c r="Z2473" s="190">
        <v>46.6</v>
      </c>
    </row>
    <row r="2474" spans="25:26" x14ac:dyDescent="0.3">
      <c r="Y2474" s="189">
        <v>38524</v>
      </c>
      <c r="Z2474" s="190">
        <v>46</v>
      </c>
    </row>
    <row r="2475" spans="25:26" x14ac:dyDescent="0.3">
      <c r="Y2475" s="189">
        <v>38525</v>
      </c>
      <c r="Z2475" s="190">
        <v>45.38</v>
      </c>
    </row>
    <row r="2476" spans="25:26" x14ac:dyDescent="0.3">
      <c r="Y2476" s="189">
        <v>38526</v>
      </c>
      <c r="Z2476" s="190">
        <v>46.3</v>
      </c>
    </row>
    <row r="2477" spans="25:26" x14ac:dyDescent="0.3">
      <c r="Y2477" s="189">
        <v>38527</v>
      </c>
      <c r="Z2477" s="190">
        <v>46.3</v>
      </c>
    </row>
    <row r="2478" spans="25:26" x14ac:dyDescent="0.3">
      <c r="Y2478" s="189">
        <v>38530</v>
      </c>
      <c r="Z2478" s="190">
        <v>46.9</v>
      </c>
    </row>
    <row r="2479" spans="25:26" x14ac:dyDescent="0.3">
      <c r="Y2479" s="189">
        <v>38531</v>
      </c>
      <c r="Z2479" s="190">
        <v>45.49</v>
      </c>
    </row>
    <row r="2480" spans="25:26" x14ac:dyDescent="0.3">
      <c r="Y2480" s="189">
        <v>38532</v>
      </c>
      <c r="Z2480" s="190">
        <v>44.49</v>
      </c>
    </row>
    <row r="2481" spans="25:26" x14ac:dyDescent="0.3">
      <c r="Y2481" s="189">
        <v>38533</v>
      </c>
      <c r="Z2481" s="190">
        <v>44.2</v>
      </c>
    </row>
    <row r="2482" spans="25:26" x14ac:dyDescent="0.3">
      <c r="Y2482" s="189">
        <v>38534</v>
      </c>
      <c r="Z2482" s="190">
        <v>45.68</v>
      </c>
    </row>
    <row r="2483" spans="25:26" x14ac:dyDescent="0.3">
      <c r="Y2483" s="189">
        <v>38537</v>
      </c>
      <c r="Z2483" s="190" t="s">
        <v>149</v>
      </c>
    </row>
    <row r="2484" spans="25:26" x14ac:dyDescent="0.3">
      <c r="Y2484" s="189">
        <v>38538</v>
      </c>
      <c r="Z2484" s="190" t="s">
        <v>149</v>
      </c>
    </row>
    <row r="2485" spans="25:26" x14ac:dyDescent="0.3">
      <c r="Y2485" s="189">
        <v>38539</v>
      </c>
      <c r="Z2485" s="190">
        <v>47.69</v>
      </c>
    </row>
    <row r="2486" spans="25:26" x14ac:dyDescent="0.3">
      <c r="Y2486" s="189">
        <v>38540</v>
      </c>
      <c r="Z2486" s="190">
        <v>47.43</v>
      </c>
    </row>
    <row r="2487" spans="25:26" x14ac:dyDescent="0.3">
      <c r="Y2487" s="189">
        <v>38541</v>
      </c>
      <c r="Z2487" s="190">
        <v>47.36</v>
      </c>
    </row>
    <row r="2488" spans="25:26" x14ac:dyDescent="0.3">
      <c r="Y2488" s="189">
        <v>38544</v>
      </c>
      <c r="Z2488" s="190">
        <v>46.2</v>
      </c>
    </row>
    <row r="2489" spans="25:26" x14ac:dyDescent="0.3">
      <c r="Y2489" s="189">
        <v>38545</v>
      </c>
      <c r="Z2489" s="190">
        <v>47.62</v>
      </c>
    </row>
    <row r="2490" spans="25:26" x14ac:dyDescent="0.3">
      <c r="Y2490" s="189">
        <v>38546</v>
      </c>
      <c r="Z2490" s="190">
        <v>46.8</v>
      </c>
    </row>
    <row r="2491" spans="25:26" x14ac:dyDescent="0.3">
      <c r="Y2491" s="189">
        <v>38547</v>
      </c>
      <c r="Z2491" s="190">
        <v>45.17</v>
      </c>
    </row>
    <row r="2492" spans="25:26" x14ac:dyDescent="0.3">
      <c r="Y2492" s="189">
        <v>38548</v>
      </c>
      <c r="Z2492" s="190">
        <v>45.4</v>
      </c>
    </row>
    <row r="2493" spans="25:26" x14ac:dyDescent="0.3">
      <c r="Y2493" s="189">
        <v>38551</v>
      </c>
      <c r="Z2493" s="190">
        <v>44.55</v>
      </c>
    </row>
    <row r="2494" spans="25:26" x14ac:dyDescent="0.3">
      <c r="Y2494" s="189">
        <v>38552</v>
      </c>
      <c r="Z2494" s="190">
        <v>44.68</v>
      </c>
    </row>
    <row r="2495" spans="25:26" x14ac:dyDescent="0.3">
      <c r="Y2495" s="189">
        <v>38553</v>
      </c>
      <c r="Z2495" s="190">
        <v>44.12</v>
      </c>
    </row>
    <row r="2496" spans="25:26" x14ac:dyDescent="0.3">
      <c r="Y2496" s="189">
        <v>38554</v>
      </c>
      <c r="Z2496" s="190">
        <v>43.29</v>
      </c>
    </row>
    <row r="2497" spans="25:26" x14ac:dyDescent="0.3">
      <c r="Y2497" s="189">
        <v>38555</v>
      </c>
      <c r="Z2497" s="190">
        <v>44.41</v>
      </c>
    </row>
    <row r="2498" spans="25:26" x14ac:dyDescent="0.3">
      <c r="Y2498" s="189">
        <v>38558</v>
      </c>
      <c r="Z2498" s="190">
        <v>44.64</v>
      </c>
    </row>
    <row r="2499" spans="25:26" x14ac:dyDescent="0.3">
      <c r="Y2499" s="189">
        <v>38559</v>
      </c>
      <c r="Z2499" s="190">
        <v>45.91</v>
      </c>
    </row>
    <row r="2500" spans="25:26" x14ac:dyDescent="0.3">
      <c r="Y2500" s="189">
        <v>38560</v>
      </c>
      <c r="Z2500" s="190">
        <v>45.79</v>
      </c>
    </row>
    <row r="2501" spans="25:26" x14ac:dyDescent="0.3">
      <c r="Y2501" s="189">
        <v>38561</v>
      </c>
      <c r="Z2501" s="190">
        <v>46</v>
      </c>
    </row>
    <row r="2502" spans="25:26" x14ac:dyDescent="0.3">
      <c r="Y2502" s="189">
        <v>38562</v>
      </c>
      <c r="Z2502" s="190">
        <v>46.52</v>
      </c>
    </row>
    <row r="2503" spans="25:26" x14ac:dyDescent="0.3">
      <c r="Y2503" s="189">
        <v>38565</v>
      </c>
      <c r="Z2503" s="190">
        <v>47.94</v>
      </c>
    </row>
    <row r="2504" spans="25:26" x14ac:dyDescent="0.3">
      <c r="Y2504" s="189">
        <v>38566</v>
      </c>
      <c r="Z2504" s="190">
        <v>47.85</v>
      </c>
    </row>
    <row r="2505" spans="25:26" x14ac:dyDescent="0.3">
      <c r="Y2505" s="189">
        <v>38567</v>
      </c>
      <c r="Z2505" s="190">
        <v>47.32</v>
      </c>
    </row>
    <row r="2506" spans="25:26" x14ac:dyDescent="0.3">
      <c r="Y2506" s="189">
        <v>38568</v>
      </c>
      <c r="Z2506" s="190">
        <v>48</v>
      </c>
    </row>
    <row r="2507" spans="25:26" x14ac:dyDescent="0.3">
      <c r="Y2507" s="189">
        <v>38569</v>
      </c>
      <c r="Z2507" s="190">
        <v>48.67</v>
      </c>
    </row>
    <row r="2508" spans="25:26" x14ac:dyDescent="0.3">
      <c r="Y2508" s="189">
        <v>38572</v>
      </c>
      <c r="Z2508" s="190">
        <v>50.28</v>
      </c>
    </row>
    <row r="2509" spans="25:26" x14ac:dyDescent="0.3">
      <c r="Y2509" s="189">
        <v>38573</v>
      </c>
      <c r="Z2509" s="190" t="s">
        <v>149</v>
      </c>
    </row>
    <row r="2510" spans="25:26" x14ac:dyDescent="0.3">
      <c r="Y2510" s="189">
        <v>38574</v>
      </c>
      <c r="Z2510" s="190">
        <v>50.74</v>
      </c>
    </row>
    <row r="2511" spans="25:26" x14ac:dyDescent="0.3">
      <c r="Y2511" s="189">
        <v>38575</v>
      </c>
      <c r="Z2511" s="190">
        <v>51.71</v>
      </c>
    </row>
    <row r="2512" spans="25:26" x14ac:dyDescent="0.3">
      <c r="Y2512" s="189">
        <v>38576</v>
      </c>
      <c r="Z2512" s="190">
        <v>52.48</v>
      </c>
    </row>
    <row r="2513" spans="25:26" x14ac:dyDescent="0.3">
      <c r="Y2513" s="189">
        <v>38579</v>
      </c>
      <c r="Z2513" s="190">
        <v>51.52</v>
      </c>
    </row>
    <row r="2514" spans="25:26" x14ac:dyDescent="0.3">
      <c r="Y2514" s="189">
        <v>38580</v>
      </c>
      <c r="Z2514" s="190">
        <v>51.13</v>
      </c>
    </row>
    <row r="2515" spans="25:26" x14ac:dyDescent="0.3">
      <c r="Y2515" s="189">
        <v>38581</v>
      </c>
      <c r="Z2515" s="190">
        <v>48.78</v>
      </c>
    </row>
    <row r="2516" spans="25:26" x14ac:dyDescent="0.3">
      <c r="Y2516" s="189">
        <v>38582</v>
      </c>
      <c r="Z2516" s="190">
        <v>48.62</v>
      </c>
    </row>
    <row r="2517" spans="25:26" x14ac:dyDescent="0.3">
      <c r="Y2517" s="189">
        <v>38583</v>
      </c>
      <c r="Z2517" s="190">
        <v>50.72</v>
      </c>
    </row>
    <row r="2518" spans="25:26" x14ac:dyDescent="0.3">
      <c r="Y2518" s="189">
        <v>38586</v>
      </c>
      <c r="Z2518" s="190">
        <v>50.69</v>
      </c>
    </row>
    <row r="2519" spans="25:26" x14ac:dyDescent="0.3">
      <c r="Y2519" s="189">
        <v>38587</v>
      </c>
      <c r="Z2519" s="190">
        <v>50.86</v>
      </c>
    </row>
    <row r="2520" spans="25:26" x14ac:dyDescent="0.3">
      <c r="Y2520" s="189">
        <v>38588</v>
      </c>
      <c r="Z2520" s="190">
        <v>51.96</v>
      </c>
    </row>
    <row r="2521" spans="25:26" x14ac:dyDescent="0.3">
      <c r="Y2521" s="189">
        <v>38589</v>
      </c>
      <c r="Z2521" s="190">
        <v>51.94</v>
      </c>
    </row>
    <row r="2522" spans="25:26" x14ac:dyDescent="0.3">
      <c r="Y2522" s="189">
        <v>38590</v>
      </c>
      <c r="Z2522" s="190">
        <v>51.29</v>
      </c>
    </row>
    <row r="2523" spans="25:26" x14ac:dyDescent="0.3">
      <c r="Y2523" s="189">
        <v>38593</v>
      </c>
      <c r="Z2523" s="190" t="s">
        <v>149</v>
      </c>
    </row>
    <row r="2524" spans="25:26" x14ac:dyDescent="0.3">
      <c r="Y2524" s="189">
        <v>38594</v>
      </c>
      <c r="Z2524" s="190">
        <v>54.01</v>
      </c>
    </row>
    <row r="2525" spans="25:26" x14ac:dyDescent="0.3">
      <c r="Y2525" s="189">
        <v>38595</v>
      </c>
      <c r="Z2525" s="190">
        <v>53.72</v>
      </c>
    </row>
    <row r="2526" spans="25:26" x14ac:dyDescent="0.3">
      <c r="Y2526" s="189">
        <v>38596</v>
      </c>
      <c r="Z2526" s="190">
        <v>54.42</v>
      </c>
    </row>
    <row r="2527" spans="25:26" x14ac:dyDescent="0.3">
      <c r="Y2527" s="189">
        <v>38597</v>
      </c>
      <c r="Z2527" s="190">
        <v>52.52</v>
      </c>
    </row>
    <row r="2528" spans="25:26" x14ac:dyDescent="0.3">
      <c r="Y2528" s="189">
        <v>38600</v>
      </c>
      <c r="Z2528" s="190" t="s">
        <v>149</v>
      </c>
    </row>
    <row r="2529" spans="25:26" x14ac:dyDescent="0.3">
      <c r="Y2529" s="189">
        <v>38601</v>
      </c>
      <c r="Z2529" s="190">
        <v>51.69</v>
      </c>
    </row>
    <row r="2530" spans="25:26" x14ac:dyDescent="0.3">
      <c r="Y2530" s="189">
        <v>38602</v>
      </c>
      <c r="Z2530" s="190">
        <v>51.12</v>
      </c>
    </row>
    <row r="2531" spans="25:26" x14ac:dyDescent="0.3">
      <c r="Y2531" s="189">
        <v>38603</v>
      </c>
      <c r="Z2531" s="190">
        <v>50.38</v>
      </c>
    </row>
    <row r="2532" spans="25:26" x14ac:dyDescent="0.3">
      <c r="Y2532" s="189">
        <v>38604</v>
      </c>
      <c r="Z2532" s="190">
        <v>50.16</v>
      </c>
    </row>
    <row r="2533" spans="25:26" x14ac:dyDescent="0.3">
      <c r="Y2533" s="189">
        <v>38607</v>
      </c>
      <c r="Z2533" s="190">
        <v>48.94</v>
      </c>
    </row>
    <row r="2534" spans="25:26" x14ac:dyDescent="0.3">
      <c r="Y2534" s="189">
        <v>38608</v>
      </c>
      <c r="Z2534" s="190">
        <v>48.76</v>
      </c>
    </row>
    <row r="2535" spans="25:26" x14ac:dyDescent="0.3">
      <c r="Y2535" s="189">
        <v>38609</v>
      </c>
      <c r="Z2535" s="190">
        <v>50.57</v>
      </c>
    </row>
    <row r="2536" spans="25:26" x14ac:dyDescent="0.3">
      <c r="Y2536" s="189">
        <v>38610</v>
      </c>
      <c r="Z2536" s="190">
        <v>50.14</v>
      </c>
    </row>
    <row r="2537" spans="25:26" x14ac:dyDescent="0.3">
      <c r="Y2537" s="189">
        <v>38611</v>
      </c>
      <c r="Z2537" s="190">
        <v>49.3</v>
      </c>
    </row>
    <row r="2538" spans="25:26" x14ac:dyDescent="0.3">
      <c r="Y2538" s="189">
        <v>38614</v>
      </c>
      <c r="Z2538" s="190">
        <v>52.72</v>
      </c>
    </row>
    <row r="2539" spans="25:26" x14ac:dyDescent="0.3">
      <c r="Y2539" s="189">
        <v>38615</v>
      </c>
      <c r="Z2539" s="190">
        <v>52.28</v>
      </c>
    </row>
    <row r="2540" spans="25:26" x14ac:dyDescent="0.3">
      <c r="Y2540" s="189">
        <v>38616</v>
      </c>
      <c r="Z2540" s="190">
        <v>52.96</v>
      </c>
    </row>
    <row r="2541" spans="25:26" x14ac:dyDescent="0.3">
      <c r="Y2541" s="189">
        <v>38617</v>
      </c>
      <c r="Z2541" s="190">
        <v>52.81</v>
      </c>
    </row>
    <row r="2542" spans="25:26" x14ac:dyDescent="0.3">
      <c r="Y2542" s="189">
        <v>38618</v>
      </c>
      <c r="Z2542" s="190">
        <v>50.89</v>
      </c>
    </row>
    <row r="2543" spans="25:26" x14ac:dyDescent="0.3">
      <c r="Y2543" s="189">
        <v>38621</v>
      </c>
      <c r="Z2543" s="190">
        <v>51.66</v>
      </c>
    </row>
    <row r="2544" spans="25:26" x14ac:dyDescent="0.3">
      <c r="Y2544" s="189">
        <v>38622</v>
      </c>
      <c r="Z2544" s="190">
        <v>51.47</v>
      </c>
    </row>
    <row r="2545" spans="25:26" x14ac:dyDescent="0.3">
      <c r="Y2545" s="189">
        <v>38623</v>
      </c>
      <c r="Z2545" s="190">
        <v>53</v>
      </c>
    </row>
    <row r="2546" spans="25:26" x14ac:dyDescent="0.3">
      <c r="Y2546" s="189">
        <v>38624</v>
      </c>
      <c r="Z2546" s="190">
        <v>52.99</v>
      </c>
    </row>
    <row r="2547" spans="25:26" x14ac:dyDescent="0.3">
      <c r="Y2547" s="189">
        <v>38625</v>
      </c>
      <c r="Z2547" s="190">
        <v>52.33</v>
      </c>
    </row>
    <row r="2548" spans="25:26" x14ac:dyDescent="0.3">
      <c r="Y2548" s="189">
        <v>38628</v>
      </c>
      <c r="Z2548" s="190">
        <v>51.38</v>
      </c>
    </row>
    <row r="2549" spans="25:26" x14ac:dyDescent="0.3">
      <c r="Y2549" s="189">
        <v>38629</v>
      </c>
      <c r="Z2549" s="190">
        <v>49.78</v>
      </c>
    </row>
    <row r="2550" spans="25:26" x14ac:dyDescent="0.3">
      <c r="Y2550" s="189">
        <v>38630</v>
      </c>
      <c r="Z2550" s="190">
        <v>49.3</v>
      </c>
    </row>
    <row r="2551" spans="25:26" x14ac:dyDescent="0.3">
      <c r="Y2551" s="189">
        <v>38631</v>
      </c>
      <c r="Z2551" s="190">
        <v>47.65</v>
      </c>
    </row>
    <row r="2552" spans="25:26" x14ac:dyDescent="0.3">
      <c r="Y2552" s="189">
        <v>38632</v>
      </c>
      <c r="Z2552" s="190">
        <v>47.8</v>
      </c>
    </row>
    <row r="2553" spans="25:26" x14ac:dyDescent="0.3">
      <c r="Y2553" s="189">
        <v>38635</v>
      </c>
      <c r="Z2553" s="190">
        <v>47.67</v>
      </c>
    </row>
    <row r="2554" spans="25:26" x14ac:dyDescent="0.3">
      <c r="Y2554" s="189">
        <v>38636</v>
      </c>
      <c r="Z2554" s="190">
        <v>49.01</v>
      </c>
    </row>
    <row r="2555" spans="25:26" x14ac:dyDescent="0.3">
      <c r="Y2555" s="189">
        <v>38637</v>
      </c>
      <c r="Z2555" s="190">
        <v>49.73</v>
      </c>
    </row>
    <row r="2556" spans="25:26" x14ac:dyDescent="0.3">
      <c r="Y2556" s="189">
        <v>38638</v>
      </c>
      <c r="Z2556" s="190">
        <v>48.91</v>
      </c>
    </row>
    <row r="2557" spans="25:26" x14ac:dyDescent="0.3">
      <c r="Y2557" s="189">
        <v>38639</v>
      </c>
      <c r="Z2557" s="190">
        <v>48.35</v>
      </c>
    </row>
    <row r="2558" spans="25:26" x14ac:dyDescent="0.3">
      <c r="Y2558" s="189">
        <v>38642</v>
      </c>
      <c r="Z2558" s="190">
        <v>49.52</v>
      </c>
    </row>
    <row r="2559" spans="25:26" x14ac:dyDescent="0.3">
      <c r="Y2559" s="189">
        <v>38643</v>
      </c>
      <c r="Z2559" s="190">
        <v>48.38</v>
      </c>
    </row>
    <row r="2560" spans="25:26" x14ac:dyDescent="0.3">
      <c r="Y2560" s="189">
        <v>38644</v>
      </c>
      <c r="Z2560" s="190">
        <v>47.79</v>
      </c>
    </row>
    <row r="2561" spans="25:26" x14ac:dyDescent="0.3">
      <c r="Y2561" s="189">
        <v>38645</v>
      </c>
      <c r="Z2561" s="190">
        <v>46.68</v>
      </c>
    </row>
    <row r="2562" spans="25:26" x14ac:dyDescent="0.3">
      <c r="Y2562" s="189">
        <v>38646</v>
      </c>
      <c r="Z2562" s="190">
        <v>46.86</v>
      </c>
    </row>
    <row r="2563" spans="25:26" x14ac:dyDescent="0.3">
      <c r="Y2563" s="189">
        <v>38649</v>
      </c>
      <c r="Z2563" s="190">
        <v>46.47</v>
      </c>
    </row>
    <row r="2564" spans="25:26" x14ac:dyDescent="0.3">
      <c r="Y2564" s="189">
        <v>38650</v>
      </c>
      <c r="Z2564" s="190">
        <v>47.58</v>
      </c>
    </row>
    <row r="2565" spans="25:26" x14ac:dyDescent="0.3">
      <c r="Y2565" s="189">
        <v>38651</v>
      </c>
      <c r="Z2565" s="190">
        <v>47.85</v>
      </c>
    </row>
    <row r="2566" spans="25:26" x14ac:dyDescent="0.3">
      <c r="Y2566" s="189">
        <v>38652</v>
      </c>
      <c r="Z2566" s="190">
        <v>47.59</v>
      </c>
    </row>
    <row r="2567" spans="25:26" x14ac:dyDescent="0.3">
      <c r="Y2567" s="189">
        <v>38653</v>
      </c>
      <c r="Z2567" s="190">
        <v>47.91</v>
      </c>
    </row>
    <row r="2568" spans="25:26" x14ac:dyDescent="0.3">
      <c r="Y2568" s="189">
        <v>38656</v>
      </c>
      <c r="Z2568" s="190">
        <v>46.73</v>
      </c>
    </row>
    <row r="2569" spans="25:26" x14ac:dyDescent="0.3">
      <c r="Y2569" s="189">
        <v>38657</v>
      </c>
      <c r="Z2569" s="190" t="s">
        <v>149</v>
      </c>
    </row>
    <row r="2570" spans="25:26" x14ac:dyDescent="0.3">
      <c r="Y2570" s="189">
        <v>38658</v>
      </c>
      <c r="Z2570" s="190">
        <v>44.67</v>
      </c>
    </row>
    <row r="2571" spans="25:26" x14ac:dyDescent="0.3">
      <c r="Y2571" s="189">
        <v>38659</v>
      </c>
      <c r="Z2571" s="190" t="s">
        <v>149</v>
      </c>
    </row>
    <row r="2572" spans="25:26" x14ac:dyDescent="0.3">
      <c r="Y2572" s="189">
        <v>38660</v>
      </c>
      <c r="Z2572" s="190">
        <v>45.06</v>
      </c>
    </row>
    <row r="2573" spans="25:26" x14ac:dyDescent="0.3">
      <c r="Y2573" s="189">
        <v>38663</v>
      </c>
      <c r="Z2573" s="190">
        <v>43.68</v>
      </c>
    </row>
    <row r="2574" spans="25:26" x14ac:dyDescent="0.3">
      <c r="Y2574" s="189">
        <v>38664</v>
      </c>
      <c r="Z2574" s="190">
        <v>44.02</v>
      </c>
    </row>
    <row r="2575" spans="25:26" x14ac:dyDescent="0.3">
      <c r="Y2575" s="189">
        <v>38665</v>
      </c>
      <c r="Z2575" s="190">
        <v>43.11</v>
      </c>
    </row>
    <row r="2576" spans="25:26" x14ac:dyDescent="0.3">
      <c r="Y2576" s="189">
        <v>38666</v>
      </c>
      <c r="Z2576" s="190">
        <v>41.9</v>
      </c>
    </row>
    <row r="2577" spans="25:26" x14ac:dyDescent="0.3">
      <c r="Y2577" s="189">
        <v>38667</v>
      </c>
      <c r="Z2577" s="190">
        <v>41.71</v>
      </c>
    </row>
    <row r="2578" spans="25:26" x14ac:dyDescent="0.3">
      <c r="Y2578" s="189">
        <v>38670</v>
      </c>
      <c r="Z2578" s="190">
        <v>41.68</v>
      </c>
    </row>
    <row r="2579" spans="25:26" x14ac:dyDescent="0.3">
      <c r="Y2579" s="189">
        <v>38671</v>
      </c>
      <c r="Z2579" s="190">
        <v>41.23</v>
      </c>
    </row>
    <row r="2580" spans="25:26" x14ac:dyDescent="0.3">
      <c r="Y2580" s="189">
        <v>38672</v>
      </c>
      <c r="Z2580" s="190">
        <v>41.83</v>
      </c>
    </row>
    <row r="2581" spans="25:26" x14ac:dyDescent="0.3">
      <c r="Y2581" s="189">
        <v>38673</v>
      </c>
      <c r="Z2581" s="190">
        <v>41.06</v>
      </c>
    </row>
    <row r="2582" spans="25:26" x14ac:dyDescent="0.3">
      <c r="Y2582" s="189">
        <v>38674</v>
      </c>
      <c r="Z2582" s="190">
        <v>41.39</v>
      </c>
    </row>
    <row r="2583" spans="25:26" x14ac:dyDescent="0.3">
      <c r="Y2583" s="189">
        <v>38677</v>
      </c>
      <c r="Z2583" s="190">
        <v>41.55</v>
      </c>
    </row>
    <row r="2584" spans="25:26" x14ac:dyDescent="0.3">
      <c r="Y2584" s="189">
        <v>38678</v>
      </c>
      <c r="Z2584" s="190">
        <v>42.35</v>
      </c>
    </row>
    <row r="2585" spans="25:26" x14ac:dyDescent="0.3">
      <c r="Y2585" s="189">
        <v>38679</v>
      </c>
      <c r="Z2585" s="190">
        <v>42.51</v>
      </c>
    </row>
    <row r="2586" spans="25:26" x14ac:dyDescent="0.3">
      <c r="Y2586" s="189">
        <v>38680</v>
      </c>
      <c r="Z2586" s="190" t="s">
        <v>149</v>
      </c>
    </row>
    <row r="2587" spans="25:26" x14ac:dyDescent="0.3">
      <c r="Y2587" s="189">
        <v>38681</v>
      </c>
      <c r="Z2587" s="190" t="s">
        <v>149</v>
      </c>
    </row>
    <row r="2588" spans="25:26" x14ac:dyDescent="0.3">
      <c r="Y2588" s="189">
        <v>38684</v>
      </c>
      <c r="Z2588" s="190">
        <v>41.64</v>
      </c>
    </row>
    <row r="2589" spans="25:26" x14ac:dyDescent="0.3">
      <c r="Y2589" s="189">
        <v>38685</v>
      </c>
      <c r="Z2589" s="190">
        <v>41.21</v>
      </c>
    </row>
    <row r="2590" spans="25:26" x14ac:dyDescent="0.3">
      <c r="Y2590" s="189">
        <v>38686</v>
      </c>
      <c r="Z2590" s="190">
        <v>41.8</v>
      </c>
    </row>
    <row r="2591" spans="25:26" x14ac:dyDescent="0.3">
      <c r="Y2591" s="189">
        <v>38687</v>
      </c>
      <c r="Z2591" s="190">
        <v>42.88</v>
      </c>
    </row>
    <row r="2592" spans="25:26" x14ac:dyDescent="0.3">
      <c r="Y2592" s="189">
        <v>38688</v>
      </c>
      <c r="Z2592" s="190">
        <v>43.78</v>
      </c>
    </row>
    <row r="2593" spans="25:26" x14ac:dyDescent="0.3">
      <c r="Y2593" s="189">
        <v>38691</v>
      </c>
      <c r="Z2593" s="190">
        <v>44.31</v>
      </c>
    </row>
    <row r="2594" spans="25:26" x14ac:dyDescent="0.3">
      <c r="Y2594" s="189">
        <v>38692</v>
      </c>
      <c r="Z2594" s="190">
        <v>44.31</v>
      </c>
    </row>
    <row r="2595" spans="25:26" x14ac:dyDescent="0.3">
      <c r="Y2595" s="189">
        <v>38693</v>
      </c>
      <c r="Z2595" s="190">
        <v>44.02</v>
      </c>
    </row>
    <row r="2596" spans="25:26" x14ac:dyDescent="0.3">
      <c r="Y2596" s="189">
        <v>38694</v>
      </c>
      <c r="Z2596" s="190">
        <v>44.89</v>
      </c>
    </row>
    <row r="2597" spans="25:26" x14ac:dyDescent="0.3">
      <c r="Y2597" s="189">
        <v>38695</v>
      </c>
      <c r="Z2597" s="190">
        <v>44.48</v>
      </c>
    </row>
    <row r="2598" spans="25:26" x14ac:dyDescent="0.3">
      <c r="Y2598" s="189">
        <v>38698</v>
      </c>
      <c r="Z2598" s="190">
        <v>45.7</v>
      </c>
    </row>
    <row r="2599" spans="25:26" x14ac:dyDescent="0.3">
      <c r="Y2599" s="189">
        <v>38699</v>
      </c>
      <c r="Z2599" s="190">
        <v>45.9</v>
      </c>
    </row>
    <row r="2600" spans="25:26" x14ac:dyDescent="0.3">
      <c r="Y2600" s="189">
        <v>38700</v>
      </c>
      <c r="Z2600" s="190">
        <v>45.93</v>
      </c>
    </row>
    <row r="2601" spans="25:26" x14ac:dyDescent="0.3">
      <c r="Y2601" s="189">
        <v>38701</v>
      </c>
      <c r="Z2601" s="190">
        <v>45.26</v>
      </c>
    </row>
    <row r="2602" spans="25:26" x14ac:dyDescent="0.3">
      <c r="Y2602" s="189">
        <v>38702</v>
      </c>
      <c r="Z2602" s="190">
        <v>44.01</v>
      </c>
    </row>
    <row r="2603" spans="25:26" x14ac:dyDescent="0.3">
      <c r="Y2603" s="189">
        <v>38705</v>
      </c>
      <c r="Z2603" s="190">
        <v>43.21</v>
      </c>
    </row>
    <row r="2604" spans="25:26" x14ac:dyDescent="0.3">
      <c r="Y2604" s="189">
        <v>38706</v>
      </c>
      <c r="Z2604" s="190">
        <v>43.68</v>
      </c>
    </row>
    <row r="2605" spans="25:26" x14ac:dyDescent="0.3">
      <c r="Y2605" s="189">
        <v>38707</v>
      </c>
      <c r="Z2605" s="190">
        <v>43.91</v>
      </c>
    </row>
    <row r="2606" spans="25:26" x14ac:dyDescent="0.3">
      <c r="Y2606" s="189">
        <v>38708</v>
      </c>
      <c r="Z2606" s="190">
        <v>43.93</v>
      </c>
    </row>
    <row r="2607" spans="25:26" x14ac:dyDescent="0.3">
      <c r="Y2607" s="189">
        <v>38709</v>
      </c>
      <c r="Z2607" s="190">
        <v>43.93</v>
      </c>
    </row>
    <row r="2608" spans="25:26" x14ac:dyDescent="0.3">
      <c r="Y2608" s="189">
        <v>38712</v>
      </c>
      <c r="Z2608" s="190" t="s">
        <v>149</v>
      </c>
    </row>
    <row r="2609" spans="25:26" x14ac:dyDescent="0.3">
      <c r="Y2609" s="189">
        <v>38713</v>
      </c>
      <c r="Z2609" s="190" t="s">
        <v>149</v>
      </c>
    </row>
    <row r="2610" spans="25:26" x14ac:dyDescent="0.3">
      <c r="Y2610" s="189">
        <v>38714</v>
      </c>
      <c r="Z2610" s="190">
        <v>45.5</v>
      </c>
    </row>
    <row r="2611" spans="25:26" x14ac:dyDescent="0.3">
      <c r="Y2611" s="189">
        <v>38715</v>
      </c>
      <c r="Z2611" s="190">
        <v>46.09</v>
      </c>
    </row>
    <row r="2612" spans="25:26" x14ac:dyDescent="0.3">
      <c r="Y2612" s="189">
        <v>38716</v>
      </c>
      <c r="Z2612" s="190">
        <v>46.72</v>
      </c>
    </row>
    <row r="2613" spans="25:26" x14ac:dyDescent="0.3">
      <c r="Y2613" s="189">
        <v>38719</v>
      </c>
      <c r="Z2613" s="190" t="s">
        <v>149</v>
      </c>
    </row>
    <row r="2614" spans="25:26" x14ac:dyDescent="0.3">
      <c r="Y2614" s="189">
        <v>38720</v>
      </c>
      <c r="Z2614" s="190">
        <v>49.14</v>
      </c>
    </row>
    <row r="2615" spans="25:26" x14ac:dyDescent="0.3">
      <c r="Y2615" s="189">
        <v>38721</v>
      </c>
      <c r="Z2615" s="190">
        <v>48.87</v>
      </c>
    </row>
    <row r="2616" spans="25:26" x14ac:dyDescent="0.3">
      <c r="Y2616" s="189">
        <v>38722</v>
      </c>
      <c r="Z2616" s="190">
        <v>48.41</v>
      </c>
    </row>
    <row r="2617" spans="25:26" x14ac:dyDescent="0.3">
      <c r="Y2617" s="189">
        <v>38723</v>
      </c>
      <c r="Z2617" s="190">
        <v>49.32</v>
      </c>
    </row>
    <row r="2618" spans="25:26" x14ac:dyDescent="0.3">
      <c r="Y2618" s="189">
        <v>38726</v>
      </c>
      <c r="Z2618" s="190">
        <v>48.83</v>
      </c>
    </row>
    <row r="2619" spans="25:26" x14ac:dyDescent="0.3">
      <c r="Y2619" s="189">
        <v>38727</v>
      </c>
      <c r="Z2619" s="190" t="s">
        <v>149</v>
      </c>
    </row>
    <row r="2620" spans="25:26" x14ac:dyDescent="0.3">
      <c r="Y2620" s="189">
        <v>38728</v>
      </c>
      <c r="Z2620" s="190">
        <v>48.79</v>
      </c>
    </row>
    <row r="2621" spans="25:26" x14ac:dyDescent="0.3">
      <c r="Y2621" s="189">
        <v>38729</v>
      </c>
      <c r="Z2621" s="190">
        <v>49.6</v>
      </c>
    </row>
    <row r="2622" spans="25:26" x14ac:dyDescent="0.3">
      <c r="Y2622" s="189">
        <v>38730</v>
      </c>
      <c r="Z2622" s="190">
        <v>48.98</v>
      </c>
    </row>
    <row r="2623" spans="25:26" x14ac:dyDescent="0.3">
      <c r="Y2623" s="189">
        <v>38733</v>
      </c>
      <c r="Z2623" s="190" t="s">
        <v>149</v>
      </c>
    </row>
    <row r="2624" spans="25:26" x14ac:dyDescent="0.3">
      <c r="Y2624" s="189">
        <v>38734</v>
      </c>
      <c r="Z2624" s="190">
        <v>51.17</v>
      </c>
    </row>
    <row r="2625" spans="25:26" x14ac:dyDescent="0.3">
      <c r="Y2625" s="189">
        <v>38735</v>
      </c>
      <c r="Z2625" s="190">
        <v>50.6</v>
      </c>
    </row>
    <row r="2626" spans="25:26" x14ac:dyDescent="0.3">
      <c r="Y2626" s="189">
        <v>38736</v>
      </c>
      <c r="Z2626" s="190">
        <v>51.21</v>
      </c>
    </row>
    <row r="2627" spans="25:26" x14ac:dyDescent="0.3">
      <c r="Y2627" s="189">
        <v>38737</v>
      </c>
      <c r="Z2627" s="190">
        <v>52.85</v>
      </c>
    </row>
    <row r="2628" spans="25:26" x14ac:dyDescent="0.3">
      <c r="Y2628" s="189">
        <v>38740</v>
      </c>
      <c r="Z2628" s="190">
        <v>52.43</v>
      </c>
    </row>
    <row r="2629" spans="25:26" x14ac:dyDescent="0.3">
      <c r="Y2629" s="189">
        <v>38741</v>
      </c>
      <c r="Z2629" s="190">
        <v>51.49</v>
      </c>
    </row>
    <row r="2630" spans="25:26" x14ac:dyDescent="0.3">
      <c r="Y2630" s="189">
        <v>38742</v>
      </c>
      <c r="Z2630" s="190">
        <v>50.57</v>
      </c>
    </row>
    <row r="2631" spans="25:26" x14ac:dyDescent="0.3">
      <c r="Y2631" s="189">
        <v>38743</v>
      </c>
      <c r="Z2631" s="190">
        <v>51.12</v>
      </c>
    </row>
    <row r="2632" spans="25:26" x14ac:dyDescent="0.3">
      <c r="Y2632" s="189">
        <v>38744</v>
      </c>
      <c r="Z2632" s="190">
        <v>52.17</v>
      </c>
    </row>
    <row r="2633" spans="25:26" x14ac:dyDescent="0.3">
      <c r="Y2633" s="189">
        <v>38747</v>
      </c>
      <c r="Z2633" s="190" t="s">
        <v>149</v>
      </c>
    </row>
    <row r="2634" spans="25:26" x14ac:dyDescent="0.3">
      <c r="Y2634" s="189">
        <v>38748</v>
      </c>
      <c r="Z2634" s="190" t="s">
        <v>149</v>
      </c>
    </row>
    <row r="2635" spans="25:26" x14ac:dyDescent="0.3">
      <c r="Y2635" s="189">
        <v>38749</v>
      </c>
      <c r="Z2635" s="190">
        <v>51.68</v>
      </c>
    </row>
    <row r="2636" spans="25:26" x14ac:dyDescent="0.3">
      <c r="Y2636" s="189">
        <v>38750</v>
      </c>
      <c r="Z2636" s="190">
        <v>50.82</v>
      </c>
    </row>
    <row r="2637" spans="25:26" x14ac:dyDescent="0.3">
      <c r="Y2637" s="189">
        <v>38751</v>
      </c>
      <c r="Z2637" s="190">
        <v>51.14</v>
      </c>
    </row>
    <row r="2638" spans="25:26" x14ac:dyDescent="0.3">
      <c r="Y2638" s="189">
        <v>38754</v>
      </c>
      <c r="Z2638" s="190">
        <v>51.3</v>
      </c>
    </row>
    <row r="2639" spans="25:26" x14ac:dyDescent="0.3">
      <c r="Y2639" s="189">
        <v>38755</v>
      </c>
      <c r="Z2639" s="190">
        <v>51.14</v>
      </c>
    </row>
    <row r="2640" spans="25:26" x14ac:dyDescent="0.3">
      <c r="Y2640" s="189">
        <v>38756</v>
      </c>
      <c r="Z2640" s="190">
        <v>49.23</v>
      </c>
    </row>
    <row r="2641" spans="25:26" x14ac:dyDescent="0.3">
      <c r="Y2641" s="189">
        <v>38757</v>
      </c>
      <c r="Z2641" s="190">
        <v>49.32</v>
      </c>
    </row>
    <row r="2642" spans="25:26" x14ac:dyDescent="0.3">
      <c r="Y2642" s="189">
        <v>38758</v>
      </c>
      <c r="Z2642" s="190">
        <v>48.5</v>
      </c>
    </row>
    <row r="2643" spans="25:26" x14ac:dyDescent="0.3">
      <c r="Y2643" s="189">
        <v>38761</v>
      </c>
      <c r="Z2643" s="190">
        <v>47.45</v>
      </c>
    </row>
    <row r="2644" spans="25:26" x14ac:dyDescent="0.3">
      <c r="Y2644" s="189">
        <v>38762</v>
      </c>
      <c r="Z2644" s="190">
        <v>46.17</v>
      </c>
    </row>
    <row r="2645" spans="25:26" x14ac:dyDescent="0.3">
      <c r="Y2645" s="189">
        <v>38763</v>
      </c>
      <c r="Z2645" s="190">
        <v>44.55</v>
      </c>
    </row>
    <row r="2646" spans="25:26" x14ac:dyDescent="0.3">
      <c r="Y2646" s="189">
        <v>38764</v>
      </c>
      <c r="Z2646" s="190">
        <v>45.1</v>
      </c>
    </row>
    <row r="2647" spans="25:26" x14ac:dyDescent="0.3">
      <c r="Y2647" s="189">
        <v>38765</v>
      </c>
      <c r="Z2647" s="190">
        <v>46.26</v>
      </c>
    </row>
    <row r="2648" spans="25:26" x14ac:dyDescent="0.3">
      <c r="Y2648" s="189">
        <v>38768</v>
      </c>
      <c r="Z2648" s="190" t="s">
        <v>149</v>
      </c>
    </row>
    <row r="2649" spans="25:26" x14ac:dyDescent="0.3">
      <c r="Y2649" s="189">
        <v>38769</v>
      </c>
      <c r="Z2649" s="190">
        <v>47.82</v>
      </c>
    </row>
    <row r="2650" spans="25:26" x14ac:dyDescent="0.3">
      <c r="Y2650" s="189">
        <v>38770</v>
      </c>
      <c r="Z2650" s="190">
        <v>46.51</v>
      </c>
    </row>
    <row r="2651" spans="25:26" x14ac:dyDescent="0.3">
      <c r="Y2651" s="189">
        <v>38771</v>
      </c>
      <c r="Z2651" s="190">
        <v>46.54</v>
      </c>
    </row>
    <row r="2652" spans="25:26" x14ac:dyDescent="0.3">
      <c r="Y2652" s="189">
        <v>38772</v>
      </c>
      <c r="Z2652" s="190">
        <v>49.04</v>
      </c>
    </row>
    <row r="2653" spans="25:26" x14ac:dyDescent="0.3">
      <c r="Y2653" s="189">
        <v>38775</v>
      </c>
      <c r="Z2653" s="190">
        <v>47.72</v>
      </c>
    </row>
    <row r="2654" spans="25:26" x14ac:dyDescent="0.3">
      <c r="Y2654" s="189">
        <v>38776</v>
      </c>
      <c r="Z2654" s="190">
        <v>48.33</v>
      </c>
    </row>
    <row r="2655" spans="25:26" x14ac:dyDescent="0.3">
      <c r="Y2655" s="189">
        <v>38777</v>
      </c>
      <c r="Z2655" s="190">
        <v>49.19</v>
      </c>
    </row>
    <row r="2656" spans="25:26" x14ac:dyDescent="0.3">
      <c r="Y2656" s="189">
        <v>38778</v>
      </c>
      <c r="Z2656" s="190">
        <v>50.72</v>
      </c>
    </row>
    <row r="2657" spans="25:26" x14ac:dyDescent="0.3">
      <c r="Y2657" s="189">
        <v>38779</v>
      </c>
      <c r="Z2657" s="190">
        <v>50.75</v>
      </c>
    </row>
    <row r="2658" spans="25:26" x14ac:dyDescent="0.3">
      <c r="Y2658" s="189">
        <v>38782</v>
      </c>
      <c r="Z2658" s="190">
        <v>50.03</v>
      </c>
    </row>
    <row r="2659" spans="25:26" x14ac:dyDescent="0.3">
      <c r="Y2659" s="189">
        <v>38783</v>
      </c>
      <c r="Z2659" s="190">
        <v>49.37</v>
      </c>
    </row>
    <row r="2660" spans="25:26" x14ac:dyDescent="0.3">
      <c r="Y2660" s="189">
        <v>38784</v>
      </c>
      <c r="Z2660" s="190">
        <v>48.05</v>
      </c>
    </row>
    <row r="2661" spans="25:26" x14ac:dyDescent="0.3">
      <c r="Y2661" s="189">
        <v>38785</v>
      </c>
      <c r="Z2661" s="190">
        <v>48.48</v>
      </c>
    </row>
    <row r="2662" spans="25:26" x14ac:dyDescent="0.3">
      <c r="Y2662" s="189">
        <v>38786</v>
      </c>
      <c r="Z2662" s="190">
        <v>48.28</v>
      </c>
    </row>
    <row r="2663" spans="25:26" x14ac:dyDescent="0.3">
      <c r="Y2663" s="189">
        <v>38789</v>
      </c>
      <c r="Z2663" s="190">
        <v>49.63</v>
      </c>
    </row>
    <row r="2664" spans="25:26" x14ac:dyDescent="0.3">
      <c r="Y2664" s="189">
        <v>38790</v>
      </c>
      <c r="Z2664" s="190">
        <v>50.76</v>
      </c>
    </row>
    <row r="2665" spans="25:26" x14ac:dyDescent="0.3">
      <c r="Y2665" s="189">
        <v>38791</v>
      </c>
      <c r="Z2665" s="190">
        <v>50.48</v>
      </c>
    </row>
    <row r="2666" spans="25:26" x14ac:dyDescent="0.3">
      <c r="Y2666" s="189">
        <v>38792</v>
      </c>
      <c r="Z2666" s="190">
        <v>51.23</v>
      </c>
    </row>
    <row r="2667" spans="25:26" x14ac:dyDescent="0.3">
      <c r="Y2667" s="189">
        <v>38793</v>
      </c>
      <c r="Z2667" s="190">
        <v>51.63</v>
      </c>
    </row>
    <row r="2668" spans="25:26" x14ac:dyDescent="0.3">
      <c r="Y2668" s="189">
        <v>38796</v>
      </c>
      <c r="Z2668" s="190">
        <v>50.13</v>
      </c>
    </row>
    <row r="2669" spans="25:26" x14ac:dyDescent="0.3">
      <c r="Y2669" s="189">
        <v>38797</v>
      </c>
      <c r="Z2669" s="190">
        <v>50.14</v>
      </c>
    </row>
    <row r="2670" spans="25:26" x14ac:dyDescent="0.3">
      <c r="Y2670" s="189">
        <v>38798</v>
      </c>
      <c r="Z2670" s="190">
        <v>50.66</v>
      </c>
    </row>
    <row r="2671" spans="25:26" x14ac:dyDescent="0.3">
      <c r="Y2671" s="189">
        <v>38799</v>
      </c>
      <c r="Z2671" s="190">
        <v>51.96</v>
      </c>
    </row>
    <row r="2672" spans="25:26" x14ac:dyDescent="0.3">
      <c r="Y2672" s="189">
        <v>38800</v>
      </c>
      <c r="Z2672" s="190">
        <v>52.4</v>
      </c>
    </row>
    <row r="2673" spans="25:26" x14ac:dyDescent="0.3">
      <c r="Y2673" s="189">
        <v>38803</v>
      </c>
      <c r="Z2673" s="190">
        <v>52.66</v>
      </c>
    </row>
    <row r="2674" spans="25:26" x14ac:dyDescent="0.3">
      <c r="Y2674" s="189">
        <v>38804</v>
      </c>
      <c r="Z2674" s="190">
        <v>54.09</v>
      </c>
    </row>
    <row r="2675" spans="25:26" x14ac:dyDescent="0.3">
      <c r="Y2675" s="189">
        <v>38805</v>
      </c>
      <c r="Z2675" s="190">
        <v>54.4</v>
      </c>
    </row>
    <row r="2676" spans="25:26" x14ac:dyDescent="0.3">
      <c r="Y2676" s="189">
        <v>38806</v>
      </c>
      <c r="Z2676" s="190">
        <v>55.04</v>
      </c>
    </row>
    <row r="2677" spans="25:26" x14ac:dyDescent="0.3">
      <c r="Y2677" s="189">
        <v>38807</v>
      </c>
      <c r="Z2677" s="190">
        <v>54.4</v>
      </c>
    </row>
    <row r="2678" spans="25:26" x14ac:dyDescent="0.3">
      <c r="Y2678" s="189">
        <v>38810</v>
      </c>
      <c r="Z2678" s="190">
        <v>54.55</v>
      </c>
    </row>
    <row r="2679" spans="25:26" x14ac:dyDescent="0.3">
      <c r="Y2679" s="189">
        <v>38811</v>
      </c>
      <c r="Z2679" s="190">
        <v>54.3</v>
      </c>
    </row>
    <row r="2680" spans="25:26" x14ac:dyDescent="0.3">
      <c r="Y2680" s="189">
        <v>38812</v>
      </c>
      <c r="Z2680" s="190">
        <v>55.14</v>
      </c>
    </row>
    <row r="2681" spans="25:26" x14ac:dyDescent="0.3">
      <c r="Y2681" s="189">
        <v>38813</v>
      </c>
      <c r="Z2681" s="190">
        <v>55.82</v>
      </c>
    </row>
    <row r="2682" spans="25:26" x14ac:dyDescent="0.3">
      <c r="Y2682" s="189">
        <v>38814</v>
      </c>
      <c r="Z2682" s="190">
        <v>55.39</v>
      </c>
    </row>
    <row r="2683" spans="25:26" x14ac:dyDescent="0.3">
      <c r="Y2683" s="189">
        <v>38817</v>
      </c>
      <c r="Z2683" s="190">
        <v>56.69</v>
      </c>
    </row>
    <row r="2684" spans="25:26" x14ac:dyDescent="0.3">
      <c r="Y2684" s="189">
        <v>38818</v>
      </c>
      <c r="Z2684" s="190">
        <v>56.97</v>
      </c>
    </row>
    <row r="2685" spans="25:26" x14ac:dyDescent="0.3">
      <c r="Y2685" s="189">
        <v>38819</v>
      </c>
      <c r="Z2685" s="190">
        <v>57.06</v>
      </c>
    </row>
    <row r="2686" spans="25:26" x14ac:dyDescent="0.3">
      <c r="Y2686" s="189">
        <v>38820</v>
      </c>
      <c r="Z2686" s="190">
        <v>57.61</v>
      </c>
    </row>
    <row r="2687" spans="25:26" x14ac:dyDescent="0.3">
      <c r="Y2687" s="189">
        <v>38821</v>
      </c>
      <c r="Z2687" s="190" t="s">
        <v>149</v>
      </c>
    </row>
    <row r="2688" spans="25:26" x14ac:dyDescent="0.3">
      <c r="Y2688" s="189">
        <v>38824</v>
      </c>
      <c r="Z2688" s="190" t="s">
        <v>149</v>
      </c>
    </row>
    <row r="2689" spans="25:26" x14ac:dyDescent="0.3">
      <c r="Y2689" s="189">
        <v>38825</v>
      </c>
      <c r="Z2689" s="190">
        <v>58.98</v>
      </c>
    </row>
    <row r="2690" spans="25:26" x14ac:dyDescent="0.3">
      <c r="Y2690" s="189">
        <v>38826</v>
      </c>
      <c r="Z2690" s="190">
        <v>59.76</v>
      </c>
    </row>
    <row r="2691" spans="25:26" x14ac:dyDescent="0.3">
      <c r="Y2691" s="189">
        <v>38827</v>
      </c>
      <c r="Z2691" s="190">
        <v>59.52</v>
      </c>
    </row>
    <row r="2692" spans="25:26" x14ac:dyDescent="0.3">
      <c r="Y2692" s="189">
        <v>38828</v>
      </c>
      <c r="Z2692" s="190">
        <v>60.93</v>
      </c>
    </row>
    <row r="2693" spans="25:26" x14ac:dyDescent="0.3">
      <c r="Y2693" s="189">
        <v>38831</v>
      </c>
      <c r="Z2693" s="190">
        <v>58.47</v>
      </c>
    </row>
    <row r="2694" spans="25:26" x14ac:dyDescent="0.3">
      <c r="Y2694" s="189">
        <v>38832</v>
      </c>
      <c r="Z2694" s="190">
        <v>58.08</v>
      </c>
    </row>
    <row r="2695" spans="25:26" x14ac:dyDescent="0.3">
      <c r="Y2695" s="189">
        <v>38833</v>
      </c>
      <c r="Z2695" s="190">
        <v>59.84</v>
      </c>
    </row>
    <row r="2696" spans="25:26" x14ac:dyDescent="0.3">
      <c r="Y2696" s="189">
        <v>38834</v>
      </c>
      <c r="Z2696" s="190">
        <v>58.76</v>
      </c>
    </row>
    <row r="2697" spans="25:26" x14ac:dyDescent="0.3">
      <c r="Y2697" s="189">
        <v>38835</v>
      </c>
      <c r="Z2697" s="190">
        <v>59.6</v>
      </c>
    </row>
    <row r="2698" spans="25:26" x14ac:dyDescent="0.3">
      <c r="Y2698" s="189">
        <v>38838</v>
      </c>
      <c r="Z2698" s="190" t="s">
        <v>149</v>
      </c>
    </row>
    <row r="2699" spans="25:26" x14ac:dyDescent="0.3">
      <c r="Y2699" s="189">
        <v>38839</v>
      </c>
      <c r="Z2699" s="190">
        <v>61.06</v>
      </c>
    </row>
    <row r="2700" spans="25:26" x14ac:dyDescent="0.3">
      <c r="Y2700" s="189">
        <v>38840</v>
      </c>
      <c r="Z2700" s="190">
        <v>59.45</v>
      </c>
    </row>
    <row r="2701" spans="25:26" x14ac:dyDescent="0.3">
      <c r="Y2701" s="189">
        <v>38841</v>
      </c>
      <c r="Z2701" s="190">
        <v>57.67</v>
      </c>
    </row>
    <row r="2702" spans="25:26" x14ac:dyDescent="0.3">
      <c r="Y2702" s="189">
        <v>38842</v>
      </c>
      <c r="Z2702" s="190">
        <v>57.54</v>
      </c>
    </row>
    <row r="2703" spans="25:26" x14ac:dyDescent="0.3">
      <c r="Y2703" s="189">
        <v>38845</v>
      </c>
      <c r="Z2703" s="190">
        <v>56.62</v>
      </c>
    </row>
    <row r="2704" spans="25:26" x14ac:dyDescent="0.3">
      <c r="Y2704" s="189">
        <v>38846</v>
      </c>
      <c r="Z2704" s="190">
        <v>57.23</v>
      </c>
    </row>
    <row r="2705" spans="25:26" x14ac:dyDescent="0.3">
      <c r="Y2705" s="189">
        <v>38847</v>
      </c>
      <c r="Z2705" s="190">
        <v>57.99</v>
      </c>
    </row>
    <row r="2706" spans="25:26" x14ac:dyDescent="0.3">
      <c r="Y2706" s="189">
        <v>38848</v>
      </c>
      <c r="Z2706" s="190">
        <v>58.98</v>
      </c>
    </row>
    <row r="2707" spans="25:26" x14ac:dyDescent="0.3">
      <c r="Y2707" s="189">
        <v>38849</v>
      </c>
      <c r="Z2707" s="190" t="s">
        <v>149</v>
      </c>
    </row>
    <row r="2708" spans="25:26" x14ac:dyDescent="0.3">
      <c r="Y2708" s="189">
        <v>38852</v>
      </c>
      <c r="Z2708" s="190">
        <v>55.56</v>
      </c>
    </row>
    <row r="2709" spans="25:26" x14ac:dyDescent="0.3">
      <c r="Y2709" s="189">
        <v>38853</v>
      </c>
      <c r="Z2709" s="190">
        <v>55.47</v>
      </c>
    </row>
    <row r="2710" spans="25:26" x14ac:dyDescent="0.3">
      <c r="Y2710" s="189">
        <v>38854</v>
      </c>
      <c r="Z2710" s="190">
        <v>55.04</v>
      </c>
    </row>
    <row r="2711" spans="25:26" x14ac:dyDescent="0.3">
      <c r="Y2711" s="189">
        <v>38855</v>
      </c>
      <c r="Z2711" s="190">
        <v>55.77</v>
      </c>
    </row>
    <row r="2712" spans="25:26" x14ac:dyDescent="0.3">
      <c r="Y2712" s="189">
        <v>38856</v>
      </c>
      <c r="Z2712" s="190">
        <v>55.2</v>
      </c>
    </row>
    <row r="2713" spans="25:26" x14ac:dyDescent="0.3">
      <c r="Y2713" s="189">
        <v>38859</v>
      </c>
      <c r="Z2713" s="190">
        <v>55.61</v>
      </c>
    </row>
    <row r="2714" spans="25:26" x14ac:dyDescent="0.3">
      <c r="Y2714" s="189">
        <v>38860</v>
      </c>
      <c r="Z2714" s="190">
        <v>57.05</v>
      </c>
    </row>
    <row r="2715" spans="25:26" x14ac:dyDescent="0.3">
      <c r="Y2715" s="189">
        <v>38861</v>
      </c>
      <c r="Z2715" s="190">
        <v>55.59</v>
      </c>
    </row>
    <row r="2716" spans="25:26" x14ac:dyDescent="0.3">
      <c r="Y2716" s="189">
        <v>38862</v>
      </c>
      <c r="Z2716" s="190">
        <v>56.64</v>
      </c>
    </row>
    <row r="2717" spans="25:26" x14ac:dyDescent="0.3">
      <c r="Y2717" s="189">
        <v>38863</v>
      </c>
      <c r="Z2717" s="190">
        <v>57.19</v>
      </c>
    </row>
    <row r="2718" spans="25:26" x14ac:dyDescent="0.3">
      <c r="Y2718" s="189">
        <v>38866</v>
      </c>
      <c r="Z2718" s="190" t="s">
        <v>149</v>
      </c>
    </row>
    <row r="2719" spans="25:26" x14ac:dyDescent="0.3">
      <c r="Y2719" s="189">
        <v>38867</v>
      </c>
      <c r="Z2719" s="190">
        <v>57.38</v>
      </c>
    </row>
    <row r="2720" spans="25:26" x14ac:dyDescent="0.3">
      <c r="Y2720" s="189">
        <v>38868</v>
      </c>
      <c r="Z2720" s="190">
        <v>56.47</v>
      </c>
    </row>
    <row r="2721" spans="25:26" x14ac:dyDescent="0.3">
      <c r="Y2721" s="189">
        <v>38869</v>
      </c>
      <c r="Z2721" s="190">
        <v>55.66</v>
      </c>
    </row>
    <row r="2722" spans="25:26" x14ac:dyDescent="0.3">
      <c r="Y2722" s="189">
        <v>38870</v>
      </c>
      <c r="Z2722" s="190">
        <v>56.68</v>
      </c>
    </row>
    <row r="2723" spans="25:26" x14ac:dyDescent="0.3">
      <c r="Y2723" s="189">
        <v>38873</v>
      </c>
      <c r="Z2723" s="190">
        <v>57.25</v>
      </c>
    </row>
    <row r="2724" spans="25:26" x14ac:dyDescent="0.3">
      <c r="Y2724" s="189">
        <v>38874</v>
      </c>
      <c r="Z2724" s="190">
        <v>56.78</v>
      </c>
    </row>
    <row r="2725" spans="25:26" x14ac:dyDescent="0.3">
      <c r="Y2725" s="189">
        <v>38875</v>
      </c>
      <c r="Z2725" s="190">
        <v>55.48</v>
      </c>
    </row>
    <row r="2726" spans="25:26" x14ac:dyDescent="0.3">
      <c r="Y2726" s="189">
        <v>38876</v>
      </c>
      <c r="Z2726" s="190">
        <v>55.06</v>
      </c>
    </row>
    <row r="2727" spans="25:26" x14ac:dyDescent="0.3">
      <c r="Y2727" s="189">
        <v>38877</v>
      </c>
      <c r="Z2727" s="190">
        <v>56.37</v>
      </c>
    </row>
    <row r="2728" spans="25:26" x14ac:dyDescent="0.3">
      <c r="Y2728" s="189">
        <v>38880</v>
      </c>
      <c r="Z2728" s="190">
        <v>55.43</v>
      </c>
    </row>
    <row r="2729" spans="25:26" x14ac:dyDescent="0.3">
      <c r="Y2729" s="189">
        <v>38881</v>
      </c>
      <c r="Z2729" s="190">
        <v>53.72</v>
      </c>
    </row>
    <row r="2730" spans="25:26" x14ac:dyDescent="0.3">
      <c r="Y2730" s="189">
        <v>38882</v>
      </c>
      <c r="Z2730" s="190">
        <v>53.7</v>
      </c>
    </row>
    <row r="2731" spans="25:26" x14ac:dyDescent="0.3">
      <c r="Y2731" s="189">
        <v>38883</v>
      </c>
      <c r="Z2731" s="190" t="s">
        <v>149</v>
      </c>
    </row>
    <row r="2732" spans="25:26" x14ac:dyDescent="0.3">
      <c r="Y2732" s="189">
        <v>38884</v>
      </c>
      <c r="Z2732" s="190">
        <v>53.41</v>
      </c>
    </row>
    <row r="2733" spans="25:26" x14ac:dyDescent="0.3">
      <c r="Y2733" s="189">
        <v>38887</v>
      </c>
      <c r="Z2733" s="190">
        <v>53.06</v>
      </c>
    </row>
    <row r="2734" spans="25:26" x14ac:dyDescent="0.3">
      <c r="Y2734" s="189">
        <v>38888</v>
      </c>
      <c r="Z2734" s="190">
        <v>53.5</v>
      </c>
    </row>
    <row r="2735" spans="25:26" x14ac:dyDescent="0.3">
      <c r="Y2735" s="189">
        <v>38889</v>
      </c>
      <c r="Z2735" s="190">
        <v>54.16</v>
      </c>
    </row>
    <row r="2736" spans="25:26" x14ac:dyDescent="0.3">
      <c r="Y2736" s="189">
        <v>38890</v>
      </c>
      <c r="Z2736" s="190">
        <v>54.66</v>
      </c>
    </row>
    <row r="2737" spans="25:26" x14ac:dyDescent="0.3">
      <c r="Y2737" s="189">
        <v>38891</v>
      </c>
      <c r="Z2737" s="190">
        <v>54.84</v>
      </c>
    </row>
    <row r="2738" spans="25:26" x14ac:dyDescent="0.3">
      <c r="Y2738" s="189">
        <v>38894</v>
      </c>
      <c r="Z2738" s="190">
        <v>55.98</v>
      </c>
    </row>
    <row r="2739" spans="25:26" x14ac:dyDescent="0.3">
      <c r="Y2739" s="189">
        <v>38895</v>
      </c>
      <c r="Z2739" s="190">
        <v>56.82</v>
      </c>
    </row>
    <row r="2740" spans="25:26" x14ac:dyDescent="0.3">
      <c r="Y2740" s="189">
        <v>38896</v>
      </c>
      <c r="Z2740" s="190">
        <v>57.23</v>
      </c>
    </row>
    <row r="2741" spans="25:26" x14ac:dyDescent="0.3">
      <c r="Y2741" s="189">
        <v>38897</v>
      </c>
      <c r="Z2741" s="190">
        <v>58.21</v>
      </c>
    </row>
    <row r="2742" spans="25:26" x14ac:dyDescent="0.3">
      <c r="Y2742" s="189">
        <v>38898</v>
      </c>
      <c r="Z2742" s="190">
        <v>58.6</v>
      </c>
    </row>
    <row r="2743" spans="25:26" x14ac:dyDescent="0.3">
      <c r="Y2743" s="189">
        <v>38901</v>
      </c>
      <c r="Z2743" s="190" t="s">
        <v>149</v>
      </c>
    </row>
    <row r="2744" spans="25:26" x14ac:dyDescent="0.3">
      <c r="Y2744" s="189">
        <v>38902</v>
      </c>
      <c r="Z2744" s="190" t="s">
        <v>149</v>
      </c>
    </row>
    <row r="2745" spans="25:26" x14ac:dyDescent="0.3">
      <c r="Y2745" s="189">
        <v>38903</v>
      </c>
      <c r="Z2745" s="190">
        <v>59.76</v>
      </c>
    </row>
    <row r="2746" spans="25:26" x14ac:dyDescent="0.3">
      <c r="Y2746" s="189">
        <v>38904</v>
      </c>
      <c r="Z2746" s="190">
        <v>59.62</v>
      </c>
    </row>
    <row r="2747" spans="25:26" x14ac:dyDescent="0.3">
      <c r="Y2747" s="189">
        <v>38905</v>
      </c>
      <c r="Z2747" s="190">
        <v>59.39</v>
      </c>
    </row>
    <row r="2748" spans="25:26" x14ac:dyDescent="0.3">
      <c r="Y2748" s="189">
        <v>38908</v>
      </c>
      <c r="Z2748" s="190">
        <v>58.99</v>
      </c>
    </row>
    <row r="2749" spans="25:26" x14ac:dyDescent="0.3">
      <c r="Y2749" s="189">
        <v>38909</v>
      </c>
      <c r="Z2749" s="190">
        <v>59.75</v>
      </c>
    </row>
    <row r="2750" spans="25:26" x14ac:dyDescent="0.3">
      <c r="Y2750" s="189">
        <v>38910</v>
      </c>
      <c r="Z2750" s="190">
        <v>60.57</v>
      </c>
    </row>
    <row r="2751" spans="25:26" x14ac:dyDescent="0.3">
      <c r="Y2751" s="189">
        <v>38911</v>
      </c>
      <c r="Z2751" s="190">
        <v>62.38</v>
      </c>
    </row>
    <row r="2752" spans="25:26" x14ac:dyDescent="0.3">
      <c r="Y2752" s="189">
        <v>38912</v>
      </c>
      <c r="Z2752" s="190">
        <v>62.86</v>
      </c>
    </row>
    <row r="2753" spans="25:26" x14ac:dyDescent="0.3">
      <c r="Y2753" s="189">
        <v>38915</v>
      </c>
      <c r="Z2753" s="190">
        <v>61.74</v>
      </c>
    </row>
    <row r="2754" spans="25:26" x14ac:dyDescent="0.3">
      <c r="Y2754" s="189">
        <v>38916</v>
      </c>
      <c r="Z2754" s="190">
        <v>60.7</v>
      </c>
    </row>
    <row r="2755" spans="25:26" x14ac:dyDescent="0.3">
      <c r="Y2755" s="189">
        <v>38917</v>
      </c>
      <c r="Z2755" s="190">
        <v>59.52</v>
      </c>
    </row>
    <row r="2756" spans="25:26" x14ac:dyDescent="0.3">
      <c r="Y2756" s="189">
        <v>38918</v>
      </c>
      <c r="Z2756" s="190">
        <v>59.83</v>
      </c>
    </row>
    <row r="2757" spans="25:26" x14ac:dyDescent="0.3">
      <c r="Y2757" s="189">
        <v>38919</v>
      </c>
      <c r="Z2757" s="190">
        <v>59.45</v>
      </c>
    </row>
    <row r="2758" spans="25:26" x14ac:dyDescent="0.3">
      <c r="Y2758" s="189">
        <v>38922</v>
      </c>
      <c r="Z2758" s="190">
        <v>59.11</v>
      </c>
    </row>
    <row r="2759" spans="25:26" x14ac:dyDescent="0.3">
      <c r="Y2759" s="189">
        <v>38923</v>
      </c>
      <c r="Z2759" s="190">
        <v>59</v>
      </c>
    </row>
    <row r="2760" spans="25:26" x14ac:dyDescent="0.3">
      <c r="Y2760" s="189">
        <v>38924</v>
      </c>
      <c r="Z2760" s="190">
        <v>60.07</v>
      </c>
    </row>
    <row r="2761" spans="25:26" x14ac:dyDescent="0.3">
      <c r="Y2761" s="189">
        <v>38925</v>
      </c>
      <c r="Z2761" s="190">
        <v>60.84</v>
      </c>
    </row>
    <row r="2762" spans="25:26" x14ac:dyDescent="0.3">
      <c r="Y2762" s="189">
        <v>38926</v>
      </c>
      <c r="Z2762" s="190">
        <v>59.88</v>
      </c>
    </row>
    <row r="2763" spans="25:26" x14ac:dyDescent="0.3">
      <c r="Y2763" s="189">
        <v>38929</v>
      </c>
      <c r="Z2763" s="190">
        <v>60.96</v>
      </c>
    </row>
    <row r="2764" spans="25:26" x14ac:dyDescent="0.3">
      <c r="Y2764" s="189">
        <v>38930</v>
      </c>
      <c r="Z2764" s="190">
        <v>62.92</v>
      </c>
    </row>
    <row r="2765" spans="25:26" x14ac:dyDescent="0.3">
      <c r="Y2765" s="189">
        <v>38931</v>
      </c>
      <c r="Z2765" s="190">
        <v>63.84</v>
      </c>
    </row>
    <row r="2766" spans="25:26" x14ac:dyDescent="0.3">
      <c r="Y2766" s="189">
        <v>38932</v>
      </c>
      <c r="Z2766" s="190">
        <v>63.39</v>
      </c>
    </row>
    <row r="2767" spans="25:26" x14ac:dyDescent="0.3">
      <c r="Y2767" s="189">
        <v>38933</v>
      </c>
      <c r="Z2767" s="190">
        <v>62.88</v>
      </c>
    </row>
    <row r="2768" spans="25:26" x14ac:dyDescent="0.3">
      <c r="Y2768" s="189">
        <v>38936</v>
      </c>
      <c r="Z2768" s="190">
        <v>64.849999999999994</v>
      </c>
    </row>
    <row r="2769" spans="25:26" x14ac:dyDescent="0.3">
      <c r="Y2769" s="189">
        <v>38937</v>
      </c>
      <c r="Z2769" s="190">
        <v>64.39</v>
      </c>
    </row>
    <row r="2770" spans="25:26" x14ac:dyDescent="0.3">
      <c r="Y2770" s="189">
        <v>38938</v>
      </c>
      <c r="Z2770" s="190">
        <v>64.180000000000007</v>
      </c>
    </row>
    <row r="2771" spans="25:26" x14ac:dyDescent="0.3">
      <c r="Y2771" s="189">
        <v>38939</v>
      </c>
      <c r="Z2771" s="190">
        <v>61.96</v>
      </c>
    </row>
    <row r="2772" spans="25:26" x14ac:dyDescent="0.3">
      <c r="Y2772" s="189">
        <v>38940</v>
      </c>
      <c r="Z2772" s="190">
        <v>62.12</v>
      </c>
    </row>
    <row r="2773" spans="25:26" x14ac:dyDescent="0.3">
      <c r="Y2773" s="189">
        <v>38943</v>
      </c>
      <c r="Z2773" s="190">
        <v>60.78</v>
      </c>
    </row>
    <row r="2774" spans="25:26" x14ac:dyDescent="0.3">
      <c r="Y2774" s="189">
        <v>38944</v>
      </c>
      <c r="Z2774" s="190">
        <v>60.31</v>
      </c>
    </row>
    <row r="2775" spans="25:26" x14ac:dyDescent="0.3">
      <c r="Y2775" s="189">
        <v>38945</v>
      </c>
      <c r="Z2775" s="190">
        <v>59.44</v>
      </c>
    </row>
    <row r="2776" spans="25:26" x14ac:dyDescent="0.3">
      <c r="Y2776" s="189">
        <v>38946</v>
      </c>
      <c r="Z2776" s="190">
        <v>58.56</v>
      </c>
    </row>
    <row r="2777" spans="25:26" x14ac:dyDescent="0.3">
      <c r="Y2777" s="189">
        <v>38947</v>
      </c>
      <c r="Z2777" s="190">
        <v>59.15</v>
      </c>
    </row>
    <row r="2778" spans="25:26" x14ac:dyDescent="0.3">
      <c r="Y2778" s="189">
        <v>38950</v>
      </c>
      <c r="Z2778" s="190">
        <v>59.96</v>
      </c>
    </row>
    <row r="2779" spans="25:26" x14ac:dyDescent="0.3">
      <c r="Y2779" s="189">
        <v>38951</v>
      </c>
      <c r="Z2779" s="190">
        <v>59.83</v>
      </c>
    </row>
    <row r="2780" spans="25:26" x14ac:dyDescent="0.3">
      <c r="Y2780" s="189">
        <v>38952</v>
      </c>
      <c r="Z2780" s="190">
        <v>58.76</v>
      </c>
    </row>
    <row r="2781" spans="25:26" x14ac:dyDescent="0.3">
      <c r="Y2781" s="189">
        <v>38953</v>
      </c>
      <c r="Z2781" s="190">
        <v>59.06</v>
      </c>
    </row>
    <row r="2782" spans="25:26" x14ac:dyDescent="0.3">
      <c r="Y2782" s="189">
        <v>38954</v>
      </c>
      <c r="Z2782" s="190">
        <v>59.28</v>
      </c>
    </row>
    <row r="2783" spans="25:26" x14ac:dyDescent="0.3">
      <c r="Y2783" s="189">
        <v>38957</v>
      </c>
      <c r="Z2783" s="190" t="s">
        <v>149</v>
      </c>
    </row>
    <row r="2784" spans="25:26" x14ac:dyDescent="0.3">
      <c r="Y2784" s="189">
        <v>38958</v>
      </c>
      <c r="Z2784" s="190">
        <v>57.08</v>
      </c>
    </row>
    <row r="2785" spans="25:26" x14ac:dyDescent="0.3">
      <c r="Y2785" s="189">
        <v>38959</v>
      </c>
      <c r="Z2785" s="190">
        <v>57.23</v>
      </c>
    </row>
    <row r="2786" spans="25:26" x14ac:dyDescent="0.3">
      <c r="Y2786" s="189">
        <v>38960</v>
      </c>
      <c r="Z2786" s="190">
        <v>57.3</v>
      </c>
    </row>
    <row r="2787" spans="25:26" x14ac:dyDescent="0.3">
      <c r="Y2787" s="189">
        <v>38961</v>
      </c>
      <c r="Z2787" s="190" t="s">
        <v>149</v>
      </c>
    </row>
    <row r="2788" spans="25:26" x14ac:dyDescent="0.3">
      <c r="Y2788" s="189">
        <v>38964</v>
      </c>
      <c r="Z2788" s="190" t="s">
        <v>149</v>
      </c>
    </row>
    <row r="2789" spans="25:26" x14ac:dyDescent="0.3">
      <c r="Y2789" s="189">
        <v>38965</v>
      </c>
      <c r="Z2789" s="190">
        <v>56.9</v>
      </c>
    </row>
    <row r="2790" spans="25:26" x14ac:dyDescent="0.3">
      <c r="Y2790" s="189">
        <v>38966</v>
      </c>
      <c r="Z2790" s="190">
        <v>54.93</v>
      </c>
    </row>
    <row r="2791" spans="25:26" x14ac:dyDescent="0.3">
      <c r="Y2791" s="189">
        <v>38967</v>
      </c>
      <c r="Z2791" s="190">
        <v>54.66</v>
      </c>
    </row>
    <row r="2792" spans="25:26" x14ac:dyDescent="0.3">
      <c r="Y2792" s="189">
        <v>38968</v>
      </c>
      <c r="Z2792" s="190">
        <v>53.76</v>
      </c>
    </row>
    <row r="2793" spans="25:26" x14ac:dyDescent="0.3">
      <c r="Y2793" s="189">
        <v>38971</v>
      </c>
      <c r="Z2793" s="190">
        <v>52.86</v>
      </c>
    </row>
    <row r="2794" spans="25:26" x14ac:dyDescent="0.3">
      <c r="Y2794" s="189">
        <v>38972</v>
      </c>
      <c r="Z2794" s="190">
        <v>51.56</v>
      </c>
    </row>
    <row r="2795" spans="25:26" x14ac:dyDescent="0.3">
      <c r="Y2795" s="189">
        <v>38973</v>
      </c>
      <c r="Z2795" s="190">
        <v>51.82</v>
      </c>
    </row>
    <row r="2796" spans="25:26" x14ac:dyDescent="0.3">
      <c r="Y2796" s="189">
        <v>38974</v>
      </c>
      <c r="Z2796" s="190">
        <v>50.96</v>
      </c>
    </row>
    <row r="2797" spans="25:26" x14ac:dyDescent="0.3">
      <c r="Y2797" s="189">
        <v>38975</v>
      </c>
      <c r="Z2797" s="190" t="s">
        <v>149</v>
      </c>
    </row>
    <row r="2798" spans="25:26" x14ac:dyDescent="0.3">
      <c r="Y2798" s="189">
        <v>38978</v>
      </c>
      <c r="Z2798" s="190">
        <v>51.28</v>
      </c>
    </row>
    <row r="2799" spans="25:26" x14ac:dyDescent="0.3">
      <c r="Y2799" s="189">
        <v>38979</v>
      </c>
      <c r="Z2799" s="190">
        <v>49.92</v>
      </c>
    </row>
    <row r="2800" spans="25:26" x14ac:dyDescent="0.3">
      <c r="Y2800" s="189">
        <v>38980</v>
      </c>
      <c r="Z2800" s="190">
        <v>47.99</v>
      </c>
    </row>
    <row r="2801" spans="25:26" x14ac:dyDescent="0.3">
      <c r="Y2801" s="189">
        <v>38981</v>
      </c>
      <c r="Z2801" s="190">
        <v>48.59</v>
      </c>
    </row>
    <row r="2802" spans="25:26" x14ac:dyDescent="0.3">
      <c r="Y2802" s="189">
        <v>38982</v>
      </c>
      <c r="Z2802" s="190">
        <v>47.87</v>
      </c>
    </row>
    <row r="2803" spans="25:26" x14ac:dyDescent="0.3">
      <c r="Y2803" s="189">
        <v>38985</v>
      </c>
      <c r="Z2803" s="190">
        <v>47.93</v>
      </c>
    </row>
    <row r="2804" spans="25:26" x14ac:dyDescent="0.3">
      <c r="Y2804" s="189">
        <v>38986</v>
      </c>
      <c r="Z2804" s="190">
        <v>48.7</v>
      </c>
    </row>
    <row r="2805" spans="25:26" x14ac:dyDescent="0.3">
      <c r="Y2805" s="189">
        <v>38987</v>
      </c>
      <c r="Z2805" s="190">
        <v>49.63</v>
      </c>
    </row>
    <row r="2806" spans="25:26" x14ac:dyDescent="0.3">
      <c r="Y2806" s="189">
        <v>38988</v>
      </c>
      <c r="Z2806" s="190">
        <v>49.99</v>
      </c>
    </row>
    <row r="2807" spans="25:26" x14ac:dyDescent="0.3">
      <c r="Y2807" s="189">
        <v>38989</v>
      </c>
      <c r="Z2807" s="190">
        <v>49.81</v>
      </c>
    </row>
    <row r="2808" spans="25:26" x14ac:dyDescent="0.3">
      <c r="Y2808" s="189">
        <v>38992</v>
      </c>
      <c r="Z2808" s="190">
        <v>48.88</v>
      </c>
    </row>
    <row r="2809" spans="25:26" x14ac:dyDescent="0.3">
      <c r="Y2809" s="189">
        <v>38993</v>
      </c>
      <c r="Z2809" s="190">
        <v>47.22</v>
      </c>
    </row>
    <row r="2810" spans="25:26" x14ac:dyDescent="0.3">
      <c r="Y2810" s="189">
        <v>38994</v>
      </c>
      <c r="Z2810" s="190">
        <v>48.23</v>
      </c>
    </row>
    <row r="2811" spans="25:26" x14ac:dyDescent="0.3">
      <c r="Y2811" s="189">
        <v>38995</v>
      </c>
      <c r="Z2811" s="190">
        <v>48.91</v>
      </c>
    </row>
    <row r="2812" spans="25:26" x14ac:dyDescent="0.3">
      <c r="Y2812" s="189">
        <v>38996</v>
      </c>
      <c r="Z2812" s="190">
        <v>48.29</v>
      </c>
    </row>
    <row r="2813" spans="25:26" x14ac:dyDescent="0.3">
      <c r="Y2813" s="189">
        <v>38999</v>
      </c>
      <c r="Z2813" s="190">
        <v>48.78</v>
      </c>
    </row>
    <row r="2814" spans="25:26" x14ac:dyDescent="0.3">
      <c r="Y2814" s="189">
        <v>39000</v>
      </c>
      <c r="Z2814" s="190">
        <v>47.79</v>
      </c>
    </row>
    <row r="2815" spans="25:26" x14ac:dyDescent="0.3">
      <c r="Y2815" s="189">
        <v>39001</v>
      </c>
      <c r="Z2815" s="190">
        <v>47.8</v>
      </c>
    </row>
    <row r="2816" spans="25:26" x14ac:dyDescent="0.3">
      <c r="Y2816" s="189">
        <v>39002</v>
      </c>
      <c r="Z2816" s="190">
        <v>48.54</v>
      </c>
    </row>
    <row r="2817" spans="25:26" x14ac:dyDescent="0.3">
      <c r="Y2817" s="189">
        <v>39003</v>
      </c>
      <c r="Z2817" s="190">
        <v>48.04</v>
      </c>
    </row>
    <row r="2818" spans="25:26" x14ac:dyDescent="0.3">
      <c r="Y2818" s="189">
        <v>39006</v>
      </c>
      <c r="Z2818" s="190">
        <v>49.09</v>
      </c>
    </row>
    <row r="2819" spans="25:26" x14ac:dyDescent="0.3">
      <c r="Y2819" s="189">
        <v>39007</v>
      </c>
      <c r="Z2819" s="190">
        <v>48.61</v>
      </c>
    </row>
    <row r="2820" spans="25:26" x14ac:dyDescent="0.3">
      <c r="Y2820" s="189">
        <v>39008</v>
      </c>
      <c r="Z2820" s="190">
        <v>47.68</v>
      </c>
    </row>
    <row r="2821" spans="25:26" x14ac:dyDescent="0.3">
      <c r="Y2821" s="189">
        <v>39009</v>
      </c>
      <c r="Z2821" s="190">
        <v>47.8</v>
      </c>
    </row>
    <row r="2822" spans="25:26" x14ac:dyDescent="0.3">
      <c r="Y2822" s="189">
        <v>39010</v>
      </c>
      <c r="Z2822" s="190">
        <v>47.06</v>
      </c>
    </row>
    <row r="2823" spans="25:26" x14ac:dyDescent="0.3">
      <c r="Y2823" s="189">
        <v>39013</v>
      </c>
      <c r="Z2823" s="190">
        <v>46.62</v>
      </c>
    </row>
    <row r="2824" spans="25:26" x14ac:dyDescent="0.3">
      <c r="Y2824" s="189">
        <v>39014</v>
      </c>
      <c r="Z2824" s="190">
        <v>46.79</v>
      </c>
    </row>
    <row r="2825" spans="25:26" x14ac:dyDescent="0.3">
      <c r="Y2825" s="189">
        <v>39015</v>
      </c>
      <c r="Z2825" s="190">
        <v>48.72</v>
      </c>
    </row>
    <row r="2826" spans="25:26" x14ac:dyDescent="0.3">
      <c r="Y2826" s="189">
        <v>39016</v>
      </c>
      <c r="Z2826" s="190">
        <v>49.11</v>
      </c>
    </row>
    <row r="2827" spans="25:26" x14ac:dyDescent="0.3">
      <c r="Y2827" s="189">
        <v>39017</v>
      </c>
      <c r="Z2827" s="190">
        <v>49.18</v>
      </c>
    </row>
    <row r="2828" spans="25:26" x14ac:dyDescent="0.3">
      <c r="Y2828" s="189">
        <v>39020</v>
      </c>
      <c r="Z2828" s="190">
        <v>47.59</v>
      </c>
    </row>
    <row r="2829" spans="25:26" x14ac:dyDescent="0.3">
      <c r="Y2829" s="189">
        <v>39021</v>
      </c>
      <c r="Z2829" s="190">
        <v>47.6</v>
      </c>
    </row>
    <row r="2830" spans="25:26" x14ac:dyDescent="0.3">
      <c r="Y2830" s="189">
        <v>39022</v>
      </c>
      <c r="Z2830" s="190" t="s">
        <v>149</v>
      </c>
    </row>
    <row r="2831" spans="25:26" x14ac:dyDescent="0.3">
      <c r="Y2831" s="189">
        <v>39023</v>
      </c>
      <c r="Z2831" s="190" t="s">
        <v>149</v>
      </c>
    </row>
    <row r="2832" spans="25:26" x14ac:dyDescent="0.3">
      <c r="Y2832" s="189">
        <v>39024</v>
      </c>
      <c r="Z2832" s="190">
        <v>47.81</v>
      </c>
    </row>
    <row r="2833" spans="25:26" x14ac:dyDescent="0.3">
      <c r="Y2833" s="189">
        <v>39027</v>
      </c>
      <c r="Z2833" s="190">
        <v>46.68</v>
      </c>
    </row>
    <row r="2834" spans="25:26" x14ac:dyDescent="0.3">
      <c r="Y2834" s="189">
        <v>39028</v>
      </c>
      <c r="Z2834" s="190">
        <v>48.22</v>
      </c>
    </row>
    <row r="2835" spans="25:26" x14ac:dyDescent="0.3">
      <c r="Y2835" s="189">
        <v>39029</v>
      </c>
      <c r="Z2835" s="190">
        <v>48.99</v>
      </c>
    </row>
    <row r="2836" spans="25:26" x14ac:dyDescent="0.3">
      <c r="Y2836" s="189">
        <v>39030</v>
      </c>
      <c r="Z2836" s="190">
        <v>50.25</v>
      </c>
    </row>
    <row r="2837" spans="25:26" x14ac:dyDescent="0.3">
      <c r="Y2837" s="189">
        <v>39031</v>
      </c>
      <c r="Z2837" s="190">
        <v>48.66</v>
      </c>
    </row>
    <row r="2838" spans="25:26" x14ac:dyDescent="0.3">
      <c r="Y2838" s="189">
        <v>39034</v>
      </c>
      <c r="Z2838" s="190">
        <v>47.78</v>
      </c>
    </row>
    <row r="2839" spans="25:26" x14ac:dyDescent="0.3">
      <c r="Y2839" s="189">
        <v>39035</v>
      </c>
      <c r="Z2839" s="190">
        <v>47.76</v>
      </c>
    </row>
    <row r="2840" spans="25:26" x14ac:dyDescent="0.3">
      <c r="Y2840" s="189">
        <v>39036</v>
      </c>
      <c r="Z2840" s="190">
        <v>48.03</v>
      </c>
    </row>
    <row r="2841" spans="25:26" x14ac:dyDescent="0.3">
      <c r="Y2841" s="189">
        <v>39037</v>
      </c>
      <c r="Z2841" s="190">
        <v>46.56</v>
      </c>
    </row>
    <row r="2842" spans="25:26" x14ac:dyDescent="0.3">
      <c r="Y2842" s="189">
        <v>39038</v>
      </c>
      <c r="Z2842" s="190">
        <v>46.15</v>
      </c>
    </row>
    <row r="2843" spans="25:26" x14ac:dyDescent="0.3">
      <c r="Y2843" s="189">
        <v>39041</v>
      </c>
      <c r="Z2843" s="190" t="s">
        <v>149</v>
      </c>
    </row>
    <row r="2844" spans="25:26" x14ac:dyDescent="0.3">
      <c r="Y2844" s="189">
        <v>39042</v>
      </c>
      <c r="Z2844" s="190">
        <v>47.64</v>
      </c>
    </row>
    <row r="2845" spans="25:26" x14ac:dyDescent="0.3">
      <c r="Y2845" s="189">
        <v>39043</v>
      </c>
      <c r="Z2845" s="190">
        <v>47.32</v>
      </c>
    </row>
    <row r="2846" spans="25:26" x14ac:dyDescent="0.3">
      <c r="Y2846" s="189">
        <v>39044</v>
      </c>
      <c r="Z2846" s="190" t="s">
        <v>149</v>
      </c>
    </row>
    <row r="2847" spans="25:26" x14ac:dyDescent="0.3">
      <c r="Y2847" s="189">
        <v>39045</v>
      </c>
      <c r="Z2847" s="190" t="s">
        <v>149</v>
      </c>
    </row>
    <row r="2848" spans="25:26" x14ac:dyDescent="0.3">
      <c r="Y2848" s="189">
        <v>39048</v>
      </c>
      <c r="Z2848" s="190">
        <v>48.84</v>
      </c>
    </row>
    <row r="2849" spans="25:26" x14ac:dyDescent="0.3">
      <c r="Y2849" s="189">
        <v>39049</v>
      </c>
      <c r="Z2849" s="190">
        <v>49.43</v>
      </c>
    </row>
    <row r="2850" spans="25:26" x14ac:dyDescent="0.3">
      <c r="Y2850" s="189">
        <v>39050</v>
      </c>
      <c r="Z2850" s="190">
        <v>50.76</v>
      </c>
    </row>
    <row r="2851" spans="25:26" x14ac:dyDescent="0.3">
      <c r="Y2851" s="189">
        <v>39051</v>
      </c>
      <c r="Z2851" s="190">
        <v>51.9</v>
      </c>
    </row>
    <row r="2852" spans="25:26" x14ac:dyDescent="0.3">
      <c r="Y2852" s="189">
        <v>39052</v>
      </c>
      <c r="Z2852" s="190" t="s">
        <v>149</v>
      </c>
    </row>
    <row r="2853" spans="25:26" x14ac:dyDescent="0.3">
      <c r="Y2853" s="189">
        <v>39055</v>
      </c>
      <c r="Z2853" s="190" t="s">
        <v>149</v>
      </c>
    </row>
    <row r="2854" spans="25:26" x14ac:dyDescent="0.3">
      <c r="Y2854" s="189">
        <v>39056</v>
      </c>
      <c r="Z2854" s="190">
        <v>50.86</v>
      </c>
    </row>
    <row r="2855" spans="25:26" x14ac:dyDescent="0.3">
      <c r="Y2855" s="189">
        <v>39057</v>
      </c>
      <c r="Z2855" s="190">
        <v>50.76</v>
      </c>
    </row>
    <row r="2856" spans="25:26" x14ac:dyDescent="0.3">
      <c r="Y2856" s="189">
        <v>39058</v>
      </c>
      <c r="Z2856" s="190">
        <v>50.88</v>
      </c>
    </row>
    <row r="2857" spans="25:26" x14ac:dyDescent="0.3">
      <c r="Y2857" s="189">
        <v>39059</v>
      </c>
      <c r="Z2857" s="190">
        <v>50.69</v>
      </c>
    </row>
    <row r="2858" spans="25:26" x14ac:dyDescent="0.3">
      <c r="Y2858" s="189">
        <v>39062</v>
      </c>
      <c r="Z2858" s="190">
        <v>50.05</v>
      </c>
    </row>
    <row r="2859" spans="25:26" x14ac:dyDescent="0.3">
      <c r="Y2859" s="189">
        <v>39063</v>
      </c>
      <c r="Z2859" s="190" t="s">
        <v>149</v>
      </c>
    </row>
    <row r="2860" spans="25:26" x14ac:dyDescent="0.3">
      <c r="Y2860" s="189">
        <v>39064</v>
      </c>
      <c r="Z2860" s="190" t="s">
        <v>149</v>
      </c>
    </row>
    <row r="2861" spans="25:26" x14ac:dyDescent="0.3">
      <c r="Y2861" s="189">
        <v>39065</v>
      </c>
      <c r="Z2861" s="190">
        <v>50.33</v>
      </c>
    </row>
    <row r="2862" spans="25:26" x14ac:dyDescent="0.3">
      <c r="Y2862" s="189">
        <v>39066</v>
      </c>
      <c r="Z2862" s="190">
        <v>50.71</v>
      </c>
    </row>
    <row r="2863" spans="25:26" x14ac:dyDescent="0.3">
      <c r="Y2863" s="189">
        <v>39069</v>
      </c>
      <c r="Z2863" s="190">
        <v>49.74</v>
      </c>
    </row>
    <row r="2864" spans="25:26" x14ac:dyDescent="0.3">
      <c r="Y2864" s="189">
        <v>39070</v>
      </c>
      <c r="Z2864" s="190">
        <v>49.87</v>
      </c>
    </row>
    <row r="2865" spans="25:26" x14ac:dyDescent="0.3">
      <c r="Y2865" s="189">
        <v>39071</v>
      </c>
      <c r="Z2865" s="190">
        <v>50.3</v>
      </c>
    </row>
    <row r="2866" spans="25:26" x14ac:dyDescent="0.3">
      <c r="Y2866" s="189">
        <v>39072</v>
      </c>
      <c r="Z2866" s="190">
        <v>49.66</v>
      </c>
    </row>
    <row r="2867" spans="25:26" x14ac:dyDescent="0.3">
      <c r="Y2867" s="189">
        <v>39073</v>
      </c>
      <c r="Z2867" s="190" t="s">
        <v>149</v>
      </c>
    </row>
    <row r="2868" spans="25:26" x14ac:dyDescent="0.3">
      <c r="Y2868" s="189">
        <v>39076</v>
      </c>
      <c r="Z2868" s="190" t="s">
        <v>149</v>
      </c>
    </row>
    <row r="2869" spans="25:26" x14ac:dyDescent="0.3">
      <c r="Y2869" s="189">
        <v>39077</v>
      </c>
      <c r="Z2869" s="190" t="s">
        <v>149</v>
      </c>
    </row>
    <row r="2870" spans="25:26" x14ac:dyDescent="0.3">
      <c r="Y2870" s="189">
        <v>39078</v>
      </c>
      <c r="Z2870" s="190">
        <v>48.54</v>
      </c>
    </row>
    <row r="2871" spans="25:26" x14ac:dyDescent="0.3">
      <c r="Y2871" s="189">
        <v>39079</v>
      </c>
      <c r="Z2871" s="190">
        <v>48.58</v>
      </c>
    </row>
    <row r="2872" spans="25:26" x14ac:dyDescent="0.3">
      <c r="Y2872" s="189">
        <v>39080</v>
      </c>
      <c r="Z2872" s="190">
        <v>48.66</v>
      </c>
    </row>
    <row r="2873" spans="25:26" x14ac:dyDescent="0.3">
      <c r="Y2873" s="189">
        <v>39083</v>
      </c>
      <c r="Z2873" s="190" t="s">
        <v>149</v>
      </c>
    </row>
    <row r="2874" spans="25:26" x14ac:dyDescent="0.3">
      <c r="Y2874" s="189">
        <v>39084</v>
      </c>
      <c r="Z2874" s="190" t="s">
        <v>149</v>
      </c>
    </row>
    <row r="2875" spans="25:26" x14ac:dyDescent="0.3">
      <c r="Y2875" s="189">
        <v>39085</v>
      </c>
      <c r="Z2875" s="190">
        <v>46.08</v>
      </c>
    </row>
    <row r="2876" spans="25:26" x14ac:dyDescent="0.3">
      <c r="Y2876" s="189">
        <v>39086</v>
      </c>
      <c r="Z2876" s="190">
        <v>44.09</v>
      </c>
    </row>
    <row r="2877" spans="25:26" x14ac:dyDescent="0.3">
      <c r="Y2877" s="189">
        <v>39087</v>
      </c>
      <c r="Z2877" s="190">
        <v>44.32</v>
      </c>
    </row>
    <row r="2878" spans="25:26" x14ac:dyDescent="0.3">
      <c r="Y2878" s="189">
        <v>39090</v>
      </c>
      <c r="Z2878" s="190">
        <v>44.49</v>
      </c>
    </row>
    <row r="2879" spans="25:26" x14ac:dyDescent="0.3">
      <c r="Y2879" s="189">
        <v>39091</v>
      </c>
      <c r="Z2879" s="190">
        <v>44.12</v>
      </c>
    </row>
    <row r="2880" spans="25:26" x14ac:dyDescent="0.3">
      <c r="Y2880" s="189">
        <v>39092</v>
      </c>
      <c r="Z2880" s="190">
        <v>43.07</v>
      </c>
    </row>
    <row r="2881" spans="25:26" x14ac:dyDescent="0.3">
      <c r="Y2881" s="189">
        <v>39093</v>
      </c>
      <c r="Z2881" s="190">
        <v>41.95</v>
      </c>
    </row>
    <row r="2882" spans="25:26" x14ac:dyDescent="0.3">
      <c r="Y2882" s="189">
        <v>39094</v>
      </c>
      <c r="Z2882" s="190">
        <v>41.94</v>
      </c>
    </row>
    <row r="2883" spans="25:26" x14ac:dyDescent="0.3">
      <c r="Y2883" s="189">
        <v>39097</v>
      </c>
      <c r="Z2883" s="190" t="s">
        <v>149</v>
      </c>
    </row>
    <row r="2884" spans="25:26" x14ac:dyDescent="0.3">
      <c r="Y2884" s="189">
        <v>39098</v>
      </c>
      <c r="Z2884" s="190">
        <v>41.07</v>
      </c>
    </row>
    <row r="2885" spans="25:26" x14ac:dyDescent="0.3">
      <c r="Y2885" s="189">
        <v>39099</v>
      </c>
      <c r="Z2885" s="190">
        <v>41.3</v>
      </c>
    </row>
    <row r="2886" spans="25:26" x14ac:dyDescent="0.3">
      <c r="Y2886" s="189">
        <v>39100</v>
      </c>
      <c r="Z2886" s="190">
        <v>40.44</v>
      </c>
    </row>
    <row r="2887" spans="25:26" x14ac:dyDescent="0.3">
      <c r="Y2887" s="189">
        <v>39101</v>
      </c>
      <c r="Z2887" s="190">
        <v>41.62</v>
      </c>
    </row>
    <row r="2888" spans="25:26" x14ac:dyDescent="0.3">
      <c r="Y2888" s="189">
        <v>39104</v>
      </c>
      <c r="Z2888" s="190">
        <v>41.74</v>
      </c>
    </row>
    <row r="2889" spans="25:26" x14ac:dyDescent="0.3">
      <c r="Y2889" s="189">
        <v>39105</v>
      </c>
      <c r="Z2889" s="190">
        <v>42.97</v>
      </c>
    </row>
    <row r="2890" spans="25:26" x14ac:dyDescent="0.3">
      <c r="Y2890" s="189">
        <v>39106</v>
      </c>
      <c r="Z2890" s="190">
        <v>44.11</v>
      </c>
    </row>
    <row r="2891" spans="25:26" x14ac:dyDescent="0.3">
      <c r="Y2891" s="189">
        <v>39107</v>
      </c>
      <c r="Z2891" s="190">
        <v>43.74</v>
      </c>
    </row>
    <row r="2892" spans="25:26" x14ac:dyDescent="0.3">
      <c r="Y2892" s="189">
        <v>39108</v>
      </c>
      <c r="Z2892" s="190">
        <v>44.84</v>
      </c>
    </row>
    <row r="2893" spans="25:26" x14ac:dyDescent="0.3">
      <c r="Y2893" s="189">
        <v>39111</v>
      </c>
      <c r="Z2893" s="190">
        <v>43.96</v>
      </c>
    </row>
    <row r="2894" spans="25:26" x14ac:dyDescent="0.3">
      <c r="Y2894" s="189">
        <v>39112</v>
      </c>
      <c r="Z2894" s="190">
        <v>45.86</v>
      </c>
    </row>
    <row r="2895" spans="25:26" x14ac:dyDescent="0.3">
      <c r="Y2895" s="189">
        <v>39113</v>
      </c>
      <c r="Z2895" s="190">
        <v>46.94</v>
      </c>
    </row>
    <row r="2896" spans="25:26" x14ac:dyDescent="0.3">
      <c r="Y2896" s="189">
        <v>39114</v>
      </c>
      <c r="Z2896" s="190">
        <v>46.58</v>
      </c>
    </row>
    <row r="2897" spans="25:26" x14ac:dyDescent="0.3">
      <c r="Y2897" s="189">
        <v>39115</v>
      </c>
      <c r="Z2897" s="190">
        <v>47.18</v>
      </c>
    </row>
    <row r="2898" spans="25:26" x14ac:dyDescent="0.3">
      <c r="Y2898" s="189">
        <v>39118</v>
      </c>
      <c r="Z2898" s="190">
        <v>47.86</v>
      </c>
    </row>
    <row r="2899" spans="25:26" x14ac:dyDescent="0.3">
      <c r="Y2899" s="189">
        <v>39119</v>
      </c>
      <c r="Z2899" s="190">
        <v>47.73</v>
      </c>
    </row>
    <row r="2900" spans="25:26" x14ac:dyDescent="0.3">
      <c r="Y2900" s="189">
        <v>39120</v>
      </c>
      <c r="Z2900" s="190">
        <v>47.22</v>
      </c>
    </row>
    <row r="2901" spans="25:26" x14ac:dyDescent="0.3">
      <c r="Y2901" s="189">
        <v>39121</v>
      </c>
      <c r="Z2901" s="190">
        <v>47.99</v>
      </c>
    </row>
    <row r="2902" spans="25:26" x14ac:dyDescent="0.3">
      <c r="Y2902" s="189">
        <v>39122</v>
      </c>
      <c r="Z2902" s="190">
        <v>48.23</v>
      </c>
    </row>
    <row r="2903" spans="25:26" x14ac:dyDescent="0.3">
      <c r="Y2903" s="189">
        <v>39125</v>
      </c>
      <c r="Z2903" s="190">
        <v>46.32</v>
      </c>
    </row>
    <row r="2904" spans="25:26" x14ac:dyDescent="0.3">
      <c r="Y2904" s="189">
        <v>39126</v>
      </c>
      <c r="Z2904" s="190">
        <v>47.22</v>
      </c>
    </row>
    <row r="2905" spans="25:26" x14ac:dyDescent="0.3">
      <c r="Y2905" s="189">
        <v>39127</v>
      </c>
      <c r="Z2905" s="190">
        <v>46.42</v>
      </c>
    </row>
    <row r="2906" spans="25:26" x14ac:dyDescent="0.3">
      <c r="Y2906" s="189">
        <v>39128</v>
      </c>
      <c r="Z2906" s="190">
        <v>46.31</v>
      </c>
    </row>
    <row r="2907" spans="25:26" x14ac:dyDescent="0.3">
      <c r="Y2907" s="189">
        <v>39129</v>
      </c>
      <c r="Z2907" s="190">
        <v>41.07</v>
      </c>
    </row>
    <row r="2908" spans="25:26" x14ac:dyDescent="0.3">
      <c r="Y2908" s="189">
        <v>39132</v>
      </c>
      <c r="Z2908" s="190" t="s">
        <v>149</v>
      </c>
    </row>
    <row r="2909" spans="25:26" x14ac:dyDescent="0.3">
      <c r="Y2909" s="189">
        <v>39133</v>
      </c>
      <c r="Z2909" s="190">
        <v>46.43</v>
      </c>
    </row>
    <row r="2910" spans="25:26" x14ac:dyDescent="0.3">
      <c r="Y2910" s="189">
        <v>39134</v>
      </c>
      <c r="Z2910" s="190">
        <v>47.57</v>
      </c>
    </row>
    <row r="2911" spans="25:26" x14ac:dyDescent="0.3">
      <c r="Y2911" s="189">
        <v>39135</v>
      </c>
      <c r="Z2911" s="190">
        <v>47.98</v>
      </c>
    </row>
    <row r="2912" spans="25:26" x14ac:dyDescent="0.3">
      <c r="Y2912" s="189">
        <v>39136</v>
      </c>
      <c r="Z2912" s="190">
        <v>48.98</v>
      </c>
    </row>
    <row r="2913" spans="25:26" x14ac:dyDescent="0.3">
      <c r="Y2913" s="189">
        <v>39139</v>
      </c>
      <c r="Z2913" s="190">
        <v>49.53</v>
      </c>
    </row>
    <row r="2914" spans="25:26" x14ac:dyDescent="0.3">
      <c r="Y2914" s="189">
        <v>39140</v>
      </c>
      <c r="Z2914" s="190">
        <v>49.24</v>
      </c>
    </row>
    <row r="2915" spans="25:26" x14ac:dyDescent="0.3">
      <c r="Y2915" s="189">
        <v>39141</v>
      </c>
      <c r="Z2915" s="190">
        <v>49.46</v>
      </c>
    </row>
    <row r="2916" spans="25:26" x14ac:dyDescent="0.3">
      <c r="Y2916" s="189">
        <v>39142</v>
      </c>
      <c r="Z2916" s="190">
        <v>50.24</v>
      </c>
    </row>
    <row r="2917" spans="25:26" x14ac:dyDescent="0.3">
      <c r="Y2917" s="189">
        <v>39143</v>
      </c>
      <c r="Z2917" s="190">
        <v>49.94</v>
      </c>
    </row>
    <row r="2918" spans="25:26" x14ac:dyDescent="0.3">
      <c r="Y2918" s="189">
        <v>39146</v>
      </c>
      <c r="Z2918" s="190">
        <v>48.47</v>
      </c>
    </row>
    <row r="2919" spans="25:26" x14ac:dyDescent="0.3">
      <c r="Y2919" s="189">
        <v>39147</v>
      </c>
      <c r="Z2919" s="190">
        <v>48.93</v>
      </c>
    </row>
    <row r="2920" spans="25:26" x14ac:dyDescent="0.3">
      <c r="Y2920" s="189">
        <v>39148</v>
      </c>
      <c r="Z2920" s="190">
        <v>49.9</v>
      </c>
    </row>
    <row r="2921" spans="25:26" x14ac:dyDescent="0.3">
      <c r="Y2921" s="189">
        <v>39149</v>
      </c>
      <c r="Z2921" s="190">
        <v>49.68</v>
      </c>
    </row>
    <row r="2922" spans="25:26" x14ac:dyDescent="0.3">
      <c r="Y2922" s="189">
        <v>39150</v>
      </c>
      <c r="Z2922" s="190">
        <v>48.69</v>
      </c>
    </row>
    <row r="2923" spans="25:26" x14ac:dyDescent="0.3">
      <c r="Y2923" s="189">
        <v>39153</v>
      </c>
      <c r="Z2923" s="190">
        <v>47.98</v>
      </c>
    </row>
    <row r="2924" spans="25:26" x14ac:dyDescent="0.3">
      <c r="Y2924" s="189">
        <v>39154</v>
      </c>
      <c r="Z2924" s="190">
        <v>48.41</v>
      </c>
    </row>
    <row r="2925" spans="25:26" x14ac:dyDescent="0.3">
      <c r="Y2925" s="189">
        <v>39155</v>
      </c>
      <c r="Z2925" s="190">
        <v>48.8</v>
      </c>
    </row>
    <row r="2926" spans="25:26" x14ac:dyDescent="0.3">
      <c r="Y2926" s="189">
        <v>39156</v>
      </c>
      <c r="Z2926" s="190">
        <v>48.11</v>
      </c>
    </row>
    <row r="2927" spans="25:26" x14ac:dyDescent="0.3">
      <c r="Y2927" s="189">
        <v>39157</v>
      </c>
      <c r="Z2927" s="190">
        <v>47.65</v>
      </c>
    </row>
    <row r="2928" spans="25:26" x14ac:dyDescent="0.3">
      <c r="Y2928" s="189">
        <v>39160</v>
      </c>
      <c r="Z2928" s="190">
        <v>47.45</v>
      </c>
    </row>
    <row r="2929" spans="25:26" x14ac:dyDescent="0.3">
      <c r="Y2929" s="189">
        <v>39161</v>
      </c>
      <c r="Z2929" s="190">
        <v>48.03</v>
      </c>
    </row>
    <row r="2930" spans="25:26" x14ac:dyDescent="0.3">
      <c r="Y2930" s="189">
        <v>39162</v>
      </c>
      <c r="Z2930" s="190">
        <v>48.59</v>
      </c>
    </row>
    <row r="2931" spans="25:26" x14ac:dyDescent="0.3">
      <c r="Y2931" s="189">
        <v>39163</v>
      </c>
      <c r="Z2931" s="190">
        <v>50.22</v>
      </c>
    </row>
    <row r="2932" spans="25:26" x14ac:dyDescent="0.3">
      <c r="Y2932" s="189">
        <v>39164</v>
      </c>
      <c r="Z2932" s="190">
        <v>51.07</v>
      </c>
    </row>
    <row r="2933" spans="25:26" x14ac:dyDescent="0.3">
      <c r="Y2933" s="189">
        <v>39167</v>
      </c>
      <c r="Z2933" s="190">
        <v>51.73</v>
      </c>
    </row>
    <row r="2934" spans="25:26" x14ac:dyDescent="0.3">
      <c r="Y2934" s="189">
        <v>39168</v>
      </c>
      <c r="Z2934" s="190">
        <v>51.89</v>
      </c>
    </row>
    <row r="2935" spans="25:26" x14ac:dyDescent="0.3">
      <c r="Y2935" s="189">
        <v>39169</v>
      </c>
      <c r="Z2935" s="190">
        <v>53.24</v>
      </c>
    </row>
    <row r="2936" spans="25:26" x14ac:dyDescent="0.3">
      <c r="Y2936" s="189">
        <v>39170</v>
      </c>
      <c r="Z2936" s="190">
        <v>55.1</v>
      </c>
    </row>
    <row r="2937" spans="25:26" x14ac:dyDescent="0.3">
      <c r="Y2937" s="189">
        <v>39171</v>
      </c>
      <c r="Z2937" s="190">
        <v>55.25</v>
      </c>
    </row>
    <row r="2938" spans="25:26" x14ac:dyDescent="0.3">
      <c r="Y2938" s="189">
        <v>39174</v>
      </c>
      <c r="Z2938" s="190">
        <v>55.6</v>
      </c>
    </row>
    <row r="2939" spans="25:26" x14ac:dyDescent="0.3">
      <c r="Y2939" s="189">
        <v>39175</v>
      </c>
      <c r="Z2939" s="190">
        <v>54.29</v>
      </c>
    </row>
    <row r="2940" spans="25:26" x14ac:dyDescent="0.3">
      <c r="Y2940" s="189">
        <v>39176</v>
      </c>
      <c r="Z2940" s="190">
        <v>54.73</v>
      </c>
    </row>
    <row r="2941" spans="25:26" x14ac:dyDescent="0.3">
      <c r="Y2941" s="189">
        <v>39177</v>
      </c>
      <c r="Z2941" s="190">
        <v>54.77</v>
      </c>
    </row>
    <row r="2942" spans="25:26" x14ac:dyDescent="0.3">
      <c r="Y2942" s="189">
        <v>39178</v>
      </c>
      <c r="Z2942" s="190" t="s">
        <v>149</v>
      </c>
    </row>
    <row r="2943" spans="25:26" x14ac:dyDescent="0.3">
      <c r="Y2943" s="189">
        <v>39181</v>
      </c>
      <c r="Z2943" s="190" t="s">
        <v>149</v>
      </c>
    </row>
    <row r="2944" spans="25:26" x14ac:dyDescent="0.3">
      <c r="Y2944" s="189">
        <v>39182</v>
      </c>
      <c r="Z2944" s="190">
        <v>53.72</v>
      </c>
    </row>
    <row r="2945" spans="25:26" x14ac:dyDescent="0.3">
      <c r="Y2945" s="189">
        <v>39183</v>
      </c>
      <c r="Z2945" s="190">
        <v>54.01</v>
      </c>
    </row>
    <row r="2946" spans="25:26" x14ac:dyDescent="0.3">
      <c r="Y2946" s="189">
        <v>39184</v>
      </c>
      <c r="Z2946" s="190">
        <v>55.11</v>
      </c>
    </row>
    <row r="2947" spans="25:26" x14ac:dyDescent="0.3">
      <c r="Y2947" s="189">
        <v>39185</v>
      </c>
      <c r="Z2947" s="190">
        <v>54.77</v>
      </c>
    </row>
    <row r="2948" spans="25:26" x14ac:dyDescent="0.3">
      <c r="Y2948" s="189">
        <v>39188</v>
      </c>
      <c r="Z2948" s="190">
        <v>54.17</v>
      </c>
    </row>
    <row r="2949" spans="25:26" x14ac:dyDescent="0.3">
      <c r="Y2949" s="189">
        <v>39189</v>
      </c>
      <c r="Z2949" s="190">
        <v>53.32</v>
      </c>
    </row>
    <row r="2950" spans="25:26" x14ac:dyDescent="0.3">
      <c r="Y2950" s="189">
        <v>39190</v>
      </c>
      <c r="Z2950" s="190">
        <v>53.12</v>
      </c>
    </row>
    <row r="2951" spans="25:26" x14ac:dyDescent="0.3">
      <c r="Y2951" s="189">
        <v>39191</v>
      </c>
      <c r="Z2951" s="190">
        <v>53.13</v>
      </c>
    </row>
    <row r="2952" spans="25:26" x14ac:dyDescent="0.3">
      <c r="Y2952" s="189">
        <v>39192</v>
      </c>
      <c r="Z2952" s="190">
        <v>53.49</v>
      </c>
    </row>
    <row r="2953" spans="25:26" x14ac:dyDescent="0.3">
      <c r="Y2953" s="189">
        <v>39195</v>
      </c>
      <c r="Z2953" s="190">
        <v>55.16</v>
      </c>
    </row>
    <row r="2954" spans="25:26" x14ac:dyDescent="0.3">
      <c r="Y2954" s="189">
        <v>39196</v>
      </c>
      <c r="Z2954" s="190">
        <v>54.49</v>
      </c>
    </row>
    <row r="2955" spans="25:26" x14ac:dyDescent="0.3">
      <c r="Y2955" s="189">
        <v>39197</v>
      </c>
      <c r="Z2955" s="190">
        <v>55.85</v>
      </c>
    </row>
    <row r="2956" spans="25:26" x14ac:dyDescent="0.3">
      <c r="Y2956" s="189">
        <v>39198</v>
      </c>
      <c r="Z2956" s="190">
        <v>55.8</v>
      </c>
    </row>
    <row r="2957" spans="25:26" x14ac:dyDescent="0.3">
      <c r="Y2957" s="189">
        <v>39199</v>
      </c>
      <c r="Z2957" s="190">
        <v>56.45</v>
      </c>
    </row>
    <row r="2958" spans="25:26" x14ac:dyDescent="0.3">
      <c r="Y2958" s="189">
        <v>39202</v>
      </c>
      <c r="Z2958" s="190">
        <v>55.68</v>
      </c>
    </row>
    <row r="2959" spans="25:26" x14ac:dyDescent="0.3">
      <c r="Y2959" s="189">
        <v>39203</v>
      </c>
      <c r="Z2959" s="190" t="s">
        <v>149</v>
      </c>
    </row>
    <row r="2960" spans="25:26" x14ac:dyDescent="0.3">
      <c r="Y2960" s="189">
        <v>39204</v>
      </c>
      <c r="Z2960" s="190">
        <v>55.46</v>
      </c>
    </row>
    <row r="2961" spans="25:26" x14ac:dyDescent="0.3">
      <c r="Y2961" s="189">
        <v>39205</v>
      </c>
      <c r="Z2961" s="190">
        <v>54.86</v>
      </c>
    </row>
    <row r="2962" spans="25:26" x14ac:dyDescent="0.3">
      <c r="Y2962" s="189">
        <v>39206</v>
      </c>
      <c r="Z2962" s="190">
        <v>53.9</v>
      </c>
    </row>
    <row r="2963" spans="25:26" x14ac:dyDescent="0.3">
      <c r="Y2963" s="189">
        <v>39209</v>
      </c>
      <c r="Z2963" s="190" t="s">
        <v>149</v>
      </c>
    </row>
    <row r="2964" spans="25:26" x14ac:dyDescent="0.3">
      <c r="Y2964" s="189">
        <v>39210</v>
      </c>
      <c r="Z2964" s="190">
        <v>53.56</v>
      </c>
    </row>
    <row r="2965" spans="25:26" x14ac:dyDescent="0.3">
      <c r="Y2965" s="189">
        <v>39211</v>
      </c>
      <c r="Z2965" s="190">
        <v>53.08</v>
      </c>
    </row>
    <row r="2966" spans="25:26" x14ac:dyDescent="0.3">
      <c r="Y2966" s="189">
        <v>39212</v>
      </c>
      <c r="Z2966" s="190">
        <v>53.28</v>
      </c>
    </row>
    <row r="2967" spans="25:26" x14ac:dyDescent="0.3">
      <c r="Y2967" s="189">
        <v>39213</v>
      </c>
      <c r="Z2967" s="190">
        <v>53.95</v>
      </c>
    </row>
    <row r="2968" spans="25:26" x14ac:dyDescent="0.3">
      <c r="Y2968" s="189">
        <v>39216</v>
      </c>
      <c r="Z2968" s="190">
        <v>54.22</v>
      </c>
    </row>
    <row r="2969" spans="25:26" x14ac:dyDescent="0.3">
      <c r="Y2969" s="189">
        <v>39217</v>
      </c>
      <c r="Z2969" s="190">
        <v>55.01</v>
      </c>
    </row>
    <row r="2970" spans="25:26" x14ac:dyDescent="0.3">
      <c r="Y2970" s="189">
        <v>39218</v>
      </c>
      <c r="Z2970" s="190">
        <v>55.22</v>
      </c>
    </row>
    <row r="2971" spans="25:26" x14ac:dyDescent="0.3">
      <c r="Y2971" s="189">
        <v>39219</v>
      </c>
      <c r="Z2971" s="190">
        <v>57.21</v>
      </c>
    </row>
    <row r="2972" spans="25:26" x14ac:dyDescent="0.3">
      <c r="Y2972" s="189">
        <v>39220</v>
      </c>
      <c r="Z2972" s="190">
        <v>56.89</v>
      </c>
    </row>
    <row r="2973" spans="25:26" x14ac:dyDescent="0.3">
      <c r="Y2973" s="189">
        <v>39223</v>
      </c>
      <c r="Z2973" s="190">
        <v>57.67</v>
      </c>
    </row>
    <row r="2974" spans="25:26" x14ac:dyDescent="0.3">
      <c r="Y2974" s="189">
        <v>39224</v>
      </c>
      <c r="Z2974" s="190">
        <v>57.19</v>
      </c>
    </row>
    <row r="2975" spans="25:26" x14ac:dyDescent="0.3">
      <c r="Y2975" s="189">
        <v>39225</v>
      </c>
      <c r="Z2975" s="190">
        <v>57.71</v>
      </c>
    </row>
    <row r="2976" spans="25:26" x14ac:dyDescent="0.3">
      <c r="Y2976" s="189">
        <v>39226</v>
      </c>
      <c r="Z2976" s="190">
        <v>57.19</v>
      </c>
    </row>
    <row r="2977" spans="25:26" x14ac:dyDescent="0.3">
      <c r="Y2977" s="189">
        <v>39227</v>
      </c>
      <c r="Z2977" s="190">
        <v>57.5</v>
      </c>
    </row>
    <row r="2978" spans="25:26" x14ac:dyDescent="0.3">
      <c r="Y2978" s="189">
        <v>39230</v>
      </c>
      <c r="Z2978" s="190" t="s">
        <v>149</v>
      </c>
    </row>
    <row r="2979" spans="25:26" x14ac:dyDescent="0.3">
      <c r="Y2979" s="189">
        <v>39231</v>
      </c>
      <c r="Z2979" s="190">
        <v>56.72</v>
      </c>
    </row>
    <row r="2980" spans="25:26" x14ac:dyDescent="0.3">
      <c r="Y2980" s="189">
        <v>39232</v>
      </c>
      <c r="Z2980" s="190">
        <v>56.25</v>
      </c>
    </row>
    <row r="2981" spans="25:26" x14ac:dyDescent="0.3">
      <c r="Y2981" s="189">
        <v>39233</v>
      </c>
      <c r="Z2981" s="190">
        <v>56.46</v>
      </c>
    </row>
    <row r="2982" spans="25:26" x14ac:dyDescent="0.3">
      <c r="Y2982" s="189">
        <v>39234</v>
      </c>
      <c r="Z2982" s="190">
        <v>57.65</v>
      </c>
    </row>
    <row r="2983" spans="25:26" x14ac:dyDescent="0.3">
      <c r="Y2983" s="189">
        <v>39237</v>
      </c>
      <c r="Z2983" s="190">
        <v>59.14</v>
      </c>
    </row>
    <row r="2984" spans="25:26" x14ac:dyDescent="0.3">
      <c r="Y2984" s="189">
        <v>39238</v>
      </c>
      <c r="Z2984" s="190">
        <v>59</v>
      </c>
    </row>
    <row r="2985" spans="25:26" x14ac:dyDescent="0.3">
      <c r="Y2985" s="189">
        <v>39239</v>
      </c>
      <c r="Z2985" s="190">
        <v>59.4</v>
      </c>
    </row>
    <row r="2986" spans="25:26" x14ac:dyDescent="0.3">
      <c r="Y2986" s="189">
        <v>39240</v>
      </c>
      <c r="Z2986" s="190">
        <v>59.83</v>
      </c>
    </row>
    <row r="2987" spans="25:26" x14ac:dyDescent="0.3">
      <c r="Y2987" s="189">
        <v>39241</v>
      </c>
      <c r="Z2987" s="190">
        <v>57.82</v>
      </c>
    </row>
    <row r="2988" spans="25:26" x14ac:dyDescent="0.3">
      <c r="Y2988" s="189">
        <v>39244</v>
      </c>
      <c r="Z2988" s="190">
        <v>58.39</v>
      </c>
    </row>
    <row r="2989" spans="25:26" x14ac:dyDescent="0.3">
      <c r="Y2989" s="189">
        <v>39245</v>
      </c>
      <c r="Z2989" s="190">
        <v>58.49</v>
      </c>
    </row>
    <row r="2990" spans="25:26" x14ac:dyDescent="0.3">
      <c r="Y2990" s="189">
        <v>39246</v>
      </c>
      <c r="Z2990" s="190">
        <v>59.47</v>
      </c>
    </row>
    <row r="2991" spans="25:26" x14ac:dyDescent="0.3">
      <c r="Y2991" s="189">
        <v>39247</v>
      </c>
      <c r="Z2991" s="190">
        <v>60.91</v>
      </c>
    </row>
    <row r="2992" spans="25:26" x14ac:dyDescent="0.3">
      <c r="Y2992" s="189">
        <v>39248</v>
      </c>
      <c r="Z2992" s="190">
        <v>61.09</v>
      </c>
    </row>
    <row r="2993" spans="25:26" x14ac:dyDescent="0.3">
      <c r="Y2993" s="189">
        <v>39251</v>
      </c>
      <c r="Z2993" s="190">
        <v>61.85</v>
      </c>
    </row>
    <row r="2994" spans="25:26" x14ac:dyDescent="0.3">
      <c r="Y2994" s="189">
        <v>39252</v>
      </c>
      <c r="Z2994" s="190">
        <v>61.73</v>
      </c>
    </row>
    <row r="2995" spans="25:26" x14ac:dyDescent="0.3">
      <c r="Y2995" s="189">
        <v>39253</v>
      </c>
      <c r="Z2995" s="190">
        <v>60.96</v>
      </c>
    </row>
    <row r="2996" spans="25:26" x14ac:dyDescent="0.3">
      <c r="Y2996" s="189">
        <v>39254</v>
      </c>
      <c r="Z2996" s="190">
        <v>61.07</v>
      </c>
    </row>
    <row r="2997" spans="25:26" x14ac:dyDescent="0.3">
      <c r="Y2997" s="189">
        <v>39255</v>
      </c>
      <c r="Z2997" s="190">
        <v>61.29</v>
      </c>
    </row>
    <row r="2998" spans="25:26" x14ac:dyDescent="0.3">
      <c r="Y2998" s="189">
        <v>39258</v>
      </c>
      <c r="Z2998" s="190">
        <v>60.85</v>
      </c>
    </row>
    <row r="2999" spans="25:26" x14ac:dyDescent="0.3">
      <c r="Y2999" s="189">
        <v>39259</v>
      </c>
      <c r="Z2999" s="190">
        <v>60.36</v>
      </c>
    </row>
    <row r="3000" spans="25:26" x14ac:dyDescent="0.3">
      <c r="Y3000" s="189">
        <v>39260</v>
      </c>
      <c r="Z3000" s="190">
        <v>60.79</v>
      </c>
    </row>
    <row r="3001" spans="25:26" x14ac:dyDescent="0.3">
      <c r="Y3001" s="189">
        <v>39261</v>
      </c>
      <c r="Z3001" s="190">
        <v>60.87</v>
      </c>
    </row>
    <row r="3002" spans="25:26" x14ac:dyDescent="0.3">
      <c r="Y3002" s="189">
        <v>39262</v>
      </c>
      <c r="Z3002" s="190">
        <v>61.6</v>
      </c>
    </row>
    <row r="3003" spans="25:26" x14ac:dyDescent="0.3">
      <c r="Y3003" s="189">
        <v>39265</v>
      </c>
      <c r="Z3003" s="190">
        <v>61.95</v>
      </c>
    </row>
    <row r="3004" spans="25:26" x14ac:dyDescent="0.3">
      <c r="Y3004" s="189">
        <v>39266</v>
      </c>
      <c r="Z3004" s="190">
        <v>62.5</v>
      </c>
    </row>
    <row r="3005" spans="25:26" x14ac:dyDescent="0.3">
      <c r="Y3005" s="189">
        <v>39267</v>
      </c>
      <c r="Z3005" s="190" t="s">
        <v>149</v>
      </c>
    </row>
    <row r="3006" spans="25:26" x14ac:dyDescent="0.3">
      <c r="Y3006" s="189">
        <v>39268</v>
      </c>
      <c r="Z3006" s="190">
        <v>62.75</v>
      </c>
    </row>
    <row r="3007" spans="25:26" x14ac:dyDescent="0.3">
      <c r="Y3007" s="189">
        <v>39269</v>
      </c>
      <c r="Z3007" s="190">
        <v>63.6</v>
      </c>
    </row>
    <row r="3008" spans="25:26" x14ac:dyDescent="0.3">
      <c r="Y3008" s="189">
        <v>39272</v>
      </c>
      <c r="Z3008" s="190">
        <v>63.55</v>
      </c>
    </row>
    <row r="3009" spans="25:26" x14ac:dyDescent="0.3">
      <c r="Y3009" s="189">
        <v>39273</v>
      </c>
      <c r="Z3009" s="190">
        <v>63.97</v>
      </c>
    </row>
    <row r="3010" spans="25:26" x14ac:dyDescent="0.3">
      <c r="Y3010" s="189">
        <v>39274</v>
      </c>
      <c r="Z3010" s="190">
        <v>63.63</v>
      </c>
    </row>
    <row r="3011" spans="25:26" x14ac:dyDescent="0.3">
      <c r="Y3011" s="189">
        <v>39275</v>
      </c>
      <c r="Z3011" s="190">
        <v>64.319999999999993</v>
      </c>
    </row>
    <row r="3012" spans="25:26" x14ac:dyDescent="0.3">
      <c r="Y3012" s="189">
        <v>39276</v>
      </c>
      <c r="Z3012" s="190">
        <v>65.069999999999993</v>
      </c>
    </row>
    <row r="3013" spans="25:26" x14ac:dyDescent="0.3">
      <c r="Y3013" s="189">
        <v>39279</v>
      </c>
      <c r="Z3013" s="190">
        <v>64.959999999999994</v>
      </c>
    </row>
    <row r="3014" spans="25:26" x14ac:dyDescent="0.3">
      <c r="Y3014" s="189">
        <v>39280</v>
      </c>
      <c r="Z3014" s="190">
        <v>64.72</v>
      </c>
    </row>
    <row r="3015" spans="25:26" x14ac:dyDescent="0.3">
      <c r="Y3015" s="189">
        <v>39281</v>
      </c>
      <c r="Z3015" s="190">
        <v>65.53</v>
      </c>
    </row>
    <row r="3016" spans="25:26" x14ac:dyDescent="0.3">
      <c r="Y3016" s="189">
        <v>39282</v>
      </c>
      <c r="Z3016" s="190">
        <v>66.64</v>
      </c>
    </row>
    <row r="3017" spans="25:26" x14ac:dyDescent="0.3">
      <c r="Y3017" s="189">
        <v>39283</v>
      </c>
      <c r="Z3017" s="190">
        <v>66.22</v>
      </c>
    </row>
    <row r="3018" spans="25:26" x14ac:dyDescent="0.3">
      <c r="Y3018" s="189">
        <v>39286</v>
      </c>
      <c r="Z3018" s="190">
        <v>65.44</v>
      </c>
    </row>
    <row r="3019" spans="25:26" x14ac:dyDescent="0.3">
      <c r="Y3019" s="189">
        <v>39287</v>
      </c>
      <c r="Z3019" s="190">
        <v>64.650000000000006</v>
      </c>
    </row>
    <row r="3020" spans="25:26" x14ac:dyDescent="0.3">
      <c r="Y3020" s="189">
        <v>39288</v>
      </c>
      <c r="Z3020" s="190">
        <v>66.02</v>
      </c>
    </row>
    <row r="3021" spans="25:26" x14ac:dyDescent="0.3">
      <c r="Y3021" s="189">
        <v>39289</v>
      </c>
      <c r="Z3021" s="190">
        <v>65.89</v>
      </c>
    </row>
    <row r="3022" spans="25:26" x14ac:dyDescent="0.3">
      <c r="Y3022" s="189">
        <v>39290</v>
      </c>
      <c r="Z3022" s="190">
        <v>67.12</v>
      </c>
    </row>
    <row r="3023" spans="25:26" x14ac:dyDescent="0.3">
      <c r="Y3023" s="189">
        <v>39293</v>
      </c>
      <c r="Z3023" s="190">
        <v>66.680000000000007</v>
      </c>
    </row>
    <row r="3024" spans="25:26" x14ac:dyDescent="0.3">
      <c r="Y3024" s="189">
        <v>39294</v>
      </c>
      <c r="Z3024" s="190">
        <v>67.489999999999995</v>
      </c>
    </row>
    <row r="3025" spans="25:26" x14ac:dyDescent="0.3">
      <c r="Y3025" s="189">
        <v>39295</v>
      </c>
      <c r="Z3025" s="190">
        <v>66.47</v>
      </c>
    </row>
    <row r="3026" spans="25:26" x14ac:dyDescent="0.3">
      <c r="Y3026" s="189">
        <v>39296</v>
      </c>
      <c r="Z3026" s="190">
        <v>66.64</v>
      </c>
    </row>
    <row r="3027" spans="25:26" x14ac:dyDescent="0.3">
      <c r="Y3027" s="189">
        <v>39297</v>
      </c>
      <c r="Z3027" s="190">
        <v>65.819999999999993</v>
      </c>
    </row>
    <row r="3028" spans="25:26" x14ac:dyDescent="0.3">
      <c r="Y3028" s="189">
        <v>39300</v>
      </c>
      <c r="Z3028" s="190">
        <v>62.63</v>
      </c>
    </row>
    <row r="3029" spans="25:26" x14ac:dyDescent="0.3">
      <c r="Y3029" s="189">
        <v>39301</v>
      </c>
      <c r="Z3029" s="190">
        <v>62.46</v>
      </c>
    </row>
    <row r="3030" spans="25:26" x14ac:dyDescent="0.3">
      <c r="Y3030" s="189">
        <v>39302</v>
      </c>
      <c r="Z3030" s="190">
        <v>62.05</v>
      </c>
    </row>
    <row r="3031" spans="25:26" x14ac:dyDescent="0.3">
      <c r="Y3031" s="189">
        <v>39303</v>
      </c>
      <c r="Z3031" s="190">
        <v>61.43</v>
      </c>
    </row>
    <row r="3032" spans="25:26" x14ac:dyDescent="0.3">
      <c r="Y3032" s="189">
        <v>39304</v>
      </c>
      <c r="Z3032" s="190">
        <v>61.16</v>
      </c>
    </row>
    <row r="3033" spans="25:26" x14ac:dyDescent="0.3">
      <c r="Y3033" s="189">
        <v>39307</v>
      </c>
      <c r="Z3033" s="190">
        <v>61.34</v>
      </c>
    </row>
    <row r="3034" spans="25:26" x14ac:dyDescent="0.3">
      <c r="Y3034" s="189">
        <v>39308</v>
      </c>
      <c r="Z3034" s="190">
        <v>60.95</v>
      </c>
    </row>
    <row r="3035" spans="25:26" x14ac:dyDescent="0.3">
      <c r="Y3035" s="189">
        <v>39309</v>
      </c>
      <c r="Z3035" s="190">
        <v>61.62</v>
      </c>
    </row>
    <row r="3036" spans="25:26" x14ac:dyDescent="0.3">
      <c r="Y3036" s="189">
        <v>39310</v>
      </c>
      <c r="Z3036" s="190">
        <v>59.52</v>
      </c>
    </row>
    <row r="3037" spans="25:26" x14ac:dyDescent="0.3">
      <c r="Y3037" s="189">
        <v>39311</v>
      </c>
      <c r="Z3037" s="190">
        <v>60.44</v>
      </c>
    </row>
    <row r="3038" spans="25:26" x14ac:dyDescent="0.3">
      <c r="Y3038" s="189">
        <v>39314</v>
      </c>
      <c r="Z3038" s="190">
        <v>59.56</v>
      </c>
    </row>
    <row r="3039" spans="25:26" x14ac:dyDescent="0.3">
      <c r="Y3039" s="189">
        <v>39315</v>
      </c>
      <c r="Z3039" s="190">
        <v>58.69</v>
      </c>
    </row>
    <row r="3040" spans="25:26" x14ac:dyDescent="0.3">
      <c r="Y3040" s="189">
        <v>39316</v>
      </c>
      <c r="Z3040" s="190">
        <v>58.5</v>
      </c>
    </row>
    <row r="3041" spans="25:26" x14ac:dyDescent="0.3">
      <c r="Y3041" s="189">
        <v>39317</v>
      </c>
      <c r="Z3041" s="190">
        <v>59.14</v>
      </c>
    </row>
    <row r="3042" spans="25:26" x14ac:dyDescent="0.3">
      <c r="Y3042" s="189">
        <v>39318</v>
      </c>
      <c r="Z3042" s="190">
        <v>60.05</v>
      </c>
    </row>
    <row r="3043" spans="25:26" x14ac:dyDescent="0.3">
      <c r="Y3043" s="189">
        <v>39321</v>
      </c>
      <c r="Z3043" s="190" t="s">
        <v>149</v>
      </c>
    </row>
    <row r="3044" spans="25:26" x14ac:dyDescent="0.3">
      <c r="Y3044" s="189">
        <v>39322</v>
      </c>
      <c r="Z3044" s="190">
        <v>60.68</v>
      </c>
    </row>
    <row r="3045" spans="25:26" x14ac:dyDescent="0.3">
      <c r="Y3045" s="189">
        <v>39323</v>
      </c>
      <c r="Z3045" s="190">
        <v>61.7</v>
      </c>
    </row>
    <row r="3046" spans="25:26" x14ac:dyDescent="0.3">
      <c r="Y3046" s="189">
        <v>39324</v>
      </c>
      <c r="Z3046" s="190">
        <v>61.87</v>
      </c>
    </row>
    <row r="3047" spans="25:26" x14ac:dyDescent="0.3">
      <c r="Y3047" s="189">
        <v>39325</v>
      </c>
      <c r="Z3047" s="190">
        <v>62.7</v>
      </c>
    </row>
    <row r="3048" spans="25:26" x14ac:dyDescent="0.3">
      <c r="Y3048" s="189">
        <v>39328</v>
      </c>
      <c r="Z3048" s="190" t="s">
        <v>149</v>
      </c>
    </row>
    <row r="3049" spans="25:26" x14ac:dyDescent="0.3">
      <c r="Y3049" s="189">
        <v>39329</v>
      </c>
      <c r="Z3049" s="190">
        <v>63.13</v>
      </c>
    </row>
    <row r="3050" spans="25:26" x14ac:dyDescent="0.3">
      <c r="Y3050" s="189">
        <v>39330</v>
      </c>
      <c r="Z3050" s="190">
        <v>63.39</v>
      </c>
    </row>
    <row r="3051" spans="25:26" x14ac:dyDescent="0.3">
      <c r="Y3051" s="189">
        <v>39331</v>
      </c>
      <c r="Z3051" s="190">
        <v>63.74</v>
      </c>
    </row>
    <row r="3052" spans="25:26" x14ac:dyDescent="0.3">
      <c r="Y3052" s="189">
        <v>39332</v>
      </c>
      <c r="Z3052" s="190">
        <v>63.67</v>
      </c>
    </row>
    <row r="3053" spans="25:26" x14ac:dyDescent="0.3">
      <c r="Y3053" s="189">
        <v>39335</v>
      </c>
      <c r="Z3053" s="190">
        <v>64.180000000000007</v>
      </c>
    </row>
    <row r="3054" spans="25:26" x14ac:dyDescent="0.3">
      <c r="Y3054" s="189">
        <v>39336</v>
      </c>
      <c r="Z3054" s="190">
        <v>65.05</v>
      </c>
    </row>
    <row r="3055" spans="25:26" x14ac:dyDescent="0.3">
      <c r="Y3055" s="189">
        <v>39337</v>
      </c>
      <c r="Z3055" s="190">
        <v>66.17</v>
      </c>
    </row>
    <row r="3056" spans="25:26" x14ac:dyDescent="0.3">
      <c r="Y3056" s="189">
        <v>39338</v>
      </c>
      <c r="Z3056" s="190">
        <v>66.3</v>
      </c>
    </row>
    <row r="3057" spans="25:26" x14ac:dyDescent="0.3">
      <c r="Y3057" s="189">
        <v>39339</v>
      </c>
      <c r="Z3057" s="190">
        <v>65.900000000000006</v>
      </c>
    </row>
    <row r="3058" spans="25:26" x14ac:dyDescent="0.3">
      <c r="Y3058" s="189">
        <v>39342</v>
      </c>
      <c r="Z3058" s="190">
        <v>66.48</v>
      </c>
    </row>
    <row r="3059" spans="25:26" x14ac:dyDescent="0.3">
      <c r="Y3059" s="189">
        <v>39343</v>
      </c>
      <c r="Z3059" s="190">
        <v>67.02</v>
      </c>
    </row>
    <row r="3060" spans="25:26" x14ac:dyDescent="0.3">
      <c r="Y3060" s="189">
        <v>39344</v>
      </c>
      <c r="Z3060" s="190">
        <v>67.67</v>
      </c>
    </row>
    <row r="3061" spans="25:26" x14ac:dyDescent="0.3">
      <c r="Y3061" s="189">
        <v>39345</v>
      </c>
      <c r="Z3061" s="190">
        <v>68.87</v>
      </c>
    </row>
    <row r="3062" spans="25:26" x14ac:dyDescent="0.3">
      <c r="Y3062" s="189">
        <v>39346</v>
      </c>
      <c r="Z3062" s="190">
        <v>68.44</v>
      </c>
    </row>
    <row r="3063" spans="25:26" x14ac:dyDescent="0.3">
      <c r="Y3063" s="189">
        <v>39349</v>
      </c>
      <c r="Z3063" s="190">
        <v>68</v>
      </c>
    </row>
    <row r="3064" spans="25:26" x14ac:dyDescent="0.3">
      <c r="Y3064" s="189">
        <v>39350</v>
      </c>
      <c r="Z3064" s="190">
        <v>67.010000000000005</v>
      </c>
    </row>
    <row r="3065" spans="25:26" x14ac:dyDescent="0.3">
      <c r="Y3065" s="189">
        <v>39351</v>
      </c>
      <c r="Z3065" s="190">
        <v>66.69</v>
      </c>
    </row>
    <row r="3066" spans="25:26" x14ac:dyDescent="0.3">
      <c r="Y3066" s="189">
        <v>39352</v>
      </c>
      <c r="Z3066" s="190">
        <v>68.73</v>
      </c>
    </row>
    <row r="3067" spans="25:26" x14ac:dyDescent="0.3">
      <c r="Y3067" s="189">
        <v>39353</v>
      </c>
      <c r="Z3067" s="190">
        <v>68.569999999999993</v>
      </c>
    </row>
    <row r="3068" spans="25:26" x14ac:dyDescent="0.3">
      <c r="Y3068" s="189">
        <v>39356</v>
      </c>
      <c r="Z3068" s="190">
        <v>67.37</v>
      </c>
    </row>
    <row r="3069" spans="25:26" x14ac:dyDescent="0.3">
      <c r="Y3069" s="189">
        <v>39357</v>
      </c>
      <c r="Z3069" s="190">
        <v>67.150000000000006</v>
      </c>
    </row>
    <row r="3070" spans="25:26" x14ac:dyDescent="0.3">
      <c r="Y3070" s="189">
        <v>39358</v>
      </c>
      <c r="Z3070" s="190">
        <v>67.260000000000005</v>
      </c>
    </row>
    <row r="3071" spans="25:26" x14ac:dyDescent="0.3">
      <c r="Y3071" s="189">
        <v>39359</v>
      </c>
      <c r="Z3071" s="190">
        <v>68.260000000000005</v>
      </c>
    </row>
    <row r="3072" spans="25:26" x14ac:dyDescent="0.3">
      <c r="Y3072" s="189">
        <v>39360</v>
      </c>
      <c r="Z3072" s="190">
        <v>68.45</v>
      </c>
    </row>
    <row r="3073" spans="25:26" x14ac:dyDescent="0.3">
      <c r="Y3073" s="189">
        <v>39363</v>
      </c>
      <c r="Z3073" s="190">
        <v>66.72</v>
      </c>
    </row>
    <row r="3074" spans="25:26" x14ac:dyDescent="0.3">
      <c r="Y3074" s="189">
        <v>39364</v>
      </c>
      <c r="Z3074" s="190">
        <v>67.540000000000006</v>
      </c>
    </row>
    <row r="3075" spans="25:26" x14ac:dyDescent="0.3">
      <c r="Y3075" s="189">
        <v>39365</v>
      </c>
      <c r="Z3075" s="190">
        <v>68.34</v>
      </c>
    </row>
    <row r="3076" spans="25:26" x14ac:dyDescent="0.3">
      <c r="Y3076" s="189">
        <v>39366</v>
      </c>
      <c r="Z3076" s="190">
        <v>70.37</v>
      </c>
    </row>
    <row r="3077" spans="25:26" x14ac:dyDescent="0.3">
      <c r="Y3077" s="189">
        <v>39367</v>
      </c>
      <c r="Z3077" s="190" t="s">
        <v>149</v>
      </c>
    </row>
    <row r="3078" spans="25:26" x14ac:dyDescent="0.3">
      <c r="Y3078" s="189">
        <v>39370</v>
      </c>
      <c r="Z3078" s="190">
        <v>72.790000000000006</v>
      </c>
    </row>
    <row r="3079" spans="25:26" x14ac:dyDescent="0.3">
      <c r="Y3079" s="189">
        <v>39371</v>
      </c>
      <c r="Z3079" s="190">
        <v>74.25</v>
      </c>
    </row>
    <row r="3080" spans="25:26" x14ac:dyDescent="0.3">
      <c r="Y3080" s="189">
        <v>39372</v>
      </c>
      <c r="Z3080" s="190">
        <v>73.64</v>
      </c>
    </row>
    <row r="3081" spans="25:26" x14ac:dyDescent="0.3">
      <c r="Y3081" s="189">
        <v>39373</v>
      </c>
      <c r="Z3081" s="190">
        <v>74.37</v>
      </c>
    </row>
    <row r="3082" spans="25:26" x14ac:dyDescent="0.3">
      <c r="Y3082" s="189">
        <v>39374</v>
      </c>
      <c r="Z3082" s="190">
        <v>73.650000000000006</v>
      </c>
    </row>
    <row r="3083" spans="25:26" x14ac:dyDescent="0.3">
      <c r="Y3083" s="189">
        <v>39377</v>
      </c>
      <c r="Z3083" s="190">
        <v>72.09</v>
      </c>
    </row>
    <row r="3084" spans="25:26" x14ac:dyDescent="0.3">
      <c r="Y3084" s="189">
        <v>39378</v>
      </c>
      <c r="Z3084" s="190">
        <v>71.599999999999994</v>
      </c>
    </row>
    <row r="3085" spans="25:26" x14ac:dyDescent="0.3">
      <c r="Y3085" s="189">
        <v>39379</v>
      </c>
      <c r="Z3085" s="190">
        <v>73.8</v>
      </c>
    </row>
    <row r="3086" spans="25:26" x14ac:dyDescent="0.3">
      <c r="Y3086" s="189">
        <v>39380</v>
      </c>
      <c r="Z3086" s="190">
        <v>76.19</v>
      </c>
    </row>
    <row r="3087" spans="25:26" x14ac:dyDescent="0.3">
      <c r="Y3087" s="189">
        <v>39381</v>
      </c>
      <c r="Z3087" s="190">
        <v>76.95</v>
      </c>
    </row>
    <row r="3088" spans="25:26" x14ac:dyDescent="0.3">
      <c r="Y3088" s="189">
        <v>39384</v>
      </c>
      <c r="Z3088" s="190">
        <v>78.69</v>
      </c>
    </row>
    <row r="3089" spans="25:26" x14ac:dyDescent="0.3">
      <c r="Y3089" s="189">
        <v>39385</v>
      </c>
      <c r="Z3089" s="190">
        <v>76</v>
      </c>
    </row>
    <row r="3090" spans="25:26" x14ac:dyDescent="0.3">
      <c r="Y3090" s="189">
        <v>39386</v>
      </c>
      <c r="Z3090" s="190">
        <v>79.53</v>
      </c>
    </row>
    <row r="3091" spans="25:26" x14ac:dyDescent="0.3">
      <c r="Y3091" s="189">
        <v>39387</v>
      </c>
      <c r="Z3091" s="190" t="s">
        <v>149</v>
      </c>
    </row>
    <row r="3092" spans="25:26" x14ac:dyDescent="0.3">
      <c r="Y3092" s="189">
        <v>39388</v>
      </c>
      <c r="Z3092" s="190" t="s">
        <v>149</v>
      </c>
    </row>
    <row r="3093" spans="25:26" x14ac:dyDescent="0.3">
      <c r="Y3093" s="189">
        <v>39391</v>
      </c>
      <c r="Z3093" s="190">
        <v>80.069999999999993</v>
      </c>
    </row>
    <row r="3094" spans="25:26" x14ac:dyDescent="0.3">
      <c r="Y3094" s="189">
        <v>39392</v>
      </c>
      <c r="Z3094" s="190">
        <v>82.15</v>
      </c>
    </row>
    <row r="3095" spans="25:26" x14ac:dyDescent="0.3">
      <c r="Y3095" s="189">
        <v>39393</v>
      </c>
      <c r="Z3095" s="190">
        <v>82.84</v>
      </c>
    </row>
    <row r="3096" spans="25:26" x14ac:dyDescent="0.3">
      <c r="Y3096" s="189">
        <v>39394</v>
      </c>
      <c r="Z3096" s="190">
        <v>82.8</v>
      </c>
    </row>
    <row r="3097" spans="25:26" x14ac:dyDescent="0.3">
      <c r="Y3097" s="189">
        <v>39395</v>
      </c>
      <c r="Z3097" s="190">
        <v>82.44</v>
      </c>
    </row>
    <row r="3098" spans="25:26" x14ac:dyDescent="0.3">
      <c r="Y3098" s="189">
        <v>39398</v>
      </c>
      <c r="Z3098" s="190">
        <v>80.959999999999994</v>
      </c>
    </row>
    <row r="3099" spans="25:26" x14ac:dyDescent="0.3">
      <c r="Y3099" s="189">
        <v>39399</v>
      </c>
      <c r="Z3099" s="190">
        <v>78.78</v>
      </c>
    </row>
    <row r="3100" spans="25:26" x14ac:dyDescent="0.3">
      <c r="Y3100" s="189">
        <v>39400</v>
      </c>
      <c r="Z3100" s="190">
        <v>80.41</v>
      </c>
    </row>
    <row r="3101" spans="25:26" x14ac:dyDescent="0.3">
      <c r="Y3101" s="189">
        <v>39401</v>
      </c>
      <c r="Z3101" s="190">
        <v>79.83</v>
      </c>
    </row>
    <row r="3102" spans="25:26" x14ac:dyDescent="0.3">
      <c r="Y3102" s="189">
        <v>39402</v>
      </c>
      <c r="Z3102" s="190">
        <v>80.8</v>
      </c>
    </row>
    <row r="3103" spans="25:26" x14ac:dyDescent="0.3">
      <c r="Y3103" s="189">
        <v>39405</v>
      </c>
      <c r="Z3103" s="190">
        <v>81.61</v>
      </c>
    </row>
    <row r="3104" spans="25:26" x14ac:dyDescent="0.3">
      <c r="Y3104" s="189">
        <v>39406</v>
      </c>
      <c r="Z3104" s="190">
        <v>84.47</v>
      </c>
    </row>
    <row r="3105" spans="25:26" x14ac:dyDescent="0.3">
      <c r="Y3105" s="189">
        <v>39407</v>
      </c>
      <c r="Z3105" s="190">
        <v>84.2</v>
      </c>
    </row>
    <row r="3106" spans="25:26" x14ac:dyDescent="0.3">
      <c r="Y3106" s="189">
        <v>39408</v>
      </c>
      <c r="Z3106" s="190" t="s">
        <v>149</v>
      </c>
    </row>
    <row r="3107" spans="25:26" x14ac:dyDescent="0.3">
      <c r="Y3107" s="189">
        <v>39409</v>
      </c>
      <c r="Z3107" s="190">
        <v>82.67</v>
      </c>
    </row>
    <row r="3108" spans="25:26" x14ac:dyDescent="0.3">
      <c r="Y3108" s="189">
        <v>39412</v>
      </c>
      <c r="Z3108" s="190">
        <v>82.33</v>
      </c>
    </row>
    <row r="3109" spans="25:26" x14ac:dyDescent="0.3">
      <c r="Y3109" s="189">
        <v>39413</v>
      </c>
      <c r="Z3109" s="190">
        <v>80.33</v>
      </c>
    </row>
    <row r="3110" spans="25:26" x14ac:dyDescent="0.3">
      <c r="Y3110" s="189">
        <v>39414</v>
      </c>
      <c r="Z3110" s="190">
        <v>77.180000000000007</v>
      </c>
    </row>
    <row r="3111" spans="25:26" x14ac:dyDescent="0.3">
      <c r="Y3111" s="189">
        <v>39415</v>
      </c>
      <c r="Z3111" s="190">
        <v>77.900000000000006</v>
      </c>
    </row>
    <row r="3112" spans="25:26" x14ac:dyDescent="0.3">
      <c r="Y3112" s="189">
        <v>39416</v>
      </c>
      <c r="Z3112" s="190">
        <v>75.87</v>
      </c>
    </row>
    <row r="3113" spans="25:26" x14ac:dyDescent="0.3">
      <c r="Y3113" s="189">
        <v>39419</v>
      </c>
      <c r="Z3113" s="190">
        <v>76.55</v>
      </c>
    </row>
    <row r="3114" spans="25:26" x14ac:dyDescent="0.3">
      <c r="Y3114" s="189">
        <v>39420</v>
      </c>
      <c r="Z3114" s="190">
        <v>77.05</v>
      </c>
    </row>
    <row r="3115" spans="25:26" x14ac:dyDescent="0.3">
      <c r="Y3115" s="189">
        <v>39421</v>
      </c>
      <c r="Z3115" s="190">
        <v>76.81</v>
      </c>
    </row>
    <row r="3116" spans="25:26" x14ac:dyDescent="0.3">
      <c r="Y3116" s="189">
        <v>39422</v>
      </c>
      <c r="Z3116" s="190">
        <v>77.849999999999994</v>
      </c>
    </row>
    <row r="3117" spans="25:26" x14ac:dyDescent="0.3">
      <c r="Y3117" s="189">
        <v>39423</v>
      </c>
      <c r="Z3117" s="190">
        <v>76.180000000000007</v>
      </c>
    </row>
    <row r="3118" spans="25:26" x14ac:dyDescent="0.3">
      <c r="Y3118" s="189">
        <v>39426</v>
      </c>
      <c r="Z3118" s="190">
        <v>75.94</v>
      </c>
    </row>
    <row r="3119" spans="25:26" x14ac:dyDescent="0.3">
      <c r="Y3119" s="189">
        <v>39427</v>
      </c>
      <c r="Z3119" s="190">
        <v>77.17</v>
      </c>
    </row>
    <row r="3120" spans="25:26" x14ac:dyDescent="0.3">
      <c r="Y3120" s="189">
        <v>39428</v>
      </c>
      <c r="Z3120" s="190">
        <v>80.67</v>
      </c>
    </row>
    <row r="3121" spans="25:26" x14ac:dyDescent="0.3">
      <c r="Y3121" s="189">
        <v>39429</v>
      </c>
      <c r="Z3121" s="190">
        <v>79.61</v>
      </c>
    </row>
    <row r="3122" spans="25:26" x14ac:dyDescent="0.3">
      <c r="Y3122" s="189">
        <v>39430</v>
      </c>
      <c r="Z3122" s="190">
        <v>78.7</v>
      </c>
    </row>
    <row r="3123" spans="25:26" x14ac:dyDescent="0.3">
      <c r="Y3123" s="189">
        <v>39433</v>
      </c>
      <c r="Z3123" s="190">
        <v>78.209999999999994</v>
      </c>
    </row>
    <row r="3124" spans="25:26" x14ac:dyDescent="0.3">
      <c r="Y3124" s="189">
        <v>39434</v>
      </c>
      <c r="Z3124" s="190">
        <v>78.510000000000005</v>
      </c>
    </row>
    <row r="3125" spans="25:26" x14ac:dyDescent="0.3">
      <c r="Y3125" s="189">
        <v>39435</v>
      </c>
      <c r="Z3125" s="190">
        <v>79.05</v>
      </c>
    </row>
    <row r="3126" spans="25:26" x14ac:dyDescent="0.3">
      <c r="Y3126" s="189">
        <v>39436</v>
      </c>
      <c r="Z3126" s="190">
        <v>79.39</v>
      </c>
    </row>
    <row r="3127" spans="25:26" x14ac:dyDescent="0.3">
      <c r="Y3127" s="189">
        <v>39437</v>
      </c>
      <c r="Z3127" s="190">
        <v>80.31</v>
      </c>
    </row>
    <row r="3128" spans="25:26" x14ac:dyDescent="0.3">
      <c r="Y3128" s="189">
        <v>39440</v>
      </c>
      <c r="Z3128" s="190" t="s">
        <v>149</v>
      </c>
    </row>
    <row r="3129" spans="25:26" x14ac:dyDescent="0.3">
      <c r="Y3129" s="189">
        <v>39441</v>
      </c>
      <c r="Z3129" s="190" t="s">
        <v>149</v>
      </c>
    </row>
    <row r="3130" spans="25:26" x14ac:dyDescent="0.3">
      <c r="Y3130" s="189">
        <v>39442</v>
      </c>
      <c r="Z3130" s="190" t="s">
        <v>149</v>
      </c>
    </row>
    <row r="3131" spans="25:26" x14ac:dyDescent="0.3">
      <c r="Y3131" s="189">
        <v>39443</v>
      </c>
      <c r="Z3131" s="190">
        <v>82.84</v>
      </c>
    </row>
    <row r="3132" spans="25:26" x14ac:dyDescent="0.3">
      <c r="Y3132" s="189">
        <v>39444</v>
      </c>
      <c r="Z3132" s="190">
        <v>82.44</v>
      </c>
    </row>
    <row r="3133" spans="25:26" x14ac:dyDescent="0.3">
      <c r="Y3133" s="189">
        <v>39447</v>
      </c>
      <c r="Z3133" s="190" t="s">
        <v>149</v>
      </c>
    </row>
    <row r="3134" spans="25:26" x14ac:dyDescent="0.3">
      <c r="Y3134" s="189">
        <v>39448</v>
      </c>
      <c r="Z3134" s="190" t="s">
        <v>149</v>
      </c>
    </row>
    <row r="3135" spans="25:26" x14ac:dyDescent="0.3">
      <c r="Y3135" s="189">
        <v>39449</v>
      </c>
      <c r="Z3135" s="190">
        <v>84.99</v>
      </c>
    </row>
    <row r="3136" spans="25:26" x14ac:dyDescent="0.3">
      <c r="Y3136" s="189">
        <v>39450</v>
      </c>
      <c r="Z3136" s="190">
        <v>85.21</v>
      </c>
    </row>
    <row r="3137" spans="25:26" x14ac:dyDescent="0.3">
      <c r="Y3137" s="189">
        <v>39451</v>
      </c>
      <c r="Z3137" s="190">
        <v>84.3</v>
      </c>
    </row>
    <row r="3138" spans="25:26" x14ac:dyDescent="0.3">
      <c r="Y3138" s="189">
        <v>39454</v>
      </c>
      <c r="Z3138" s="190">
        <v>81.96</v>
      </c>
    </row>
    <row r="3139" spans="25:26" x14ac:dyDescent="0.3">
      <c r="Y3139" s="189">
        <v>39455</v>
      </c>
      <c r="Z3139" s="190">
        <v>83.43</v>
      </c>
    </row>
    <row r="3140" spans="25:26" x14ac:dyDescent="0.3">
      <c r="Y3140" s="189">
        <v>39456</v>
      </c>
      <c r="Z3140" s="190">
        <v>82.63</v>
      </c>
    </row>
    <row r="3141" spans="25:26" x14ac:dyDescent="0.3">
      <c r="Y3141" s="189">
        <v>39457</v>
      </c>
      <c r="Z3141" s="190">
        <v>80.16</v>
      </c>
    </row>
    <row r="3142" spans="25:26" x14ac:dyDescent="0.3">
      <c r="Y3142" s="189">
        <v>39458</v>
      </c>
      <c r="Z3142" s="190">
        <v>79.14</v>
      </c>
    </row>
    <row r="3143" spans="25:26" x14ac:dyDescent="0.3">
      <c r="Y3143" s="189">
        <v>39461</v>
      </c>
      <c r="Z3143" s="190">
        <v>80.680000000000007</v>
      </c>
    </row>
    <row r="3144" spans="25:26" x14ac:dyDescent="0.3">
      <c r="Y3144" s="189">
        <v>39462</v>
      </c>
      <c r="Z3144" s="190">
        <v>78.989999999999995</v>
      </c>
    </row>
    <row r="3145" spans="25:26" x14ac:dyDescent="0.3">
      <c r="Y3145" s="189">
        <v>39463</v>
      </c>
      <c r="Z3145" s="190">
        <v>77.58</v>
      </c>
    </row>
    <row r="3146" spans="25:26" x14ac:dyDescent="0.3">
      <c r="Y3146" s="189">
        <v>39464</v>
      </c>
      <c r="Z3146" s="190">
        <v>76.849999999999994</v>
      </c>
    </row>
    <row r="3147" spans="25:26" x14ac:dyDescent="0.3">
      <c r="Y3147" s="189">
        <v>39465</v>
      </c>
      <c r="Z3147" s="190">
        <v>77.12</v>
      </c>
    </row>
    <row r="3148" spans="25:26" x14ac:dyDescent="0.3">
      <c r="Y3148" s="189">
        <v>39468</v>
      </c>
      <c r="Z3148" s="190" t="s">
        <v>149</v>
      </c>
    </row>
    <row r="3149" spans="25:26" x14ac:dyDescent="0.3">
      <c r="Y3149" s="189">
        <v>39469</v>
      </c>
      <c r="Z3149" s="190">
        <v>75.36</v>
      </c>
    </row>
    <row r="3150" spans="25:26" x14ac:dyDescent="0.3">
      <c r="Y3150" s="189">
        <v>39470</v>
      </c>
      <c r="Z3150" s="190">
        <v>73.930000000000007</v>
      </c>
    </row>
    <row r="3151" spans="25:26" x14ac:dyDescent="0.3">
      <c r="Y3151" s="189">
        <v>39471</v>
      </c>
      <c r="Z3151" s="190">
        <v>75.86</v>
      </c>
    </row>
    <row r="3152" spans="25:26" x14ac:dyDescent="0.3">
      <c r="Y3152" s="189">
        <v>39472</v>
      </c>
      <c r="Z3152" s="190">
        <v>77.45</v>
      </c>
    </row>
    <row r="3153" spans="25:26" x14ac:dyDescent="0.3">
      <c r="Y3153" s="189">
        <v>39475</v>
      </c>
      <c r="Z3153" s="190">
        <v>78.16</v>
      </c>
    </row>
    <row r="3154" spans="25:26" x14ac:dyDescent="0.3">
      <c r="Y3154" s="189">
        <v>39476</v>
      </c>
      <c r="Z3154" s="190">
        <v>78.89</v>
      </c>
    </row>
    <row r="3155" spans="25:26" x14ac:dyDescent="0.3">
      <c r="Y3155" s="189">
        <v>39477</v>
      </c>
      <c r="Z3155" s="190">
        <v>79.180000000000007</v>
      </c>
    </row>
    <row r="3156" spans="25:26" x14ac:dyDescent="0.3">
      <c r="Y3156" s="189">
        <v>39478</v>
      </c>
      <c r="Z3156" s="190">
        <v>78.150000000000006</v>
      </c>
    </row>
    <row r="3157" spans="25:26" x14ac:dyDescent="0.3">
      <c r="Y3157" s="189">
        <v>39479</v>
      </c>
      <c r="Z3157" s="190">
        <v>75.5</v>
      </c>
    </row>
    <row r="3158" spans="25:26" x14ac:dyDescent="0.3">
      <c r="Y3158" s="189">
        <v>39482</v>
      </c>
      <c r="Z3158" s="190" t="s">
        <v>149</v>
      </c>
    </row>
    <row r="3159" spans="25:26" x14ac:dyDescent="0.3">
      <c r="Y3159" s="189">
        <v>39483</v>
      </c>
      <c r="Z3159" s="190">
        <v>74.709999999999994</v>
      </c>
    </row>
    <row r="3160" spans="25:26" x14ac:dyDescent="0.3">
      <c r="Y3160" s="189">
        <v>39484</v>
      </c>
      <c r="Z3160" s="190">
        <v>73.8</v>
      </c>
    </row>
    <row r="3161" spans="25:26" x14ac:dyDescent="0.3">
      <c r="Y3161" s="189">
        <v>39485</v>
      </c>
      <c r="Z3161" s="190">
        <v>74.13</v>
      </c>
    </row>
    <row r="3162" spans="25:26" x14ac:dyDescent="0.3">
      <c r="Y3162" s="189">
        <v>39486</v>
      </c>
      <c r="Z3162" s="190">
        <v>77.36</v>
      </c>
    </row>
    <row r="3163" spans="25:26" x14ac:dyDescent="0.3">
      <c r="Y3163" s="189">
        <v>39489</v>
      </c>
      <c r="Z3163" s="190">
        <v>79.44</v>
      </c>
    </row>
    <row r="3164" spans="25:26" x14ac:dyDescent="0.3">
      <c r="Y3164" s="189">
        <v>39490</v>
      </c>
      <c r="Z3164" s="190">
        <v>78.72</v>
      </c>
    </row>
    <row r="3165" spans="25:26" x14ac:dyDescent="0.3">
      <c r="Y3165" s="189">
        <v>39491</v>
      </c>
      <c r="Z3165" s="190">
        <v>79.180000000000007</v>
      </c>
    </row>
    <row r="3166" spans="25:26" x14ac:dyDescent="0.3">
      <c r="Y3166" s="189">
        <v>39492</v>
      </c>
      <c r="Z3166" s="190">
        <v>81.459999999999994</v>
      </c>
    </row>
    <row r="3167" spans="25:26" x14ac:dyDescent="0.3">
      <c r="Y3167" s="189">
        <v>39493</v>
      </c>
      <c r="Z3167" s="190">
        <v>81</v>
      </c>
    </row>
    <row r="3168" spans="25:26" x14ac:dyDescent="0.3">
      <c r="Y3168" s="189">
        <v>39496</v>
      </c>
      <c r="Z3168" s="190" t="s">
        <v>149</v>
      </c>
    </row>
    <row r="3169" spans="25:26" x14ac:dyDescent="0.3">
      <c r="Y3169" s="189">
        <v>39497</v>
      </c>
      <c r="Z3169" s="190">
        <v>83.54</v>
      </c>
    </row>
    <row r="3170" spans="25:26" x14ac:dyDescent="0.3">
      <c r="Y3170" s="189">
        <v>39498</v>
      </c>
      <c r="Z3170" s="190">
        <v>83.48</v>
      </c>
    </row>
    <row r="3171" spans="25:26" x14ac:dyDescent="0.3">
      <c r="Y3171" s="189">
        <v>39499</v>
      </c>
      <c r="Z3171" s="190">
        <v>81.98</v>
      </c>
    </row>
    <row r="3172" spans="25:26" x14ac:dyDescent="0.3">
      <c r="Y3172" s="189">
        <v>39500</v>
      </c>
      <c r="Z3172" s="190">
        <v>82.26</v>
      </c>
    </row>
    <row r="3173" spans="25:26" x14ac:dyDescent="0.3">
      <c r="Y3173" s="189">
        <v>39503</v>
      </c>
      <c r="Z3173" s="190">
        <v>82.41</v>
      </c>
    </row>
    <row r="3174" spans="25:26" x14ac:dyDescent="0.3">
      <c r="Y3174" s="189">
        <v>39504</v>
      </c>
      <c r="Z3174" s="190">
        <v>84.1</v>
      </c>
    </row>
    <row r="3175" spans="25:26" x14ac:dyDescent="0.3">
      <c r="Y3175" s="189">
        <v>39505</v>
      </c>
      <c r="Z3175" s="190">
        <v>83.51</v>
      </c>
    </row>
    <row r="3176" spans="25:26" x14ac:dyDescent="0.3">
      <c r="Y3176" s="189">
        <v>39506</v>
      </c>
      <c r="Z3176" s="190">
        <v>86.05</v>
      </c>
    </row>
    <row r="3177" spans="25:26" x14ac:dyDescent="0.3">
      <c r="Y3177" s="189">
        <v>39507</v>
      </c>
      <c r="Z3177" s="190">
        <v>85.64</v>
      </c>
    </row>
    <row r="3178" spans="25:26" x14ac:dyDescent="0.3">
      <c r="Y3178" s="189">
        <v>39510</v>
      </c>
      <c r="Z3178" s="190">
        <v>87.23</v>
      </c>
    </row>
    <row r="3179" spans="25:26" x14ac:dyDescent="0.3">
      <c r="Y3179" s="189">
        <v>39511</v>
      </c>
      <c r="Z3179" s="190">
        <v>84.8</v>
      </c>
    </row>
    <row r="3180" spans="25:26" x14ac:dyDescent="0.3">
      <c r="Y3180" s="189">
        <v>39512</v>
      </c>
      <c r="Z3180" s="190">
        <v>88.3</v>
      </c>
    </row>
    <row r="3181" spans="25:26" x14ac:dyDescent="0.3">
      <c r="Y3181" s="189">
        <v>39513</v>
      </c>
      <c r="Z3181" s="190">
        <v>88.99</v>
      </c>
    </row>
    <row r="3182" spans="25:26" x14ac:dyDescent="0.3">
      <c r="Y3182" s="189">
        <v>39514</v>
      </c>
      <c r="Z3182" s="190">
        <v>88.86</v>
      </c>
    </row>
    <row r="3183" spans="25:26" x14ac:dyDescent="0.3">
      <c r="Y3183" s="189">
        <v>39517</v>
      </c>
      <c r="Z3183" s="190">
        <v>90.09</v>
      </c>
    </row>
    <row r="3184" spans="25:26" x14ac:dyDescent="0.3">
      <c r="Y3184" s="189">
        <v>39518</v>
      </c>
      <c r="Z3184" s="190">
        <v>90.78</v>
      </c>
    </row>
    <row r="3185" spans="25:26" x14ac:dyDescent="0.3">
      <c r="Y3185" s="189">
        <v>39519</v>
      </c>
      <c r="Z3185" s="190">
        <v>91.51</v>
      </c>
    </row>
    <row r="3186" spans="25:26" x14ac:dyDescent="0.3">
      <c r="Y3186" s="189">
        <v>39520</v>
      </c>
      <c r="Z3186" s="190">
        <v>92.05</v>
      </c>
    </row>
    <row r="3187" spans="25:26" x14ac:dyDescent="0.3">
      <c r="Y3187" s="189">
        <v>39521</v>
      </c>
      <c r="Z3187" s="190">
        <v>91.81</v>
      </c>
    </row>
    <row r="3188" spans="25:26" x14ac:dyDescent="0.3">
      <c r="Y3188" s="189">
        <v>39524</v>
      </c>
      <c r="Z3188" s="190">
        <v>87.63</v>
      </c>
    </row>
    <row r="3189" spans="25:26" x14ac:dyDescent="0.3">
      <c r="Y3189" s="189">
        <v>39525</v>
      </c>
      <c r="Z3189" s="190">
        <v>90.54</v>
      </c>
    </row>
    <row r="3190" spans="25:26" x14ac:dyDescent="0.3">
      <c r="Y3190" s="189">
        <v>39526</v>
      </c>
      <c r="Z3190" s="190">
        <v>86.71</v>
      </c>
    </row>
    <row r="3191" spans="25:26" x14ac:dyDescent="0.3">
      <c r="Y3191" s="189">
        <v>39527</v>
      </c>
      <c r="Z3191" s="190">
        <v>84.78</v>
      </c>
    </row>
    <row r="3192" spans="25:26" x14ac:dyDescent="0.3">
      <c r="Y3192" s="189">
        <v>39528</v>
      </c>
      <c r="Z3192" s="190" t="s">
        <v>149</v>
      </c>
    </row>
    <row r="3193" spans="25:26" x14ac:dyDescent="0.3">
      <c r="Y3193" s="189">
        <v>39531</v>
      </c>
      <c r="Z3193" s="190" t="s">
        <v>149</v>
      </c>
    </row>
    <row r="3194" spans="25:26" x14ac:dyDescent="0.3">
      <c r="Y3194" s="189">
        <v>39532</v>
      </c>
      <c r="Z3194" s="190">
        <v>85.7</v>
      </c>
    </row>
    <row r="3195" spans="25:26" x14ac:dyDescent="0.3">
      <c r="Y3195" s="189">
        <v>39533</v>
      </c>
      <c r="Z3195" s="190">
        <v>89.1</v>
      </c>
    </row>
    <row r="3196" spans="25:26" x14ac:dyDescent="0.3">
      <c r="Y3196" s="189">
        <v>39534</v>
      </c>
      <c r="Z3196" s="190">
        <v>90.02</v>
      </c>
    </row>
    <row r="3197" spans="25:26" x14ac:dyDescent="0.3">
      <c r="Y3197" s="189">
        <v>39535</v>
      </c>
      <c r="Z3197" s="190">
        <v>88.46</v>
      </c>
    </row>
    <row r="3198" spans="25:26" x14ac:dyDescent="0.3">
      <c r="Y3198" s="189">
        <v>39538</v>
      </c>
      <c r="Z3198" s="190">
        <v>86.09</v>
      </c>
    </row>
    <row r="3199" spans="25:26" x14ac:dyDescent="0.3">
      <c r="Y3199" s="189">
        <v>39539</v>
      </c>
      <c r="Z3199" s="190">
        <v>84.8</v>
      </c>
    </row>
    <row r="3200" spans="25:26" x14ac:dyDescent="0.3">
      <c r="Y3200" s="189">
        <v>39540</v>
      </c>
      <c r="Z3200" s="190">
        <v>87.21</v>
      </c>
    </row>
    <row r="3201" spans="25:26" x14ac:dyDescent="0.3">
      <c r="Y3201" s="189">
        <v>39541</v>
      </c>
      <c r="Z3201" s="190">
        <v>87</v>
      </c>
    </row>
    <row r="3202" spans="25:26" x14ac:dyDescent="0.3">
      <c r="Y3202" s="189">
        <v>39542</v>
      </c>
      <c r="Z3202" s="190">
        <v>88.43</v>
      </c>
    </row>
    <row r="3203" spans="25:26" x14ac:dyDescent="0.3">
      <c r="Y3203" s="189">
        <v>39545</v>
      </c>
      <c r="Z3203" s="190">
        <v>91.06</v>
      </c>
    </row>
    <row r="3204" spans="25:26" x14ac:dyDescent="0.3">
      <c r="Y3204" s="189">
        <v>39546</v>
      </c>
      <c r="Z3204" s="190">
        <v>90.47</v>
      </c>
    </row>
    <row r="3205" spans="25:26" x14ac:dyDescent="0.3">
      <c r="Y3205" s="189">
        <v>39547</v>
      </c>
      <c r="Z3205" s="190">
        <v>92.02</v>
      </c>
    </row>
    <row r="3206" spans="25:26" x14ac:dyDescent="0.3">
      <c r="Y3206" s="189">
        <v>39548</v>
      </c>
      <c r="Z3206" s="190">
        <v>91.65</v>
      </c>
    </row>
    <row r="3207" spans="25:26" x14ac:dyDescent="0.3">
      <c r="Y3207" s="189">
        <v>39549</v>
      </c>
      <c r="Z3207" s="190">
        <v>91.84</v>
      </c>
    </row>
    <row r="3208" spans="25:26" x14ac:dyDescent="0.3">
      <c r="Y3208" s="189">
        <v>39552</v>
      </c>
      <c r="Z3208" s="190">
        <v>92.9</v>
      </c>
    </row>
    <row r="3209" spans="25:26" x14ac:dyDescent="0.3">
      <c r="Y3209" s="189">
        <v>39553</v>
      </c>
      <c r="Z3209" s="190">
        <v>94.63</v>
      </c>
    </row>
    <row r="3210" spans="25:26" x14ac:dyDescent="0.3">
      <c r="Y3210" s="189">
        <v>39554</v>
      </c>
      <c r="Z3210" s="190">
        <v>94.89</v>
      </c>
    </row>
    <row r="3211" spans="25:26" x14ac:dyDescent="0.3">
      <c r="Y3211" s="189">
        <v>39555</v>
      </c>
      <c r="Z3211" s="190">
        <v>94.77</v>
      </c>
    </row>
    <row r="3212" spans="25:26" x14ac:dyDescent="0.3">
      <c r="Y3212" s="189">
        <v>39556</v>
      </c>
      <c r="Z3212" s="190">
        <v>95.94</v>
      </c>
    </row>
    <row r="3213" spans="25:26" x14ac:dyDescent="0.3">
      <c r="Y3213" s="189">
        <v>39559</v>
      </c>
      <c r="Z3213" s="190">
        <v>96.38</v>
      </c>
    </row>
    <row r="3214" spans="25:26" x14ac:dyDescent="0.3">
      <c r="Y3214" s="189">
        <v>39560</v>
      </c>
      <c r="Z3214" s="190">
        <v>97.74</v>
      </c>
    </row>
    <row r="3215" spans="25:26" x14ac:dyDescent="0.3">
      <c r="Y3215" s="189">
        <v>39561</v>
      </c>
      <c r="Z3215" s="190">
        <v>98.07</v>
      </c>
    </row>
    <row r="3216" spans="25:26" x14ac:dyDescent="0.3">
      <c r="Y3216" s="189">
        <v>39562</v>
      </c>
      <c r="Z3216" s="190">
        <v>96.71</v>
      </c>
    </row>
    <row r="3217" spans="25:26" x14ac:dyDescent="0.3">
      <c r="Y3217" s="189">
        <v>39563</v>
      </c>
      <c r="Z3217" s="190">
        <v>98.59</v>
      </c>
    </row>
    <row r="3218" spans="25:26" x14ac:dyDescent="0.3">
      <c r="Y3218" s="189">
        <v>39566</v>
      </c>
      <c r="Z3218" s="190">
        <v>98.67</v>
      </c>
    </row>
    <row r="3219" spans="25:26" x14ac:dyDescent="0.3">
      <c r="Y3219" s="189">
        <v>39567</v>
      </c>
      <c r="Z3219" s="190">
        <v>95.97</v>
      </c>
    </row>
    <row r="3220" spans="25:26" x14ac:dyDescent="0.3">
      <c r="Y3220" s="189">
        <v>39568</v>
      </c>
      <c r="Z3220" s="190">
        <v>93.79</v>
      </c>
    </row>
    <row r="3221" spans="25:26" x14ac:dyDescent="0.3">
      <c r="Y3221" s="189">
        <v>39569</v>
      </c>
      <c r="Z3221" s="190" t="s">
        <v>149</v>
      </c>
    </row>
    <row r="3222" spans="25:26" x14ac:dyDescent="0.3">
      <c r="Y3222" s="189">
        <v>39570</v>
      </c>
      <c r="Z3222" s="190">
        <v>96.62</v>
      </c>
    </row>
    <row r="3223" spans="25:26" x14ac:dyDescent="0.3">
      <c r="Y3223" s="189">
        <v>39573</v>
      </c>
      <c r="Z3223" s="190" t="s">
        <v>149</v>
      </c>
    </row>
    <row r="3224" spans="25:26" x14ac:dyDescent="0.3">
      <c r="Y3224" s="189">
        <v>39574</v>
      </c>
      <c r="Z3224" s="190">
        <v>102.32</v>
      </c>
    </row>
    <row r="3225" spans="25:26" x14ac:dyDescent="0.3">
      <c r="Y3225" s="189">
        <v>39575</v>
      </c>
      <c r="Z3225" s="190">
        <v>103.12</v>
      </c>
    </row>
    <row r="3226" spans="25:26" x14ac:dyDescent="0.3">
      <c r="Y3226" s="189">
        <v>39576</v>
      </c>
      <c r="Z3226" s="190">
        <v>103.27</v>
      </c>
    </row>
    <row r="3227" spans="25:26" x14ac:dyDescent="0.3">
      <c r="Y3227" s="189">
        <v>39577</v>
      </c>
      <c r="Z3227" s="190">
        <v>105.42</v>
      </c>
    </row>
    <row r="3228" spans="25:26" x14ac:dyDescent="0.3">
      <c r="Y3228" s="189">
        <v>39580</v>
      </c>
      <c r="Z3228" s="190">
        <v>103.49</v>
      </c>
    </row>
    <row r="3229" spans="25:26" x14ac:dyDescent="0.3">
      <c r="Y3229" s="189">
        <v>39581</v>
      </c>
      <c r="Z3229" s="190">
        <v>104.57</v>
      </c>
    </row>
    <row r="3230" spans="25:26" x14ac:dyDescent="0.3">
      <c r="Y3230" s="189">
        <v>39582</v>
      </c>
      <c r="Z3230" s="190">
        <v>103.43</v>
      </c>
    </row>
    <row r="3231" spans="25:26" x14ac:dyDescent="0.3">
      <c r="Y3231" s="189">
        <v>39583</v>
      </c>
      <c r="Z3231" s="190">
        <v>104.17</v>
      </c>
    </row>
    <row r="3232" spans="25:26" x14ac:dyDescent="0.3">
      <c r="Y3232" s="189">
        <v>39584</v>
      </c>
      <c r="Z3232" s="190">
        <v>106.17</v>
      </c>
    </row>
    <row r="3233" spans="25:26" x14ac:dyDescent="0.3">
      <c r="Y3233" s="189">
        <v>39587</v>
      </c>
      <c r="Z3233" s="190">
        <v>106.26</v>
      </c>
    </row>
    <row r="3234" spans="25:26" x14ac:dyDescent="0.3">
      <c r="Y3234" s="189">
        <v>39588</v>
      </c>
      <c r="Z3234" s="190">
        <v>108.37</v>
      </c>
    </row>
    <row r="3235" spans="25:26" x14ac:dyDescent="0.3">
      <c r="Y3235" s="189">
        <v>39589</v>
      </c>
      <c r="Z3235" s="190">
        <v>112.06</v>
      </c>
    </row>
    <row r="3236" spans="25:26" x14ac:dyDescent="0.3">
      <c r="Y3236" s="189">
        <v>39590</v>
      </c>
      <c r="Z3236" s="190">
        <v>110.99</v>
      </c>
    </row>
    <row r="3237" spans="25:26" x14ac:dyDescent="0.3">
      <c r="Y3237" s="189">
        <v>39591</v>
      </c>
      <c r="Z3237" s="190">
        <v>111.61</v>
      </c>
    </row>
    <row r="3238" spans="25:26" x14ac:dyDescent="0.3">
      <c r="Y3238" s="189">
        <v>39594</v>
      </c>
      <c r="Z3238" s="190" t="s">
        <v>149</v>
      </c>
    </row>
    <row r="3239" spans="25:26" x14ac:dyDescent="0.3">
      <c r="Y3239" s="189">
        <v>39595</v>
      </c>
      <c r="Z3239" s="190">
        <v>109.53</v>
      </c>
    </row>
    <row r="3240" spans="25:26" x14ac:dyDescent="0.3">
      <c r="Y3240" s="189">
        <v>39596</v>
      </c>
      <c r="Z3240" s="190">
        <v>110.76</v>
      </c>
    </row>
    <row r="3241" spans="25:26" x14ac:dyDescent="0.3">
      <c r="Y3241" s="189">
        <v>39597</v>
      </c>
      <c r="Z3241" s="190">
        <v>107.59</v>
      </c>
    </row>
    <row r="3242" spans="25:26" x14ac:dyDescent="0.3">
      <c r="Y3242" s="189">
        <v>39598</v>
      </c>
      <c r="Z3242" s="190">
        <v>107.51</v>
      </c>
    </row>
    <row r="3243" spans="25:26" x14ac:dyDescent="0.3">
      <c r="Y3243" s="189">
        <v>39601</v>
      </c>
      <c r="Z3243" s="190">
        <v>108.27</v>
      </c>
    </row>
    <row r="3244" spans="25:26" x14ac:dyDescent="0.3">
      <c r="Y3244" s="189">
        <v>39602</v>
      </c>
      <c r="Z3244" s="190">
        <v>105.69</v>
      </c>
    </row>
    <row r="3245" spans="25:26" x14ac:dyDescent="0.3">
      <c r="Y3245" s="189">
        <v>39603</v>
      </c>
      <c r="Z3245" s="190">
        <v>103.73</v>
      </c>
    </row>
    <row r="3246" spans="25:26" x14ac:dyDescent="0.3">
      <c r="Y3246" s="189">
        <v>39604</v>
      </c>
      <c r="Z3246" s="190">
        <v>108.08</v>
      </c>
    </row>
    <row r="3247" spans="25:26" x14ac:dyDescent="0.3">
      <c r="Y3247" s="189">
        <v>39605</v>
      </c>
      <c r="Z3247" s="190">
        <v>116.92</v>
      </c>
    </row>
    <row r="3248" spans="25:26" x14ac:dyDescent="0.3">
      <c r="Y3248" s="189">
        <v>39608</v>
      </c>
      <c r="Z3248" s="190">
        <v>115.25</v>
      </c>
    </row>
    <row r="3249" spans="25:26" x14ac:dyDescent="0.3">
      <c r="Y3249" s="189">
        <v>39609</v>
      </c>
      <c r="Z3249" s="190">
        <v>113.94</v>
      </c>
    </row>
    <row r="3250" spans="25:26" x14ac:dyDescent="0.3">
      <c r="Y3250" s="189">
        <v>39610</v>
      </c>
      <c r="Z3250" s="190">
        <v>117.69</v>
      </c>
    </row>
    <row r="3251" spans="25:26" x14ac:dyDescent="0.3">
      <c r="Y3251" s="189">
        <v>39611</v>
      </c>
      <c r="Z3251" s="190">
        <v>117.93</v>
      </c>
    </row>
    <row r="3252" spans="25:26" x14ac:dyDescent="0.3">
      <c r="Y3252" s="189">
        <v>39612</v>
      </c>
      <c r="Z3252" s="190">
        <v>116.69</v>
      </c>
    </row>
    <row r="3253" spans="25:26" x14ac:dyDescent="0.3">
      <c r="Y3253" s="189">
        <v>39615</v>
      </c>
      <c r="Z3253" s="190">
        <v>116.57</v>
      </c>
    </row>
    <row r="3254" spans="25:26" x14ac:dyDescent="0.3">
      <c r="Y3254" s="189">
        <v>39616</v>
      </c>
      <c r="Z3254" s="190">
        <v>115.57</v>
      </c>
    </row>
    <row r="3255" spans="25:26" x14ac:dyDescent="0.3">
      <c r="Y3255" s="189">
        <v>39617</v>
      </c>
      <c r="Z3255" s="190">
        <v>116.99</v>
      </c>
    </row>
    <row r="3256" spans="25:26" x14ac:dyDescent="0.3">
      <c r="Y3256" s="189">
        <v>39618</v>
      </c>
      <c r="Z3256" s="190">
        <v>114.2</v>
      </c>
    </row>
    <row r="3257" spans="25:26" x14ac:dyDescent="0.3">
      <c r="Y3257" s="189">
        <v>39619</v>
      </c>
      <c r="Z3257" s="190">
        <v>116.47</v>
      </c>
    </row>
    <row r="3258" spans="25:26" x14ac:dyDescent="0.3">
      <c r="Y3258" s="189">
        <v>39622</v>
      </c>
      <c r="Z3258" s="190">
        <v>117.51</v>
      </c>
    </row>
    <row r="3259" spans="25:26" x14ac:dyDescent="0.3">
      <c r="Y3259" s="189">
        <v>39623</v>
      </c>
      <c r="Z3259" s="190">
        <v>118.05</v>
      </c>
    </row>
    <row r="3260" spans="25:26" x14ac:dyDescent="0.3">
      <c r="Y3260" s="189">
        <v>39624</v>
      </c>
      <c r="Z3260" s="190">
        <v>116.36</v>
      </c>
    </row>
    <row r="3261" spans="25:26" x14ac:dyDescent="0.3">
      <c r="Y3261" s="189">
        <v>39625</v>
      </c>
      <c r="Z3261" s="190">
        <v>121.31</v>
      </c>
    </row>
    <row r="3262" spans="25:26" x14ac:dyDescent="0.3">
      <c r="Y3262" s="189">
        <v>39626</v>
      </c>
      <c r="Z3262" s="190">
        <v>122.41</v>
      </c>
    </row>
    <row r="3263" spans="25:26" x14ac:dyDescent="0.3">
      <c r="Y3263" s="189">
        <v>39629</v>
      </c>
      <c r="Z3263" s="190">
        <v>123.04</v>
      </c>
    </row>
    <row r="3264" spans="25:26" x14ac:dyDescent="0.3">
      <c r="Y3264" s="189">
        <v>39630</v>
      </c>
      <c r="Z3264" s="190">
        <v>126.62</v>
      </c>
    </row>
    <row r="3265" spans="25:26" x14ac:dyDescent="0.3">
      <c r="Y3265" s="189">
        <v>39631</v>
      </c>
      <c r="Z3265" s="190">
        <v>128.69999999999999</v>
      </c>
    </row>
    <row r="3266" spans="25:26" x14ac:dyDescent="0.3">
      <c r="Y3266" s="189">
        <v>39632</v>
      </c>
      <c r="Z3266" s="190">
        <v>131.24</v>
      </c>
    </row>
    <row r="3267" spans="25:26" x14ac:dyDescent="0.3">
      <c r="Y3267" s="189">
        <v>39633</v>
      </c>
      <c r="Z3267" s="190" t="s">
        <v>149</v>
      </c>
    </row>
    <row r="3268" spans="25:26" x14ac:dyDescent="0.3">
      <c r="Y3268" s="189">
        <v>39636</v>
      </c>
      <c r="Z3268" s="190">
        <v>127.99</v>
      </c>
    </row>
    <row r="3269" spans="25:26" x14ac:dyDescent="0.3">
      <c r="Y3269" s="189">
        <v>39637</v>
      </c>
      <c r="Z3269" s="190">
        <v>123.35</v>
      </c>
    </row>
    <row r="3270" spans="25:26" x14ac:dyDescent="0.3">
      <c r="Y3270" s="189">
        <v>39638</v>
      </c>
      <c r="Z3270" s="190">
        <v>123.36</v>
      </c>
    </row>
    <row r="3271" spans="25:26" x14ac:dyDescent="0.3">
      <c r="Y3271" s="189">
        <v>39639</v>
      </c>
      <c r="Z3271" s="190">
        <v>127.85</v>
      </c>
    </row>
    <row r="3272" spans="25:26" x14ac:dyDescent="0.3">
      <c r="Y3272" s="189">
        <v>39640</v>
      </c>
      <c r="Z3272" s="190">
        <v>132.18</v>
      </c>
    </row>
    <row r="3273" spans="25:26" x14ac:dyDescent="0.3">
      <c r="Y3273" s="189">
        <v>39643</v>
      </c>
      <c r="Z3273" s="190">
        <v>132.71</v>
      </c>
    </row>
    <row r="3274" spans="25:26" x14ac:dyDescent="0.3">
      <c r="Y3274" s="189">
        <v>39644</v>
      </c>
      <c r="Z3274" s="190">
        <v>128.09</v>
      </c>
    </row>
    <row r="3275" spans="25:26" x14ac:dyDescent="0.3">
      <c r="Y3275" s="189">
        <v>39645</v>
      </c>
      <c r="Z3275" s="190">
        <v>125.41</v>
      </c>
    </row>
    <row r="3276" spans="25:26" x14ac:dyDescent="0.3">
      <c r="Y3276" s="189">
        <v>39646</v>
      </c>
      <c r="Z3276" s="190">
        <v>121.2</v>
      </c>
    </row>
    <row r="3277" spans="25:26" x14ac:dyDescent="0.3">
      <c r="Y3277" s="189">
        <v>39647</v>
      </c>
      <c r="Z3277" s="190">
        <v>120.01</v>
      </c>
    </row>
    <row r="3278" spans="25:26" x14ac:dyDescent="0.3">
      <c r="Y3278" s="189">
        <v>39650</v>
      </c>
      <c r="Z3278" s="190">
        <v>121.23</v>
      </c>
    </row>
    <row r="3279" spans="25:26" x14ac:dyDescent="0.3">
      <c r="Y3279" s="189">
        <v>39651</v>
      </c>
      <c r="Z3279" s="190">
        <v>118.01</v>
      </c>
    </row>
    <row r="3280" spans="25:26" x14ac:dyDescent="0.3">
      <c r="Y3280" s="189">
        <v>39652</v>
      </c>
      <c r="Z3280" s="190">
        <v>114.3</v>
      </c>
    </row>
    <row r="3281" spans="25:26" x14ac:dyDescent="0.3">
      <c r="Y3281" s="189">
        <v>39653</v>
      </c>
      <c r="Z3281" s="190">
        <v>114.88</v>
      </c>
    </row>
    <row r="3282" spans="25:26" x14ac:dyDescent="0.3">
      <c r="Y3282" s="189">
        <v>39654</v>
      </c>
      <c r="Z3282" s="190">
        <v>113.64</v>
      </c>
    </row>
    <row r="3283" spans="25:26" x14ac:dyDescent="0.3">
      <c r="Y3283" s="189">
        <v>39657</v>
      </c>
      <c r="Z3283" s="190">
        <v>115.73</v>
      </c>
    </row>
    <row r="3284" spans="25:26" x14ac:dyDescent="0.3">
      <c r="Y3284" s="189">
        <v>39658</v>
      </c>
      <c r="Z3284" s="190">
        <v>114.09</v>
      </c>
    </row>
    <row r="3285" spans="25:26" x14ac:dyDescent="0.3">
      <c r="Y3285" s="189">
        <v>39659</v>
      </c>
      <c r="Z3285" s="190">
        <v>116.46</v>
      </c>
    </row>
    <row r="3286" spans="25:26" x14ac:dyDescent="0.3">
      <c r="Y3286" s="189">
        <v>39660</v>
      </c>
      <c r="Z3286" s="190">
        <v>115.7</v>
      </c>
    </row>
    <row r="3287" spans="25:26" x14ac:dyDescent="0.3">
      <c r="Y3287" s="189">
        <v>39661</v>
      </c>
      <c r="Z3287" s="190">
        <v>116.95</v>
      </c>
    </row>
    <row r="3288" spans="25:26" x14ac:dyDescent="0.3">
      <c r="Y3288" s="189">
        <v>39664</v>
      </c>
      <c r="Z3288" s="190">
        <v>114.17</v>
      </c>
    </row>
    <row r="3289" spans="25:26" x14ac:dyDescent="0.3">
      <c r="Y3289" s="189">
        <v>39665</v>
      </c>
      <c r="Z3289" s="190">
        <v>110.35</v>
      </c>
    </row>
    <row r="3290" spans="25:26" x14ac:dyDescent="0.3">
      <c r="Y3290" s="189">
        <v>39666</v>
      </c>
      <c r="Z3290" s="190">
        <v>109.4</v>
      </c>
    </row>
    <row r="3291" spans="25:26" x14ac:dyDescent="0.3">
      <c r="Y3291" s="189">
        <v>39667</v>
      </c>
      <c r="Z3291" s="190">
        <v>110.29</v>
      </c>
    </row>
    <row r="3292" spans="25:26" x14ac:dyDescent="0.3">
      <c r="Y3292" s="189">
        <v>39668</v>
      </c>
      <c r="Z3292" s="190">
        <v>105.33</v>
      </c>
    </row>
    <row r="3293" spans="25:26" x14ac:dyDescent="0.3">
      <c r="Y3293" s="189">
        <v>39671</v>
      </c>
      <c r="Z3293" s="190">
        <v>104.91</v>
      </c>
    </row>
    <row r="3294" spans="25:26" x14ac:dyDescent="0.3">
      <c r="Y3294" s="189">
        <v>39672</v>
      </c>
      <c r="Z3294" s="190">
        <v>103.63</v>
      </c>
    </row>
    <row r="3295" spans="25:26" x14ac:dyDescent="0.3">
      <c r="Y3295" s="189">
        <v>39673</v>
      </c>
      <c r="Z3295" s="190">
        <v>106.59</v>
      </c>
    </row>
    <row r="3296" spans="25:26" x14ac:dyDescent="0.3">
      <c r="Y3296" s="189">
        <v>39674</v>
      </c>
      <c r="Z3296" s="190">
        <v>106.32</v>
      </c>
    </row>
    <row r="3297" spans="25:26" x14ac:dyDescent="0.3">
      <c r="Y3297" s="189">
        <v>39675</v>
      </c>
      <c r="Z3297" s="190">
        <v>104.85</v>
      </c>
    </row>
    <row r="3298" spans="25:26" x14ac:dyDescent="0.3">
      <c r="Y3298" s="189">
        <v>39678</v>
      </c>
      <c r="Z3298" s="190">
        <v>105.1</v>
      </c>
    </row>
    <row r="3299" spans="25:26" x14ac:dyDescent="0.3">
      <c r="Y3299" s="189">
        <v>39679</v>
      </c>
      <c r="Z3299" s="190">
        <v>106.45</v>
      </c>
    </row>
    <row r="3300" spans="25:26" x14ac:dyDescent="0.3">
      <c r="Y3300" s="189">
        <v>39680</v>
      </c>
      <c r="Z3300" s="190">
        <v>106.97</v>
      </c>
    </row>
    <row r="3301" spans="25:26" x14ac:dyDescent="0.3">
      <c r="Y3301" s="189">
        <v>39681</v>
      </c>
      <c r="Z3301" s="190">
        <v>112.47</v>
      </c>
    </row>
    <row r="3302" spans="25:26" x14ac:dyDescent="0.3">
      <c r="Y3302" s="189">
        <v>39682</v>
      </c>
      <c r="Z3302" s="190">
        <v>106.66</v>
      </c>
    </row>
    <row r="3303" spans="25:26" x14ac:dyDescent="0.3">
      <c r="Y3303" s="189">
        <v>39685</v>
      </c>
      <c r="Z3303" s="190" t="s">
        <v>149</v>
      </c>
    </row>
    <row r="3304" spans="25:26" x14ac:dyDescent="0.3">
      <c r="Y3304" s="189">
        <v>39686</v>
      </c>
      <c r="Z3304" s="190">
        <v>107.85</v>
      </c>
    </row>
    <row r="3305" spans="25:26" x14ac:dyDescent="0.3">
      <c r="Y3305" s="189">
        <v>39687</v>
      </c>
      <c r="Z3305" s="190">
        <v>109.47</v>
      </c>
    </row>
    <row r="3306" spans="25:26" x14ac:dyDescent="0.3">
      <c r="Y3306" s="189">
        <v>39688</v>
      </c>
      <c r="Z3306" s="190">
        <v>108.08</v>
      </c>
    </row>
    <row r="3307" spans="25:26" x14ac:dyDescent="0.3">
      <c r="Y3307" s="189">
        <v>39689</v>
      </c>
      <c r="Z3307" s="190">
        <v>107.54</v>
      </c>
    </row>
    <row r="3308" spans="25:26" x14ac:dyDescent="0.3">
      <c r="Y3308" s="189">
        <v>39692</v>
      </c>
      <c r="Z3308" s="190" t="s">
        <v>149</v>
      </c>
    </row>
    <row r="3309" spans="25:26" x14ac:dyDescent="0.3">
      <c r="Y3309" s="189">
        <v>39693</v>
      </c>
      <c r="Z3309" s="190">
        <v>100.88</v>
      </c>
    </row>
    <row r="3310" spans="25:26" x14ac:dyDescent="0.3">
      <c r="Y3310" s="189">
        <v>39694</v>
      </c>
      <c r="Z3310" s="190">
        <v>99.97</v>
      </c>
    </row>
    <row r="3311" spans="25:26" x14ac:dyDescent="0.3">
      <c r="Y3311" s="189">
        <v>39695</v>
      </c>
      <c r="Z3311" s="190">
        <v>97.88</v>
      </c>
    </row>
    <row r="3312" spans="25:26" x14ac:dyDescent="0.3">
      <c r="Y3312" s="189">
        <v>39696</v>
      </c>
      <c r="Z3312" s="190">
        <v>95.94</v>
      </c>
    </row>
    <row r="3313" spans="25:26" x14ac:dyDescent="0.3">
      <c r="Y3313" s="189">
        <v>39699</v>
      </c>
      <c r="Z3313" s="190">
        <v>95.95</v>
      </c>
    </row>
    <row r="3314" spans="25:26" x14ac:dyDescent="0.3">
      <c r="Y3314" s="189">
        <v>39700</v>
      </c>
      <c r="Z3314" s="190">
        <v>92.26</v>
      </c>
    </row>
    <row r="3315" spans="25:26" x14ac:dyDescent="0.3">
      <c r="Y3315" s="189">
        <v>39701</v>
      </c>
      <c r="Z3315" s="190">
        <v>91.61</v>
      </c>
    </row>
    <row r="3316" spans="25:26" x14ac:dyDescent="0.3">
      <c r="Y3316" s="189">
        <v>39702</v>
      </c>
      <c r="Z3316" s="190">
        <v>90.47</v>
      </c>
    </row>
    <row r="3317" spans="25:26" x14ac:dyDescent="0.3">
      <c r="Y3317" s="189">
        <v>39703</v>
      </c>
      <c r="Z3317" s="190">
        <v>90.73</v>
      </c>
    </row>
    <row r="3318" spans="25:26" x14ac:dyDescent="0.3">
      <c r="Y3318" s="189">
        <v>39706</v>
      </c>
      <c r="Z3318" s="190">
        <v>84.94</v>
      </c>
    </row>
    <row r="3319" spans="25:26" x14ac:dyDescent="0.3">
      <c r="Y3319" s="189">
        <v>39707</v>
      </c>
      <c r="Z3319" s="190">
        <v>81.099999999999994</v>
      </c>
    </row>
    <row r="3320" spans="25:26" x14ac:dyDescent="0.3">
      <c r="Y3320" s="189">
        <v>39708</v>
      </c>
      <c r="Z3320" s="190">
        <v>84.48</v>
      </c>
    </row>
    <row r="3321" spans="25:26" x14ac:dyDescent="0.3">
      <c r="Y3321" s="189">
        <v>39709</v>
      </c>
      <c r="Z3321" s="190">
        <v>86.35</v>
      </c>
    </row>
    <row r="3322" spans="25:26" x14ac:dyDescent="0.3">
      <c r="Y3322" s="189">
        <v>39710</v>
      </c>
      <c r="Z3322" s="190">
        <v>92</v>
      </c>
    </row>
    <row r="3323" spans="25:26" x14ac:dyDescent="0.3">
      <c r="Y3323" s="189">
        <v>39713</v>
      </c>
      <c r="Z3323" s="190">
        <v>100.51</v>
      </c>
    </row>
    <row r="3324" spans="25:26" x14ac:dyDescent="0.3">
      <c r="Y3324" s="189">
        <v>39714</v>
      </c>
      <c r="Z3324" s="190">
        <v>96.98</v>
      </c>
    </row>
    <row r="3325" spans="25:26" x14ac:dyDescent="0.3">
      <c r="Y3325" s="189">
        <v>39715</v>
      </c>
      <c r="Z3325" s="190">
        <v>96.32</v>
      </c>
    </row>
    <row r="3326" spans="25:26" x14ac:dyDescent="0.3">
      <c r="Y3326" s="189">
        <v>39716</v>
      </c>
      <c r="Z3326" s="190">
        <v>97.71</v>
      </c>
    </row>
    <row r="3327" spans="25:26" x14ac:dyDescent="0.3">
      <c r="Y3327" s="189">
        <v>39717</v>
      </c>
      <c r="Z3327" s="190">
        <v>95.82</v>
      </c>
    </row>
    <row r="3328" spans="25:26" x14ac:dyDescent="0.3">
      <c r="Y3328" s="189">
        <v>39720</v>
      </c>
      <c r="Z3328" s="190">
        <v>87.82</v>
      </c>
    </row>
    <row r="3329" spans="25:26" x14ac:dyDescent="0.3">
      <c r="Y3329" s="189">
        <v>39721</v>
      </c>
      <c r="Z3329" s="190">
        <v>90.68</v>
      </c>
    </row>
    <row r="3330" spans="25:26" x14ac:dyDescent="0.3">
      <c r="Y3330" s="189">
        <v>39722</v>
      </c>
      <c r="Z3330" s="190">
        <v>87.69</v>
      </c>
    </row>
    <row r="3331" spans="25:26" x14ac:dyDescent="0.3">
      <c r="Y3331" s="189">
        <v>39723</v>
      </c>
      <c r="Z3331" s="190">
        <v>84.37</v>
      </c>
    </row>
    <row r="3332" spans="25:26" x14ac:dyDescent="0.3">
      <c r="Y3332" s="189">
        <v>39724</v>
      </c>
      <c r="Z3332" s="190">
        <v>83.89</v>
      </c>
    </row>
    <row r="3333" spans="25:26" x14ac:dyDescent="0.3">
      <c r="Y3333" s="189">
        <v>39727</v>
      </c>
      <c r="Z3333" s="190">
        <v>77.97</v>
      </c>
    </row>
    <row r="3334" spans="25:26" x14ac:dyDescent="0.3">
      <c r="Y3334" s="189">
        <v>39728</v>
      </c>
      <c r="Z3334" s="190">
        <v>78.03</v>
      </c>
    </row>
    <row r="3335" spans="25:26" x14ac:dyDescent="0.3">
      <c r="Y3335" s="189">
        <v>39729</v>
      </c>
      <c r="Z3335" s="190">
        <v>76.19</v>
      </c>
    </row>
    <row r="3336" spans="25:26" x14ac:dyDescent="0.3">
      <c r="Y3336" s="189">
        <v>39730</v>
      </c>
      <c r="Z3336" s="190">
        <v>74.17</v>
      </c>
    </row>
    <row r="3337" spans="25:26" x14ac:dyDescent="0.3">
      <c r="Y3337" s="189">
        <v>39731</v>
      </c>
      <c r="Z3337" s="190">
        <v>65.89</v>
      </c>
    </row>
    <row r="3338" spans="25:26" x14ac:dyDescent="0.3">
      <c r="Y3338" s="189">
        <v>39734</v>
      </c>
      <c r="Z3338" s="190">
        <v>68.27</v>
      </c>
    </row>
    <row r="3339" spans="25:26" x14ac:dyDescent="0.3">
      <c r="Y3339" s="189">
        <v>39735</v>
      </c>
      <c r="Z3339" s="190">
        <v>66.87</v>
      </c>
    </row>
    <row r="3340" spans="25:26" x14ac:dyDescent="0.3">
      <c r="Y3340" s="189">
        <v>39736</v>
      </c>
      <c r="Z3340" s="190">
        <v>62.85</v>
      </c>
    </row>
    <row r="3341" spans="25:26" x14ac:dyDescent="0.3">
      <c r="Y3341" s="189">
        <v>39737</v>
      </c>
      <c r="Z3341" s="190">
        <v>58.14</v>
      </c>
    </row>
    <row r="3342" spans="25:26" x14ac:dyDescent="0.3">
      <c r="Y3342" s="189">
        <v>39738</v>
      </c>
      <c r="Z3342" s="190">
        <v>59.58</v>
      </c>
    </row>
    <row r="3343" spans="25:26" x14ac:dyDescent="0.3">
      <c r="Y3343" s="189">
        <v>39741</v>
      </c>
      <c r="Z3343" s="190">
        <v>61.4</v>
      </c>
    </row>
    <row r="3344" spans="25:26" x14ac:dyDescent="0.3">
      <c r="Y3344" s="189">
        <v>39742</v>
      </c>
      <c r="Z3344" s="190">
        <v>58.92</v>
      </c>
    </row>
    <row r="3345" spans="25:26" x14ac:dyDescent="0.3">
      <c r="Y3345" s="189">
        <v>39743</v>
      </c>
      <c r="Z3345" s="190">
        <v>54.4</v>
      </c>
    </row>
    <row r="3346" spans="25:26" x14ac:dyDescent="0.3">
      <c r="Y3346" s="189">
        <v>39744</v>
      </c>
      <c r="Z3346" s="190">
        <v>55.3</v>
      </c>
    </row>
    <row r="3347" spans="25:26" x14ac:dyDescent="0.3">
      <c r="Y3347" s="189">
        <v>39745</v>
      </c>
      <c r="Z3347" s="190">
        <v>51.03</v>
      </c>
    </row>
    <row r="3348" spans="25:26" x14ac:dyDescent="0.3">
      <c r="Y3348" s="189">
        <v>39748</v>
      </c>
      <c r="Z3348" s="190">
        <v>49.8</v>
      </c>
    </row>
    <row r="3349" spans="25:26" x14ac:dyDescent="0.3">
      <c r="Y3349" s="189">
        <v>39749</v>
      </c>
      <c r="Z3349" s="190">
        <v>49.66</v>
      </c>
    </row>
    <row r="3350" spans="25:26" x14ac:dyDescent="0.3">
      <c r="Y3350" s="189">
        <v>39750</v>
      </c>
      <c r="Z3350" s="190">
        <v>54.04</v>
      </c>
    </row>
    <row r="3351" spans="25:26" x14ac:dyDescent="0.3">
      <c r="Y3351" s="189">
        <v>39751</v>
      </c>
      <c r="Z3351" s="190">
        <v>51.01</v>
      </c>
    </row>
    <row r="3352" spans="25:26" x14ac:dyDescent="0.3">
      <c r="Y3352" s="189">
        <v>39752</v>
      </c>
      <c r="Z3352" s="190">
        <v>51.75</v>
      </c>
    </row>
    <row r="3353" spans="25:26" x14ac:dyDescent="0.3">
      <c r="Y3353" s="189">
        <v>39755</v>
      </c>
      <c r="Z3353" s="190">
        <v>47.72</v>
      </c>
    </row>
    <row r="3354" spans="25:26" x14ac:dyDescent="0.3">
      <c r="Y3354" s="189">
        <v>39756</v>
      </c>
      <c r="Z3354" s="190">
        <v>52.79</v>
      </c>
    </row>
    <row r="3355" spans="25:26" x14ac:dyDescent="0.3">
      <c r="Y3355" s="189">
        <v>39757</v>
      </c>
      <c r="Z3355" s="190">
        <v>48.34</v>
      </c>
    </row>
    <row r="3356" spans="25:26" x14ac:dyDescent="0.3">
      <c r="Y3356" s="189">
        <v>39758</v>
      </c>
      <c r="Z3356" s="190">
        <v>43.65</v>
      </c>
    </row>
    <row r="3357" spans="25:26" x14ac:dyDescent="0.3">
      <c r="Y3357" s="189">
        <v>39759</v>
      </c>
      <c r="Z3357" s="190">
        <v>44.13</v>
      </c>
    </row>
    <row r="3358" spans="25:26" x14ac:dyDescent="0.3">
      <c r="Y3358" s="189">
        <v>39762</v>
      </c>
      <c r="Z3358" s="190">
        <v>45.36</v>
      </c>
    </row>
    <row r="3359" spans="25:26" x14ac:dyDescent="0.3">
      <c r="Y3359" s="189">
        <v>39763</v>
      </c>
      <c r="Z3359" s="190">
        <v>42.58</v>
      </c>
    </row>
    <row r="3360" spans="25:26" x14ac:dyDescent="0.3">
      <c r="Y3360" s="189">
        <v>39764</v>
      </c>
      <c r="Z3360" s="190">
        <v>39.729999999999997</v>
      </c>
    </row>
    <row r="3361" spans="25:26" x14ac:dyDescent="0.3">
      <c r="Y3361" s="189">
        <v>39765</v>
      </c>
      <c r="Z3361" s="190">
        <v>41.72</v>
      </c>
    </row>
    <row r="3362" spans="25:26" x14ac:dyDescent="0.3">
      <c r="Y3362" s="189">
        <v>39766</v>
      </c>
      <c r="Z3362" s="190">
        <v>40.39</v>
      </c>
    </row>
    <row r="3363" spans="25:26" x14ac:dyDescent="0.3">
      <c r="Y3363" s="189">
        <v>39769</v>
      </c>
      <c r="Z3363" s="190">
        <v>39.24</v>
      </c>
    </row>
    <row r="3364" spans="25:26" x14ac:dyDescent="0.3">
      <c r="Y3364" s="189">
        <v>39770</v>
      </c>
      <c r="Z3364" s="190">
        <v>38.29</v>
      </c>
    </row>
    <row r="3365" spans="25:26" x14ac:dyDescent="0.3">
      <c r="Y3365" s="189">
        <v>39771</v>
      </c>
      <c r="Z3365" s="190">
        <v>38.01</v>
      </c>
    </row>
    <row r="3366" spans="25:26" x14ac:dyDescent="0.3">
      <c r="Y3366" s="189">
        <v>39772</v>
      </c>
      <c r="Z3366" s="190">
        <v>34.44</v>
      </c>
    </row>
    <row r="3367" spans="25:26" x14ac:dyDescent="0.3">
      <c r="Y3367" s="189">
        <v>39773</v>
      </c>
      <c r="Z3367" s="190">
        <v>34.69</v>
      </c>
    </row>
    <row r="3368" spans="25:26" x14ac:dyDescent="0.3">
      <c r="Y3368" s="189">
        <v>39776</v>
      </c>
      <c r="Z3368" s="190">
        <v>39.82</v>
      </c>
    </row>
    <row r="3369" spans="25:26" x14ac:dyDescent="0.3">
      <c r="Y3369" s="189">
        <v>39777</v>
      </c>
      <c r="Z3369" s="190">
        <v>37.24</v>
      </c>
    </row>
    <row r="3370" spans="25:26" x14ac:dyDescent="0.3">
      <c r="Y3370" s="189">
        <v>39778</v>
      </c>
      <c r="Z3370" s="190">
        <v>40.28</v>
      </c>
    </row>
    <row r="3371" spans="25:26" x14ac:dyDescent="0.3">
      <c r="Y3371" s="189">
        <v>39779</v>
      </c>
      <c r="Z3371" s="190" t="s">
        <v>149</v>
      </c>
    </row>
    <row r="3372" spans="25:26" x14ac:dyDescent="0.3">
      <c r="Y3372" s="189">
        <v>39780</v>
      </c>
      <c r="Z3372" s="190" t="s">
        <v>149</v>
      </c>
    </row>
    <row r="3373" spans="25:26" x14ac:dyDescent="0.3">
      <c r="Y3373" s="189">
        <v>39783</v>
      </c>
      <c r="Z3373" s="190">
        <v>37.119999999999997</v>
      </c>
    </row>
    <row r="3374" spans="25:26" x14ac:dyDescent="0.3">
      <c r="Y3374" s="189">
        <v>39784</v>
      </c>
      <c r="Z3374" s="190">
        <v>35.21</v>
      </c>
    </row>
    <row r="3375" spans="25:26" x14ac:dyDescent="0.3">
      <c r="Y3375" s="189">
        <v>39785</v>
      </c>
      <c r="Z3375" s="190">
        <v>35.06</v>
      </c>
    </row>
    <row r="3376" spans="25:26" x14ac:dyDescent="0.3">
      <c r="Y3376" s="189">
        <v>39786</v>
      </c>
      <c r="Z3376" s="190">
        <v>32.92</v>
      </c>
    </row>
    <row r="3377" spans="25:26" x14ac:dyDescent="0.3">
      <c r="Y3377" s="189">
        <v>39787</v>
      </c>
      <c r="Z3377" s="190">
        <v>30.52</v>
      </c>
    </row>
    <row r="3378" spans="25:26" x14ac:dyDescent="0.3">
      <c r="Y3378" s="189">
        <v>39790</v>
      </c>
      <c r="Z3378" s="190">
        <v>33.159999999999997</v>
      </c>
    </row>
    <row r="3379" spans="25:26" x14ac:dyDescent="0.3">
      <c r="Y3379" s="189">
        <v>39791</v>
      </c>
      <c r="Z3379" s="190">
        <v>32.799999999999997</v>
      </c>
    </row>
    <row r="3380" spans="25:26" x14ac:dyDescent="0.3">
      <c r="Y3380" s="189">
        <v>39792</v>
      </c>
      <c r="Z3380" s="190">
        <v>33.68</v>
      </c>
    </row>
    <row r="3381" spans="25:26" x14ac:dyDescent="0.3">
      <c r="Y3381" s="189">
        <v>39793</v>
      </c>
      <c r="Z3381" s="190">
        <v>37.85</v>
      </c>
    </row>
    <row r="3382" spans="25:26" x14ac:dyDescent="0.3">
      <c r="Y3382" s="189">
        <v>39794</v>
      </c>
      <c r="Z3382" s="190">
        <v>36.96</v>
      </c>
    </row>
    <row r="3383" spans="25:26" x14ac:dyDescent="0.3">
      <c r="Y3383" s="189">
        <v>39797</v>
      </c>
      <c r="Z3383" s="190">
        <v>36.35</v>
      </c>
    </row>
    <row r="3384" spans="25:26" x14ac:dyDescent="0.3">
      <c r="Y3384" s="189">
        <v>39798</v>
      </c>
      <c r="Z3384" s="190">
        <v>35.43</v>
      </c>
    </row>
    <row r="3385" spans="25:26" x14ac:dyDescent="0.3">
      <c r="Y3385" s="189">
        <v>39799</v>
      </c>
      <c r="Z3385" s="190">
        <v>33.83</v>
      </c>
    </row>
    <row r="3386" spans="25:26" x14ac:dyDescent="0.3">
      <c r="Y3386" s="189">
        <v>39800</v>
      </c>
      <c r="Z3386" s="190">
        <v>31</v>
      </c>
    </row>
    <row r="3387" spans="25:26" x14ac:dyDescent="0.3">
      <c r="Y3387" s="189">
        <v>39801</v>
      </c>
      <c r="Z3387" s="190">
        <v>30.5</v>
      </c>
    </row>
    <row r="3388" spans="25:26" x14ac:dyDescent="0.3">
      <c r="Y3388" s="189">
        <v>39804</v>
      </c>
      <c r="Z3388" s="190">
        <v>28.42</v>
      </c>
    </row>
    <row r="3389" spans="25:26" x14ac:dyDescent="0.3">
      <c r="Y3389" s="189">
        <v>39805</v>
      </c>
      <c r="Z3389" s="190">
        <v>28.72</v>
      </c>
    </row>
    <row r="3390" spans="25:26" x14ac:dyDescent="0.3">
      <c r="Y3390" s="189">
        <v>39806</v>
      </c>
      <c r="Z3390" s="190">
        <v>26.23</v>
      </c>
    </row>
    <row r="3391" spans="25:26" x14ac:dyDescent="0.3">
      <c r="Y3391" s="189">
        <v>39807</v>
      </c>
      <c r="Z3391" s="190" t="s">
        <v>149</v>
      </c>
    </row>
    <row r="3392" spans="25:26" x14ac:dyDescent="0.3">
      <c r="Y3392" s="189">
        <v>39808</v>
      </c>
      <c r="Z3392" s="190" t="s">
        <v>149</v>
      </c>
    </row>
    <row r="3393" spans="25:26" x14ac:dyDescent="0.3">
      <c r="Y3393" s="189">
        <v>39811</v>
      </c>
      <c r="Z3393" s="190">
        <v>30.27</v>
      </c>
    </row>
    <row r="3394" spans="25:26" x14ac:dyDescent="0.3">
      <c r="Y3394" s="189">
        <v>39812</v>
      </c>
      <c r="Z3394" s="190">
        <v>30.38</v>
      </c>
    </row>
    <row r="3395" spans="25:26" x14ac:dyDescent="0.3">
      <c r="Y3395" s="189">
        <v>39813</v>
      </c>
      <c r="Z3395" s="190">
        <v>34.22</v>
      </c>
    </row>
    <row r="3396" spans="25:26" x14ac:dyDescent="0.3">
      <c r="Y3396" s="189">
        <v>39814</v>
      </c>
      <c r="Z3396" s="190" t="s">
        <v>149</v>
      </c>
    </row>
    <row r="3397" spans="25:26" x14ac:dyDescent="0.3">
      <c r="Y3397" s="189">
        <v>39815</v>
      </c>
      <c r="Z3397" s="190">
        <v>36.75</v>
      </c>
    </row>
    <row r="3398" spans="25:26" x14ac:dyDescent="0.3">
      <c r="Y3398" s="189">
        <v>39818</v>
      </c>
      <c r="Z3398" s="190">
        <v>40</v>
      </c>
    </row>
    <row r="3399" spans="25:26" x14ac:dyDescent="0.3">
      <c r="Y3399" s="189">
        <v>39819</v>
      </c>
      <c r="Z3399" s="190">
        <v>41.51</v>
      </c>
    </row>
    <row r="3400" spans="25:26" x14ac:dyDescent="0.3">
      <c r="Y3400" s="189">
        <v>39820</v>
      </c>
      <c r="Z3400" s="190">
        <v>37.32</v>
      </c>
    </row>
    <row r="3401" spans="25:26" x14ac:dyDescent="0.3">
      <c r="Y3401" s="189">
        <v>39821</v>
      </c>
      <c r="Z3401" s="190">
        <v>36.479999999999997</v>
      </c>
    </row>
    <row r="3402" spans="25:26" x14ac:dyDescent="0.3">
      <c r="Y3402" s="189">
        <v>39822</v>
      </c>
      <c r="Z3402" s="190">
        <v>36.31</v>
      </c>
    </row>
    <row r="3403" spans="25:26" x14ac:dyDescent="0.3">
      <c r="Y3403" s="189">
        <v>39825</v>
      </c>
      <c r="Z3403" s="190">
        <v>34.81</v>
      </c>
    </row>
    <row r="3404" spans="25:26" x14ac:dyDescent="0.3">
      <c r="Y3404" s="189">
        <v>39826</v>
      </c>
      <c r="Z3404" s="190">
        <v>36.89</v>
      </c>
    </row>
    <row r="3405" spans="25:26" x14ac:dyDescent="0.3">
      <c r="Y3405" s="189">
        <v>39827</v>
      </c>
      <c r="Z3405" s="190">
        <v>36.5</v>
      </c>
    </row>
    <row r="3406" spans="25:26" x14ac:dyDescent="0.3">
      <c r="Y3406" s="189">
        <v>39828</v>
      </c>
      <c r="Z3406" s="190">
        <v>36.450000000000003</v>
      </c>
    </row>
    <row r="3407" spans="25:26" x14ac:dyDescent="0.3">
      <c r="Y3407" s="189">
        <v>39829</v>
      </c>
      <c r="Z3407" s="190">
        <v>36.89</v>
      </c>
    </row>
    <row r="3408" spans="25:26" x14ac:dyDescent="0.3">
      <c r="Y3408" s="189">
        <v>39832</v>
      </c>
      <c r="Z3408" s="190" t="s">
        <v>149</v>
      </c>
    </row>
    <row r="3409" spans="25:26" x14ac:dyDescent="0.3">
      <c r="Y3409" s="189">
        <v>39833</v>
      </c>
      <c r="Z3409" s="190">
        <v>36.630000000000003</v>
      </c>
    </row>
    <row r="3410" spans="25:26" x14ac:dyDescent="0.3">
      <c r="Y3410" s="189">
        <v>39834</v>
      </c>
      <c r="Z3410" s="190">
        <v>37.21</v>
      </c>
    </row>
    <row r="3411" spans="25:26" x14ac:dyDescent="0.3">
      <c r="Y3411" s="189">
        <v>39835</v>
      </c>
      <c r="Z3411" s="190">
        <v>37.409999999999997</v>
      </c>
    </row>
    <row r="3412" spans="25:26" x14ac:dyDescent="0.3">
      <c r="Y3412" s="189">
        <v>39836</v>
      </c>
      <c r="Z3412" s="190">
        <v>39.950000000000003</v>
      </c>
    </row>
    <row r="3413" spans="25:26" x14ac:dyDescent="0.3">
      <c r="Y3413" s="189">
        <v>39839</v>
      </c>
      <c r="Z3413" s="190">
        <v>41.64</v>
      </c>
    </row>
    <row r="3414" spans="25:26" x14ac:dyDescent="0.3">
      <c r="Y3414" s="189">
        <v>39840</v>
      </c>
      <c r="Z3414" s="190">
        <v>38.79</v>
      </c>
    </row>
    <row r="3415" spans="25:26" x14ac:dyDescent="0.3">
      <c r="Y3415" s="189">
        <v>39841</v>
      </c>
      <c r="Z3415" s="190">
        <v>39.869999999999997</v>
      </c>
    </row>
    <row r="3416" spans="25:26" x14ac:dyDescent="0.3">
      <c r="Y3416" s="189">
        <v>39842</v>
      </c>
      <c r="Z3416" s="190">
        <v>39.880000000000003</v>
      </c>
    </row>
    <row r="3417" spans="25:26" x14ac:dyDescent="0.3">
      <c r="Y3417" s="189">
        <v>39843</v>
      </c>
      <c r="Z3417" s="190">
        <v>40.090000000000003</v>
      </c>
    </row>
    <row r="3418" spans="25:26" x14ac:dyDescent="0.3">
      <c r="Y3418" s="189">
        <v>39846</v>
      </c>
      <c r="Z3418" s="190">
        <v>38.590000000000003</v>
      </c>
    </row>
    <row r="3419" spans="25:26" x14ac:dyDescent="0.3">
      <c r="Y3419" s="189">
        <v>39847</v>
      </c>
      <c r="Z3419" s="190">
        <v>39.06</v>
      </c>
    </row>
    <row r="3420" spans="25:26" x14ac:dyDescent="0.3">
      <c r="Y3420" s="189">
        <v>39848</v>
      </c>
      <c r="Z3420" s="190">
        <v>38.82</v>
      </c>
    </row>
    <row r="3421" spans="25:26" x14ac:dyDescent="0.3">
      <c r="Y3421" s="189">
        <v>39849</v>
      </c>
      <c r="Z3421" s="190">
        <v>39.68</v>
      </c>
    </row>
    <row r="3422" spans="25:26" x14ac:dyDescent="0.3">
      <c r="Y3422" s="189">
        <v>39850</v>
      </c>
      <c r="Z3422" s="190">
        <v>39.19</v>
      </c>
    </row>
    <row r="3423" spans="25:26" x14ac:dyDescent="0.3">
      <c r="Y3423" s="189">
        <v>39853</v>
      </c>
      <c r="Z3423" s="190">
        <v>39.369999999999997</v>
      </c>
    </row>
    <row r="3424" spans="25:26" x14ac:dyDescent="0.3">
      <c r="Y3424" s="189">
        <v>39854</v>
      </c>
      <c r="Z3424" s="190">
        <v>38.25</v>
      </c>
    </row>
    <row r="3425" spans="25:26" x14ac:dyDescent="0.3">
      <c r="Y3425" s="189">
        <v>39855</v>
      </c>
      <c r="Z3425" s="190">
        <v>37.22</v>
      </c>
    </row>
    <row r="3426" spans="25:26" x14ac:dyDescent="0.3">
      <c r="Y3426" s="189">
        <v>39856</v>
      </c>
      <c r="Z3426" s="190">
        <v>36.29</v>
      </c>
    </row>
    <row r="3427" spans="25:26" x14ac:dyDescent="0.3">
      <c r="Y3427" s="189">
        <v>39857</v>
      </c>
      <c r="Z3427" s="190">
        <v>37.56</v>
      </c>
    </row>
    <row r="3428" spans="25:26" x14ac:dyDescent="0.3">
      <c r="Y3428" s="189">
        <v>39860</v>
      </c>
      <c r="Z3428" s="190" t="s">
        <v>149</v>
      </c>
    </row>
    <row r="3429" spans="25:26" x14ac:dyDescent="0.3">
      <c r="Y3429" s="189">
        <v>39861</v>
      </c>
      <c r="Z3429" s="190">
        <v>35.07</v>
      </c>
    </row>
    <row r="3430" spans="25:26" x14ac:dyDescent="0.3">
      <c r="Y3430" s="189">
        <v>39862</v>
      </c>
      <c r="Z3430" s="190">
        <v>33.71</v>
      </c>
    </row>
    <row r="3431" spans="25:26" x14ac:dyDescent="0.3">
      <c r="Y3431" s="189">
        <v>39863</v>
      </c>
      <c r="Z3431" s="190">
        <v>37</v>
      </c>
    </row>
    <row r="3432" spans="25:26" x14ac:dyDescent="0.3">
      <c r="Y3432" s="189">
        <v>39864</v>
      </c>
      <c r="Z3432" s="190">
        <v>36.409999999999997</v>
      </c>
    </row>
    <row r="3433" spans="25:26" x14ac:dyDescent="0.3">
      <c r="Y3433" s="189">
        <v>39867</v>
      </c>
      <c r="Z3433" s="190">
        <v>35.6</v>
      </c>
    </row>
    <row r="3434" spans="25:26" x14ac:dyDescent="0.3">
      <c r="Y3434" s="189">
        <v>39868</v>
      </c>
      <c r="Z3434" s="190">
        <v>37</v>
      </c>
    </row>
    <row r="3435" spans="25:26" x14ac:dyDescent="0.3">
      <c r="Y3435" s="189">
        <v>39869</v>
      </c>
      <c r="Z3435" s="190">
        <v>38.92</v>
      </c>
    </row>
    <row r="3436" spans="25:26" x14ac:dyDescent="0.3">
      <c r="Y3436" s="189">
        <v>39870</v>
      </c>
      <c r="Z3436" s="190">
        <v>41.76</v>
      </c>
    </row>
    <row r="3437" spans="25:26" x14ac:dyDescent="0.3">
      <c r="Y3437" s="189">
        <v>39871</v>
      </c>
      <c r="Z3437" s="190">
        <v>40.729999999999997</v>
      </c>
    </row>
    <row r="3438" spans="25:26" x14ac:dyDescent="0.3">
      <c r="Y3438" s="189">
        <v>39874</v>
      </c>
      <c r="Z3438" s="190">
        <v>37.229999999999997</v>
      </c>
    </row>
    <row r="3439" spans="25:26" x14ac:dyDescent="0.3">
      <c r="Y3439" s="189">
        <v>39875</v>
      </c>
      <c r="Z3439" s="190">
        <v>38.15</v>
      </c>
    </row>
    <row r="3440" spans="25:26" x14ac:dyDescent="0.3">
      <c r="Y3440" s="189">
        <v>39876</v>
      </c>
      <c r="Z3440" s="190">
        <v>40.31</v>
      </c>
    </row>
    <row r="3441" spans="25:26" x14ac:dyDescent="0.3">
      <c r="Y3441" s="189">
        <v>39877</v>
      </c>
      <c r="Z3441" s="190">
        <v>38.51</v>
      </c>
    </row>
    <row r="3442" spans="25:26" x14ac:dyDescent="0.3">
      <c r="Y3442" s="189">
        <v>39878</v>
      </c>
      <c r="Z3442" s="190">
        <v>39.380000000000003</v>
      </c>
    </row>
    <row r="3443" spans="25:26" x14ac:dyDescent="0.3">
      <c r="Y3443" s="189">
        <v>39881</v>
      </c>
      <c r="Z3443" s="190">
        <v>40.04</v>
      </c>
    </row>
    <row r="3444" spans="25:26" x14ac:dyDescent="0.3">
      <c r="Y3444" s="189">
        <v>39882</v>
      </c>
      <c r="Z3444" s="190">
        <v>39.17</v>
      </c>
    </row>
    <row r="3445" spans="25:26" x14ac:dyDescent="0.3">
      <c r="Y3445" s="189">
        <v>39883</v>
      </c>
      <c r="Z3445" s="190">
        <v>36.83</v>
      </c>
    </row>
    <row r="3446" spans="25:26" x14ac:dyDescent="0.3">
      <c r="Y3446" s="189">
        <v>39884</v>
      </c>
      <c r="Z3446" s="190">
        <v>39.630000000000003</v>
      </c>
    </row>
    <row r="3447" spans="25:26" x14ac:dyDescent="0.3">
      <c r="Y3447" s="189">
        <v>39885</v>
      </c>
      <c r="Z3447" s="190">
        <v>39.6</v>
      </c>
    </row>
    <row r="3448" spans="25:26" x14ac:dyDescent="0.3">
      <c r="Y3448" s="189">
        <v>39888</v>
      </c>
      <c r="Z3448" s="190">
        <v>40.200000000000003</v>
      </c>
    </row>
    <row r="3449" spans="25:26" x14ac:dyDescent="0.3">
      <c r="Y3449" s="189">
        <v>39889</v>
      </c>
      <c r="Z3449" s="190">
        <v>41.55</v>
      </c>
    </row>
    <row r="3450" spans="25:26" x14ac:dyDescent="0.3">
      <c r="Y3450" s="189">
        <v>39890</v>
      </c>
      <c r="Z3450" s="190">
        <v>41.01</v>
      </c>
    </row>
    <row r="3451" spans="25:26" x14ac:dyDescent="0.3">
      <c r="Y3451" s="189">
        <v>39891</v>
      </c>
      <c r="Z3451" s="190">
        <v>43.8</v>
      </c>
    </row>
    <row r="3452" spans="25:26" x14ac:dyDescent="0.3">
      <c r="Y3452" s="189">
        <v>39892</v>
      </c>
      <c r="Z3452" s="190">
        <v>43.49</v>
      </c>
    </row>
    <row r="3453" spans="25:26" x14ac:dyDescent="0.3">
      <c r="Y3453" s="189">
        <v>39895</v>
      </c>
      <c r="Z3453" s="190">
        <v>45.3</v>
      </c>
    </row>
    <row r="3454" spans="25:26" x14ac:dyDescent="0.3">
      <c r="Y3454" s="189">
        <v>39896</v>
      </c>
      <c r="Z3454" s="190">
        <v>45.62</v>
      </c>
    </row>
    <row r="3455" spans="25:26" x14ac:dyDescent="0.3">
      <c r="Y3455" s="189">
        <v>39897</v>
      </c>
      <c r="Z3455" s="190">
        <v>45.05</v>
      </c>
    </row>
    <row r="3456" spans="25:26" x14ac:dyDescent="0.3">
      <c r="Y3456" s="189">
        <v>39898</v>
      </c>
      <c r="Z3456" s="190">
        <v>46.39</v>
      </c>
    </row>
    <row r="3457" spans="25:26" x14ac:dyDescent="0.3">
      <c r="Y3457" s="189">
        <v>39899</v>
      </c>
      <c r="Z3457" s="190">
        <v>45.3</v>
      </c>
    </row>
    <row r="3458" spans="25:26" x14ac:dyDescent="0.3">
      <c r="Y3458" s="189">
        <v>39902</v>
      </c>
      <c r="Z3458" s="190">
        <v>41.93</v>
      </c>
    </row>
    <row r="3459" spans="25:26" x14ac:dyDescent="0.3">
      <c r="Y3459" s="189">
        <v>39903</v>
      </c>
      <c r="Z3459" s="190">
        <v>42.87</v>
      </c>
    </row>
    <row r="3460" spans="25:26" x14ac:dyDescent="0.3">
      <c r="Y3460" s="189">
        <v>39904</v>
      </c>
      <c r="Z3460" s="190">
        <v>43.52</v>
      </c>
    </row>
    <row r="3461" spans="25:26" x14ac:dyDescent="0.3">
      <c r="Y3461" s="189">
        <v>39905</v>
      </c>
      <c r="Z3461" s="190">
        <v>47.47</v>
      </c>
    </row>
    <row r="3462" spans="25:26" x14ac:dyDescent="0.3">
      <c r="Y3462" s="189">
        <v>39906</v>
      </c>
      <c r="Z3462" s="190">
        <v>47.29</v>
      </c>
    </row>
    <row r="3463" spans="25:26" x14ac:dyDescent="0.3">
      <c r="Y3463" s="189">
        <v>39909</v>
      </c>
      <c r="Z3463" s="190">
        <v>46.96</v>
      </c>
    </row>
    <row r="3464" spans="25:26" x14ac:dyDescent="0.3">
      <c r="Y3464" s="189">
        <v>39910</v>
      </c>
      <c r="Z3464" s="190">
        <v>46.23</v>
      </c>
    </row>
    <row r="3465" spans="25:26" x14ac:dyDescent="0.3">
      <c r="Y3465" s="189">
        <v>39911</v>
      </c>
      <c r="Z3465" s="190">
        <v>46.79</v>
      </c>
    </row>
    <row r="3466" spans="25:26" x14ac:dyDescent="0.3">
      <c r="Y3466" s="189">
        <v>39912</v>
      </c>
      <c r="Z3466" s="190">
        <v>48.57</v>
      </c>
    </row>
    <row r="3467" spans="25:26" x14ac:dyDescent="0.3">
      <c r="Y3467" s="189">
        <v>39913</v>
      </c>
      <c r="Z3467" s="190" t="s">
        <v>149</v>
      </c>
    </row>
    <row r="3468" spans="25:26" x14ac:dyDescent="0.3">
      <c r="Y3468" s="189">
        <v>39916</v>
      </c>
      <c r="Z3468" s="190">
        <v>47.01</v>
      </c>
    </row>
    <row r="3469" spans="25:26" x14ac:dyDescent="0.3">
      <c r="Y3469" s="189">
        <v>39917</v>
      </c>
      <c r="Z3469" s="190">
        <v>46.64</v>
      </c>
    </row>
    <row r="3470" spans="25:26" x14ac:dyDescent="0.3">
      <c r="Y3470" s="189">
        <v>39918</v>
      </c>
      <c r="Z3470" s="190">
        <v>47.16</v>
      </c>
    </row>
    <row r="3471" spans="25:26" x14ac:dyDescent="0.3">
      <c r="Y3471" s="189">
        <v>39919</v>
      </c>
      <c r="Z3471" s="190">
        <v>47.65</v>
      </c>
    </row>
    <row r="3472" spans="25:26" x14ac:dyDescent="0.3">
      <c r="Y3472" s="189">
        <v>39920</v>
      </c>
      <c r="Z3472" s="190">
        <v>47.57</v>
      </c>
    </row>
    <row r="3473" spans="25:26" x14ac:dyDescent="0.3">
      <c r="Y3473" s="189">
        <v>39923</v>
      </c>
      <c r="Z3473" s="190">
        <v>43.93</v>
      </c>
    </row>
    <row r="3474" spans="25:26" x14ac:dyDescent="0.3">
      <c r="Y3474" s="189">
        <v>39924</v>
      </c>
      <c r="Z3474" s="190">
        <v>44.47</v>
      </c>
    </row>
    <row r="3475" spans="25:26" x14ac:dyDescent="0.3">
      <c r="Y3475" s="189">
        <v>39925</v>
      </c>
      <c r="Z3475" s="190">
        <v>44.69</v>
      </c>
    </row>
    <row r="3476" spans="25:26" x14ac:dyDescent="0.3">
      <c r="Y3476" s="189">
        <v>39926</v>
      </c>
      <c r="Z3476" s="190">
        <v>45.49</v>
      </c>
    </row>
    <row r="3477" spans="25:26" x14ac:dyDescent="0.3">
      <c r="Y3477" s="189">
        <v>39927</v>
      </c>
      <c r="Z3477" s="190">
        <v>47.56</v>
      </c>
    </row>
    <row r="3478" spans="25:26" x14ac:dyDescent="0.3">
      <c r="Y3478" s="189">
        <v>39930</v>
      </c>
      <c r="Z3478" s="190">
        <v>46.47</v>
      </c>
    </row>
    <row r="3479" spans="25:26" x14ac:dyDescent="0.3">
      <c r="Y3479" s="189">
        <v>39931</v>
      </c>
      <c r="Z3479" s="190">
        <v>46.23</v>
      </c>
    </row>
    <row r="3480" spans="25:26" x14ac:dyDescent="0.3">
      <c r="Y3480" s="189">
        <v>39932</v>
      </c>
      <c r="Z3480" s="190">
        <v>47.4</v>
      </c>
    </row>
    <row r="3481" spans="25:26" x14ac:dyDescent="0.3">
      <c r="Y3481" s="189">
        <v>39933</v>
      </c>
      <c r="Z3481" s="190">
        <v>47.57</v>
      </c>
    </row>
    <row r="3482" spans="25:26" x14ac:dyDescent="0.3">
      <c r="Y3482" s="189">
        <v>39934</v>
      </c>
      <c r="Z3482" s="190">
        <v>50.82</v>
      </c>
    </row>
    <row r="3483" spans="25:26" x14ac:dyDescent="0.3">
      <c r="Y3483" s="189">
        <v>39937</v>
      </c>
      <c r="Z3483" s="190" t="s">
        <v>149</v>
      </c>
    </row>
    <row r="3484" spans="25:26" x14ac:dyDescent="0.3">
      <c r="Y3484" s="189">
        <v>39938</v>
      </c>
      <c r="Z3484" s="190">
        <v>52.2</v>
      </c>
    </row>
    <row r="3485" spans="25:26" x14ac:dyDescent="0.3">
      <c r="Y3485" s="189">
        <v>39939</v>
      </c>
      <c r="Z3485" s="190">
        <v>54.84</v>
      </c>
    </row>
    <row r="3486" spans="25:26" x14ac:dyDescent="0.3">
      <c r="Y3486" s="189">
        <v>39940</v>
      </c>
      <c r="Z3486" s="190">
        <v>55.34</v>
      </c>
    </row>
    <row r="3487" spans="25:26" x14ac:dyDescent="0.3">
      <c r="Y3487" s="189">
        <v>39941</v>
      </c>
      <c r="Z3487" s="190">
        <v>56.38</v>
      </c>
    </row>
    <row r="3488" spans="25:26" x14ac:dyDescent="0.3">
      <c r="Y3488" s="189">
        <v>39944</v>
      </c>
      <c r="Z3488" s="190">
        <v>55.69</v>
      </c>
    </row>
    <row r="3489" spans="25:26" x14ac:dyDescent="0.3">
      <c r="Y3489" s="189">
        <v>39945</v>
      </c>
      <c r="Z3489" s="190">
        <v>56.06</v>
      </c>
    </row>
    <row r="3490" spans="25:26" x14ac:dyDescent="0.3">
      <c r="Y3490" s="189">
        <v>39946</v>
      </c>
      <c r="Z3490" s="190">
        <v>55.66</v>
      </c>
    </row>
    <row r="3491" spans="25:26" x14ac:dyDescent="0.3">
      <c r="Y3491" s="189">
        <v>39947</v>
      </c>
      <c r="Z3491" s="190">
        <v>55.66</v>
      </c>
    </row>
    <row r="3492" spans="25:26" x14ac:dyDescent="0.3">
      <c r="Y3492" s="189">
        <v>39948</v>
      </c>
      <c r="Z3492" s="190">
        <v>53.87</v>
      </c>
    </row>
    <row r="3493" spans="25:26" x14ac:dyDescent="0.3">
      <c r="Y3493" s="189">
        <v>39951</v>
      </c>
      <c r="Z3493" s="190">
        <v>55.89</v>
      </c>
    </row>
    <row r="3494" spans="25:26" x14ac:dyDescent="0.3">
      <c r="Y3494" s="189">
        <v>39952</v>
      </c>
      <c r="Z3494" s="190">
        <v>56.04</v>
      </c>
    </row>
    <row r="3495" spans="25:26" x14ac:dyDescent="0.3">
      <c r="Y3495" s="189">
        <v>39953</v>
      </c>
      <c r="Z3495" s="190">
        <v>57.93</v>
      </c>
    </row>
    <row r="3496" spans="25:26" x14ac:dyDescent="0.3">
      <c r="Y3496" s="189">
        <v>39954</v>
      </c>
      <c r="Z3496" s="190">
        <v>57.03</v>
      </c>
    </row>
    <row r="3497" spans="25:26" x14ac:dyDescent="0.3">
      <c r="Y3497" s="189">
        <v>39955</v>
      </c>
      <c r="Z3497" s="190">
        <v>57.27</v>
      </c>
    </row>
    <row r="3498" spans="25:26" x14ac:dyDescent="0.3">
      <c r="Y3498" s="189">
        <v>39958</v>
      </c>
      <c r="Z3498" s="190" t="s">
        <v>149</v>
      </c>
    </row>
    <row r="3499" spans="25:26" x14ac:dyDescent="0.3">
      <c r="Y3499" s="189">
        <v>39959</v>
      </c>
      <c r="Z3499" s="190">
        <v>58.45</v>
      </c>
    </row>
    <row r="3500" spans="25:26" x14ac:dyDescent="0.3">
      <c r="Y3500" s="189">
        <v>39960</v>
      </c>
      <c r="Z3500" s="190">
        <v>59.65</v>
      </c>
    </row>
    <row r="3501" spans="25:26" x14ac:dyDescent="0.3">
      <c r="Y3501" s="189">
        <v>39961</v>
      </c>
      <c r="Z3501" s="190">
        <v>61.17</v>
      </c>
    </row>
    <row r="3502" spans="25:26" x14ac:dyDescent="0.3">
      <c r="Y3502" s="189">
        <v>39962</v>
      </c>
      <c r="Z3502" s="190">
        <v>62.33</v>
      </c>
    </row>
    <row r="3503" spans="25:26" x14ac:dyDescent="0.3">
      <c r="Y3503" s="189">
        <v>39965</v>
      </c>
      <c r="Z3503" s="190">
        <v>62.34</v>
      </c>
    </row>
    <row r="3504" spans="25:26" x14ac:dyDescent="0.3">
      <c r="Y3504" s="189">
        <v>39966</v>
      </c>
      <c r="Z3504" s="190">
        <v>62.99</v>
      </c>
    </row>
    <row r="3505" spans="25:26" x14ac:dyDescent="0.3">
      <c r="Y3505" s="189">
        <v>39967</v>
      </c>
      <c r="Z3505" s="190">
        <v>60.81</v>
      </c>
    </row>
    <row r="3506" spans="25:26" x14ac:dyDescent="0.3">
      <c r="Y3506" s="189">
        <v>39968</v>
      </c>
      <c r="Z3506" s="190">
        <v>63.25</v>
      </c>
    </row>
    <row r="3507" spans="25:26" x14ac:dyDescent="0.3">
      <c r="Y3507" s="189">
        <v>39969</v>
      </c>
      <c r="Z3507" s="190">
        <v>63.15</v>
      </c>
    </row>
    <row r="3508" spans="25:26" x14ac:dyDescent="0.3">
      <c r="Y3508" s="189">
        <v>39972</v>
      </c>
      <c r="Z3508" s="190">
        <v>62.96</v>
      </c>
    </row>
    <row r="3509" spans="25:26" x14ac:dyDescent="0.3">
      <c r="Y3509" s="189">
        <v>39973</v>
      </c>
      <c r="Z3509" s="190">
        <v>64.44</v>
      </c>
    </row>
    <row r="3510" spans="25:26" x14ac:dyDescent="0.3">
      <c r="Y3510" s="189">
        <v>39974</v>
      </c>
      <c r="Z3510" s="190">
        <v>65.36</v>
      </c>
    </row>
    <row r="3511" spans="25:26" x14ac:dyDescent="0.3">
      <c r="Y3511" s="189">
        <v>39975</v>
      </c>
      <c r="Z3511" s="190">
        <v>66.2</v>
      </c>
    </row>
    <row r="3512" spans="25:26" x14ac:dyDescent="0.3">
      <c r="Y3512" s="189">
        <v>39976</v>
      </c>
      <c r="Z3512" s="190">
        <v>64.930000000000007</v>
      </c>
    </row>
    <row r="3513" spans="25:26" x14ac:dyDescent="0.3">
      <c r="Y3513" s="189">
        <v>39979</v>
      </c>
      <c r="Z3513" s="190">
        <v>63.41</v>
      </c>
    </row>
    <row r="3514" spans="25:26" x14ac:dyDescent="0.3">
      <c r="Y3514" s="189">
        <v>39980</v>
      </c>
      <c r="Z3514" s="190">
        <v>64.31</v>
      </c>
    </row>
    <row r="3515" spans="25:26" x14ac:dyDescent="0.3">
      <c r="Y3515" s="189">
        <v>39981</v>
      </c>
      <c r="Z3515" s="190">
        <v>64.62</v>
      </c>
    </row>
    <row r="3516" spans="25:26" x14ac:dyDescent="0.3">
      <c r="Y3516" s="189">
        <v>39982</v>
      </c>
      <c r="Z3516" s="190">
        <v>65.510000000000005</v>
      </c>
    </row>
    <row r="3517" spans="25:26" x14ac:dyDescent="0.3">
      <c r="Y3517" s="189">
        <v>39983</v>
      </c>
      <c r="Z3517" s="190">
        <v>64.540000000000006</v>
      </c>
    </row>
    <row r="3518" spans="25:26" x14ac:dyDescent="0.3">
      <c r="Y3518" s="189">
        <v>39986</v>
      </c>
      <c r="Z3518" s="190">
        <v>61.63</v>
      </c>
    </row>
    <row r="3519" spans="25:26" x14ac:dyDescent="0.3">
      <c r="Y3519" s="189">
        <v>39987</v>
      </c>
      <c r="Z3519" s="190">
        <v>63.19</v>
      </c>
    </row>
    <row r="3520" spans="25:26" x14ac:dyDescent="0.3">
      <c r="Y3520" s="189">
        <v>39988</v>
      </c>
      <c r="Z3520" s="190">
        <v>62.96</v>
      </c>
    </row>
    <row r="3521" spans="25:26" x14ac:dyDescent="0.3">
      <c r="Y3521" s="189">
        <v>39989</v>
      </c>
      <c r="Z3521" s="190">
        <v>64.34</v>
      </c>
    </row>
    <row r="3522" spans="25:26" x14ac:dyDescent="0.3">
      <c r="Y3522" s="189">
        <v>39990</v>
      </c>
      <c r="Z3522" s="190">
        <v>64.099999999999994</v>
      </c>
    </row>
    <row r="3523" spans="25:26" x14ac:dyDescent="0.3">
      <c r="Y3523" s="189">
        <v>39993</v>
      </c>
      <c r="Z3523" s="190">
        <v>65.97</v>
      </c>
    </row>
    <row r="3524" spans="25:26" x14ac:dyDescent="0.3">
      <c r="Y3524" s="189">
        <v>39994</v>
      </c>
      <c r="Z3524" s="190">
        <v>64.64</v>
      </c>
    </row>
    <row r="3525" spans="25:26" x14ac:dyDescent="0.3">
      <c r="Y3525" s="189">
        <v>39995</v>
      </c>
      <c r="Z3525" s="190">
        <v>64.25</v>
      </c>
    </row>
    <row r="3526" spans="25:26" x14ac:dyDescent="0.3">
      <c r="Y3526" s="189">
        <v>39996</v>
      </c>
      <c r="Z3526" s="190">
        <v>62.12</v>
      </c>
    </row>
    <row r="3527" spans="25:26" x14ac:dyDescent="0.3">
      <c r="Y3527" s="189">
        <v>39997</v>
      </c>
      <c r="Z3527" s="190" t="s">
        <v>149</v>
      </c>
    </row>
    <row r="3528" spans="25:26" x14ac:dyDescent="0.3">
      <c r="Y3528" s="189">
        <v>40000</v>
      </c>
      <c r="Z3528" s="190">
        <v>59.41</v>
      </c>
    </row>
    <row r="3529" spans="25:26" x14ac:dyDescent="0.3">
      <c r="Y3529" s="189">
        <v>40001</v>
      </c>
      <c r="Z3529" s="190">
        <v>58.13</v>
      </c>
    </row>
    <row r="3530" spans="25:26" x14ac:dyDescent="0.3">
      <c r="Y3530" s="189">
        <v>40002</v>
      </c>
      <c r="Z3530" s="190">
        <v>55.87</v>
      </c>
    </row>
    <row r="3531" spans="25:26" x14ac:dyDescent="0.3">
      <c r="Y3531" s="189">
        <v>40003</v>
      </c>
      <c r="Z3531" s="190">
        <v>56.04</v>
      </c>
    </row>
    <row r="3532" spans="25:26" x14ac:dyDescent="0.3">
      <c r="Y3532" s="189">
        <v>40004</v>
      </c>
      <c r="Z3532" s="190">
        <v>55.57</v>
      </c>
    </row>
    <row r="3533" spans="25:26" x14ac:dyDescent="0.3">
      <c r="Y3533" s="189">
        <v>40007</v>
      </c>
      <c r="Z3533" s="190">
        <v>55.78</v>
      </c>
    </row>
    <row r="3534" spans="25:26" x14ac:dyDescent="0.3">
      <c r="Y3534" s="189">
        <v>40008</v>
      </c>
      <c r="Z3534" s="190">
        <v>56.21</v>
      </c>
    </row>
    <row r="3535" spans="25:26" x14ac:dyDescent="0.3">
      <c r="Y3535" s="189">
        <v>40009</v>
      </c>
      <c r="Z3535" s="190">
        <v>58.77</v>
      </c>
    </row>
    <row r="3536" spans="25:26" x14ac:dyDescent="0.3">
      <c r="Y3536" s="189">
        <v>40010</v>
      </c>
      <c r="Z3536" s="190">
        <v>59.4</v>
      </c>
    </row>
    <row r="3537" spans="25:26" x14ac:dyDescent="0.3">
      <c r="Y3537" s="189">
        <v>40011</v>
      </c>
      <c r="Z3537" s="190">
        <v>60.55</v>
      </c>
    </row>
    <row r="3538" spans="25:26" x14ac:dyDescent="0.3">
      <c r="Y3538" s="189">
        <v>40014</v>
      </c>
      <c r="Z3538" s="190">
        <v>61.28</v>
      </c>
    </row>
    <row r="3539" spans="25:26" x14ac:dyDescent="0.3">
      <c r="Y3539" s="189">
        <v>40015</v>
      </c>
      <c r="Z3539" s="190">
        <v>61.91</v>
      </c>
    </row>
    <row r="3540" spans="25:26" x14ac:dyDescent="0.3">
      <c r="Y3540" s="189">
        <v>40016</v>
      </c>
      <c r="Z3540" s="190">
        <v>61.46</v>
      </c>
    </row>
    <row r="3541" spans="25:26" x14ac:dyDescent="0.3">
      <c r="Y3541" s="189">
        <v>40017</v>
      </c>
      <c r="Z3541" s="190">
        <v>63.3</v>
      </c>
    </row>
    <row r="3542" spans="25:26" x14ac:dyDescent="0.3">
      <c r="Y3542" s="189">
        <v>40018</v>
      </c>
      <c r="Z3542" s="190">
        <v>64.06</v>
      </c>
    </row>
    <row r="3543" spans="25:26" x14ac:dyDescent="0.3">
      <c r="Y3543" s="189">
        <v>40021</v>
      </c>
      <c r="Z3543" s="190">
        <v>65.209999999999994</v>
      </c>
    </row>
    <row r="3544" spans="25:26" x14ac:dyDescent="0.3">
      <c r="Y3544" s="189">
        <v>40022</v>
      </c>
      <c r="Z3544" s="190">
        <v>64.17</v>
      </c>
    </row>
    <row r="3545" spans="25:26" x14ac:dyDescent="0.3">
      <c r="Y3545" s="189">
        <v>40023</v>
      </c>
      <c r="Z3545" s="190">
        <v>60.73</v>
      </c>
    </row>
    <row r="3546" spans="25:26" x14ac:dyDescent="0.3">
      <c r="Y3546" s="189">
        <v>40024</v>
      </c>
      <c r="Z3546" s="190">
        <v>64.510000000000005</v>
      </c>
    </row>
    <row r="3547" spans="25:26" x14ac:dyDescent="0.3">
      <c r="Y3547" s="189">
        <v>40025</v>
      </c>
      <c r="Z3547" s="190">
        <v>65.8</v>
      </c>
    </row>
    <row r="3548" spans="25:26" x14ac:dyDescent="0.3">
      <c r="Y3548" s="189">
        <v>40028</v>
      </c>
      <c r="Z3548" s="190">
        <v>67.430000000000007</v>
      </c>
    </row>
    <row r="3549" spans="25:26" x14ac:dyDescent="0.3">
      <c r="Y3549" s="189">
        <v>40029</v>
      </c>
      <c r="Z3549" s="190">
        <v>67.239999999999995</v>
      </c>
    </row>
    <row r="3550" spans="25:26" x14ac:dyDescent="0.3">
      <c r="Y3550" s="189">
        <v>40030</v>
      </c>
      <c r="Z3550" s="190">
        <v>68.069999999999993</v>
      </c>
    </row>
    <row r="3551" spans="25:26" x14ac:dyDescent="0.3">
      <c r="Y3551" s="189">
        <v>40031</v>
      </c>
      <c r="Z3551" s="190">
        <v>68.12</v>
      </c>
    </row>
    <row r="3552" spans="25:26" x14ac:dyDescent="0.3">
      <c r="Y3552" s="189">
        <v>40032</v>
      </c>
      <c r="Z3552" s="190">
        <v>66.86</v>
      </c>
    </row>
    <row r="3553" spans="25:26" x14ac:dyDescent="0.3">
      <c r="Y3553" s="189">
        <v>40035</v>
      </c>
      <c r="Z3553" s="190">
        <v>66.92</v>
      </c>
    </row>
    <row r="3554" spans="25:26" x14ac:dyDescent="0.3">
      <c r="Y3554" s="189">
        <v>40036</v>
      </c>
      <c r="Z3554" s="190">
        <v>65.98</v>
      </c>
    </row>
    <row r="3555" spans="25:26" x14ac:dyDescent="0.3">
      <c r="Y3555" s="189">
        <v>40037</v>
      </c>
      <c r="Z3555" s="190">
        <v>66.83</v>
      </c>
    </row>
    <row r="3556" spans="25:26" x14ac:dyDescent="0.3">
      <c r="Y3556" s="189">
        <v>40038</v>
      </c>
      <c r="Z3556" s="190">
        <v>67.94</v>
      </c>
    </row>
    <row r="3557" spans="25:26" x14ac:dyDescent="0.3">
      <c r="Y3557" s="189">
        <v>40039</v>
      </c>
      <c r="Z3557" s="190">
        <v>65.290000000000006</v>
      </c>
    </row>
    <row r="3558" spans="25:26" x14ac:dyDescent="0.3">
      <c r="Y3558" s="189">
        <v>40042</v>
      </c>
      <c r="Z3558" s="190">
        <v>64.14</v>
      </c>
    </row>
    <row r="3559" spans="25:26" x14ac:dyDescent="0.3">
      <c r="Y3559" s="189">
        <v>40043</v>
      </c>
      <c r="Z3559" s="190">
        <v>66.84</v>
      </c>
    </row>
    <row r="3560" spans="25:26" x14ac:dyDescent="0.3">
      <c r="Y3560" s="189">
        <v>40044</v>
      </c>
      <c r="Z3560" s="190">
        <v>69.48</v>
      </c>
    </row>
    <row r="3561" spans="25:26" x14ac:dyDescent="0.3">
      <c r="Y3561" s="189">
        <v>40045</v>
      </c>
      <c r="Z3561" s="190">
        <v>68.94</v>
      </c>
    </row>
    <row r="3562" spans="25:26" x14ac:dyDescent="0.3">
      <c r="Y3562" s="189">
        <v>40046</v>
      </c>
      <c r="Z3562" s="190">
        <v>69.150000000000006</v>
      </c>
    </row>
    <row r="3563" spans="25:26" x14ac:dyDescent="0.3">
      <c r="Y3563" s="189">
        <v>40049</v>
      </c>
      <c r="Z3563" s="190">
        <v>69.92</v>
      </c>
    </row>
    <row r="3564" spans="25:26" x14ac:dyDescent="0.3">
      <c r="Y3564" s="189">
        <v>40050</v>
      </c>
      <c r="Z3564" s="190">
        <v>67.61</v>
      </c>
    </row>
    <row r="3565" spans="25:26" x14ac:dyDescent="0.3">
      <c r="Y3565" s="189">
        <v>40051</v>
      </c>
      <c r="Z3565" s="190">
        <v>66.88</v>
      </c>
    </row>
    <row r="3566" spans="25:26" x14ac:dyDescent="0.3">
      <c r="Y3566" s="189">
        <v>40052</v>
      </c>
      <c r="Z3566" s="190">
        <v>68.099999999999994</v>
      </c>
    </row>
    <row r="3567" spans="25:26" x14ac:dyDescent="0.3">
      <c r="Y3567" s="189">
        <v>40053</v>
      </c>
      <c r="Z3567" s="190">
        <v>68.58</v>
      </c>
    </row>
    <row r="3568" spans="25:26" x14ac:dyDescent="0.3">
      <c r="Y3568" s="189">
        <v>40056</v>
      </c>
      <c r="Z3568" s="190" t="s">
        <v>149</v>
      </c>
    </row>
    <row r="3569" spans="25:26" x14ac:dyDescent="0.3">
      <c r="Y3569" s="189">
        <v>40057</v>
      </c>
      <c r="Z3569" s="190">
        <v>64.3</v>
      </c>
    </row>
    <row r="3570" spans="25:26" x14ac:dyDescent="0.3">
      <c r="Y3570" s="189">
        <v>40058</v>
      </c>
      <c r="Z3570" s="190">
        <v>63.69</v>
      </c>
    </row>
    <row r="3571" spans="25:26" x14ac:dyDescent="0.3">
      <c r="Y3571" s="189">
        <v>40059</v>
      </c>
      <c r="Z3571" s="190">
        <v>63.15</v>
      </c>
    </row>
    <row r="3572" spans="25:26" x14ac:dyDescent="0.3">
      <c r="Y3572" s="189">
        <v>40060</v>
      </c>
      <c r="Z3572" s="190">
        <v>62.84</v>
      </c>
    </row>
    <row r="3573" spans="25:26" x14ac:dyDescent="0.3">
      <c r="Y3573" s="189">
        <v>40063</v>
      </c>
      <c r="Z3573" s="190" t="s">
        <v>149</v>
      </c>
    </row>
    <row r="3574" spans="25:26" x14ac:dyDescent="0.3">
      <c r="Y3574" s="189">
        <v>40064</v>
      </c>
      <c r="Z3574" s="190">
        <v>65.86</v>
      </c>
    </row>
    <row r="3575" spans="25:26" x14ac:dyDescent="0.3">
      <c r="Y3575" s="189">
        <v>40065</v>
      </c>
      <c r="Z3575" s="190">
        <v>66.16</v>
      </c>
    </row>
    <row r="3576" spans="25:26" x14ac:dyDescent="0.3">
      <c r="Y3576" s="189">
        <v>40066</v>
      </c>
      <c r="Z3576" s="190">
        <v>66.31</v>
      </c>
    </row>
    <row r="3577" spans="25:26" x14ac:dyDescent="0.3">
      <c r="Y3577" s="189">
        <v>40067</v>
      </c>
      <c r="Z3577" s="190">
        <v>64.16</v>
      </c>
    </row>
    <row r="3578" spans="25:26" x14ac:dyDescent="0.3">
      <c r="Y3578" s="189">
        <v>40070</v>
      </c>
      <c r="Z3578" s="190">
        <v>63.47</v>
      </c>
    </row>
    <row r="3579" spans="25:26" x14ac:dyDescent="0.3">
      <c r="Y3579" s="189">
        <v>40071</v>
      </c>
      <c r="Z3579" s="190">
        <v>65.08</v>
      </c>
    </row>
    <row r="3580" spans="25:26" x14ac:dyDescent="0.3">
      <c r="Y3580" s="189">
        <v>40072</v>
      </c>
      <c r="Z3580" s="190">
        <v>66.52</v>
      </c>
    </row>
    <row r="3581" spans="25:26" x14ac:dyDescent="0.3">
      <c r="Y3581" s="189">
        <v>40073</v>
      </c>
      <c r="Z3581" s="190">
        <v>67.11</v>
      </c>
    </row>
    <row r="3582" spans="25:26" x14ac:dyDescent="0.3">
      <c r="Y3582" s="189">
        <v>40074</v>
      </c>
      <c r="Z3582" s="190">
        <v>66.400000000000006</v>
      </c>
    </row>
    <row r="3583" spans="25:26" x14ac:dyDescent="0.3">
      <c r="Y3583" s="189">
        <v>40077</v>
      </c>
      <c r="Z3583" s="190">
        <v>63.93</v>
      </c>
    </row>
    <row r="3584" spans="25:26" x14ac:dyDescent="0.3">
      <c r="Y3584" s="189">
        <v>40078</v>
      </c>
      <c r="Z3584" s="190">
        <v>65.599999999999994</v>
      </c>
    </row>
    <row r="3585" spans="25:26" x14ac:dyDescent="0.3">
      <c r="Y3585" s="189">
        <v>40079</v>
      </c>
      <c r="Z3585" s="190">
        <v>63.07</v>
      </c>
    </row>
    <row r="3586" spans="25:26" x14ac:dyDescent="0.3">
      <c r="Y3586" s="189">
        <v>40080</v>
      </c>
      <c r="Z3586" s="190">
        <v>60.48</v>
      </c>
    </row>
    <row r="3587" spans="25:26" x14ac:dyDescent="0.3">
      <c r="Y3587" s="189">
        <v>40081</v>
      </c>
      <c r="Z3587" s="190">
        <v>60.43</v>
      </c>
    </row>
    <row r="3588" spans="25:26" x14ac:dyDescent="0.3">
      <c r="Y3588" s="189">
        <v>40084</v>
      </c>
      <c r="Z3588" s="190">
        <v>61.26</v>
      </c>
    </row>
    <row r="3589" spans="25:26" x14ac:dyDescent="0.3">
      <c r="Y3589" s="189">
        <v>40085</v>
      </c>
      <c r="Z3589" s="190">
        <v>60.85</v>
      </c>
    </row>
    <row r="3590" spans="25:26" x14ac:dyDescent="0.3">
      <c r="Y3590" s="189">
        <v>40086</v>
      </c>
      <c r="Z3590" s="190">
        <v>63.64</v>
      </c>
    </row>
    <row r="3591" spans="25:26" x14ac:dyDescent="0.3">
      <c r="Y3591" s="189">
        <v>40087</v>
      </c>
      <c r="Z3591" s="190">
        <v>64.180000000000007</v>
      </c>
    </row>
    <row r="3592" spans="25:26" x14ac:dyDescent="0.3">
      <c r="Y3592" s="189">
        <v>40088</v>
      </c>
      <c r="Z3592" s="190">
        <v>63.25</v>
      </c>
    </row>
    <row r="3593" spans="25:26" x14ac:dyDescent="0.3">
      <c r="Y3593" s="189">
        <v>40091</v>
      </c>
      <c r="Z3593" s="190">
        <v>63.38</v>
      </c>
    </row>
    <row r="3594" spans="25:26" x14ac:dyDescent="0.3">
      <c r="Y3594" s="189">
        <v>40092</v>
      </c>
      <c r="Z3594" s="190">
        <v>64.569999999999993</v>
      </c>
    </row>
    <row r="3595" spans="25:26" x14ac:dyDescent="0.3">
      <c r="Y3595" s="189">
        <v>40093</v>
      </c>
      <c r="Z3595" s="190">
        <v>63.53</v>
      </c>
    </row>
    <row r="3596" spans="25:26" x14ac:dyDescent="0.3">
      <c r="Y3596" s="189">
        <v>40094</v>
      </c>
      <c r="Z3596" s="190">
        <v>65.400000000000006</v>
      </c>
    </row>
    <row r="3597" spans="25:26" x14ac:dyDescent="0.3">
      <c r="Y3597" s="189">
        <v>40095</v>
      </c>
      <c r="Z3597" s="190">
        <v>65.88</v>
      </c>
    </row>
    <row r="3598" spans="25:26" x14ac:dyDescent="0.3">
      <c r="Y3598" s="189">
        <v>40098</v>
      </c>
      <c r="Z3598" s="190">
        <v>66.709999999999994</v>
      </c>
    </row>
    <row r="3599" spans="25:26" x14ac:dyDescent="0.3">
      <c r="Y3599" s="189">
        <v>40099</v>
      </c>
      <c r="Z3599" s="190">
        <v>67.25</v>
      </c>
    </row>
    <row r="3600" spans="25:26" x14ac:dyDescent="0.3">
      <c r="Y3600" s="189">
        <v>40100</v>
      </c>
      <c r="Z3600" s="190">
        <v>67.86</v>
      </c>
    </row>
    <row r="3601" spans="25:26" x14ac:dyDescent="0.3">
      <c r="Y3601" s="189">
        <v>40101</v>
      </c>
      <c r="Z3601" s="190">
        <v>70.13</v>
      </c>
    </row>
    <row r="3602" spans="25:26" x14ac:dyDescent="0.3">
      <c r="Y3602" s="189">
        <v>40102</v>
      </c>
      <c r="Z3602" s="190">
        <v>71.319999999999993</v>
      </c>
    </row>
    <row r="3603" spans="25:26" x14ac:dyDescent="0.3">
      <c r="Y3603" s="189">
        <v>40105</v>
      </c>
      <c r="Z3603" s="190">
        <v>72.260000000000005</v>
      </c>
    </row>
    <row r="3604" spans="25:26" x14ac:dyDescent="0.3">
      <c r="Y3604" s="189">
        <v>40106</v>
      </c>
      <c r="Z3604" s="190">
        <v>71.83</v>
      </c>
    </row>
    <row r="3605" spans="25:26" x14ac:dyDescent="0.3">
      <c r="Y3605" s="189">
        <v>40107</v>
      </c>
      <c r="Z3605" s="190">
        <v>73.900000000000006</v>
      </c>
    </row>
    <row r="3606" spans="25:26" x14ac:dyDescent="0.3">
      <c r="Y3606" s="189">
        <v>40108</v>
      </c>
      <c r="Z3606" s="190">
        <v>74.13</v>
      </c>
    </row>
    <row r="3607" spans="25:26" x14ac:dyDescent="0.3">
      <c r="Y3607" s="189">
        <v>40109</v>
      </c>
      <c r="Z3607" s="190">
        <v>73.209999999999994</v>
      </c>
    </row>
    <row r="3608" spans="25:26" x14ac:dyDescent="0.3">
      <c r="Y3608" s="189">
        <v>40112</v>
      </c>
      <c r="Z3608" s="190">
        <v>72.239999999999995</v>
      </c>
    </row>
    <row r="3609" spans="25:26" x14ac:dyDescent="0.3">
      <c r="Y3609" s="189">
        <v>40113</v>
      </c>
      <c r="Z3609" s="190">
        <v>72.66</v>
      </c>
    </row>
    <row r="3610" spans="25:26" x14ac:dyDescent="0.3">
      <c r="Y3610" s="189">
        <v>40114</v>
      </c>
      <c r="Z3610" s="190">
        <v>70.8</v>
      </c>
    </row>
    <row r="3611" spans="25:26" x14ac:dyDescent="0.3">
      <c r="Y3611" s="189">
        <v>40115</v>
      </c>
      <c r="Z3611" s="190">
        <v>73.239999999999995</v>
      </c>
    </row>
    <row r="3612" spans="25:26" x14ac:dyDescent="0.3">
      <c r="Y3612" s="189">
        <v>40116</v>
      </c>
      <c r="Z3612" s="190">
        <v>70.900000000000006</v>
      </c>
    </row>
    <row r="3613" spans="25:26" x14ac:dyDescent="0.3">
      <c r="Y3613" s="189">
        <v>40119</v>
      </c>
      <c r="Z3613" s="190">
        <v>71.989999999999995</v>
      </c>
    </row>
    <row r="3614" spans="25:26" x14ac:dyDescent="0.3">
      <c r="Y3614" s="189">
        <v>40120</v>
      </c>
      <c r="Z3614" s="190">
        <v>73.16</v>
      </c>
    </row>
    <row r="3615" spans="25:26" x14ac:dyDescent="0.3">
      <c r="Y3615" s="189">
        <v>40121</v>
      </c>
      <c r="Z3615" s="190">
        <v>74.77</v>
      </c>
    </row>
    <row r="3616" spans="25:26" x14ac:dyDescent="0.3">
      <c r="Y3616" s="189">
        <v>40122</v>
      </c>
      <c r="Z3616" s="190">
        <v>74.040000000000006</v>
      </c>
    </row>
    <row r="3617" spans="25:26" x14ac:dyDescent="0.3">
      <c r="Y3617" s="189">
        <v>40123</v>
      </c>
      <c r="Z3617" s="190">
        <v>71.69</v>
      </c>
    </row>
    <row r="3618" spans="25:26" x14ac:dyDescent="0.3">
      <c r="Y3618" s="189">
        <v>40126</v>
      </c>
      <c r="Z3618" s="190">
        <v>73.61</v>
      </c>
    </row>
    <row r="3619" spans="25:26" x14ac:dyDescent="0.3">
      <c r="Y3619" s="189">
        <v>40127</v>
      </c>
      <c r="Z3619" s="190">
        <v>73.150000000000006</v>
      </c>
    </row>
    <row r="3620" spans="25:26" x14ac:dyDescent="0.3">
      <c r="Y3620" s="189">
        <v>40128</v>
      </c>
      <c r="Z3620" s="190">
        <v>73.27</v>
      </c>
    </row>
    <row r="3621" spans="25:26" x14ac:dyDescent="0.3">
      <c r="Y3621" s="189">
        <v>40129</v>
      </c>
      <c r="Z3621" s="190">
        <v>71.069999999999993</v>
      </c>
    </row>
    <row r="3622" spans="25:26" x14ac:dyDescent="0.3">
      <c r="Y3622" s="189">
        <v>40130</v>
      </c>
      <c r="Z3622" s="190">
        <v>70.67</v>
      </c>
    </row>
    <row r="3623" spans="25:26" x14ac:dyDescent="0.3">
      <c r="Y3623" s="189">
        <v>40133</v>
      </c>
      <c r="Z3623" s="190">
        <v>73.239999999999995</v>
      </c>
    </row>
    <row r="3624" spans="25:26" x14ac:dyDescent="0.3">
      <c r="Y3624" s="189">
        <v>40134</v>
      </c>
      <c r="Z3624" s="190">
        <v>73.25</v>
      </c>
    </row>
    <row r="3625" spans="25:26" x14ac:dyDescent="0.3">
      <c r="Y3625" s="189">
        <v>40135</v>
      </c>
      <c r="Z3625" s="190">
        <v>74</v>
      </c>
    </row>
    <row r="3626" spans="25:26" x14ac:dyDescent="0.3">
      <c r="Y3626" s="189">
        <v>40136</v>
      </c>
      <c r="Z3626" s="190">
        <v>72.31</v>
      </c>
    </row>
    <row r="3627" spans="25:26" x14ac:dyDescent="0.3">
      <c r="Y3627" s="189">
        <v>40137</v>
      </c>
      <c r="Z3627" s="190">
        <v>71.569999999999993</v>
      </c>
    </row>
    <row r="3628" spans="25:26" x14ac:dyDescent="0.3">
      <c r="Y3628" s="189">
        <v>40140</v>
      </c>
      <c r="Z3628" s="190">
        <v>72.260000000000005</v>
      </c>
    </row>
    <row r="3629" spans="25:26" x14ac:dyDescent="0.3">
      <c r="Y3629" s="189">
        <v>40141</v>
      </c>
      <c r="Z3629" s="190">
        <v>70.7</v>
      </c>
    </row>
    <row r="3630" spans="25:26" x14ac:dyDescent="0.3">
      <c r="Y3630" s="189">
        <v>40142</v>
      </c>
      <c r="Z3630" s="190">
        <v>71.83</v>
      </c>
    </row>
    <row r="3631" spans="25:26" x14ac:dyDescent="0.3">
      <c r="Y3631" s="189">
        <v>40143</v>
      </c>
      <c r="Z3631" s="190" t="s">
        <v>149</v>
      </c>
    </row>
    <row r="3632" spans="25:26" x14ac:dyDescent="0.3">
      <c r="Y3632" s="189">
        <v>40144</v>
      </c>
      <c r="Z3632" s="190" t="s">
        <v>149</v>
      </c>
    </row>
    <row r="3633" spans="25:26" x14ac:dyDescent="0.3">
      <c r="Y3633" s="189">
        <v>40147</v>
      </c>
      <c r="Z3633" s="190">
        <v>72.67</v>
      </c>
    </row>
    <row r="3634" spans="25:26" x14ac:dyDescent="0.3">
      <c r="Y3634" s="189">
        <v>40148</v>
      </c>
      <c r="Z3634" s="190">
        <v>73.5</v>
      </c>
    </row>
    <row r="3635" spans="25:26" x14ac:dyDescent="0.3">
      <c r="Y3635" s="189">
        <v>40149</v>
      </c>
      <c r="Z3635" s="190">
        <v>71.95</v>
      </c>
    </row>
    <row r="3636" spans="25:26" x14ac:dyDescent="0.3">
      <c r="Y3636" s="189">
        <v>40150</v>
      </c>
      <c r="Z3636" s="190">
        <v>72.23</v>
      </c>
    </row>
    <row r="3637" spans="25:26" x14ac:dyDescent="0.3">
      <c r="Y3637" s="189">
        <v>40151</v>
      </c>
      <c r="Z3637" s="190">
        <v>71.760000000000005</v>
      </c>
    </row>
    <row r="3638" spans="25:26" x14ac:dyDescent="0.3">
      <c r="Y3638" s="189">
        <v>40154</v>
      </c>
      <c r="Z3638" s="190">
        <v>70.2</v>
      </c>
    </row>
    <row r="3639" spans="25:26" x14ac:dyDescent="0.3">
      <c r="Y3639" s="189">
        <v>40155</v>
      </c>
      <c r="Z3639" s="190">
        <v>69.069999999999993</v>
      </c>
    </row>
    <row r="3640" spans="25:26" x14ac:dyDescent="0.3">
      <c r="Y3640" s="189">
        <v>40156</v>
      </c>
      <c r="Z3640" s="190">
        <v>67.36</v>
      </c>
    </row>
    <row r="3641" spans="25:26" x14ac:dyDescent="0.3">
      <c r="Y3641" s="189">
        <v>40157</v>
      </c>
      <c r="Z3641" s="190">
        <v>66.44</v>
      </c>
    </row>
    <row r="3642" spans="25:26" x14ac:dyDescent="0.3">
      <c r="Y3642" s="189">
        <v>40158</v>
      </c>
      <c r="Z3642" s="190">
        <v>65.92</v>
      </c>
    </row>
    <row r="3643" spans="25:26" x14ac:dyDescent="0.3">
      <c r="Y3643" s="189">
        <v>40161</v>
      </c>
      <c r="Z3643" s="190">
        <v>65.98</v>
      </c>
    </row>
    <row r="3644" spans="25:26" x14ac:dyDescent="0.3">
      <c r="Y3644" s="189">
        <v>40162</v>
      </c>
      <c r="Z3644" s="190">
        <v>66.73</v>
      </c>
    </row>
    <row r="3645" spans="25:26" x14ac:dyDescent="0.3">
      <c r="Y3645" s="189">
        <v>40163</v>
      </c>
      <c r="Z3645" s="190">
        <v>68.34</v>
      </c>
    </row>
    <row r="3646" spans="25:26" x14ac:dyDescent="0.3">
      <c r="Y3646" s="189">
        <v>40164</v>
      </c>
      <c r="Z3646" s="190">
        <v>67.55</v>
      </c>
    </row>
    <row r="3647" spans="25:26" x14ac:dyDescent="0.3">
      <c r="Y3647" s="189">
        <v>40165</v>
      </c>
      <c r="Z3647" s="190">
        <v>67.75</v>
      </c>
    </row>
    <row r="3648" spans="25:26" x14ac:dyDescent="0.3">
      <c r="Y3648" s="189">
        <v>40168</v>
      </c>
      <c r="Z3648" s="190">
        <v>67.28</v>
      </c>
    </row>
    <row r="3649" spans="25:26" x14ac:dyDescent="0.3">
      <c r="Y3649" s="189">
        <v>40169</v>
      </c>
      <c r="Z3649" s="190">
        <v>67.5</v>
      </c>
    </row>
    <row r="3650" spans="25:26" x14ac:dyDescent="0.3">
      <c r="Y3650" s="189">
        <v>40170</v>
      </c>
      <c r="Z3650" s="190">
        <v>69.33</v>
      </c>
    </row>
    <row r="3651" spans="25:26" x14ac:dyDescent="0.3">
      <c r="Y3651" s="189">
        <v>40171</v>
      </c>
      <c r="Z3651" s="190">
        <v>70.44</v>
      </c>
    </row>
    <row r="3652" spans="25:26" x14ac:dyDescent="0.3">
      <c r="Y3652" s="189">
        <v>40172</v>
      </c>
      <c r="Z3652" s="190" t="s">
        <v>149</v>
      </c>
    </row>
    <row r="3653" spans="25:26" x14ac:dyDescent="0.3">
      <c r="Y3653" s="189">
        <v>40175</v>
      </c>
      <c r="Z3653" s="190" t="s">
        <v>149</v>
      </c>
    </row>
    <row r="3654" spans="25:26" x14ac:dyDescent="0.3">
      <c r="Y3654" s="189">
        <v>40176</v>
      </c>
      <c r="Z3654" s="190">
        <v>72.34</v>
      </c>
    </row>
    <row r="3655" spans="25:26" x14ac:dyDescent="0.3">
      <c r="Y3655" s="189">
        <v>40177</v>
      </c>
      <c r="Z3655" s="190">
        <v>73.12</v>
      </c>
    </row>
    <row r="3656" spans="25:26" x14ac:dyDescent="0.3">
      <c r="Y3656" s="189">
        <v>40178</v>
      </c>
      <c r="Z3656" s="190">
        <v>73.430000000000007</v>
      </c>
    </row>
    <row r="3657" spans="25:26" x14ac:dyDescent="0.3">
      <c r="Y3657" s="189">
        <v>40179</v>
      </c>
      <c r="Z3657" s="190" t="s">
        <v>149</v>
      </c>
    </row>
    <row r="3658" spans="25:26" x14ac:dyDescent="0.3">
      <c r="Y3658" s="189">
        <v>40182</v>
      </c>
      <c r="Z3658" s="190">
        <v>75.010000000000005</v>
      </c>
    </row>
    <row r="3659" spans="25:26" x14ac:dyDescent="0.3">
      <c r="Y3659" s="189">
        <v>40183</v>
      </c>
      <c r="Z3659" s="190">
        <v>75.319999999999993</v>
      </c>
    </row>
    <row r="3660" spans="25:26" x14ac:dyDescent="0.3">
      <c r="Y3660" s="189">
        <v>40184</v>
      </c>
      <c r="Z3660" s="190">
        <v>76.53</v>
      </c>
    </row>
    <row r="3661" spans="25:26" x14ac:dyDescent="0.3">
      <c r="Y3661" s="189">
        <v>40185</v>
      </c>
      <c r="Z3661" s="190">
        <v>76.31</v>
      </c>
    </row>
    <row r="3662" spans="25:26" x14ac:dyDescent="0.3">
      <c r="Y3662" s="189">
        <v>40186</v>
      </c>
      <c r="Z3662" s="190">
        <v>76.430000000000007</v>
      </c>
    </row>
    <row r="3663" spans="25:26" x14ac:dyDescent="0.3">
      <c r="Y3663" s="189">
        <v>40189</v>
      </c>
      <c r="Z3663" s="190">
        <v>76.040000000000006</v>
      </c>
    </row>
    <row r="3664" spans="25:26" x14ac:dyDescent="0.3">
      <c r="Y3664" s="189">
        <v>40190</v>
      </c>
      <c r="Z3664" s="190">
        <v>74.62</v>
      </c>
    </row>
    <row r="3665" spans="25:26" x14ac:dyDescent="0.3">
      <c r="Y3665" s="189">
        <v>40191</v>
      </c>
      <c r="Z3665" s="190">
        <v>73.25</v>
      </c>
    </row>
    <row r="3666" spans="25:26" x14ac:dyDescent="0.3">
      <c r="Y3666" s="189">
        <v>40192</v>
      </c>
      <c r="Z3666" s="190">
        <v>73.430000000000007</v>
      </c>
    </row>
    <row r="3667" spans="25:26" x14ac:dyDescent="0.3">
      <c r="Y3667" s="189">
        <v>40193</v>
      </c>
      <c r="Z3667" s="190">
        <v>72.14</v>
      </c>
    </row>
    <row r="3668" spans="25:26" x14ac:dyDescent="0.3">
      <c r="Y3668" s="189">
        <v>40196</v>
      </c>
      <c r="Z3668" s="190" t="s">
        <v>149</v>
      </c>
    </row>
    <row r="3669" spans="25:26" x14ac:dyDescent="0.3">
      <c r="Y3669" s="189">
        <v>40197</v>
      </c>
      <c r="Z3669" s="190">
        <v>72.06</v>
      </c>
    </row>
    <row r="3670" spans="25:26" x14ac:dyDescent="0.3">
      <c r="Y3670" s="189">
        <v>40198</v>
      </c>
      <c r="Z3670" s="190">
        <v>70.62</v>
      </c>
    </row>
    <row r="3671" spans="25:26" x14ac:dyDescent="0.3">
      <c r="Y3671" s="189">
        <v>40199</v>
      </c>
      <c r="Z3671" s="190">
        <v>69.56</v>
      </c>
    </row>
    <row r="3672" spans="25:26" x14ac:dyDescent="0.3">
      <c r="Y3672" s="189">
        <v>40200</v>
      </c>
      <c r="Z3672" s="190">
        <v>67.97</v>
      </c>
    </row>
    <row r="3673" spans="25:26" x14ac:dyDescent="0.3">
      <c r="Y3673" s="189">
        <v>40203</v>
      </c>
      <c r="Z3673" s="190">
        <v>68.62</v>
      </c>
    </row>
    <row r="3674" spans="25:26" x14ac:dyDescent="0.3">
      <c r="Y3674" s="189">
        <v>40204</v>
      </c>
      <c r="Z3674" s="190">
        <v>68.5</v>
      </c>
    </row>
    <row r="3675" spans="25:26" x14ac:dyDescent="0.3">
      <c r="Y3675" s="189">
        <v>40205</v>
      </c>
      <c r="Z3675" s="190">
        <v>67.959999999999994</v>
      </c>
    </row>
    <row r="3676" spans="25:26" x14ac:dyDescent="0.3">
      <c r="Y3676" s="189">
        <v>40206</v>
      </c>
      <c r="Z3676" s="190">
        <v>67.83</v>
      </c>
    </row>
    <row r="3677" spans="25:26" x14ac:dyDescent="0.3">
      <c r="Y3677" s="189">
        <v>40207</v>
      </c>
      <c r="Z3677" s="190">
        <v>67.17</v>
      </c>
    </row>
    <row r="3678" spans="25:26" x14ac:dyDescent="0.3">
      <c r="Y3678" s="189">
        <v>40210</v>
      </c>
      <c r="Z3678" s="190">
        <v>68.069999999999993</v>
      </c>
    </row>
    <row r="3679" spans="25:26" x14ac:dyDescent="0.3">
      <c r="Y3679" s="189">
        <v>40211</v>
      </c>
      <c r="Z3679" s="190">
        <v>70.459999999999994</v>
      </c>
    </row>
    <row r="3680" spans="25:26" x14ac:dyDescent="0.3">
      <c r="Y3680" s="189">
        <v>40212</v>
      </c>
      <c r="Z3680" s="190">
        <v>70.7</v>
      </c>
    </row>
    <row r="3681" spans="25:26" x14ac:dyDescent="0.3">
      <c r="Y3681" s="189">
        <v>40213</v>
      </c>
      <c r="Z3681" s="190">
        <v>67.040000000000006</v>
      </c>
    </row>
    <row r="3682" spans="25:26" x14ac:dyDescent="0.3">
      <c r="Y3682" s="189">
        <v>40214</v>
      </c>
      <c r="Z3682" s="190">
        <v>65.52</v>
      </c>
    </row>
    <row r="3683" spans="25:26" x14ac:dyDescent="0.3">
      <c r="Y3683" s="189">
        <v>40217</v>
      </c>
      <c r="Z3683" s="190">
        <v>65.319999999999993</v>
      </c>
    </row>
    <row r="3684" spans="25:26" x14ac:dyDescent="0.3">
      <c r="Y3684" s="189">
        <v>40218</v>
      </c>
      <c r="Z3684" s="190">
        <v>66.97</v>
      </c>
    </row>
    <row r="3685" spans="25:26" x14ac:dyDescent="0.3">
      <c r="Y3685" s="189">
        <v>40219</v>
      </c>
      <c r="Z3685" s="190">
        <v>67.569999999999993</v>
      </c>
    </row>
    <row r="3686" spans="25:26" x14ac:dyDescent="0.3">
      <c r="Y3686" s="189">
        <v>40220</v>
      </c>
      <c r="Z3686" s="190">
        <v>68.64</v>
      </c>
    </row>
    <row r="3687" spans="25:26" x14ac:dyDescent="0.3">
      <c r="Y3687" s="189">
        <v>40221</v>
      </c>
      <c r="Z3687" s="190">
        <v>67.510000000000005</v>
      </c>
    </row>
    <row r="3688" spans="25:26" x14ac:dyDescent="0.3">
      <c r="Y3688" s="189">
        <v>40224</v>
      </c>
      <c r="Z3688" s="190" t="s">
        <v>149</v>
      </c>
    </row>
    <row r="3689" spans="25:26" x14ac:dyDescent="0.3">
      <c r="Y3689" s="189">
        <v>40225</v>
      </c>
      <c r="Z3689" s="190">
        <v>70.239999999999995</v>
      </c>
    </row>
    <row r="3690" spans="25:26" x14ac:dyDescent="0.3">
      <c r="Y3690" s="189">
        <v>40226</v>
      </c>
      <c r="Z3690" s="190">
        <v>70.64</v>
      </c>
    </row>
    <row r="3691" spans="25:26" x14ac:dyDescent="0.3">
      <c r="Y3691" s="189">
        <v>40227</v>
      </c>
      <c r="Z3691" s="190">
        <v>72.06</v>
      </c>
    </row>
    <row r="3692" spans="25:26" x14ac:dyDescent="0.3">
      <c r="Y3692" s="189">
        <v>40228</v>
      </c>
      <c r="Z3692" s="190">
        <v>72.52</v>
      </c>
    </row>
    <row r="3693" spans="25:26" x14ac:dyDescent="0.3">
      <c r="Y3693" s="189">
        <v>40231</v>
      </c>
      <c r="Z3693" s="190">
        <v>72.81</v>
      </c>
    </row>
    <row r="3694" spans="25:26" x14ac:dyDescent="0.3">
      <c r="Y3694" s="189">
        <v>40232</v>
      </c>
      <c r="Z3694" s="190">
        <v>71.78</v>
      </c>
    </row>
    <row r="3695" spans="25:26" x14ac:dyDescent="0.3">
      <c r="Y3695" s="189">
        <v>40233</v>
      </c>
      <c r="Z3695" s="190">
        <v>72.41</v>
      </c>
    </row>
    <row r="3696" spans="25:26" x14ac:dyDescent="0.3">
      <c r="Y3696" s="189">
        <v>40234</v>
      </c>
      <c r="Z3696" s="190">
        <v>70.17</v>
      </c>
    </row>
    <row r="3697" spans="25:26" x14ac:dyDescent="0.3">
      <c r="Y3697" s="189">
        <v>40235</v>
      </c>
      <c r="Z3697" s="190">
        <v>71.650000000000006</v>
      </c>
    </row>
    <row r="3698" spans="25:26" x14ac:dyDescent="0.3">
      <c r="Y3698" s="189">
        <v>40238</v>
      </c>
      <c r="Z3698" s="190">
        <v>70.62</v>
      </c>
    </row>
    <row r="3699" spans="25:26" x14ac:dyDescent="0.3">
      <c r="Y3699" s="189">
        <v>40239</v>
      </c>
      <c r="Z3699" s="190">
        <v>71.67</v>
      </c>
    </row>
    <row r="3700" spans="25:26" x14ac:dyDescent="0.3">
      <c r="Y3700" s="189">
        <v>40240</v>
      </c>
      <c r="Z3700" s="190">
        <v>72.680000000000007</v>
      </c>
    </row>
    <row r="3701" spans="25:26" x14ac:dyDescent="0.3">
      <c r="Y3701" s="189">
        <v>40241</v>
      </c>
      <c r="Z3701" s="190">
        <v>71.989999999999995</v>
      </c>
    </row>
    <row r="3702" spans="25:26" x14ac:dyDescent="0.3">
      <c r="Y3702" s="189">
        <v>40242</v>
      </c>
      <c r="Z3702" s="190">
        <v>73.19</v>
      </c>
    </row>
    <row r="3703" spans="25:26" x14ac:dyDescent="0.3">
      <c r="Y3703" s="189">
        <v>40245</v>
      </c>
      <c r="Z3703" s="190">
        <v>73.36</v>
      </c>
    </row>
    <row r="3704" spans="25:26" x14ac:dyDescent="0.3">
      <c r="Y3704" s="189">
        <v>40246</v>
      </c>
      <c r="Z3704" s="190">
        <v>72.64</v>
      </c>
    </row>
    <row r="3705" spans="25:26" x14ac:dyDescent="0.3">
      <c r="Y3705" s="189">
        <v>40247</v>
      </c>
      <c r="Z3705" s="190">
        <v>73.38</v>
      </c>
    </row>
    <row r="3706" spans="25:26" x14ac:dyDescent="0.3">
      <c r="Y3706" s="189">
        <v>40248</v>
      </c>
      <c r="Z3706" s="190">
        <v>73.02</v>
      </c>
    </row>
    <row r="3707" spans="25:26" x14ac:dyDescent="0.3">
      <c r="Y3707" s="189">
        <v>40249</v>
      </c>
      <c r="Z3707" s="190">
        <v>71.92</v>
      </c>
    </row>
    <row r="3708" spans="25:26" x14ac:dyDescent="0.3">
      <c r="Y3708" s="189">
        <v>40252</v>
      </c>
      <c r="Z3708" s="190">
        <v>70.489999999999995</v>
      </c>
    </row>
    <row r="3709" spans="25:26" x14ac:dyDescent="0.3">
      <c r="Y3709" s="189">
        <v>40253</v>
      </c>
      <c r="Z3709" s="190">
        <v>72.680000000000007</v>
      </c>
    </row>
    <row r="3710" spans="25:26" x14ac:dyDescent="0.3">
      <c r="Y3710" s="189">
        <v>40254</v>
      </c>
      <c r="Z3710" s="190">
        <v>73.47</v>
      </c>
    </row>
    <row r="3711" spans="25:26" x14ac:dyDescent="0.3">
      <c r="Y3711" s="189">
        <v>40255</v>
      </c>
      <c r="Z3711" s="190">
        <v>72.84</v>
      </c>
    </row>
    <row r="3712" spans="25:26" x14ac:dyDescent="0.3">
      <c r="Y3712" s="189">
        <v>40256</v>
      </c>
      <c r="Z3712" s="190">
        <v>71.349999999999994</v>
      </c>
    </row>
    <row r="3713" spans="25:26" x14ac:dyDescent="0.3">
      <c r="Y3713" s="189">
        <v>40259</v>
      </c>
      <c r="Z3713" s="190">
        <v>72.209999999999994</v>
      </c>
    </row>
    <row r="3714" spans="25:26" x14ac:dyDescent="0.3">
      <c r="Y3714" s="189">
        <v>40260</v>
      </c>
      <c r="Z3714" s="190">
        <v>72.81</v>
      </c>
    </row>
    <row r="3715" spans="25:26" x14ac:dyDescent="0.3">
      <c r="Y3715" s="189">
        <v>40261</v>
      </c>
      <c r="Z3715" s="190">
        <v>71.67</v>
      </c>
    </row>
    <row r="3716" spans="25:26" x14ac:dyDescent="0.3">
      <c r="Y3716" s="189">
        <v>40262</v>
      </c>
      <c r="Z3716" s="190">
        <v>71.81</v>
      </c>
    </row>
    <row r="3717" spans="25:26" x14ac:dyDescent="0.3">
      <c r="Y3717" s="189">
        <v>40263</v>
      </c>
      <c r="Z3717" s="190">
        <v>70.97</v>
      </c>
    </row>
    <row r="3718" spans="25:26" x14ac:dyDescent="0.3">
      <c r="Y3718" s="189">
        <v>40266</v>
      </c>
      <c r="Z3718" s="190">
        <v>73.22</v>
      </c>
    </row>
    <row r="3719" spans="25:26" x14ac:dyDescent="0.3">
      <c r="Y3719" s="189">
        <v>40267</v>
      </c>
      <c r="Z3719" s="190">
        <v>72.989999999999995</v>
      </c>
    </row>
    <row r="3720" spans="25:26" x14ac:dyDescent="0.3">
      <c r="Y3720" s="189">
        <v>40268</v>
      </c>
      <c r="Z3720" s="190">
        <v>73.64</v>
      </c>
    </row>
    <row r="3721" spans="25:26" x14ac:dyDescent="0.3">
      <c r="Y3721" s="189">
        <v>40269</v>
      </c>
      <c r="Z3721" s="190">
        <v>74.45</v>
      </c>
    </row>
    <row r="3722" spans="25:26" x14ac:dyDescent="0.3">
      <c r="Y3722" s="189">
        <v>40270</v>
      </c>
      <c r="Z3722" s="190" t="s">
        <v>149</v>
      </c>
    </row>
    <row r="3723" spans="25:26" x14ac:dyDescent="0.3">
      <c r="Y3723" s="189">
        <v>40273</v>
      </c>
      <c r="Z3723" s="190" t="s">
        <v>149</v>
      </c>
    </row>
    <row r="3724" spans="25:26" x14ac:dyDescent="0.3">
      <c r="Y3724" s="189">
        <v>40274</v>
      </c>
      <c r="Z3724" s="190">
        <v>76.27</v>
      </c>
    </row>
    <row r="3725" spans="25:26" x14ac:dyDescent="0.3">
      <c r="Y3725" s="189">
        <v>40275</v>
      </c>
      <c r="Z3725" s="190">
        <v>75.349999999999994</v>
      </c>
    </row>
    <row r="3726" spans="25:26" x14ac:dyDescent="0.3">
      <c r="Y3726" s="189">
        <v>40276</v>
      </c>
      <c r="Z3726" s="190">
        <v>75.42</v>
      </c>
    </row>
    <row r="3727" spans="25:26" x14ac:dyDescent="0.3">
      <c r="Y3727" s="189">
        <v>40277</v>
      </c>
      <c r="Z3727" s="190">
        <v>75.010000000000005</v>
      </c>
    </row>
    <row r="3728" spans="25:26" x14ac:dyDescent="0.3">
      <c r="Y3728" s="189">
        <v>40280</v>
      </c>
      <c r="Z3728" s="190">
        <v>75.180000000000007</v>
      </c>
    </row>
    <row r="3729" spans="25:26" x14ac:dyDescent="0.3">
      <c r="Y3729" s="189">
        <v>40281</v>
      </c>
      <c r="Z3729" s="190">
        <v>74.650000000000006</v>
      </c>
    </row>
    <row r="3730" spans="25:26" x14ac:dyDescent="0.3">
      <c r="Y3730" s="189">
        <v>40282</v>
      </c>
      <c r="Z3730" s="190">
        <v>76.13</v>
      </c>
    </row>
    <row r="3731" spans="25:26" x14ac:dyDescent="0.3">
      <c r="Y3731" s="189">
        <v>40283</v>
      </c>
      <c r="Z3731" s="190">
        <v>76.099999999999994</v>
      </c>
    </row>
    <row r="3732" spans="25:26" x14ac:dyDescent="0.3">
      <c r="Y3732" s="189">
        <v>40284</v>
      </c>
      <c r="Z3732" s="190">
        <v>74.56</v>
      </c>
    </row>
    <row r="3733" spans="25:26" x14ac:dyDescent="0.3">
      <c r="Y3733" s="189">
        <v>40287</v>
      </c>
      <c r="Z3733" s="190">
        <v>73.34</v>
      </c>
    </row>
    <row r="3734" spans="25:26" x14ac:dyDescent="0.3">
      <c r="Y3734" s="189">
        <v>40288</v>
      </c>
      <c r="Z3734" s="190">
        <v>74.58</v>
      </c>
    </row>
    <row r="3735" spans="25:26" x14ac:dyDescent="0.3">
      <c r="Y3735" s="189">
        <v>40289</v>
      </c>
      <c r="Z3735" s="190">
        <v>74.62</v>
      </c>
    </row>
    <row r="3736" spans="25:26" x14ac:dyDescent="0.3">
      <c r="Y3736" s="189">
        <v>40290</v>
      </c>
      <c r="Z3736" s="190">
        <v>74.98</v>
      </c>
    </row>
    <row r="3737" spans="25:26" x14ac:dyDescent="0.3">
      <c r="Y3737" s="189">
        <v>40291</v>
      </c>
      <c r="Z3737" s="190">
        <v>76.28</v>
      </c>
    </row>
    <row r="3738" spans="25:26" x14ac:dyDescent="0.3">
      <c r="Y3738" s="189">
        <v>40294</v>
      </c>
      <c r="Z3738" s="190">
        <v>76.16</v>
      </c>
    </row>
    <row r="3739" spans="25:26" x14ac:dyDescent="0.3">
      <c r="Y3739" s="189">
        <v>40295</v>
      </c>
      <c r="Z3739" s="190">
        <v>74.86</v>
      </c>
    </row>
    <row r="3740" spans="25:26" x14ac:dyDescent="0.3">
      <c r="Y3740" s="189">
        <v>40296</v>
      </c>
      <c r="Z3740" s="190">
        <v>75.06</v>
      </c>
    </row>
    <row r="3741" spans="25:26" x14ac:dyDescent="0.3">
      <c r="Y3741" s="189">
        <v>40297</v>
      </c>
      <c r="Z3741" s="190">
        <v>76.569999999999993</v>
      </c>
    </row>
    <row r="3742" spans="25:26" x14ac:dyDescent="0.3">
      <c r="Y3742" s="189">
        <v>40298</v>
      </c>
      <c r="Z3742" s="190">
        <v>77.02</v>
      </c>
    </row>
    <row r="3743" spans="25:26" x14ac:dyDescent="0.3">
      <c r="Y3743" s="189">
        <v>40301</v>
      </c>
      <c r="Z3743" s="190" t="s">
        <v>149</v>
      </c>
    </row>
    <row r="3744" spans="25:26" x14ac:dyDescent="0.3">
      <c r="Y3744" s="189">
        <v>40302</v>
      </c>
      <c r="Z3744" s="190">
        <v>75.25</v>
      </c>
    </row>
    <row r="3745" spans="25:26" x14ac:dyDescent="0.3">
      <c r="Y3745" s="189">
        <v>40303</v>
      </c>
      <c r="Z3745" s="190">
        <v>72.650000000000006</v>
      </c>
    </row>
    <row r="3746" spans="25:26" x14ac:dyDescent="0.3">
      <c r="Y3746" s="189">
        <v>40304</v>
      </c>
      <c r="Z3746" s="190">
        <v>69.430000000000007</v>
      </c>
    </row>
    <row r="3747" spans="25:26" x14ac:dyDescent="0.3">
      <c r="Y3747" s="189">
        <v>40305</v>
      </c>
      <c r="Z3747" s="190">
        <v>68.44</v>
      </c>
    </row>
    <row r="3748" spans="25:26" x14ac:dyDescent="0.3">
      <c r="Y3748" s="189">
        <v>40308</v>
      </c>
      <c r="Z3748" s="190">
        <v>70.38</v>
      </c>
    </row>
    <row r="3749" spans="25:26" x14ac:dyDescent="0.3">
      <c r="Y3749" s="189">
        <v>40309</v>
      </c>
      <c r="Z3749" s="190">
        <v>70.19</v>
      </c>
    </row>
    <row r="3750" spans="25:26" x14ac:dyDescent="0.3">
      <c r="Y3750" s="189">
        <v>40310</v>
      </c>
      <c r="Z3750" s="190">
        <v>70.03</v>
      </c>
    </row>
    <row r="3751" spans="25:26" x14ac:dyDescent="0.3">
      <c r="Y3751" s="189">
        <v>40311</v>
      </c>
      <c r="Z3751" s="190">
        <v>69.36</v>
      </c>
    </row>
    <row r="3752" spans="25:26" x14ac:dyDescent="0.3">
      <c r="Y3752" s="189">
        <v>40312</v>
      </c>
      <c r="Z3752" s="190">
        <v>66.64</v>
      </c>
    </row>
    <row r="3753" spans="25:26" x14ac:dyDescent="0.3">
      <c r="Y3753" s="189">
        <v>40315</v>
      </c>
      <c r="Z3753" s="190">
        <v>64.67</v>
      </c>
    </row>
    <row r="3754" spans="25:26" x14ac:dyDescent="0.3">
      <c r="Y3754" s="189">
        <v>40316</v>
      </c>
      <c r="Z3754" s="190">
        <v>64.17</v>
      </c>
    </row>
    <row r="3755" spans="25:26" x14ac:dyDescent="0.3">
      <c r="Y3755" s="189">
        <v>40317</v>
      </c>
      <c r="Z3755" s="190">
        <v>64.099999999999994</v>
      </c>
    </row>
    <row r="3756" spans="25:26" x14ac:dyDescent="0.3">
      <c r="Y3756" s="189">
        <v>40318</v>
      </c>
      <c r="Z3756" s="190">
        <v>62.15</v>
      </c>
    </row>
    <row r="3757" spans="25:26" x14ac:dyDescent="0.3">
      <c r="Y3757" s="189">
        <v>40319</v>
      </c>
      <c r="Z3757" s="190">
        <v>61.81</v>
      </c>
    </row>
    <row r="3758" spans="25:26" x14ac:dyDescent="0.3">
      <c r="Y3758" s="189">
        <v>40322</v>
      </c>
      <c r="Z3758" s="190">
        <v>61.44</v>
      </c>
    </row>
    <row r="3759" spans="25:26" x14ac:dyDescent="0.3">
      <c r="Y3759" s="189">
        <v>40323</v>
      </c>
      <c r="Z3759" s="190">
        <v>60.29</v>
      </c>
    </row>
    <row r="3760" spans="25:26" x14ac:dyDescent="0.3">
      <c r="Y3760" s="189">
        <v>40324</v>
      </c>
      <c r="Z3760" s="190">
        <v>62.85</v>
      </c>
    </row>
    <row r="3761" spans="25:26" x14ac:dyDescent="0.3">
      <c r="Y3761" s="189">
        <v>40325</v>
      </c>
      <c r="Z3761" s="190">
        <v>65.599999999999994</v>
      </c>
    </row>
    <row r="3762" spans="25:26" x14ac:dyDescent="0.3">
      <c r="Y3762" s="189">
        <v>40326</v>
      </c>
      <c r="Z3762" s="190" t="s">
        <v>149</v>
      </c>
    </row>
    <row r="3763" spans="25:26" x14ac:dyDescent="0.3">
      <c r="Y3763" s="189">
        <v>40329</v>
      </c>
      <c r="Z3763" s="190" t="s">
        <v>149</v>
      </c>
    </row>
    <row r="3764" spans="25:26" x14ac:dyDescent="0.3">
      <c r="Y3764" s="189">
        <v>40330</v>
      </c>
      <c r="Z3764" s="190">
        <v>64.959999999999994</v>
      </c>
    </row>
    <row r="3765" spans="25:26" x14ac:dyDescent="0.3">
      <c r="Y3765" s="189">
        <v>40331</v>
      </c>
      <c r="Z3765" s="190">
        <v>65.97</v>
      </c>
    </row>
    <row r="3766" spans="25:26" x14ac:dyDescent="0.3">
      <c r="Y3766" s="189">
        <v>40332</v>
      </c>
      <c r="Z3766" s="190">
        <v>66.97</v>
      </c>
    </row>
    <row r="3767" spans="25:26" x14ac:dyDescent="0.3">
      <c r="Y3767" s="189">
        <v>40333</v>
      </c>
      <c r="Z3767" s="190">
        <v>63.68</v>
      </c>
    </row>
    <row r="3768" spans="25:26" x14ac:dyDescent="0.3">
      <c r="Y3768" s="189">
        <v>40336</v>
      </c>
      <c r="Z3768" s="190">
        <v>63.97</v>
      </c>
    </row>
    <row r="3769" spans="25:26" x14ac:dyDescent="0.3">
      <c r="Y3769" s="189">
        <v>40337</v>
      </c>
      <c r="Z3769" s="190">
        <v>64.09</v>
      </c>
    </row>
    <row r="3770" spans="25:26" x14ac:dyDescent="0.3">
      <c r="Y3770" s="189">
        <v>40338</v>
      </c>
      <c r="Z3770" s="190">
        <v>65.900000000000006</v>
      </c>
    </row>
    <row r="3771" spans="25:26" x14ac:dyDescent="0.3">
      <c r="Y3771" s="189">
        <v>40339</v>
      </c>
      <c r="Z3771" s="190">
        <v>66.94</v>
      </c>
    </row>
    <row r="3772" spans="25:26" x14ac:dyDescent="0.3">
      <c r="Y3772" s="189">
        <v>40340</v>
      </c>
      <c r="Z3772" s="190">
        <v>65.86</v>
      </c>
    </row>
    <row r="3773" spans="25:26" x14ac:dyDescent="0.3">
      <c r="Y3773" s="189">
        <v>40343</v>
      </c>
      <c r="Z3773" s="190">
        <v>66.97</v>
      </c>
    </row>
    <row r="3774" spans="25:26" x14ac:dyDescent="0.3">
      <c r="Y3774" s="189">
        <v>40344</v>
      </c>
      <c r="Z3774" s="190">
        <v>68.09</v>
      </c>
    </row>
    <row r="3775" spans="25:26" x14ac:dyDescent="0.3">
      <c r="Y3775" s="189">
        <v>40345</v>
      </c>
      <c r="Z3775" s="190">
        <v>69.11</v>
      </c>
    </row>
    <row r="3776" spans="25:26" x14ac:dyDescent="0.3">
      <c r="Y3776" s="189">
        <v>40346</v>
      </c>
      <c r="Z3776" s="190">
        <v>68.930000000000007</v>
      </c>
    </row>
    <row r="3777" spans="25:26" x14ac:dyDescent="0.3">
      <c r="Y3777" s="189">
        <v>40347</v>
      </c>
      <c r="Z3777" s="190">
        <v>69.239999999999995</v>
      </c>
    </row>
    <row r="3778" spans="25:26" x14ac:dyDescent="0.3">
      <c r="Y3778" s="189">
        <v>40350</v>
      </c>
      <c r="Z3778" s="190">
        <v>69.680000000000007</v>
      </c>
    </row>
    <row r="3779" spans="25:26" x14ac:dyDescent="0.3">
      <c r="Y3779" s="189">
        <v>40351</v>
      </c>
      <c r="Z3779" s="190">
        <v>69.010000000000005</v>
      </c>
    </row>
    <row r="3780" spans="25:26" x14ac:dyDescent="0.3">
      <c r="Y3780" s="189">
        <v>40352</v>
      </c>
      <c r="Z3780" s="190">
        <v>67.33</v>
      </c>
    </row>
    <row r="3781" spans="25:26" x14ac:dyDescent="0.3">
      <c r="Y3781" s="189">
        <v>40353</v>
      </c>
      <c r="Z3781" s="190">
        <v>67.52</v>
      </c>
    </row>
    <row r="3782" spans="25:26" x14ac:dyDescent="0.3">
      <c r="Y3782" s="189">
        <v>40354</v>
      </c>
      <c r="Z3782" s="190">
        <v>69.41</v>
      </c>
    </row>
    <row r="3783" spans="25:26" x14ac:dyDescent="0.3">
      <c r="Y3783" s="189">
        <v>40357</v>
      </c>
      <c r="Z3783" s="190">
        <v>69.44</v>
      </c>
    </row>
    <row r="3784" spans="25:26" x14ac:dyDescent="0.3">
      <c r="Y3784" s="189">
        <v>40358</v>
      </c>
      <c r="Z3784" s="190">
        <v>67.099999999999994</v>
      </c>
    </row>
    <row r="3785" spans="25:26" x14ac:dyDescent="0.3">
      <c r="Y3785" s="189">
        <v>40359</v>
      </c>
      <c r="Z3785" s="190">
        <v>66.91</v>
      </c>
    </row>
    <row r="3786" spans="25:26" x14ac:dyDescent="0.3">
      <c r="Y3786" s="189">
        <v>40360</v>
      </c>
      <c r="Z3786" s="190">
        <v>64.83</v>
      </c>
    </row>
    <row r="3787" spans="25:26" x14ac:dyDescent="0.3">
      <c r="Y3787" s="189">
        <v>40361</v>
      </c>
      <c r="Z3787" s="190">
        <v>64.16</v>
      </c>
    </row>
    <row r="3788" spans="25:26" x14ac:dyDescent="0.3">
      <c r="Y3788" s="189">
        <v>40364</v>
      </c>
      <c r="Z3788" s="190" t="s">
        <v>149</v>
      </c>
    </row>
    <row r="3789" spans="25:26" x14ac:dyDescent="0.3">
      <c r="Y3789" s="189">
        <v>40365</v>
      </c>
      <c r="Z3789" s="190">
        <v>65.03</v>
      </c>
    </row>
    <row r="3790" spans="25:26" x14ac:dyDescent="0.3">
      <c r="Y3790" s="189">
        <v>40366</v>
      </c>
      <c r="Z3790" s="190">
        <v>66.53</v>
      </c>
    </row>
    <row r="3791" spans="25:26" x14ac:dyDescent="0.3">
      <c r="Y3791" s="189">
        <v>40367</v>
      </c>
      <c r="Z3791" s="190">
        <v>67.91</v>
      </c>
    </row>
    <row r="3792" spans="25:26" x14ac:dyDescent="0.3">
      <c r="Y3792" s="189">
        <v>40368</v>
      </c>
      <c r="Z3792" s="190">
        <v>68.39</v>
      </c>
    </row>
    <row r="3793" spans="25:26" x14ac:dyDescent="0.3">
      <c r="Y3793" s="189">
        <v>40371</v>
      </c>
      <c r="Z3793" s="190">
        <v>67.150000000000006</v>
      </c>
    </row>
    <row r="3794" spans="25:26" x14ac:dyDescent="0.3">
      <c r="Y3794" s="189">
        <v>40372</v>
      </c>
      <c r="Z3794" s="190">
        <v>69.53</v>
      </c>
    </row>
    <row r="3795" spans="25:26" x14ac:dyDescent="0.3">
      <c r="Y3795" s="189">
        <v>40373</v>
      </c>
      <c r="Z3795" s="190">
        <v>69.55</v>
      </c>
    </row>
    <row r="3796" spans="25:26" x14ac:dyDescent="0.3">
      <c r="Y3796" s="189">
        <v>40374</v>
      </c>
      <c r="Z3796" s="190">
        <v>68.989999999999995</v>
      </c>
    </row>
    <row r="3797" spans="25:26" x14ac:dyDescent="0.3">
      <c r="Y3797" s="189">
        <v>40375</v>
      </c>
      <c r="Z3797" s="190">
        <v>68.459999999999994</v>
      </c>
    </row>
    <row r="3798" spans="25:26" x14ac:dyDescent="0.3">
      <c r="Y3798" s="189">
        <v>40378</v>
      </c>
      <c r="Z3798" s="190">
        <v>69.05</v>
      </c>
    </row>
    <row r="3799" spans="25:26" x14ac:dyDescent="0.3">
      <c r="Y3799" s="189">
        <v>40379</v>
      </c>
      <c r="Z3799" s="190">
        <v>69.34</v>
      </c>
    </row>
    <row r="3800" spans="25:26" x14ac:dyDescent="0.3">
      <c r="Y3800" s="189">
        <v>40380</v>
      </c>
      <c r="Z3800" s="190">
        <v>68.38</v>
      </c>
    </row>
    <row r="3801" spans="25:26" x14ac:dyDescent="0.3">
      <c r="Y3801" s="189">
        <v>40381</v>
      </c>
      <c r="Z3801" s="190">
        <v>70.72</v>
      </c>
    </row>
    <row r="3802" spans="25:26" x14ac:dyDescent="0.3">
      <c r="Y3802" s="189">
        <v>40382</v>
      </c>
      <c r="Z3802" s="190">
        <v>70.38</v>
      </c>
    </row>
    <row r="3803" spans="25:26" x14ac:dyDescent="0.3">
      <c r="Y3803" s="189">
        <v>40385</v>
      </c>
      <c r="Z3803" s="190">
        <v>70.88</v>
      </c>
    </row>
    <row r="3804" spans="25:26" x14ac:dyDescent="0.3">
      <c r="Y3804" s="189">
        <v>40386</v>
      </c>
      <c r="Z3804" s="190">
        <v>69.58</v>
      </c>
    </row>
    <row r="3805" spans="25:26" x14ac:dyDescent="0.3">
      <c r="Y3805" s="189">
        <v>40387</v>
      </c>
      <c r="Z3805" s="190">
        <v>69.17</v>
      </c>
    </row>
    <row r="3806" spans="25:26" x14ac:dyDescent="0.3">
      <c r="Y3806" s="189">
        <v>40388</v>
      </c>
      <c r="Z3806" s="190">
        <v>70.83</v>
      </c>
    </row>
    <row r="3807" spans="25:26" x14ac:dyDescent="0.3">
      <c r="Y3807" s="189">
        <v>40389</v>
      </c>
      <c r="Z3807" s="190">
        <v>71.11</v>
      </c>
    </row>
    <row r="3808" spans="25:26" x14ac:dyDescent="0.3">
      <c r="Y3808" s="189">
        <v>40392</v>
      </c>
      <c r="Z3808" s="190">
        <v>74.400000000000006</v>
      </c>
    </row>
    <row r="3809" spans="25:26" x14ac:dyDescent="0.3">
      <c r="Y3809" s="189">
        <v>40393</v>
      </c>
      <c r="Z3809" s="190">
        <v>75.5</v>
      </c>
    </row>
    <row r="3810" spans="25:26" x14ac:dyDescent="0.3">
      <c r="Y3810" s="189">
        <v>40394</v>
      </c>
      <c r="Z3810" s="190">
        <v>75.239999999999995</v>
      </c>
    </row>
    <row r="3811" spans="25:26" x14ac:dyDescent="0.3">
      <c r="Y3811" s="189">
        <v>40395</v>
      </c>
      <c r="Z3811" s="190">
        <v>74.61</v>
      </c>
    </row>
    <row r="3812" spans="25:26" x14ac:dyDescent="0.3">
      <c r="Y3812" s="189">
        <v>40396</v>
      </c>
      <c r="Z3812" s="190">
        <v>73.38</v>
      </c>
    </row>
    <row r="3813" spans="25:26" x14ac:dyDescent="0.3">
      <c r="Y3813" s="189">
        <v>40399</v>
      </c>
      <c r="Z3813" s="190">
        <v>74.099999999999994</v>
      </c>
    </row>
    <row r="3814" spans="25:26" x14ac:dyDescent="0.3">
      <c r="Y3814" s="189">
        <v>40400</v>
      </c>
      <c r="Z3814" s="190">
        <v>72.930000000000007</v>
      </c>
    </row>
    <row r="3815" spans="25:26" x14ac:dyDescent="0.3">
      <c r="Y3815" s="189">
        <v>40401</v>
      </c>
      <c r="Z3815" s="190">
        <v>70.900000000000006</v>
      </c>
    </row>
    <row r="3816" spans="25:26" x14ac:dyDescent="0.3">
      <c r="Y3816" s="189">
        <v>40402</v>
      </c>
      <c r="Z3816" s="190">
        <v>68.97</v>
      </c>
    </row>
    <row r="3817" spans="25:26" x14ac:dyDescent="0.3">
      <c r="Y3817" s="189">
        <v>40403</v>
      </c>
      <c r="Z3817" s="190">
        <v>68.36</v>
      </c>
    </row>
    <row r="3818" spans="25:26" x14ac:dyDescent="0.3">
      <c r="Y3818" s="189">
        <v>40406</v>
      </c>
      <c r="Z3818" s="190">
        <v>68.17</v>
      </c>
    </row>
    <row r="3819" spans="25:26" x14ac:dyDescent="0.3">
      <c r="Y3819" s="189">
        <v>40407</v>
      </c>
      <c r="Z3819" s="190">
        <v>69.3</v>
      </c>
    </row>
    <row r="3820" spans="25:26" x14ac:dyDescent="0.3">
      <c r="Y3820" s="189">
        <v>40408</v>
      </c>
      <c r="Z3820" s="190">
        <v>68.709999999999994</v>
      </c>
    </row>
    <row r="3821" spans="25:26" x14ac:dyDescent="0.3">
      <c r="Y3821" s="189">
        <v>40409</v>
      </c>
      <c r="Z3821" s="190">
        <v>67.849999999999994</v>
      </c>
    </row>
    <row r="3822" spans="25:26" x14ac:dyDescent="0.3">
      <c r="Y3822" s="189">
        <v>40410</v>
      </c>
      <c r="Z3822" s="190">
        <v>66.760000000000005</v>
      </c>
    </row>
    <row r="3823" spans="25:26" x14ac:dyDescent="0.3">
      <c r="Y3823" s="189">
        <v>40413</v>
      </c>
      <c r="Z3823" s="190">
        <v>66.03</v>
      </c>
    </row>
    <row r="3824" spans="25:26" x14ac:dyDescent="0.3">
      <c r="Y3824" s="189">
        <v>40414</v>
      </c>
      <c r="Z3824" s="190">
        <v>64.91</v>
      </c>
    </row>
    <row r="3825" spans="25:26" x14ac:dyDescent="0.3">
      <c r="Y3825" s="189">
        <v>40415</v>
      </c>
      <c r="Z3825" s="190">
        <v>65.98</v>
      </c>
    </row>
    <row r="3826" spans="25:26" x14ac:dyDescent="0.3">
      <c r="Y3826" s="189">
        <v>40416</v>
      </c>
      <c r="Z3826" s="190">
        <v>67.290000000000006</v>
      </c>
    </row>
    <row r="3827" spans="25:26" x14ac:dyDescent="0.3">
      <c r="Y3827" s="189">
        <v>40417</v>
      </c>
      <c r="Z3827" s="190">
        <v>68.92</v>
      </c>
    </row>
    <row r="3828" spans="25:26" x14ac:dyDescent="0.3">
      <c r="Y3828" s="189">
        <v>40420</v>
      </c>
      <c r="Z3828" s="190" t="s">
        <v>149</v>
      </c>
    </row>
    <row r="3829" spans="25:26" x14ac:dyDescent="0.3">
      <c r="Y3829" s="189">
        <v>40421</v>
      </c>
      <c r="Z3829" s="190">
        <v>66.459999999999994</v>
      </c>
    </row>
    <row r="3830" spans="25:26" x14ac:dyDescent="0.3">
      <c r="Y3830" s="189">
        <v>40422</v>
      </c>
      <c r="Z3830" s="190">
        <v>68.319999999999993</v>
      </c>
    </row>
    <row r="3831" spans="25:26" x14ac:dyDescent="0.3">
      <c r="Y3831" s="189">
        <v>40423</v>
      </c>
      <c r="Z3831" s="190">
        <v>68.73</v>
      </c>
    </row>
    <row r="3832" spans="25:26" x14ac:dyDescent="0.3">
      <c r="Y3832" s="189">
        <v>40424</v>
      </c>
      <c r="Z3832" s="190">
        <v>68.38</v>
      </c>
    </row>
    <row r="3833" spans="25:26" x14ac:dyDescent="0.3">
      <c r="Y3833" s="189">
        <v>40427</v>
      </c>
      <c r="Z3833" s="190" t="s">
        <v>149</v>
      </c>
    </row>
    <row r="3834" spans="25:26" x14ac:dyDescent="0.3">
      <c r="Y3834" s="189">
        <v>40428</v>
      </c>
      <c r="Z3834" s="190">
        <v>68.62</v>
      </c>
    </row>
    <row r="3835" spans="25:26" x14ac:dyDescent="0.3">
      <c r="Y3835" s="189">
        <v>40429</v>
      </c>
      <c r="Z3835" s="190">
        <v>69.47</v>
      </c>
    </row>
    <row r="3836" spans="25:26" x14ac:dyDescent="0.3">
      <c r="Y3836" s="189">
        <v>40430</v>
      </c>
      <c r="Z3836" s="190">
        <v>69.16</v>
      </c>
    </row>
    <row r="3837" spans="25:26" x14ac:dyDescent="0.3">
      <c r="Y3837" s="189">
        <v>40431</v>
      </c>
      <c r="Z3837" s="190" t="s">
        <v>149</v>
      </c>
    </row>
    <row r="3838" spans="25:26" x14ac:dyDescent="0.3">
      <c r="Y3838" s="189">
        <v>40434</v>
      </c>
      <c r="Z3838" s="190">
        <v>70.83</v>
      </c>
    </row>
    <row r="3839" spans="25:26" x14ac:dyDescent="0.3">
      <c r="Y3839" s="189">
        <v>40435</v>
      </c>
      <c r="Z3839" s="190">
        <v>70.91</v>
      </c>
    </row>
    <row r="3840" spans="25:26" x14ac:dyDescent="0.3">
      <c r="Y3840" s="189">
        <v>40436</v>
      </c>
      <c r="Z3840" s="190">
        <v>70.39</v>
      </c>
    </row>
    <row r="3841" spans="25:26" x14ac:dyDescent="0.3">
      <c r="Y3841" s="189">
        <v>40437</v>
      </c>
      <c r="Z3841" s="190">
        <v>69.819999999999993</v>
      </c>
    </row>
    <row r="3842" spans="25:26" x14ac:dyDescent="0.3">
      <c r="Y3842" s="189">
        <v>40438</v>
      </c>
      <c r="Z3842" s="190">
        <v>69.03</v>
      </c>
    </row>
    <row r="3843" spans="25:26" x14ac:dyDescent="0.3">
      <c r="Y3843" s="189">
        <v>40441</v>
      </c>
      <c r="Z3843" s="190">
        <v>70.37</v>
      </c>
    </row>
    <row r="3844" spans="25:26" x14ac:dyDescent="0.3">
      <c r="Y3844" s="189">
        <v>40442</v>
      </c>
      <c r="Z3844" s="190">
        <v>69.349999999999994</v>
      </c>
    </row>
    <row r="3845" spans="25:26" x14ac:dyDescent="0.3">
      <c r="Y3845" s="189">
        <v>40443</v>
      </c>
      <c r="Z3845" s="190">
        <v>68.709999999999994</v>
      </c>
    </row>
    <row r="3846" spans="25:26" x14ac:dyDescent="0.3">
      <c r="Y3846" s="189">
        <v>40444</v>
      </c>
      <c r="Z3846" s="190">
        <v>68.98</v>
      </c>
    </row>
    <row r="3847" spans="25:26" x14ac:dyDescent="0.3">
      <c r="Y3847" s="189">
        <v>40445</v>
      </c>
      <c r="Z3847" s="190">
        <v>70.12</v>
      </c>
    </row>
    <row r="3848" spans="25:26" x14ac:dyDescent="0.3">
      <c r="Y3848" s="189">
        <v>40448</v>
      </c>
      <c r="Z3848" s="190">
        <v>70.05</v>
      </c>
    </row>
    <row r="3849" spans="25:26" x14ac:dyDescent="0.3">
      <c r="Y3849" s="189">
        <v>40449</v>
      </c>
      <c r="Z3849" s="190">
        <v>70.36</v>
      </c>
    </row>
    <row r="3850" spans="25:26" x14ac:dyDescent="0.3">
      <c r="Y3850" s="189">
        <v>40450</v>
      </c>
      <c r="Z3850" s="190">
        <v>71.53</v>
      </c>
    </row>
    <row r="3851" spans="25:26" x14ac:dyDescent="0.3">
      <c r="Y3851" s="189">
        <v>40451</v>
      </c>
      <c r="Z3851" s="190">
        <v>73.37</v>
      </c>
    </row>
    <row r="3852" spans="25:26" x14ac:dyDescent="0.3">
      <c r="Y3852" s="189">
        <v>40452</v>
      </c>
      <c r="Z3852" s="190">
        <v>74.88</v>
      </c>
    </row>
    <row r="3853" spans="25:26" x14ac:dyDescent="0.3">
      <c r="Y3853" s="189">
        <v>40455</v>
      </c>
      <c r="Z3853" s="190">
        <v>75.099999999999994</v>
      </c>
    </row>
    <row r="3854" spans="25:26" x14ac:dyDescent="0.3">
      <c r="Y3854" s="189">
        <v>40456</v>
      </c>
      <c r="Z3854" s="190">
        <v>75.7</v>
      </c>
    </row>
    <row r="3855" spans="25:26" x14ac:dyDescent="0.3">
      <c r="Y3855" s="189">
        <v>40457</v>
      </c>
      <c r="Z3855" s="190">
        <v>76.47</v>
      </c>
    </row>
    <row r="3856" spans="25:26" x14ac:dyDescent="0.3">
      <c r="Y3856" s="189">
        <v>40458</v>
      </c>
      <c r="Z3856" s="190">
        <v>75.040000000000006</v>
      </c>
    </row>
    <row r="3857" spans="25:26" x14ac:dyDescent="0.3">
      <c r="Y3857" s="189">
        <v>40459</v>
      </c>
      <c r="Z3857" s="190">
        <v>75.64</v>
      </c>
    </row>
    <row r="3858" spans="25:26" x14ac:dyDescent="0.3">
      <c r="Y3858" s="189">
        <v>40462</v>
      </c>
      <c r="Z3858" s="190">
        <v>75.209999999999994</v>
      </c>
    </row>
    <row r="3859" spans="25:26" x14ac:dyDescent="0.3">
      <c r="Y3859" s="189">
        <v>40463</v>
      </c>
      <c r="Z3859" s="190">
        <v>74.7</v>
      </c>
    </row>
    <row r="3860" spans="25:26" x14ac:dyDescent="0.3">
      <c r="Y3860" s="189">
        <v>40464</v>
      </c>
      <c r="Z3860" s="190">
        <v>75.83</v>
      </c>
    </row>
    <row r="3861" spans="25:26" x14ac:dyDescent="0.3">
      <c r="Y3861" s="189">
        <v>40465</v>
      </c>
      <c r="Z3861" s="190">
        <v>75.25</v>
      </c>
    </row>
    <row r="3862" spans="25:26" x14ac:dyDescent="0.3">
      <c r="Y3862" s="189">
        <v>40466</v>
      </c>
      <c r="Z3862" s="190">
        <v>74.03</v>
      </c>
    </row>
    <row r="3863" spans="25:26" x14ac:dyDescent="0.3">
      <c r="Y3863" s="189">
        <v>40469</v>
      </c>
      <c r="Z3863" s="190">
        <v>75.16</v>
      </c>
    </row>
    <row r="3864" spans="25:26" x14ac:dyDescent="0.3">
      <c r="Y3864" s="189">
        <v>40470</v>
      </c>
      <c r="Z3864" s="190">
        <v>72.61</v>
      </c>
    </row>
    <row r="3865" spans="25:26" x14ac:dyDescent="0.3">
      <c r="Y3865" s="189">
        <v>40471</v>
      </c>
      <c r="Z3865" s="190">
        <v>73.98</v>
      </c>
    </row>
    <row r="3866" spans="25:26" x14ac:dyDescent="0.3">
      <c r="Y3866" s="189">
        <v>40472</v>
      </c>
      <c r="Z3866" s="190">
        <v>72.87</v>
      </c>
    </row>
    <row r="3867" spans="25:26" x14ac:dyDescent="0.3">
      <c r="Y3867" s="189">
        <v>40473</v>
      </c>
      <c r="Z3867" s="190">
        <v>73.53</v>
      </c>
    </row>
    <row r="3868" spans="25:26" x14ac:dyDescent="0.3">
      <c r="Y3868" s="189">
        <v>40476</v>
      </c>
      <c r="Z3868" s="190">
        <v>74.48</v>
      </c>
    </row>
    <row r="3869" spans="25:26" x14ac:dyDescent="0.3">
      <c r="Y3869" s="189">
        <v>40477</v>
      </c>
      <c r="Z3869" s="190">
        <v>74.900000000000006</v>
      </c>
    </row>
    <row r="3870" spans="25:26" x14ac:dyDescent="0.3">
      <c r="Y3870" s="189">
        <v>40478</v>
      </c>
      <c r="Z3870" s="190">
        <v>74.22</v>
      </c>
    </row>
    <row r="3871" spans="25:26" x14ac:dyDescent="0.3">
      <c r="Y3871" s="189">
        <v>40479</v>
      </c>
      <c r="Z3871" s="190">
        <v>74.69</v>
      </c>
    </row>
    <row r="3872" spans="25:26" x14ac:dyDescent="0.3">
      <c r="Y3872" s="189">
        <v>40480</v>
      </c>
      <c r="Z3872" s="190">
        <v>74.03</v>
      </c>
    </row>
    <row r="3873" spans="25:26" x14ac:dyDescent="0.3">
      <c r="Y3873" s="189">
        <v>40483</v>
      </c>
      <c r="Z3873" s="190">
        <v>75.14</v>
      </c>
    </row>
    <row r="3874" spans="25:26" x14ac:dyDescent="0.3">
      <c r="Y3874" s="189">
        <v>40484</v>
      </c>
      <c r="Z3874" s="190">
        <v>76.14</v>
      </c>
    </row>
    <row r="3875" spans="25:26" x14ac:dyDescent="0.3">
      <c r="Y3875" s="189">
        <v>40485</v>
      </c>
      <c r="Z3875" s="190">
        <v>77.09</v>
      </c>
    </row>
    <row r="3876" spans="25:26" x14ac:dyDescent="0.3">
      <c r="Y3876" s="189">
        <v>40486</v>
      </c>
      <c r="Z3876" s="190">
        <v>78.83</v>
      </c>
    </row>
    <row r="3877" spans="25:26" x14ac:dyDescent="0.3">
      <c r="Y3877" s="189">
        <v>40487</v>
      </c>
      <c r="Z3877" s="190" t="s">
        <v>149</v>
      </c>
    </row>
    <row r="3878" spans="25:26" x14ac:dyDescent="0.3">
      <c r="Y3878" s="189">
        <v>40490</v>
      </c>
      <c r="Z3878" s="190">
        <v>78.900000000000006</v>
      </c>
    </row>
    <row r="3879" spans="25:26" x14ac:dyDescent="0.3">
      <c r="Y3879" s="189">
        <v>40491</v>
      </c>
      <c r="Z3879" s="190">
        <v>78.959999999999994</v>
      </c>
    </row>
    <row r="3880" spans="25:26" x14ac:dyDescent="0.3">
      <c r="Y3880" s="189">
        <v>40492</v>
      </c>
      <c r="Z3880" s="190">
        <v>79.63</v>
      </c>
    </row>
    <row r="3881" spans="25:26" x14ac:dyDescent="0.3">
      <c r="Y3881" s="189">
        <v>40493</v>
      </c>
      <c r="Z3881" s="190">
        <v>79.72</v>
      </c>
    </row>
    <row r="3882" spans="25:26" x14ac:dyDescent="0.3">
      <c r="Y3882" s="189">
        <v>40494</v>
      </c>
      <c r="Z3882" s="190">
        <v>77.19</v>
      </c>
    </row>
    <row r="3883" spans="25:26" x14ac:dyDescent="0.3">
      <c r="Y3883" s="189">
        <v>40497</v>
      </c>
      <c r="Z3883" s="190">
        <v>76.819999999999993</v>
      </c>
    </row>
    <row r="3884" spans="25:26" x14ac:dyDescent="0.3">
      <c r="Y3884" s="189">
        <v>40498</v>
      </c>
      <c r="Z3884" s="190">
        <v>74.760000000000005</v>
      </c>
    </row>
    <row r="3885" spans="25:26" x14ac:dyDescent="0.3">
      <c r="Y3885" s="189">
        <v>40499</v>
      </c>
      <c r="Z3885" s="190" t="s">
        <v>149</v>
      </c>
    </row>
    <row r="3886" spans="25:26" x14ac:dyDescent="0.3">
      <c r="Y3886" s="189">
        <v>40500</v>
      </c>
      <c r="Z3886" s="190">
        <v>75</v>
      </c>
    </row>
    <row r="3887" spans="25:26" x14ac:dyDescent="0.3">
      <c r="Y3887" s="189">
        <v>40501</v>
      </c>
      <c r="Z3887" s="190">
        <v>74.47</v>
      </c>
    </row>
    <row r="3888" spans="25:26" x14ac:dyDescent="0.3">
      <c r="Y3888" s="189">
        <v>40504</v>
      </c>
      <c r="Z3888" s="190">
        <v>73.819999999999993</v>
      </c>
    </row>
    <row r="3889" spans="25:26" x14ac:dyDescent="0.3">
      <c r="Y3889" s="189">
        <v>40505</v>
      </c>
      <c r="Z3889" s="190">
        <v>73.39</v>
      </c>
    </row>
    <row r="3890" spans="25:26" x14ac:dyDescent="0.3">
      <c r="Y3890" s="189">
        <v>40506</v>
      </c>
      <c r="Z3890" s="190">
        <v>75.349999999999994</v>
      </c>
    </row>
    <row r="3891" spans="25:26" x14ac:dyDescent="0.3">
      <c r="Y3891" s="189">
        <v>40507</v>
      </c>
      <c r="Z3891" s="190" t="s">
        <v>149</v>
      </c>
    </row>
    <row r="3892" spans="25:26" x14ac:dyDescent="0.3">
      <c r="Y3892" s="189">
        <v>40508</v>
      </c>
      <c r="Z3892" s="190" t="s">
        <v>149</v>
      </c>
    </row>
    <row r="3893" spans="25:26" x14ac:dyDescent="0.3">
      <c r="Y3893" s="189">
        <v>40511</v>
      </c>
      <c r="Z3893" s="190">
        <v>77.95</v>
      </c>
    </row>
    <row r="3894" spans="25:26" x14ac:dyDescent="0.3">
      <c r="Y3894" s="189">
        <v>40512</v>
      </c>
      <c r="Z3894" s="190">
        <v>76.930000000000007</v>
      </c>
    </row>
    <row r="3895" spans="25:26" x14ac:dyDescent="0.3">
      <c r="Y3895" s="189">
        <v>40513</v>
      </c>
      <c r="Z3895" s="190">
        <v>79.11</v>
      </c>
    </row>
    <row r="3896" spans="25:26" x14ac:dyDescent="0.3">
      <c r="Y3896" s="189">
        <v>40514</v>
      </c>
      <c r="Z3896" s="190">
        <v>80.58</v>
      </c>
    </row>
    <row r="3897" spans="25:26" x14ac:dyDescent="0.3">
      <c r="Y3897" s="189">
        <v>40515</v>
      </c>
      <c r="Z3897" s="190">
        <v>81.760000000000005</v>
      </c>
    </row>
    <row r="3898" spans="25:26" x14ac:dyDescent="0.3">
      <c r="Y3898" s="189">
        <v>40518</v>
      </c>
      <c r="Z3898" s="190">
        <v>81.67</v>
      </c>
    </row>
    <row r="3899" spans="25:26" x14ac:dyDescent="0.3">
      <c r="Y3899" s="189">
        <v>40519</v>
      </c>
      <c r="Z3899" s="190">
        <v>81.180000000000007</v>
      </c>
    </row>
    <row r="3900" spans="25:26" x14ac:dyDescent="0.3">
      <c r="Y3900" s="189">
        <v>40520</v>
      </c>
      <c r="Z3900" s="190">
        <v>81</v>
      </c>
    </row>
    <row r="3901" spans="25:26" x14ac:dyDescent="0.3">
      <c r="Y3901" s="189">
        <v>40521</v>
      </c>
      <c r="Z3901" s="190">
        <v>81.12</v>
      </c>
    </row>
    <row r="3902" spans="25:26" x14ac:dyDescent="0.3">
      <c r="Y3902" s="189">
        <v>40522</v>
      </c>
      <c r="Z3902" s="190">
        <v>80.59</v>
      </c>
    </row>
    <row r="3903" spans="25:26" x14ac:dyDescent="0.3">
      <c r="Y3903" s="189">
        <v>40525</v>
      </c>
      <c r="Z3903" s="190">
        <v>81.22</v>
      </c>
    </row>
    <row r="3904" spans="25:26" x14ac:dyDescent="0.3">
      <c r="Y3904" s="189">
        <v>40526</v>
      </c>
      <c r="Z3904" s="190">
        <v>81.23</v>
      </c>
    </row>
    <row r="3905" spans="25:26" x14ac:dyDescent="0.3">
      <c r="Y3905" s="189">
        <v>40527</v>
      </c>
      <c r="Z3905" s="190">
        <v>81.8</v>
      </c>
    </row>
    <row r="3906" spans="25:26" x14ac:dyDescent="0.3">
      <c r="Y3906" s="189">
        <v>40528</v>
      </c>
      <c r="Z3906" s="190">
        <v>81.66</v>
      </c>
    </row>
    <row r="3907" spans="25:26" x14ac:dyDescent="0.3">
      <c r="Y3907" s="189">
        <v>40529</v>
      </c>
      <c r="Z3907" s="190">
        <v>81.650000000000006</v>
      </c>
    </row>
    <row r="3908" spans="25:26" x14ac:dyDescent="0.3">
      <c r="Y3908" s="189">
        <v>40532</v>
      </c>
      <c r="Z3908" s="190">
        <v>81.88</v>
      </c>
    </row>
    <row r="3909" spans="25:26" x14ac:dyDescent="0.3">
      <c r="Y3909" s="189">
        <v>40533</v>
      </c>
      <c r="Z3909" s="190">
        <v>82.52</v>
      </c>
    </row>
    <row r="3910" spans="25:26" x14ac:dyDescent="0.3">
      <c r="Y3910" s="189">
        <v>40534</v>
      </c>
      <c r="Z3910" s="190">
        <v>82.92</v>
      </c>
    </row>
    <row r="3911" spans="25:26" x14ac:dyDescent="0.3">
      <c r="Y3911" s="189">
        <v>40535</v>
      </c>
      <c r="Z3911" s="190">
        <v>83.51</v>
      </c>
    </row>
    <row r="3912" spans="25:26" x14ac:dyDescent="0.3">
      <c r="Y3912" s="189">
        <v>40536</v>
      </c>
      <c r="Z3912" s="190" t="s">
        <v>149</v>
      </c>
    </row>
    <row r="3913" spans="25:26" x14ac:dyDescent="0.3">
      <c r="Y3913" s="189">
        <v>40539</v>
      </c>
      <c r="Z3913" s="190" t="s">
        <v>149</v>
      </c>
    </row>
    <row r="3914" spans="25:26" x14ac:dyDescent="0.3">
      <c r="Y3914" s="189">
        <v>40540</v>
      </c>
      <c r="Z3914" s="190" t="s">
        <v>149</v>
      </c>
    </row>
    <row r="3915" spans="25:26" x14ac:dyDescent="0.3">
      <c r="Y3915" s="189">
        <v>40541</v>
      </c>
      <c r="Z3915" s="190">
        <v>83.57</v>
      </c>
    </row>
    <row r="3916" spans="25:26" x14ac:dyDescent="0.3">
      <c r="Y3916" s="189">
        <v>40542</v>
      </c>
      <c r="Z3916" s="190">
        <v>82.46</v>
      </c>
    </row>
    <row r="3917" spans="25:26" x14ac:dyDescent="0.3">
      <c r="Y3917" s="189">
        <v>40543</v>
      </c>
      <c r="Z3917" s="190">
        <v>83.51</v>
      </c>
    </row>
    <row r="3918" spans="25:26" x14ac:dyDescent="0.3">
      <c r="Y3918" s="189">
        <v>40546</v>
      </c>
      <c r="Z3918" s="190" t="s">
        <v>149</v>
      </c>
    </row>
    <row r="3919" spans="25:26" x14ac:dyDescent="0.3">
      <c r="Y3919" s="189">
        <v>40547</v>
      </c>
      <c r="Z3919" s="190">
        <v>83.15</v>
      </c>
    </row>
    <row r="3920" spans="25:26" x14ac:dyDescent="0.3">
      <c r="Y3920" s="189">
        <v>40548</v>
      </c>
      <c r="Z3920" s="190">
        <v>84.29</v>
      </c>
    </row>
    <row r="3921" spans="25:26" x14ac:dyDescent="0.3">
      <c r="Y3921" s="189">
        <v>40549</v>
      </c>
      <c r="Z3921" s="190">
        <v>83.41</v>
      </c>
    </row>
    <row r="3922" spans="25:26" x14ac:dyDescent="0.3">
      <c r="Y3922" s="189">
        <v>40550</v>
      </c>
      <c r="Z3922" s="190">
        <v>82.92</v>
      </c>
    </row>
    <row r="3923" spans="25:26" x14ac:dyDescent="0.3">
      <c r="Y3923" s="189">
        <v>40553</v>
      </c>
      <c r="Z3923" s="190">
        <v>108.78</v>
      </c>
    </row>
    <row r="3924" spans="25:26" x14ac:dyDescent="0.3">
      <c r="Y3924" s="189">
        <v>40554</v>
      </c>
      <c r="Z3924" s="190">
        <v>107.5</v>
      </c>
    </row>
    <row r="3925" spans="25:26" x14ac:dyDescent="0.3">
      <c r="Y3925" s="189">
        <v>40555</v>
      </c>
      <c r="Z3925" s="190">
        <v>106.79</v>
      </c>
    </row>
    <row r="3926" spans="25:26" x14ac:dyDescent="0.3">
      <c r="Y3926" s="189">
        <v>40556</v>
      </c>
      <c r="Z3926" s="190">
        <v>106.29</v>
      </c>
    </row>
    <row r="3927" spans="25:26" x14ac:dyDescent="0.3">
      <c r="Y3927" s="189">
        <v>40557</v>
      </c>
      <c r="Z3927" s="190">
        <v>85.94</v>
      </c>
    </row>
    <row r="3928" spans="25:26" x14ac:dyDescent="0.3">
      <c r="Y3928" s="189">
        <v>40560</v>
      </c>
      <c r="Z3928" s="190" t="s">
        <v>149</v>
      </c>
    </row>
    <row r="3929" spans="25:26" x14ac:dyDescent="0.3">
      <c r="Y3929" s="189">
        <v>40561</v>
      </c>
      <c r="Z3929" s="190">
        <v>85.63</v>
      </c>
    </row>
    <row r="3930" spans="25:26" x14ac:dyDescent="0.3">
      <c r="Y3930" s="189">
        <v>40562</v>
      </c>
      <c r="Z3930" s="190">
        <v>85.59</v>
      </c>
    </row>
    <row r="3931" spans="25:26" x14ac:dyDescent="0.3">
      <c r="Y3931" s="189">
        <v>40563</v>
      </c>
      <c r="Z3931" s="190">
        <v>84.09</v>
      </c>
    </row>
    <row r="3932" spans="25:26" x14ac:dyDescent="0.3">
      <c r="Y3932" s="189">
        <v>40564</v>
      </c>
      <c r="Z3932" s="190">
        <v>84.2</v>
      </c>
    </row>
    <row r="3933" spans="25:26" x14ac:dyDescent="0.3">
      <c r="Y3933" s="189">
        <v>40567</v>
      </c>
      <c r="Z3933" s="190">
        <v>83.65</v>
      </c>
    </row>
    <row r="3934" spans="25:26" x14ac:dyDescent="0.3">
      <c r="Y3934" s="189">
        <v>40568</v>
      </c>
      <c r="Z3934" s="190">
        <v>82.31</v>
      </c>
    </row>
    <row r="3935" spans="25:26" x14ac:dyDescent="0.3">
      <c r="Y3935" s="189">
        <v>40569</v>
      </c>
      <c r="Z3935" s="190">
        <v>84.27</v>
      </c>
    </row>
    <row r="3936" spans="25:26" x14ac:dyDescent="0.3">
      <c r="Y3936" s="189">
        <v>40570</v>
      </c>
      <c r="Z3936" s="190">
        <v>83.19</v>
      </c>
    </row>
    <row r="3937" spans="25:26" x14ac:dyDescent="0.3">
      <c r="Y3937" s="189">
        <v>40571</v>
      </c>
      <c r="Z3937" s="190">
        <v>85.34</v>
      </c>
    </row>
    <row r="3938" spans="25:26" x14ac:dyDescent="0.3">
      <c r="Y3938" s="189">
        <v>40574</v>
      </c>
      <c r="Z3938" s="190">
        <v>87.39</v>
      </c>
    </row>
    <row r="3939" spans="25:26" x14ac:dyDescent="0.3">
      <c r="Y3939" s="189">
        <v>40575</v>
      </c>
      <c r="Z3939" s="190">
        <v>87.82</v>
      </c>
    </row>
    <row r="3940" spans="25:26" x14ac:dyDescent="0.3">
      <c r="Y3940" s="189">
        <v>40576</v>
      </c>
      <c r="Z3940" s="190">
        <v>88.53</v>
      </c>
    </row>
    <row r="3941" spans="25:26" x14ac:dyDescent="0.3">
      <c r="Y3941" s="189">
        <v>40577</v>
      </c>
      <c r="Z3941" s="190">
        <v>88.39</v>
      </c>
    </row>
    <row r="3942" spans="25:26" x14ac:dyDescent="0.3">
      <c r="Y3942" s="189">
        <v>40578</v>
      </c>
      <c r="Z3942" s="190">
        <v>86.87</v>
      </c>
    </row>
    <row r="3943" spans="25:26" x14ac:dyDescent="0.3">
      <c r="Y3943" s="189">
        <v>40581</v>
      </c>
      <c r="Z3943" s="190">
        <v>86.21</v>
      </c>
    </row>
    <row r="3944" spans="25:26" x14ac:dyDescent="0.3">
      <c r="Y3944" s="189">
        <v>40582</v>
      </c>
      <c r="Z3944" s="190">
        <v>86.37</v>
      </c>
    </row>
    <row r="3945" spans="25:26" x14ac:dyDescent="0.3">
      <c r="Y3945" s="189">
        <v>40583</v>
      </c>
      <c r="Z3945" s="190">
        <v>86.53</v>
      </c>
    </row>
    <row r="3946" spans="25:26" x14ac:dyDescent="0.3">
      <c r="Y3946" s="189">
        <v>40584</v>
      </c>
      <c r="Z3946" s="190">
        <v>86.53</v>
      </c>
    </row>
    <row r="3947" spans="25:26" x14ac:dyDescent="0.3">
      <c r="Y3947" s="189">
        <v>40585</v>
      </c>
      <c r="Z3947" s="190">
        <v>86.03</v>
      </c>
    </row>
    <row r="3948" spans="25:26" x14ac:dyDescent="0.3">
      <c r="Y3948" s="189">
        <v>40588</v>
      </c>
      <c r="Z3948" s="190">
        <v>87.66</v>
      </c>
    </row>
    <row r="3949" spans="25:26" x14ac:dyDescent="0.3">
      <c r="Y3949" s="189">
        <v>40589</v>
      </c>
      <c r="Z3949" s="190">
        <v>87.07</v>
      </c>
    </row>
    <row r="3950" spans="25:26" x14ac:dyDescent="0.3">
      <c r="Y3950" s="189">
        <v>40590</v>
      </c>
      <c r="Z3950" s="190">
        <v>88.13</v>
      </c>
    </row>
    <row r="3951" spans="25:26" x14ac:dyDescent="0.3">
      <c r="Y3951" s="189">
        <v>40591</v>
      </c>
      <c r="Z3951" s="190">
        <v>88.86</v>
      </c>
    </row>
    <row r="3952" spans="25:26" x14ac:dyDescent="0.3">
      <c r="Y3952" s="189">
        <v>40592</v>
      </c>
      <c r="Z3952" s="190">
        <v>88.19</v>
      </c>
    </row>
    <row r="3953" spans="25:26" x14ac:dyDescent="0.3">
      <c r="Y3953" s="189">
        <v>40595</v>
      </c>
      <c r="Z3953" s="190" t="s">
        <v>149</v>
      </c>
    </row>
    <row r="3954" spans="25:26" x14ac:dyDescent="0.3">
      <c r="Y3954" s="189">
        <v>40596</v>
      </c>
      <c r="Z3954" s="190">
        <v>93.56</v>
      </c>
    </row>
    <row r="3955" spans="25:26" x14ac:dyDescent="0.3">
      <c r="Y3955" s="189">
        <v>40597</v>
      </c>
      <c r="Z3955" s="190">
        <v>96.66</v>
      </c>
    </row>
    <row r="3956" spans="25:26" x14ac:dyDescent="0.3">
      <c r="Y3956" s="189">
        <v>40598</v>
      </c>
      <c r="Z3956" s="190">
        <v>97.25</v>
      </c>
    </row>
    <row r="3957" spans="25:26" x14ac:dyDescent="0.3">
      <c r="Y3957" s="189">
        <v>40599</v>
      </c>
      <c r="Z3957" s="190">
        <v>97.69</v>
      </c>
    </row>
    <row r="3958" spans="25:26" x14ac:dyDescent="0.3">
      <c r="Y3958" s="189">
        <v>40602</v>
      </c>
      <c r="Z3958" s="190">
        <v>97.92</v>
      </c>
    </row>
    <row r="3959" spans="25:26" x14ac:dyDescent="0.3">
      <c r="Y3959" s="189">
        <v>40603</v>
      </c>
      <c r="Z3959" s="190">
        <v>100.98</v>
      </c>
    </row>
    <row r="3960" spans="25:26" x14ac:dyDescent="0.3">
      <c r="Y3960" s="189">
        <v>40604</v>
      </c>
      <c r="Z3960" s="190">
        <v>103.12</v>
      </c>
    </row>
    <row r="3961" spans="25:26" x14ac:dyDescent="0.3">
      <c r="Y3961" s="189">
        <v>40605</v>
      </c>
      <c r="Z3961" s="190">
        <v>101.71</v>
      </c>
    </row>
    <row r="3962" spans="25:26" x14ac:dyDescent="0.3">
      <c r="Y3962" s="189">
        <v>40606</v>
      </c>
      <c r="Z3962" s="190">
        <v>103.41</v>
      </c>
    </row>
    <row r="3963" spans="25:26" x14ac:dyDescent="0.3">
      <c r="Y3963" s="189">
        <v>40609</v>
      </c>
      <c r="Z3963" s="190">
        <v>103.69</v>
      </c>
    </row>
    <row r="3964" spans="25:26" x14ac:dyDescent="0.3">
      <c r="Y3964" s="189">
        <v>40610</v>
      </c>
      <c r="Z3964" s="190">
        <v>102.17</v>
      </c>
    </row>
    <row r="3965" spans="25:26" x14ac:dyDescent="0.3">
      <c r="Y3965" s="189">
        <v>40611</v>
      </c>
      <c r="Z3965" s="190">
        <v>102.86</v>
      </c>
    </row>
    <row r="3966" spans="25:26" x14ac:dyDescent="0.3">
      <c r="Y3966" s="189">
        <v>40612</v>
      </c>
      <c r="Z3966" s="190">
        <v>101.86</v>
      </c>
    </row>
    <row r="3967" spans="25:26" x14ac:dyDescent="0.3">
      <c r="Y3967" s="189">
        <v>40613</v>
      </c>
      <c r="Z3967" s="190">
        <v>100.62</v>
      </c>
    </row>
    <row r="3968" spans="25:26" x14ac:dyDescent="0.3">
      <c r="Y3968" s="189">
        <v>40616</v>
      </c>
      <c r="Z3968" s="190">
        <v>100.54</v>
      </c>
    </row>
    <row r="3969" spans="25:26" x14ac:dyDescent="0.3">
      <c r="Y3969" s="189">
        <v>40617</v>
      </c>
      <c r="Z3969" s="190">
        <v>97.1</v>
      </c>
    </row>
    <row r="3970" spans="25:26" x14ac:dyDescent="0.3">
      <c r="Y3970" s="189">
        <v>40618</v>
      </c>
      <c r="Z3970" s="190">
        <v>97.96</v>
      </c>
    </row>
    <row r="3971" spans="25:26" x14ac:dyDescent="0.3">
      <c r="Y3971" s="189">
        <v>40619</v>
      </c>
      <c r="Z3971" s="190">
        <v>100.98</v>
      </c>
    </row>
    <row r="3972" spans="25:26" x14ac:dyDescent="0.3">
      <c r="Y3972" s="189">
        <v>40620</v>
      </c>
      <c r="Z3972" s="190">
        <v>100.35</v>
      </c>
    </row>
    <row r="3973" spans="25:26" x14ac:dyDescent="0.3">
      <c r="Y3973" s="189">
        <v>40623</v>
      </c>
      <c r="Z3973" s="190">
        <v>101.42</v>
      </c>
    </row>
    <row r="3974" spans="25:26" x14ac:dyDescent="0.3">
      <c r="Y3974" s="189">
        <v>40624</v>
      </c>
      <c r="Z3974" s="190">
        <v>102.38</v>
      </c>
    </row>
    <row r="3975" spans="25:26" x14ac:dyDescent="0.3">
      <c r="Y3975" s="189">
        <v>40625</v>
      </c>
      <c r="Z3975" s="190">
        <v>102.96</v>
      </c>
    </row>
    <row r="3976" spans="25:26" x14ac:dyDescent="0.3">
      <c r="Y3976" s="189">
        <v>40626</v>
      </c>
      <c r="Z3976" s="190">
        <v>103.49</v>
      </c>
    </row>
    <row r="3977" spans="25:26" x14ac:dyDescent="0.3">
      <c r="Y3977" s="189">
        <v>40627</v>
      </c>
      <c r="Z3977" s="190">
        <v>103.87</v>
      </c>
    </row>
    <row r="3978" spans="25:26" x14ac:dyDescent="0.3">
      <c r="Y3978" s="189">
        <v>40630</v>
      </c>
      <c r="Z3978" s="190">
        <v>103.44</v>
      </c>
    </row>
    <row r="3979" spans="25:26" x14ac:dyDescent="0.3">
      <c r="Y3979" s="189">
        <v>40631</v>
      </c>
      <c r="Z3979" s="190">
        <v>103.7</v>
      </c>
    </row>
    <row r="3980" spans="25:26" x14ac:dyDescent="0.3">
      <c r="Y3980" s="189">
        <v>40632</v>
      </c>
      <c r="Z3980" s="190">
        <v>103.24</v>
      </c>
    </row>
    <row r="3981" spans="25:26" x14ac:dyDescent="0.3">
      <c r="Y3981" s="189">
        <v>40633</v>
      </c>
      <c r="Z3981" s="190">
        <v>105.07</v>
      </c>
    </row>
    <row r="3982" spans="25:26" x14ac:dyDescent="0.3">
      <c r="Y3982" s="189">
        <v>40634</v>
      </c>
      <c r="Z3982" s="190">
        <v>107.89</v>
      </c>
    </row>
    <row r="3983" spans="25:26" x14ac:dyDescent="0.3">
      <c r="Y3983" s="189">
        <v>40637</v>
      </c>
      <c r="Z3983" s="190">
        <v>109.52</v>
      </c>
    </row>
    <row r="3984" spans="25:26" x14ac:dyDescent="0.3">
      <c r="Y3984" s="189">
        <v>40638</v>
      </c>
      <c r="Z3984" s="190">
        <v>110.17</v>
      </c>
    </row>
    <row r="3985" spans="25:26" x14ac:dyDescent="0.3">
      <c r="Y3985" s="189">
        <v>40639</v>
      </c>
      <c r="Z3985" s="190">
        <v>110.57</v>
      </c>
    </row>
    <row r="3986" spans="25:26" x14ac:dyDescent="0.3">
      <c r="Y3986" s="189">
        <v>40640</v>
      </c>
      <c r="Z3986" s="190">
        <v>110.97</v>
      </c>
    </row>
    <row r="3987" spans="25:26" x14ac:dyDescent="0.3">
      <c r="Y3987" s="189">
        <v>40641</v>
      </c>
      <c r="Z3987" s="190">
        <v>113.54</v>
      </c>
    </row>
    <row r="3988" spans="25:26" x14ac:dyDescent="0.3">
      <c r="Y3988" s="189">
        <v>40644</v>
      </c>
      <c r="Z3988" s="190">
        <v>111.33</v>
      </c>
    </row>
    <row r="3989" spans="25:26" x14ac:dyDescent="0.3">
      <c r="Y3989" s="189">
        <v>40645</v>
      </c>
      <c r="Z3989" s="190">
        <v>108.05</v>
      </c>
    </row>
    <row r="3990" spans="25:26" x14ac:dyDescent="0.3">
      <c r="Y3990" s="189">
        <v>40646</v>
      </c>
      <c r="Z3990" s="190">
        <v>109.2</v>
      </c>
    </row>
    <row r="3991" spans="25:26" x14ac:dyDescent="0.3">
      <c r="Y3991" s="189">
        <v>40647</v>
      </c>
      <c r="Z3991" s="190">
        <v>109.55</v>
      </c>
    </row>
    <row r="3992" spans="25:26" x14ac:dyDescent="0.3">
      <c r="Y3992" s="189">
        <v>40648</v>
      </c>
      <c r="Z3992" s="190">
        <v>110.96</v>
      </c>
    </row>
    <row r="3993" spans="25:26" x14ac:dyDescent="0.3">
      <c r="Y3993" s="189">
        <v>40651</v>
      </c>
      <c r="Z3993" s="190">
        <v>108.96</v>
      </c>
    </row>
    <row r="3994" spans="25:26" x14ac:dyDescent="0.3">
      <c r="Y3994" s="189">
        <v>40652</v>
      </c>
      <c r="Z3994" s="190">
        <v>108.84</v>
      </c>
    </row>
    <row r="3995" spans="25:26" x14ac:dyDescent="0.3">
      <c r="Y3995" s="189">
        <v>40653</v>
      </c>
      <c r="Z3995" s="190">
        <v>111.09</v>
      </c>
    </row>
    <row r="3996" spans="25:26" x14ac:dyDescent="0.3">
      <c r="Y3996" s="189">
        <v>40654</v>
      </c>
      <c r="Z3996" s="190">
        <v>111.51</v>
      </c>
    </row>
    <row r="3997" spans="25:26" x14ac:dyDescent="0.3">
      <c r="Y3997" s="189">
        <v>40655</v>
      </c>
      <c r="Z3997" s="190" t="s">
        <v>149</v>
      </c>
    </row>
    <row r="3998" spans="25:26" x14ac:dyDescent="0.3">
      <c r="Y3998" s="189">
        <v>40658</v>
      </c>
      <c r="Z3998" s="190" t="s">
        <v>149</v>
      </c>
    </row>
    <row r="3999" spans="25:26" x14ac:dyDescent="0.3">
      <c r="Y3999" s="189">
        <v>40659</v>
      </c>
      <c r="Z3999" s="190">
        <v>111.51</v>
      </c>
    </row>
    <row r="4000" spans="25:26" x14ac:dyDescent="0.3">
      <c r="Y4000" s="189">
        <v>40660</v>
      </c>
      <c r="Z4000" s="190">
        <v>112.6</v>
      </c>
    </row>
    <row r="4001" spans="25:26" x14ac:dyDescent="0.3">
      <c r="Y4001" s="189">
        <v>40661</v>
      </c>
      <c r="Z4001" s="190">
        <v>113.1</v>
      </c>
    </row>
    <row r="4002" spans="25:26" x14ac:dyDescent="0.3">
      <c r="Y4002" s="189">
        <v>40662</v>
      </c>
      <c r="Z4002" s="190" t="s">
        <v>149</v>
      </c>
    </row>
    <row r="4003" spans="25:26" x14ac:dyDescent="0.3">
      <c r="Y4003" s="189">
        <v>40665</v>
      </c>
      <c r="Z4003" s="190" t="s">
        <v>149</v>
      </c>
    </row>
    <row r="4004" spans="25:26" x14ac:dyDescent="0.3">
      <c r="Y4004" s="189">
        <v>40666</v>
      </c>
      <c r="Z4004" s="190">
        <v>112.31</v>
      </c>
    </row>
    <row r="4005" spans="25:26" x14ac:dyDescent="0.3">
      <c r="Y4005" s="189">
        <v>40667</v>
      </c>
      <c r="Z4005" s="190">
        <v>110.86</v>
      </c>
    </row>
    <row r="4006" spans="25:26" x14ac:dyDescent="0.3">
      <c r="Y4006" s="189">
        <v>40668</v>
      </c>
      <c r="Z4006" s="190">
        <v>101.66</v>
      </c>
    </row>
    <row r="4007" spans="25:26" x14ac:dyDescent="0.3">
      <c r="Y4007" s="189">
        <v>40669</v>
      </c>
      <c r="Z4007" s="190">
        <v>101.15</v>
      </c>
    </row>
    <row r="4008" spans="25:26" x14ac:dyDescent="0.3">
      <c r="Y4008" s="189">
        <v>40672</v>
      </c>
      <c r="Z4008" s="190">
        <v>104.7</v>
      </c>
    </row>
    <row r="4009" spans="25:26" x14ac:dyDescent="0.3">
      <c r="Y4009" s="189">
        <v>40673</v>
      </c>
      <c r="Z4009" s="190">
        <v>106.75</v>
      </c>
    </row>
    <row r="4010" spans="25:26" x14ac:dyDescent="0.3">
      <c r="Y4010" s="189">
        <v>40674</v>
      </c>
      <c r="Z4010" s="190">
        <v>103.03</v>
      </c>
    </row>
    <row r="4011" spans="25:26" x14ac:dyDescent="0.3">
      <c r="Y4011" s="189">
        <v>40675</v>
      </c>
      <c r="Z4011" s="190">
        <v>102.39</v>
      </c>
    </row>
    <row r="4012" spans="25:26" x14ac:dyDescent="0.3">
      <c r="Y4012" s="189">
        <v>40676</v>
      </c>
      <c r="Z4012" s="190">
        <v>102.9</v>
      </c>
    </row>
    <row r="4013" spans="25:26" x14ac:dyDescent="0.3">
      <c r="Y4013" s="189">
        <v>40679</v>
      </c>
      <c r="Z4013" s="190">
        <v>101.52</v>
      </c>
    </row>
    <row r="4014" spans="25:26" x14ac:dyDescent="0.3">
      <c r="Y4014" s="189">
        <v>40680</v>
      </c>
      <c r="Z4014" s="190" t="s">
        <v>149</v>
      </c>
    </row>
    <row r="4015" spans="25:26" x14ac:dyDescent="0.3">
      <c r="Y4015" s="189">
        <v>40681</v>
      </c>
      <c r="Z4015" s="190">
        <v>102.4</v>
      </c>
    </row>
    <row r="4016" spans="25:26" x14ac:dyDescent="0.3">
      <c r="Y4016" s="189">
        <v>40682</v>
      </c>
      <c r="Z4016" s="190">
        <v>101.51</v>
      </c>
    </row>
    <row r="4017" spans="25:26" x14ac:dyDescent="0.3">
      <c r="Y4017" s="189">
        <v>40683</v>
      </c>
      <c r="Z4017" s="190">
        <v>101.77</v>
      </c>
    </row>
    <row r="4018" spans="25:26" x14ac:dyDescent="0.3">
      <c r="Y4018" s="189">
        <v>40686</v>
      </c>
      <c r="Z4018" s="190">
        <v>99.8</v>
      </c>
    </row>
    <row r="4019" spans="25:26" x14ac:dyDescent="0.3">
      <c r="Y4019" s="189">
        <v>40687</v>
      </c>
      <c r="Z4019" s="190">
        <v>102.29</v>
      </c>
    </row>
    <row r="4020" spans="25:26" x14ac:dyDescent="0.3">
      <c r="Y4020" s="189">
        <v>40688</v>
      </c>
      <c r="Z4020" s="190">
        <v>104.51</v>
      </c>
    </row>
    <row r="4021" spans="25:26" x14ac:dyDescent="0.3">
      <c r="Y4021" s="189">
        <v>40689</v>
      </c>
      <c r="Z4021" s="190">
        <v>104.38</v>
      </c>
    </row>
    <row r="4022" spans="25:26" x14ac:dyDescent="0.3">
      <c r="Y4022" s="189">
        <v>40690</v>
      </c>
      <c r="Z4022" s="190">
        <v>104.36</v>
      </c>
    </row>
    <row r="4023" spans="25:26" x14ac:dyDescent="0.3">
      <c r="Y4023" s="189">
        <v>40693</v>
      </c>
      <c r="Z4023" s="190" t="s">
        <v>149</v>
      </c>
    </row>
    <row r="4024" spans="25:26" x14ac:dyDescent="0.3">
      <c r="Y4024" s="189">
        <v>40694</v>
      </c>
      <c r="Z4024" s="190">
        <v>106.36</v>
      </c>
    </row>
    <row r="4025" spans="25:26" x14ac:dyDescent="0.3">
      <c r="Y4025" s="189">
        <v>40695</v>
      </c>
      <c r="Z4025" s="190">
        <v>105.12</v>
      </c>
    </row>
    <row r="4026" spans="25:26" x14ac:dyDescent="0.3">
      <c r="Y4026" s="189">
        <v>40696</v>
      </c>
      <c r="Z4026" s="190">
        <v>105.45</v>
      </c>
    </row>
    <row r="4027" spans="25:26" x14ac:dyDescent="0.3">
      <c r="Y4027" s="189">
        <v>40697</v>
      </c>
      <c r="Z4027" s="190">
        <v>105.95</v>
      </c>
    </row>
    <row r="4028" spans="25:26" x14ac:dyDescent="0.3">
      <c r="Y4028" s="189">
        <v>40700</v>
      </c>
      <c r="Z4028" s="190">
        <v>104.84</v>
      </c>
    </row>
    <row r="4029" spans="25:26" x14ac:dyDescent="0.3">
      <c r="Y4029" s="189">
        <v>40701</v>
      </c>
      <c r="Z4029" s="190">
        <v>105.66</v>
      </c>
    </row>
    <row r="4030" spans="25:26" x14ac:dyDescent="0.3">
      <c r="Y4030" s="189">
        <v>40702</v>
      </c>
      <c r="Z4030" s="190">
        <v>106.77</v>
      </c>
    </row>
    <row r="4031" spans="25:26" x14ac:dyDescent="0.3">
      <c r="Y4031" s="189">
        <v>40703</v>
      </c>
      <c r="Z4031" s="190">
        <v>107.94</v>
      </c>
    </row>
    <row r="4032" spans="25:26" x14ac:dyDescent="0.3">
      <c r="Y4032" s="189">
        <v>40704</v>
      </c>
      <c r="Z4032" s="190">
        <v>106.2</v>
      </c>
    </row>
    <row r="4033" spans="25:26" x14ac:dyDescent="0.3">
      <c r="Y4033" s="189">
        <v>40707</v>
      </c>
      <c r="Z4033" s="190">
        <v>105.23</v>
      </c>
    </row>
    <row r="4034" spans="25:26" x14ac:dyDescent="0.3">
      <c r="Y4034" s="189">
        <v>40708</v>
      </c>
      <c r="Z4034" s="190">
        <v>106.33</v>
      </c>
    </row>
    <row r="4035" spans="25:26" x14ac:dyDescent="0.3">
      <c r="Y4035" s="189">
        <v>40709</v>
      </c>
      <c r="Z4035" s="190">
        <v>102.98</v>
      </c>
    </row>
    <row r="4036" spans="25:26" x14ac:dyDescent="0.3">
      <c r="Y4036" s="189">
        <v>40710</v>
      </c>
      <c r="Z4036" s="190">
        <v>102.51</v>
      </c>
    </row>
    <row r="4037" spans="25:26" x14ac:dyDescent="0.3">
      <c r="Y4037" s="189">
        <v>40711</v>
      </c>
      <c r="Z4037" s="190">
        <v>101.3</v>
      </c>
    </row>
    <row r="4038" spans="25:26" x14ac:dyDescent="0.3">
      <c r="Y4038" s="189">
        <v>40714</v>
      </c>
      <c r="Z4038" s="190">
        <v>100.75</v>
      </c>
    </row>
    <row r="4039" spans="25:26" x14ac:dyDescent="0.3">
      <c r="Y4039" s="189">
        <v>40715</v>
      </c>
      <c r="Z4039" s="190">
        <v>100.59</v>
      </c>
    </row>
    <row r="4040" spans="25:26" x14ac:dyDescent="0.3">
      <c r="Y4040" s="189">
        <v>40716</v>
      </c>
      <c r="Z4040" s="190">
        <v>102.41</v>
      </c>
    </row>
    <row r="4041" spans="25:26" x14ac:dyDescent="0.3">
      <c r="Y4041" s="189">
        <v>40717</v>
      </c>
      <c r="Z4041" s="190">
        <v>98.29</v>
      </c>
    </row>
    <row r="4042" spans="25:26" x14ac:dyDescent="0.3">
      <c r="Y4042" s="189">
        <v>40718</v>
      </c>
      <c r="Z4042" s="190">
        <v>96.88</v>
      </c>
    </row>
    <row r="4043" spans="25:26" x14ac:dyDescent="0.3">
      <c r="Y4043" s="189">
        <v>40721</v>
      </c>
      <c r="Z4043" s="190">
        <v>96.19</v>
      </c>
    </row>
    <row r="4044" spans="25:26" x14ac:dyDescent="0.3">
      <c r="Y4044" s="189">
        <v>40722</v>
      </c>
      <c r="Z4044" s="190">
        <v>98.37</v>
      </c>
    </row>
    <row r="4045" spans="25:26" x14ac:dyDescent="0.3">
      <c r="Y4045" s="189">
        <v>40723</v>
      </c>
      <c r="Z4045" s="190">
        <v>101.29</v>
      </c>
    </row>
    <row r="4046" spans="25:26" x14ac:dyDescent="0.3">
      <c r="Y4046" s="189">
        <v>40724</v>
      </c>
      <c r="Z4046" s="190">
        <v>101.09</v>
      </c>
    </row>
    <row r="4047" spans="25:26" x14ac:dyDescent="0.3">
      <c r="Y4047" s="189">
        <v>40725</v>
      </c>
      <c r="Z4047" s="190">
        <v>100.79</v>
      </c>
    </row>
    <row r="4048" spans="25:26" x14ac:dyDescent="0.3">
      <c r="Y4048" s="189">
        <v>40728</v>
      </c>
      <c r="Z4048" s="190" t="s">
        <v>149</v>
      </c>
    </row>
    <row r="4049" spans="25:26" x14ac:dyDescent="0.3">
      <c r="Y4049" s="189">
        <v>40729</v>
      </c>
      <c r="Z4049" s="190">
        <v>102.7</v>
      </c>
    </row>
    <row r="4050" spans="25:26" x14ac:dyDescent="0.3">
      <c r="Y4050" s="189">
        <v>40730</v>
      </c>
      <c r="Z4050" s="190">
        <v>103.01</v>
      </c>
    </row>
    <row r="4051" spans="25:26" x14ac:dyDescent="0.3">
      <c r="Y4051" s="189">
        <v>40731</v>
      </c>
      <c r="Z4051" s="190">
        <v>105.83</v>
      </c>
    </row>
    <row r="4052" spans="25:26" x14ac:dyDescent="0.3">
      <c r="Y4052" s="189">
        <v>40732</v>
      </c>
      <c r="Z4052" s="190">
        <v>105</v>
      </c>
    </row>
    <row r="4053" spans="25:26" x14ac:dyDescent="0.3">
      <c r="Y4053" s="189">
        <v>40735</v>
      </c>
      <c r="Z4053" s="190">
        <v>103.77</v>
      </c>
    </row>
    <row r="4054" spans="25:26" x14ac:dyDescent="0.3">
      <c r="Y4054" s="189">
        <v>40736</v>
      </c>
      <c r="Z4054" s="190">
        <v>104.83</v>
      </c>
    </row>
    <row r="4055" spans="25:26" x14ac:dyDescent="0.3">
      <c r="Y4055" s="189">
        <v>40737</v>
      </c>
      <c r="Z4055" s="190">
        <v>105.88</v>
      </c>
    </row>
    <row r="4056" spans="25:26" x14ac:dyDescent="0.3">
      <c r="Y4056" s="189">
        <v>40738</v>
      </c>
      <c r="Z4056" s="190">
        <v>104.61</v>
      </c>
    </row>
    <row r="4057" spans="25:26" x14ac:dyDescent="0.3">
      <c r="Y4057" s="189">
        <v>40739</v>
      </c>
      <c r="Z4057" s="190">
        <v>105.76</v>
      </c>
    </row>
    <row r="4058" spans="25:26" x14ac:dyDescent="0.3">
      <c r="Y4058" s="189">
        <v>40742</v>
      </c>
      <c r="Z4058" s="190">
        <v>104.92</v>
      </c>
    </row>
    <row r="4059" spans="25:26" x14ac:dyDescent="0.3">
      <c r="Y4059" s="189">
        <v>40743</v>
      </c>
      <c r="Z4059" s="190">
        <v>106.05</v>
      </c>
    </row>
    <row r="4060" spans="25:26" x14ac:dyDescent="0.3">
      <c r="Y4060" s="189">
        <v>40744</v>
      </c>
      <c r="Z4060" s="190">
        <v>106.6</v>
      </c>
    </row>
    <row r="4061" spans="25:26" x14ac:dyDescent="0.3">
      <c r="Y4061" s="189">
        <v>40745</v>
      </c>
      <c r="Z4061" s="190">
        <v>106.82</v>
      </c>
    </row>
    <row r="4062" spans="25:26" x14ac:dyDescent="0.3">
      <c r="Y4062" s="189">
        <v>40746</v>
      </c>
      <c r="Z4062" s="190">
        <v>107.49</v>
      </c>
    </row>
    <row r="4063" spans="25:26" x14ac:dyDescent="0.3">
      <c r="Y4063" s="189">
        <v>40749</v>
      </c>
      <c r="Z4063" s="190">
        <v>106.91</v>
      </c>
    </row>
    <row r="4064" spans="25:26" x14ac:dyDescent="0.3">
      <c r="Y4064" s="189">
        <v>40750</v>
      </c>
      <c r="Z4064" s="190">
        <v>107.28</v>
      </c>
    </row>
    <row r="4065" spans="25:26" x14ac:dyDescent="0.3">
      <c r="Y4065" s="189">
        <v>40751</v>
      </c>
      <c r="Z4065" s="190">
        <v>106.35</v>
      </c>
    </row>
    <row r="4066" spans="25:26" x14ac:dyDescent="0.3">
      <c r="Y4066" s="189">
        <v>40752</v>
      </c>
      <c r="Z4066" s="190">
        <v>106.29</v>
      </c>
    </row>
    <row r="4067" spans="25:26" x14ac:dyDescent="0.3">
      <c r="Y4067" s="189">
        <v>40753</v>
      </c>
      <c r="Z4067" s="190">
        <v>105.07</v>
      </c>
    </row>
    <row r="4068" spans="25:26" x14ac:dyDescent="0.3">
      <c r="Y4068" s="189">
        <v>40756</v>
      </c>
      <c r="Z4068" s="190">
        <v>105.89</v>
      </c>
    </row>
    <row r="4069" spans="25:26" x14ac:dyDescent="0.3">
      <c r="Y4069" s="189">
        <v>40757</v>
      </c>
      <c r="Z4069" s="190">
        <v>105.09</v>
      </c>
    </row>
    <row r="4070" spans="25:26" x14ac:dyDescent="0.3">
      <c r="Y4070" s="189">
        <v>40758</v>
      </c>
      <c r="Z4070" s="190">
        <v>102.36</v>
      </c>
    </row>
    <row r="4071" spans="25:26" x14ac:dyDescent="0.3">
      <c r="Y4071" s="189">
        <v>40759</v>
      </c>
      <c r="Z4071" s="190">
        <v>98.14</v>
      </c>
    </row>
    <row r="4072" spans="25:26" x14ac:dyDescent="0.3">
      <c r="Y4072" s="189">
        <v>40760</v>
      </c>
      <c r="Z4072" s="190">
        <v>97.57</v>
      </c>
    </row>
    <row r="4073" spans="25:26" x14ac:dyDescent="0.3">
      <c r="Y4073" s="189">
        <v>40763</v>
      </c>
      <c r="Z4073" s="190">
        <v>93.53</v>
      </c>
    </row>
    <row r="4074" spans="25:26" x14ac:dyDescent="0.3">
      <c r="Y4074" s="189">
        <v>40764</v>
      </c>
      <c r="Z4074" s="190" t="s">
        <v>149</v>
      </c>
    </row>
    <row r="4075" spans="25:26" x14ac:dyDescent="0.3">
      <c r="Y4075" s="189">
        <v>40765</v>
      </c>
      <c r="Z4075" s="190">
        <v>93.75</v>
      </c>
    </row>
    <row r="4076" spans="25:26" x14ac:dyDescent="0.3">
      <c r="Y4076" s="189">
        <v>40766</v>
      </c>
      <c r="Z4076" s="190">
        <v>96.28</v>
      </c>
    </row>
    <row r="4077" spans="25:26" x14ac:dyDescent="0.3">
      <c r="Y4077" s="189">
        <v>40767</v>
      </c>
      <c r="Z4077" s="190">
        <v>96.43</v>
      </c>
    </row>
    <row r="4078" spans="25:26" x14ac:dyDescent="0.3">
      <c r="Y4078" s="189">
        <v>40770</v>
      </c>
      <c r="Z4078" s="190">
        <v>98.26</v>
      </c>
    </row>
    <row r="4079" spans="25:26" x14ac:dyDescent="0.3">
      <c r="Y4079" s="189">
        <v>40771</v>
      </c>
      <c r="Z4079" s="190">
        <v>98.15</v>
      </c>
    </row>
    <row r="4080" spans="25:26" x14ac:dyDescent="0.3">
      <c r="Y4080" s="189">
        <v>40772</v>
      </c>
      <c r="Z4080" s="190">
        <v>99.32</v>
      </c>
    </row>
    <row r="4081" spans="25:26" x14ac:dyDescent="0.3">
      <c r="Y4081" s="189">
        <v>40773</v>
      </c>
      <c r="Z4081" s="190">
        <v>94.98</v>
      </c>
    </row>
    <row r="4082" spans="25:26" x14ac:dyDescent="0.3">
      <c r="Y4082" s="189">
        <v>40774</v>
      </c>
      <c r="Z4082" s="190">
        <v>95.9</v>
      </c>
    </row>
    <row r="4083" spans="25:26" x14ac:dyDescent="0.3">
      <c r="Y4083" s="189">
        <v>40777</v>
      </c>
      <c r="Z4083" s="190">
        <v>96.06</v>
      </c>
    </row>
    <row r="4084" spans="25:26" x14ac:dyDescent="0.3">
      <c r="Y4084" s="189">
        <v>40778</v>
      </c>
      <c r="Z4084" s="190">
        <v>97.5</v>
      </c>
    </row>
    <row r="4085" spans="25:26" x14ac:dyDescent="0.3">
      <c r="Y4085" s="189">
        <v>40779</v>
      </c>
      <c r="Z4085" s="190">
        <v>97.84</v>
      </c>
    </row>
    <row r="4086" spans="25:26" x14ac:dyDescent="0.3">
      <c r="Y4086" s="189">
        <v>40780</v>
      </c>
      <c r="Z4086" s="190">
        <v>98.05</v>
      </c>
    </row>
    <row r="4087" spans="25:26" x14ac:dyDescent="0.3">
      <c r="Y4087" s="189">
        <v>40781</v>
      </c>
      <c r="Z4087" s="190">
        <v>98.72</v>
      </c>
    </row>
    <row r="4088" spans="25:26" x14ac:dyDescent="0.3">
      <c r="Y4088" s="189">
        <v>40784</v>
      </c>
      <c r="Z4088" s="190" t="s">
        <v>149</v>
      </c>
    </row>
    <row r="4089" spans="25:26" x14ac:dyDescent="0.3">
      <c r="Y4089" s="189">
        <v>40785</v>
      </c>
      <c r="Z4089" s="190" t="s">
        <v>149</v>
      </c>
    </row>
    <row r="4090" spans="25:26" x14ac:dyDescent="0.3">
      <c r="Y4090" s="189">
        <v>40786</v>
      </c>
      <c r="Z4090" s="190">
        <v>102.4</v>
      </c>
    </row>
    <row r="4091" spans="25:26" x14ac:dyDescent="0.3">
      <c r="Y4091" s="189">
        <v>40787</v>
      </c>
      <c r="Z4091" s="190">
        <v>103.57</v>
      </c>
    </row>
    <row r="4092" spans="25:26" x14ac:dyDescent="0.3">
      <c r="Y4092" s="189">
        <v>40788</v>
      </c>
      <c r="Z4092" s="190">
        <v>101.7</v>
      </c>
    </row>
    <row r="4093" spans="25:26" x14ac:dyDescent="0.3">
      <c r="Y4093" s="189">
        <v>40791</v>
      </c>
      <c r="Z4093" s="190" t="s">
        <v>149</v>
      </c>
    </row>
    <row r="4094" spans="25:26" x14ac:dyDescent="0.3">
      <c r="Y4094" s="189">
        <v>40792</v>
      </c>
      <c r="Z4094" s="190">
        <v>101.02</v>
      </c>
    </row>
    <row r="4095" spans="25:26" x14ac:dyDescent="0.3">
      <c r="Y4095" s="189">
        <v>40793</v>
      </c>
      <c r="Z4095" s="190">
        <v>104.27</v>
      </c>
    </row>
    <row r="4096" spans="25:26" x14ac:dyDescent="0.3">
      <c r="Y4096" s="189">
        <v>40794</v>
      </c>
      <c r="Z4096" s="190">
        <v>103.7</v>
      </c>
    </row>
    <row r="4097" spans="25:26" x14ac:dyDescent="0.3">
      <c r="Y4097" s="189">
        <v>40795</v>
      </c>
      <c r="Z4097" s="190">
        <v>102.06</v>
      </c>
    </row>
    <row r="4098" spans="25:26" x14ac:dyDescent="0.3">
      <c r="Y4098" s="189">
        <v>40798</v>
      </c>
      <c r="Z4098" s="190">
        <v>101.81</v>
      </c>
    </row>
    <row r="4099" spans="25:26" x14ac:dyDescent="0.3">
      <c r="Y4099" s="189">
        <v>40799</v>
      </c>
      <c r="Z4099" s="190">
        <v>102.04</v>
      </c>
    </row>
    <row r="4100" spans="25:26" x14ac:dyDescent="0.3">
      <c r="Y4100" s="189">
        <v>40800</v>
      </c>
      <c r="Z4100" s="190">
        <v>101.5</v>
      </c>
    </row>
    <row r="4101" spans="25:26" x14ac:dyDescent="0.3">
      <c r="Y4101" s="189">
        <v>40801</v>
      </c>
      <c r="Z4101" s="190">
        <v>103.64</v>
      </c>
    </row>
    <row r="4102" spans="25:26" x14ac:dyDescent="0.3">
      <c r="Y4102" s="189">
        <v>40802</v>
      </c>
      <c r="Z4102" s="190">
        <v>103.15</v>
      </c>
    </row>
    <row r="4103" spans="25:26" x14ac:dyDescent="0.3">
      <c r="Y4103" s="189">
        <v>40805</v>
      </c>
      <c r="Z4103" s="190">
        <v>100.67</v>
      </c>
    </row>
    <row r="4104" spans="25:26" x14ac:dyDescent="0.3">
      <c r="Y4104" s="189">
        <v>40806</v>
      </c>
      <c r="Z4104" s="190">
        <v>101.48</v>
      </c>
    </row>
    <row r="4105" spans="25:26" x14ac:dyDescent="0.3">
      <c r="Y4105" s="189">
        <v>40807</v>
      </c>
      <c r="Z4105" s="190">
        <v>101.45</v>
      </c>
    </row>
    <row r="4106" spans="25:26" x14ac:dyDescent="0.3">
      <c r="Y4106" s="189">
        <v>40808</v>
      </c>
      <c r="Z4106" s="190">
        <v>96.46</v>
      </c>
    </row>
    <row r="4107" spans="25:26" x14ac:dyDescent="0.3">
      <c r="Y4107" s="189">
        <v>40809</v>
      </c>
      <c r="Z4107" s="190">
        <v>95.72</v>
      </c>
    </row>
    <row r="4108" spans="25:26" x14ac:dyDescent="0.3">
      <c r="Y4108" s="189">
        <v>40812</v>
      </c>
      <c r="Z4108" s="190">
        <v>95.41</v>
      </c>
    </row>
    <row r="4109" spans="25:26" x14ac:dyDescent="0.3">
      <c r="Y4109" s="189">
        <v>40813</v>
      </c>
      <c r="Z4109" s="190">
        <v>97.98</v>
      </c>
    </row>
    <row r="4110" spans="25:26" x14ac:dyDescent="0.3">
      <c r="Y4110" s="189">
        <v>40814</v>
      </c>
      <c r="Z4110" s="190">
        <v>95.94</v>
      </c>
    </row>
    <row r="4111" spans="25:26" x14ac:dyDescent="0.3">
      <c r="Y4111" s="189">
        <v>40815</v>
      </c>
      <c r="Z4111" s="190">
        <v>95.94</v>
      </c>
    </row>
    <row r="4112" spans="25:26" x14ac:dyDescent="0.3">
      <c r="Y4112" s="189">
        <v>40816</v>
      </c>
      <c r="Z4112" s="190">
        <v>93.87</v>
      </c>
    </row>
    <row r="4113" spans="25:26" x14ac:dyDescent="0.3">
      <c r="Y4113" s="189">
        <v>40819</v>
      </c>
      <c r="Z4113" s="190">
        <v>94.44</v>
      </c>
    </row>
    <row r="4114" spans="25:26" x14ac:dyDescent="0.3">
      <c r="Y4114" s="189">
        <v>40820</v>
      </c>
      <c r="Z4114" s="190">
        <v>92.89</v>
      </c>
    </row>
    <row r="4115" spans="25:26" x14ac:dyDescent="0.3">
      <c r="Y4115" s="189">
        <v>40821</v>
      </c>
      <c r="Z4115" s="190">
        <v>95.54</v>
      </c>
    </row>
    <row r="4116" spans="25:26" x14ac:dyDescent="0.3">
      <c r="Y4116" s="189">
        <v>40822</v>
      </c>
      <c r="Z4116" s="190">
        <v>97.62</v>
      </c>
    </row>
    <row r="4117" spans="25:26" x14ac:dyDescent="0.3">
      <c r="Y4117" s="189">
        <v>40823</v>
      </c>
      <c r="Z4117" s="190">
        <v>98.5</v>
      </c>
    </row>
    <row r="4118" spans="25:26" x14ac:dyDescent="0.3">
      <c r="Y4118" s="189">
        <v>40826</v>
      </c>
      <c r="Z4118" s="190">
        <v>100.99</v>
      </c>
    </row>
    <row r="4119" spans="25:26" x14ac:dyDescent="0.3">
      <c r="Y4119" s="189">
        <v>40827</v>
      </c>
      <c r="Z4119" s="190">
        <v>101.84</v>
      </c>
    </row>
    <row r="4120" spans="25:26" x14ac:dyDescent="0.3">
      <c r="Y4120" s="189">
        <v>40828</v>
      </c>
      <c r="Z4120" s="190">
        <v>102.44</v>
      </c>
    </row>
    <row r="4121" spans="25:26" x14ac:dyDescent="0.3">
      <c r="Y4121" s="189">
        <v>40829</v>
      </c>
      <c r="Z4121" s="190">
        <v>101.56</v>
      </c>
    </row>
    <row r="4122" spans="25:26" x14ac:dyDescent="0.3">
      <c r="Y4122" s="189">
        <v>40830</v>
      </c>
      <c r="Z4122" s="190">
        <v>104.25</v>
      </c>
    </row>
    <row r="4123" spans="25:26" x14ac:dyDescent="0.3">
      <c r="Y4123" s="189">
        <v>40833</v>
      </c>
      <c r="Z4123" s="190">
        <v>103.06</v>
      </c>
    </row>
    <row r="4124" spans="25:26" x14ac:dyDescent="0.3">
      <c r="Y4124" s="189">
        <v>40834</v>
      </c>
      <c r="Z4124" s="190">
        <v>103.97</v>
      </c>
    </row>
    <row r="4125" spans="25:26" x14ac:dyDescent="0.3">
      <c r="Y4125" s="189">
        <v>40835</v>
      </c>
      <c r="Z4125" s="190">
        <v>102.51</v>
      </c>
    </row>
    <row r="4126" spans="25:26" x14ac:dyDescent="0.3">
      <c r="Y4126" s="189">
        <v>40836</v>
      </c>
      <c r="Z4126" s="190">
        <v>102.67</v>
      </c>
    </row>
    <row r="4127" spans="25:26" x14ac:dyDescent="0.3">
      <c r="Y4127" s="189">
        <v>40837</v>
      </c>
      <c r="Z4127" s="190">
        <v>103.8</v>
      </c>
    </row>
    <row r="4128" spans="25:26" x14ac:dyDescent="0.3">
      <c r="Y4128" s="189">
        <v>40840</v>
      </c>
      <c r="Z4128" s="190">
        <v>105.54</v>
      </c>
    </row>
    <row r="4129" spans="25:26" x14ac:dyDescent="0.3">
      <c r="Y4129" s="189">
        <v>40841</v>
      </c>
      <c r="Z4129" s="190">
        <v>105.35</v>
      </c>
    </row>
    <row r="4130" spans="25:26" x14ac:dyDescent="0.3">
      <c r="Y4130" s="189">
        <v>40842</v>
      </c>
      <c r="Z4130" s="190">
        <v>103.25</v>
      </c>
    </row>
    <row r="4131" spans="25:26" x14ac:dyDescent="0.3">
      <c r="Y4131" s="189">
        <v>40843</v>
      </c>
      <c r="Z4131" s="190">
        <v>105.87</v>
      </c>
    </row>
    <row r="4132" spans="25:26" x14ac:dyDescent="0.3">
      <c r="Y4132" s="189">
        <v>40844</v>
      </c>
      <c r="Z4132" s="190">
        <v>104.69</v>
      </c>
    </row>
    <row r="4133" spans="25:26" x14ac:dyDescent="0.3">
      <c r="Y4133" s="189">
        <v>40847</v>
      </c>
      <c r="Z4133" s="190">
        <v>103.91</v>
      </c>
    </row>
    <row r="4134" spans="25:26" x14ac:dyDescent="0.3">
      <c r="Y4134" s="189">
        <v>40848</v>
      </c>
      <c r="Z4134" s="190">
        <v>103.94</v>
      </c>
    </row>
    <row r="4135" spans="25:26" x14ac:dyDescent="0.3">
      <c r="Y4135" s="189">
        <v>40849</v>
      </c>
      <c r="Z4135" s="190">
        <v>105.68</v>
      </c>
    </row>
    <row r="4136" spans="25:26" x14ac:dyDescent="0.3">
      <c r="Y4136" s="189">
        <v>40850</v>
      </c>
      <c r="Z4136" s="190">
        <v>106.63</v>
      </c>
    </row>
    <row r="4137" spans="25:26" x14ac:dyDescent="0.3">
      <c r="Y4137" s="189">
        <v>40851</v>
      </c>
      <c r="Z4137" s="190">
        <v>107.73</v>
      </c>
    </row>
    <row r="4138" spans="25:26" x14ac:dyDescent="0.3">
      <c r="Y4138" s="189">
        <v>40854</v>
      </c>
      <c r="Z4138" s="190" t="s">
        <v>149</v>
      </c>
    </row>
    <row r="4139" spans="25:26" x14ac:dyDescent="0.3">
      <c r="Y4139" s="189">
        <v>40855</v>
      </c>
      <c r="Z4139" s="190">
        <v>110.56</v>
      </c>
    </row>
    <row r="4140" spans="25:26" x14ac:dyDescent="0.3">
      <c r="Y4140" s="189">
        <v>40856</v>
      </c>
      <c r="Z4140" s="190">
        <v>109.53</v>
      </c>
    </row>
    <row r="4141" spans="25:26" x14ac:dyDescent="0.3">
      <c r="Y4141" s="189">
        <v>40857</v>
      </c>
      <c r="Z4141" s="190">
        <v>109.42</v>
      </c>
    </row>
    <row r="4142" spans="25:26" x14ac:dyDescent="0.3">
      <c r="Y4142" s="189">
        <v>40858</v>
      </c>
      <c r="Z4142" s="190">
        <v>110.24</v>
      </c>
    </row>
    <row r="4143" spans="25:26" x14ac:dyDescent="0.3">
      <c r="Y4143" s="189">
        <v>40861</v>
      </c>
      <c r="Z4143" s="190">
        <v>108.86</v>
      </c>
    </row>
    <row r="4144" spans="25:26" x14ac:dyDescent="0.3">
      <c r="Y4144" s="189">
        <v>40862</v>
      </c>
      <c r="Z4144" s="190">
        <v>109.38</v>
      </c>
    </row>
    <row r="4145" spans="25:26" x14ac:dyDescent="0.3">
      <c r="Y4145" s="189">
        <v>40863</v>
      </c>
      <c r="Z4145" s="190">
        <v>110.13</v>
      </c>
    </row>
    <row r="4146" spans="25:26" x14ac:dyDescent="0.3">
      <c r="Y4146" s="189">
        <v>40864</v>
      </c>
      <c r="Z4146" s="190">
        <v>107.11</v>
      </c>
    </row>
    <row r="4147" spans="25:26" x14ac:dyDescent="0.3">
      <c r="Y4147" s="189">
        <v>40865</v>
      </c>
      <c r="Z4147" s="190">
        <v>105.65</v>
      </c>
    </row>
    <row r="4148" spans="25:26" x14ac:dyDescent="0.3">
      <c r="Y4148" s="189">
        <v>40868</v>
      </c>
      <c r="Z4148" s="190">
        <v>104</v>
      </c>
    </row>
    <row r="4149" spans="25:26" x14ac:dyDescent="0.3">
      <c r="Y4149" s="189">
        <v>40869</v>
      </c>
      <c r="Z4149" s="190">
        <v>105.45</v>
      </c>
    </row>
    <row r="4150" spans="25:26" x14ac:dyDescent="0.3">
      <c r="Y4150" s="189">
        <v>40870</v>
      </c>
      <c r="Z4150" s="190">
        <v>104.99</v>
      </c>
    </row>
    <row r="4151" spans="25:26" x14ac:dyDescent="0.3">
      <c r="Y4151" s="189">
        <v>40871</v>
      </c>
      <c r="Z4151" s="190" t="s">
        <v>149</v>
      </c>
    </row>
    <row r="4152" spans="25:26" x14ac:dyDescent="0.3">
      <c r="Y4152" s="189">
        <v>40872</v>
      </c>
      <c r="Z4152" s="190" t="s">
        <v>149</v>
      </c>
    </row>
    <row r="4153" spans="25:26" x14ac:dyDescent="0.3">
      <c r="Y4153" s="189">
        <v>40875</v>
      </c>
      <c r="Z4153" s="190">
        <v>106.04</v>
      </c>
    </row>
    <row r="4154" spans="25:26" x14ac:dyDescent="0.3">
      <c r="Y4154" s="189">
        <v>40876</v>
      </c>
      <c r="Z4154" s="190">
        <v>107.92</v>
      </c>
    </row>
    <row r="4155" spans="25:26" x14ac:dyDescent="0.3">
      <c r="Y4155" s="189">
        <v>40877</v>
      </c>
      <c r="Z4155" s="190">
        <v>107.64</v>
      </c>
    </row>
    <row r="4156" spans="25:26" x14ac:dyDescent="0.3">
      <c r="Y4156" s="189">
        <v>40878</v>
      </c>
      <c r="Z4156" s="190">
        <v>106.38</v>
      </c>
    </row>
    <row r="4157" spans="25:26" x14ac:dyDescent="0.3">
      <c r="Y4157" s="189">
        <v>40879</v>
      </c>
      <c r="Z4157" s="190">
        <v>107.05</v>
      </c>
    </row>
    <row r="4158" spans="25:26" x14ac:dyDescent="0.3">
      <c r="Y4158" s="189">
        <v>40882</v>
      </c>
      <c r="Z4158" s="190">
        <v>107.1</v>
      </c>
    </row>
    <row r="4159" spans="25:26" x14ac:dyDescent="0.3">
      <c r="Y4159" s="189">
        <v>40883</v>
      </c>
      <c r="Z4159" s="190">
        <v>107.23</v>
      </c>
    </row>
    <row r="4160" spans="25:26" x14ac:dyDescent="0.3">
      <c r="Y4160" s="189">
        <v>40884</v>
      </c>
      <c r="Z4160" s="190">
        <v>106.38</v>
      </c>
    </row>
    <row r="4161" spans="25:26" x14ac:dyDescent="0.3">
      <c r="Y4161" s="189">
        <v>40885</v>
      </c>
      <c r="Z4161" s="190">
        <v>104.92</v>
      </c>
    </row>
    <row r="4162" spans="25:26" x14ac:dyDescent="0.3">
      <c r="Y4162" s="189">
        <v>40886</v>
      </c>
      <c r="Z4162" s="190">
        <v>105.28</v>
      </c>
    </row>
    <row r="4163" spans="25:26" x14ac:dyDescent="0.3">
      <c r="Y4163" s="189">
        <v>40889</v>
      </c>
      <c r="Z4163" s="190">
        <v>104.14</v>
      </c>
    </row>
    <row r="4164" spans="25:26" x14ac:dyDescent="0.3">
      <c r="Y4164" s="189">
        <v>40890</v>
      </c>
      <c r="Z4164" s="190">
        <v>105.7</v>
      </c>
    </row>
    <row r="4165" spans="25:26" x14ac:dyDescent="0.3">
      <c r="Y4165" s="189">
        <v>40891</v>
      </c>
      <c r="Z4165" s="190">
        <v>101.93</v>
      </c>
    </row>
    <row r="4166" spans="25:26" x14ac:dyDescent="0.3">
      <c r="Y4166" s="189">
        <v>40892</v>
      </c>
      <c r="Z4166" s="190">
        <v>101.04</v>
      </c>
    </row>
    <row r="4167" spans="25:26" x14ac:dyDescent="0.3">
      <c r="Y4167" s="189">
        <v>40893</v>
      </c>
      <c r="Z4167" s="190">
        <v>101.33</v>
      </c>
    </row>
    <row r="4168" spans="25:26" x14ac:dyDescent="0.3">
      <c r="Y4168" s="189">
        <v>40896</v>
      </c>
      <c r="Z4168" s="190">
        <v>100.9</v>
      </c>
    </row>
    <row r="4169" spans="25:26" x14ac:dyDescent="0.3">
      <c r="Y4169" s="189">
        <v>40897</v>
      </c>
      <c r="Z4169" s="190">
        <v>104.08</v>
      </c>
    </row>
    <row r="4170" spans="25:26" x14ac:dyDescent="0.3">
      <c r="Y4170" s="189">
        <v>40898</v>
      </c>
      <c r="Z4170" s="190">
        <v>104.86</v>
      </c>
    </row>
    <row r="4171" spans="25:26" x14ac:dyDescent="0.3">
      <c r="Y4171" s="189">
        <v>40899</v>
      </c>
      <c r="Z4171" s="190">
        <v>105.12</v>
      </c>
    </row>
    <row r="4172" spans="25:26" x14ac:dyDescent="0.3">
      <c r="Y4172" s="189">
        <v>40900</v>
      </c>
      <c r="Z4172" s="190">
        <v>105.17</v>
      </c>
    </row>
    <row r="4173" spans="25:26" x14ac:dyDescent="0.3">
      <c r="Y4173" s="189">
        <v>40903</v>
      </c>
      <c r="Z4173" s="190" t="s">
        <v>149</v>
      </c>
    </row>
    <row r="4174" spans="25:26" x14ac:dyDescent="0.3">
      <c r="Y4174" s="189">
        <v>40904</v>
      </c>
      <c r="Z4174" s="190" t="s">
        <v>149</v>
      </c>
    </row>
    <row r="4175" spans="25:26" x14ac:dyDescent="0.3">
      <c r="Y4175" s="189">
        <v>40905</v>
      </c>
      <c r="Z4175" s="190">
        <v>104.86</v>
      </c>
    </row>
    <row r="4176" spans="25:26" x14ac:dyDescent="0.3">
      <c r="Y4176" s="189">
        <v>40906</v>
      </c>
      <c r="Z4176" s="190">
        <v>104.97</v>
      </c>
    </row>
    <row r="4177" spans="25:26" x14ac:dyDescent="0.3">
      <c r="Y4177" s="189">
        <v>40907</v>
      </c>
      <c r="Z4177" s="190">
        <v>105</v>
      </c>
    </row>
    <row r="4178" spans="25:26" x14ac:dyDescent="0.3">
      <c r="Y4178" s="189">
        <v>40910</v>
      </c>
      <c r="Z4178" s="190" t="s">
        <v>149</v>
      </c>
    </row>
    <row r="4179" spans="25:26" x14ac:dyDescent="0.3">
      <c r="Y4179" s="189">
        <v>40911</v>
      </c>
      <c r="Z4179" s="190">
        <v>108.12</v>
      </c>
    </row>
    <row r="4180" spans="25:26" x14ac:dyDescent="0.3">
      <c r="Y4180" s="189">
        <v>40912</v>
      </c>
      <c r="Z4180" s="190">
        <v>109.3</v>
      </c>
    </row>
    <row r="4181" spans="25:26" x14ac:dyDescent="0.3">
      <c r="Y4181" s="189">
        <v>40913</v>
      </c>
      <c r="Z4181" s="190">
        <v>108.48</v>
      </c>
    </row>
    <row r="4182" spans="25:26" x14ac:dyDescent="0.3">
      <c r="Y4182" s="189">
        <v>40914</v>
      </c>
      <c r="Z4182" s="190">
        <v>108.2</v>
      </c>
    </row>
    <row r="4183" spans="25:26" x14ac:dyDescent="0.3">
      <c r="Y4183" s="189">
        <v>40917</v>
      </c>
      <c r="Z4183" s="190">
        <v>107.62</v>
      </c>
    </row>
    <row r="4184" spans="25:26" x14ac:dyDescent="0.3">
      <c r="Y4184" s="189">
        <v>40918</v>
      </c>
      <c r="Z4184" s="190">
        <v>108.78</v>
      </c>
    </row>
    <row r="4185" spans="25:26" x14ac:dyDescent="0.3">
      <c r="Y4185" s="189">
        <v>40919</v>
      </c>
      <c r="Z4185" s="190">
        <v>107.5</v>
      </c>
    </row>
    <row r="4186" spans="25:26" x14ac:dyDescent="0.3">
      <c r="Y4186" s="189">
        <v>40920</v>
      </c>
      <c r="Z4186" s="190">
        <v>106.79</v>
      </c>
    </row>
    <row r="4187" spans="25:26" x14ac:dyDescent="0.3">
      <c r="Y4187" s="189">
        <v>40921</v>
      </c>
      <c r="Z4187" s="190">
        <v>106.29</v>
      </c>
    </row>
    <row r="4188" spans="25:26" x14ac:dyDescent="0.3">
      <c r="Y4188" s="189">
        <v>40924</v>
      </c>
      <c r="Z4188" s="190" t="s">
        <v>149</v>
      </c>
    </row>
    <row r="4189" spans="25:26" x14ac:dyDescent="0.3">
      <c r="Y4189" s="189">
        <v>40925</v>
      </c>
      <c r="Z4189" s="190">
        <v>107.46</v>
      </c>
    </row>
    <row r="4190" spans="25:26" x14ac:dyDescent="0.3">
      <c r="Y4190" s="189">
        <v>40926</v>
      </c>
      <c r="Z4190" s="190">
        <v>106.98</v>
      </c>
    </row>
    <row r="4191" spans="25:26" x14ac:dyDescent="0.3">
      <c r="Y4191" s="189">
        <v>40927</v>
      </c>
      <c r="Z4191" s="190">
        <v>106.84</v>
      </c>
    </row>
    <row r="4192" spans="25:26" x14ac:dyDescent="0.3">
      <c r="Y4192" s="189">
        <v>40928</v>
      </c>
      <c r="Z4192" s="190">
        <v>105.33</v>
      </c>
    </row>
    <row r="4193" spans="25:26" x14ac:dyDescent="0.3">
      <c r="Y4193" s="189">
        <v>40931</v>
      </c>
      <c r="Z4193" s="190" t="s">
        <v>149</v>
      </c>
    </row>
    <row r="4194" spans="25:26" x14ac:dyDescent="0.3">
      <c r="Y4194" s="189">
        <v>40932</v>
      </c>
      <c r="Z4194" s="190" t="s">
        <v>149</v>
      </c>
    </row>
    <row r="4195" spans="25:26" x14ac:dyDescent="0.3">
      <c r="Y4195" s="189">
        <v>40933</v>
      </c>
      <c r="Z4195" s="190">
        <v>106.42</v>
      </c>
    </row>
    <row r="4196" spans="25:26" x14ac:dyDescent="0.3">
      <c r="Y4196" s="189">
        <v>40934</v>
      </c>
      <c r="Z4196" s="190">
        <v>107.07</v>
      </c>
    </row>
    <row r="4197" spans="25:26" x14ac:dyDescent="0.3">
      <c r="Y4197" s="189">
        <v>40935</v>
      </c>
      <c r="Z4197" s="190">
        <v>107.22</v>
      </c>
    </row>
    <row r="4198" spans="25:26" x14ac:dyDescent="0.3">
      <c r="Y4198" s="189">
        <v>40938</v>
      </c>
      <c r="Z4198" s="190">
        <v>106.53</v>
      </c>
    </row>
    <row r="4199" spans="25:26" x14ac:dyDescent="0.3">
      <c r="Y4199" s="189">
        <v>40939</v>
      </c>
      <c r="Z4199" s="190">
        <v>106.3</v>
      </c>
    </row>
    <row r="4200" spans="25:26" x14ac:dyDescent="0.3">
      <c r="Y4200" s="189">
        <v>40940</v>
      </c>
      <c r="Z4200" s="190">
        <v>105.77</v>
      </c>
    </row>
    <row r="4201" spans="25:26" x14ac:dyDescent="0.3">
      <c r="Y4201" s="189">
        <v>40941</v>
      </c>
      <c r="Z4201" s="190">
        <v>105.05</v>
      </c>
    </row>
    <row r="4202" spans="25:26" x14ac:dyDescent="0.3">
      <c r="Y4202" s="189">
        <v>40942</v>
      </c>
      <c r="Z4202" s="190">
        <v>105.57</v>
      </c>
    </row>
    <row r="4203" spans="25:26" x14ac:dyDescent="0.3">
      <c r="Y4203" s="189">
        <v>40945</v>
      </c>
      <c r="Z4203" s="190">
        <v>107.47</v>
      </c>
    </row>
    <row r="4204" spans="25:26" x14ac:dyDescent="0.3">
      <c r="Y4204" s="189">
        <v>40946</v>
      </c>
      <c r="Z4204" s="190">
        <v>107.87</v>
      </c>
    </row>
    <row r="4205" spans="25:26" x14ac:dyDescent="0.3">
      <c r="Y4205" s="189">
        <v>40947</v>
      </c>
      <c r="Z4205" s="190">
        <v>108.51</v>
      </c>
    </row>
    <row r="4206" spans="25:26" x14ac:dyDescent="0.3">
      <c r="Y4206" s="189">
        <v>40948</v>
      </c>
      <c r="Z4206" s="190">
        <v>110.09</v>
      </c>
    </row>
    <row r="4207" spans="25:26" x14ac:dyDescent="0.3">
      <c r="Y4207" s="189">
        <v>40949</v>
      </c>
      <c r="Z4207" s="190">
        <v>109.31</v>
      </c>
    </row>
    <row r="4208" spans="25:26" x14ac:dyDescent="0.3">
      <c r="Y4208" s="189">
        <v>40952</v>
      </c>
      <c r="Z4208" s="190">
        <v>110.61</v>
      </c>
    </row>
    <row r="4209" spans="25:26" x14ac:dyDescent="0.3">
      <c r="Y4209" s="189">
        <v>40953</v>
      </c>
      <c r="Z4209" s="190">
        <v>110.21</v>
      </c>
    </row>
    <row r="4210" spans="25:26" x14ac:dyDescent="0.3">
      <c r="Y4210" s="189">
        <v>40954</v>
      </c>
      <c r="Z4210" s="190">
        <v>111.23</v>
      </c>
    </row>
    <row r="4211" spans="25:26" x14ac:dyDescent="0.3">
      <c r="Y4211" s="189">
        <v>40955</v>
      </c>
      <c r="Z4211" s="190">
        <v>111.78</v>
      </c>
    </row>
    <row r="4212" spans="25:26" x14ac:dyDescent="0.3">
      <c r="Y4212" s="189">
        <v>40956</v>
      </c>
      <c r="Z4212" s="190">
        <v>111.38</v>
      </c>
    </row>
    <row r="4213" spans="25:26" x14ac:dyDescent="0.3">
      <c r="Y4213" s="189">
        <v>40959</v>
      </c>
      <c r="Z4213" s="190" t="s">
        <v>149</v>
      </c>
    </row>
    <row r="4214" spans="25:26" x14ac:dyDescent="0.3">
      <c r="Y4214" s="189">
        <v>40960</v>
      </c>
      <c r="Z4214" s="190">
        <v>112.54</v>
      </c>
    </row>
    <row r="4215" spans="25:26" x14ac:dyDescent="0.3">
      <c r="Y4215" s="189">
        <v>40961</v>
      </c>
      <c r="Z4215" s="190">
        <v>113.17</v>
      </c>
    </row>
    <row r="4216" spans="25:26" x14ac:dyDescent="0.3">
      <c r="Y4216" s="189">
        <v>40962</v>
      </c>
      <c r="Z4216" s="190">
        <v>114.36</v>
      </c>
    </row>
    <row r="4217" spans="25:26" x14ac:dyDescent="0.3">
      <c r="Y4217" s="189">
        <v>40963</v>
      </c>
      <c r="Z4217" s="190">
        <v>116.16</v>
      </c>
    </row>
    <row r="4218" spans="25:26" x14ac:dyDescent="0.3">
      <c r="Y4218" s="189">
        <v>40966</v>
      </c>
      <c r="Z4218" s="190">
        <v>115.52</v>
      </c>
    </row>
    <row r="4219" spans="25:26" x14ac:dyDescent="0.3">
      <c r="Y4219" s="189">
        <v>40967</v>
      </c>
      <c r="Z4219" s="190">
        <v>113.76</v>
      </c>
    </row>
    <row r="4220" spans="25:26" x14ac:dyDescent="0.3">
      <c r="Y4220" s="189">
        <v>40968</v>
      </c>
      <c r="Z4220" s="190">
        <v>113.77</v>
      </c>
    </row>
    <row r="4221" spans="25:26" x14ac:dyDescent="0.3">
      <c r="Y4221" s="189">
        <v>40969</v>
      </c>
      <c r="Z4221" s="190">
        <v>117.54</v>
      </c>
    </row>
    <row r="4222" spans="25:26" x14ac:dyDescent="0.3">
      <c r="Y4222" s="189">
        <v>40970</v>
      </c>
      <c r="Z4222" s="190">
        <v>115.19</v>
      </c>
    </row>
    <row r="4223" spans="25:26" x14ac:dyDescent="0.3">
      <c r="Y4223" s="189">
        <v>40973</v>
      </c>
      <c r="Z4223" s="190">
        <v>115.3</v>
      </c>
    </row>
    <row r="4224" spans="25:26" x14ac:dyDescent="0.3">
      <c r="Y4224" s="189">
        <v>40974</v>
      </c>
      <c r="Z4224" s="190">
        <v>113.22</v>
      </c>
    </row>
    <row r="4225" spans="25:26" x14ac:dyDescent="0.3">
      <c r="Y4225" s="189">
        <v>40975</v>
      </c>
      <c r="Z4225" s="190">
        <v>114.63</v>
      </c>
    </row>
    <row r="4226" spans="25:26" x14ac:dyDescent="0.3">
      <c r="Y4226" s="189">
        <v>40976</v>
      </c>
      <c r="Z4226" s="190">
        <v>115.76</v>
      </c>
    </row>
    <row r="4227" spans="25:26" x14ac:dyDescent="0.3">
      <c r="Y4227" s="189">
        <v>40977</v>
      </c>
      <c r="Z4227" s="190">
        <v>115.76</v>
      </c>
    </row>
    <row r="4228" spans="25:26" x14ac:dyDescent="0.3">
      <c r="Y4228" s="189">
        <v>40980</v>
      </c>
      <c r="Z4228" s="190">
        <v>115.18</v>
      </c>
    </row>
    <row r="4229" spans="25:26" x14ac:dyDescent="0.3">
      <c r="Y4229" s="189">
        <v>40981</v>
      </c>
      <c r="Z4229" s="190">
        <v>116.22</v>
      </c>
    </row>
    <row r="4230" spans="25:26" x14ac:dyDescent="0.3">
      <c r="Y4230" s="189">
        <v>40982</v>
      </c>
      <c r="Z4230" s="190">
        <v>115.06</v>
      </c>
    </row>
    <row r="4231" spans="25:26" x14ac:dyDescent="0.3">
      <c r="Y4231" s="189">
        <v>40983</v>
      </c>
      <c r="Z4231" s="190">
        <v>113.39</v>
      </c>
    </row>
    <row r="4232" spans="25:26" x14ac:dyDescent="0.3">
      <c r="Y4232" s="189">
        <v>40984</v>
      </c>
      <c r="Z4232" s="190">
        <v>115.54</v>
      </c>
    </row>
    <row r="4233" spans="25:26" x14ac:dyDescent="0.3">
      <c r="Y4233" s="189">
        <v>40987</v>
      </c>
      <c r="Z4233" s="190">
        <v>115.96</v>
      </c>
    </row>
    <row r="4234" spans="25:26" x14ac:dyDescent="0.3">
      <c r="Y4234" s="189">
        <v>40988</v>
      </c>
      <c r="Z4234" s="190">
        <v>113.95</v>
      </c>
    </row>
    <row r="4235" spans="25:26" x14ac:dyDescent="0.3">
      <c r="Y4235" s="189">
        <v>40989</v>
      </c>
      <c r="Z4235" s="190">
        <v>114.08</v>
      </c>
    </row>
    <row r="4236" spans="25:26" x14ac:dyDescent="0.3">
      <c r="Y4236" s="189">
        <v>40990</v>
      </c>
      <c r="Z4236" s="190">
        <v>112.99</v>
      </c>
    </row>
    <row r="4237" spans="25:26" x14ac:dyDescent="0.3">
      <c r="Y4237" s="189">
        <v>40991</v>
      </c>
      <c r="Z4237" s="190">
        <v>114.73</v>
      </c>
    </row>
    <row r="4238" spans="25:26" x14ac:dyDescent="0.3">
      <c r="Y4238" s="189">
        <v>40994</v>
      </c>
      <c r="Z4238" s="190">
        <v>115.47</v>
      </c>
    </row>
    <row r="4239" spans="25:26" x14ac:dyDescent="0.3">
      <c r="Y4239" s="189">
        <v>40995</v>
      </c>
      <c r="Z4239" s="190">
        <v>115.3</v>
      </c>
    </row>
    <row r="4240" spans="25:26" x14ac:dyDescent="0.3">
      <c r="Y4240" s="189">
        <v>40996</v>
      </c>
      <c r="Z4240" s="190">
        <v>114.06</v>
      </c>
    </row>
    <row r="4241" spans="25:26" x14ac:dyDescent="0.3">
      <c r="Y4241" s="189">
        <v>40997</v>
      </c>
      <c r="Z4241" s="190">
        <v>112.09</v>
      </c>
    </row>
    <row r="4242" spans="25:26" x14ac:dyDescent="0.3">
      <c r="Y4242" s="189">
        <v>40998</v>
      </c>
      <c r="Z4242" s="190">
        <v>112.36</v>
      </c>
    </row>
    <row r="4243" spans="25:26" x14ac:dyDescent="0.3">
      <c r="Y4243" s="189">
        <v>41001</v>
      </c>
      <c r="Z4243" s="190">
        <v>114.22</v>
      </c>
    </row>
    <row r="4244" spans="25:26" x14ac:dyDescent="0.3">
      <c r="Y4244" s="189">
        <v>41002</v>
      </c>
      <c r="Z4244" s="190">
        <v>113.38</v>
      </c>
    </row>
    <row r="4245" spans="25:26" x14ac:dyDescent="0.3">
      <c r="Y4245" s="189">
        <v>41003</v>
      </c>
      <c r="Z4245" s="190">
        <v>111</v>
      </c>
    </row>
    <row r="4246" spans="25:26" x14ac:dyDescent="0.3">
      <c r="Y4246" s="189">
        <v>41004</v>
      </c>
      <c r="Z4246" s="190">
        <v>111.4</v>
      </c>
    </row>
    <row r="4247" spans="25:26" x14ac:dyDescent="0.3">
      <c r="Y4247" s="189">
        <v>41005</v>
      </c>
      <c r="Z4247" s="190" t="s">
        <v>149</v>
      </c>
    </row>
    <row r="4248" spans="25:26" x14ac:dyDescent="0.3">
      <c r="Y4248" s="189">
        <v>41008</v>
      </c>
      <c r="Z4248" s="190" t="s">
        <v>149</v>
      </c>
    </row>
    <row r="4249" spans="25:26" x14ac:dyDescent="0.3">
      <c r="Y4249" s="189">
        <v>41009</v>
      </c>
      <c r="Z4249" s="190">
        <v>109.67</v>
      </c>
    </row>
    <row r="4250" spans="25:26" x14ac:dyDescent="0.3">
      <c r="Y4250" s="189">
        <v>41010</v>
      </c>
      <c r="Z4250" s="190">
        <v>110.44</v>
      </c>
    </row>
    <row r="4251" spans="25:26" x14ac:dyDescent="0.3">
      <c r="Y4251" s="189">
        <v>41011</v>
      </c>
      <c r="Z4251" s="190">
        <v>111.83</v>
      </c>
    </row>
    <row r="4252" spans="25:26" x14ac:dyDescent="0.3">
      <c r="Y4252" s="189">
        <v>41012</v>
      </c>
      <c r="Z4252" s="190">
        <v>111.33</v>
      </c>
    </row>
    <row r="4253" spans="25:26" x14ac:dyDescent="0.3">
      <c r="Y4253" s="189">
        <v>41015</v>
      </c>
      <c r="Z4253" s="190">
        <v>109.89</v>
      </c>
    </row>
    <row r="4254" spans="25:26" x14ac:dyDescent="0.3">
      <c r="Y4254" s="189">
        <v>41016</v>
      </c>
      <c r="Z4254" s="190">
        <v>110.15</v>
      </c>
    </row>
    <row r="4255" spans="25:26" x14ac:dyDescent="0.3">
      <c r="Y4255" s="189">
        <v>41017</v>
      </c>
      <c r="Z4255" s="190">
        <v>108.81</v>
      </c>
    </row>
    <row r="4256" spans="25:26" x14ac:dyDescent="0.3">
      <c r="Y4256" s="189">
        <v>41018</v>
      </c>
      <c r="Z4256" s="190">
        <v>109.75</v>
      </c>
    </row>
    <row r="4257" spans="25:26" x14ac:dyDescent="0.3">
      <c r="Y4257" s="189">
        <v>41019</v>
      </c>
      <c r="Z4257" s="190">
        <v>110.48</v>
      </c>
    </row>
    <row r="4258" spans="25:26" x14ac:dyDescent="0.3">
      <c r="Y4258" s="189">
        <v>41022</v>
      </c>
      <c r="Z4258" s="190">
        <v>109.75</v>
      </c>
    </row>
    <row r="4259" spans="25:26" x14ac:dyDescent="0.3">
      <c r="Y4259" s="189">
        <v>41023</v>
      </c>
      <c r="Z4259" s="190">
        <v>109.96</v>
      </c>
    </row>
    <row r="4260" spans="25:26" x14ac:dyDescent="0.3">
      <c r="Y4260" s="189">
        <v>41024</v>
      </c>
      <c r="Z4260" s="190">
        <v>109.47</v>
      </c>
    </row>
    <row r="4261" spans="25:26" x14ac:dyDescent="0.3">
      <c r="Y4261" s="189">
        <v>41025</v>
      </c>
      <c r="Z4261" s="190">
        <v>111.5</v>
      </c>
    </row>
    <row r="4262" spans="25:26" x14ac:dyDescent="0.3">
      <c r="Y4262" s="189">
        <v>41026</v>
      </c>
      <c r="Z4262" s="190">
        <v>110.99</v>
      </c>
    </row>
    <row r="4263" spans="25:26" x14ac:dyDescent="0.3">
      <c r="Y4263" s="189">
        <v>41029</v>
      </c>
      <c r="Z4263" s="190">
        <v>110.81</v>
      </c>
    </row>
    <row r="4264" spans="25:26" x14ac:dyDescent="0.3">
      <c r="Y4264" s="189">
        <v>41030</v>
      </c>
      <c r="Z4264" s="190" t="s">
        <v>149</v>
      </c>
    </row>
    <row r="4265" spans="25:26" x14ac:dyDescent="0.3">
      <c r="Y4265" s="189">
        <v>41031</v>
      </c>
      <c r="Z4265" s="190">
        <v>112.01</v>
      </c>
    </row>
    <row r="4266" spans="25:26" x14ac:dyDescent="0.3">
      <c r="Y4266" s="189">
        <v>41032</v>
      </c>
      <c r="Z4266" s="190">
        <v>110.53</v>
      </c>
    </row>
    <row r="4267" spans="25:26" x14ac:dyDescent="0.3">
      <c r="Y4267" s="189">
        <v>41033</v>
      </c>
      <c r="Z4267" s="190">
        <v>106.71</v>
      </c>
    </row>
    <row r="4268" spans="25:26" x14ac:dyDescent="0.3">
      <c r="Y4268" s="189">
        <v>41036</v>
      </c>
      <c r="Z4268" s="190" t="s">
        <v>149</v>
      </c>
    </row>
    <row r="4269" spans="25:26" x14ac:dyDescent="0.3">
      <c r="Y4269" s="189">
        <v>41037</v>
      </c>
      <c r="Z4269" s="190">
        <v>105.53</v>
      </c>
    </row>
    <row r="4270" spans="25:26" x14ac:dyDescent="0.3">
      <c r="Y4270" s="189">
        <v>41038</v>
      </c>
      <c r="Z4270" s="190">
        <v>105</v>
      </c>
    </row>
    <row r="4271" spans="25:26" x14ac:dyDescent="0.3">
      <c r="Y4271" s="189">
        <v>41039</v>
      </c>
      <c r="Z4271" s="190">
        <v>104.59</v>
      </c>
    </row>
    <row r="4272" spans="25:26" x14ac:dyDescent="0.3">
      <c r="Y4272" s="189">
        <v>41040</v>
      </c>
      <c r="Z4272" s="190">
        <v>104.19</v>
      </c>
    </row>
    <row r="4273" spans="25:26" x14ac:dyDescent="0.3">
      <c r="Y4273" s="189">
        <v>41043</v>
      </c>
      <c r="Z4273" s="190">
        <v>102.81</v>
      </c>
    </row>
    <row r="4274" spans="25:26" x14ac:dyDescent="0.3">
      <c r="Y4274" s="189">
        <v>41044</v>
      </c>
      <c r="Z4274" s="190">
        <v>102.51</v>
      </c>
    </row>
    <row r="4275" spans="25:26" x14ac:dyDescent="0.3">
      <c r="Y4275" s="189">
        <v>41045</v>
      </c>
      <c r="Z4275" s="190">
        <v>101.94</v>
      </c>
    </row>
    <row r="4276" spans="25:26" x14ac:dyDescent="0.3">
      <c r="Y4276" s="189">
        <v>41046</v>
      </c>
      <c r="Z4276" s="190">
        <v>100.74</v>
      </c>
    </row>
    <row r="4277" spans="25:26" x14ac:dyDescent="0.3">
      <c r="Y4277" s="189">
        <v>41047</v>
      </c>
      <c r="Z4277" s="190">
        <v>100.4</v>
      </c>
    </row>
    <row r="4278" spans="25:26" x14ac:dyDescent="0.3">
      <c r="Y4278" s="189">
        <v>41050</v>
      </c>
      <c r="Z4278" s="190">
        <v>101.42</v>
      </c>
    </row>
    <row r="4279" spans="25:26" x14ac:dyDescent="0.3">
      <c r="Y4279" s="189">
        <v>41051</v>
      </c>
      <c r="Z4279" s="190">
        <v>101.04</v>
      </c>
    </row>
    <row r="4280" spans="25:26" x14ac:dyDescent="0.3">
      <c r="Y4280" s="189">
        <v>41052</v>
      </c>
      <c r="Z4280" s="190">
        <v>98.72</v>
      </c>
    </row>
    <row r="4281" spans="25:26" x14ac:dyDescent="0.3">
      <c r="Y4281" s="189">
        <v>41053</v>
      </c>
      <c r="Z4281" s="190">
        <v>99.25</v>
      </c>
    </row>
    <row r="4282" spans="25:26" x14ac:dyDescent="0.3">
      <c r="Y4282" s="189">
        <v>41054</v>
      </c>
      <c r="Z4282" s="190">
        <v>100.11</v>
      </c>
    </row>
    <row r="4283" spans="25:26" x14ac:dyDescent="0.3">
      <c r="Y4283" s="189">
        <v>41057</v>
      </c>
      <c r="Z4283" s="190" t="s">
        <v>149</v>
      </c>
    </row>
    <row r="4284" spans="25:26" x14ac:dyDescent="0.3">
      <c r="Y4284" s="189">
        <v>41058</v>
      </c>
      <c r="Z4284" s="190">
        <v>99.86</v>
      </c>
    </row>
    <row r="4285" spans="25:26" x14ac:dyDescent="0.3">
      <c r="Y4285" s="189">
        <v>41059</v>
      </c>
      <c r="Z4285" s="190">
        <v>96.63</v>
      </c>
    </row>
    <row r="4286" spans="25:26" x14ac:dyDescent="0.3">
      <c r="Y4286" s="189">
        <v>41060</v>
      </c>
      <c r="Z4286" s="190">
        <v>95.32</v>
      </c>
    </row>
    <row r="4287" spans="25:26" x14ac:dyDescent="0.3">
      <c r="Y4287" s="189">
        <v>41061</v>
      </c>
      <c r="Z4287" s="190">
        <v>90.88</v>
      </c>
    </row>
    <row r="4288" spans="25:26" x14ac:dyDescent="0.3">
      <c r="Y4288" s="189">
        <v>41064</v>
      </c>
      <c r="Z4288" s="190" t="s">
        <v>149</v>
      </c>
    </row>
    <row r="4289" spans="25:26" x14ac:dyDescent="0.3">
      <c r="Y4289" s="189">
        <v>41065</v>
      </c>
      <c r="Z4289" s="190" t="s">
        <v>149</v>
      </c>
    </row>
    <row r="4290" spans="25:26" x14ac:dyDescent="0.3">
      <c r="Y4290" s="189">
        <v>41066</v>
      </c>
      <c r="Z4290" s="190">
        <v>93.14</v>
      </c>
    </row>
    <row r="4291" spans="25:26" x14ac:dyDescent="0.3">
      <c r="Y4291" s="189">
        <v>41067</v>
      </c>
      <c r="Z4291" s="190">
        <v>92.16</v>
      </c>
    </row>
    <row r="4292" spans="25:26" x14ac:dyDescent="0.3">
      <c r="Y4292" s="189">
        <v>41068</v>
      </c>
      <c r="Z4292" s="190">
        <v>91.79</v>
      </c>
    </row>
    <row r="4293" spans="25:26" x14ac:dyDescent="0.3">
      <c r="Y4293" s="189">
        <v>41071</v>
      </c>
      <c r="Z4293" s="190">
        <v>90.41</v>
      </c>
    </row>
    <row r="4294" spans="25:26" x14ac:dyDescent="0.3">
      <c r="Y4294" s="189">
        <v>41072</v>
      </c>
      <c r="Z4294" s="190">
        <v>90.76</v>
      </c>
    </row>
    <row r="4295" spans="25:26" x14ac:dyDescent="0.3">
      <c r="Y4295" s="189">
        <v>41073</v>
      </c>
      <c r="Z4295" s="190">
        <v>90.61</v>
      </c>
    </row>
    <row r="4296" spans="25:26" x14ac:dyDescent="0.3">
      <c r="Y4296" s="189">
        <v>41074</v>
      </c>
      <c r="Z4296" s="190">
        <v>91.72</v>
      </c>
    </row>
    <row r="4297" spans="25:26" x14ac:dyDescent="0.3">
      <c r="Y4297" s="189">
        <v>41075</v>
      </c>
      <c r="Z4297" s="190">
        <v>91.94</v>
      </c>
    </row>
    <row r="4298" spans="25:26" x14ac:dyDescent="0.3">
      <c r="Y4298" s="189">
        <v>41078</v>
      </c>
      <c r="Z4298" s="190">
        <v>90.39</v>
      </c>
    </row>
    <row r="4299" spans="25:26" x14ac:dyDescent="0.3">
      <c r="Y4299" s="189">
        <v>41079</v>
      </c>
      <c r="Z4299" s="190">
        <v>90.8</v>
      </c>
    </row>
    <row r="4300" spans="25:26" x14ac:dyDescent="0.3">
      <c r="Y4300" s="189">
        <v>41080</v>
      </c>
      <c r="Z4300" s="190">
        <v>88.01</v>
      </c>
    </row>
    <row r="4301" spans="25:26" x14ac:dyDescent="0.3">
      <c r="Y4301" s="189">
        <v>41081</v>
      </c>
      <c r="Z4301" s="190">
        <v>84.67</v>
      </c>
    </row>
    <row r="4302" spans="25:26" x14ac:dyDescent="0.3">
      <c r="Y4302" s="189">
        <v>41082</v>
      </c>
      <c r="Z4302" s="190">
        <v>85.68</v>
      </c>
    </row>
    <row r="4303" spans="25:26" x14ac:dyDescent="0.3">
      <c r="Y4303" s="189">
        <v>41085</v>
      </c>
      <c r="Z4303" s="190">
        <v>85.25</v>
      </c>
    </row>
    <row r="4304" spans="25:26" x14ac:dyDescent="0.3">
      <c r="Y4304" s="189">
        <v>41086</v>
      </c>
      <c r="Z4304" s="190">
        <v>86.12</v>
      </c>
    </row>
    <row r="4305" spans="25:26" x14ac:dyDescent="0.3">
      <c r="Y4305" s="189">
        <v>41087</v>
      </c>
      <c r="Z4305" s="190">
        <v>87.3</v>
      </c>
    </row>
    <row r="4306" spans="25:26" x14ac:dyDescent="0.3">
      <c r="Y4306" s="189">
        <v>41088</v>
      </c>
      <c r="Z4306" s="190">
        <v>85.62</v>
      </c>
    </row>
    <row r="4307" spans="25:26" x14ac:dyDescent="0.3">
      <c r="Y4307" s="189">
        <v>41089</v>
      </c>
      <c r="Z4307" s="190">
        <v>90.53</v>
      </c>
    </row>
    <row r="4308" spans="25:26" x14ac:dyDescent="0.3">
      <c r="Y4308" s="189">
        <v>41092</v>
      </c>
      <c r="Z4308" s="190">
        <v>88.84</v>
      </c>
    </row>
    <row r="4309" spans="25:26" x14ac:dyDescent="0.3">
      <c r="Y4309" s="189">
        <v>41093</v>
      </c>
      <c r="Z4309" s="190">
        <v>92.88</v>
      </c>
    </row>
    <row r="4310" spans="25:26" x14ac:dyDescent="0.3">
      <c r="Y4310" s="189">
        <v>41094</v>
      </c>
      <c r="Z4310" s="190" t="s">
        <v>149</v>
      </c>
    </row>
    <row r="4311" spans="25:26" x14ac:dyDescent="0.3">
      <c r="Y4311" s="189">
        <v>41095</v>
      </c>
      <c r="Z4311" s="190">
        <v>93</v>
      </c>
    </row>
    <row r="4312" spans="25:26" x14ac:dyDescent="0.3">
      <c r="Y4312" s="189">
        <v>41096</v>
      </c>
      <c r="Z4312" s="190">
        <v>90.2</v>
      </c>
    </row>
    <row r="4313" spans="25:26" x14ac:dyDescent="0.3">
      <c r="Y4313" s="189">
        <v>41099</v>
      </c>
      <c r="Z4313" s="190">
        <v>91.8</v>
      </c>
    </row>
    <row r="4314" spans="25:26" x14ac:dyDescent="0.3">
      <c r="Y4314" s="189">
        <v>41100</v>
      </c>
      <c r="Z4314" s="190">
        <v>90.44</v>
      </c>
    </row>
    <row r="4315" spans="25:26" x14ac:dyDescent="0.3">
      <c r="Y4315" s="189">
        <v>41101</v>
      </c>
      <c r="Z4315" s="190">
        <v>92.05</v>
      </c>
    </row>
    <row r="4316" spans="25:26" x14ac:dyDescent="0.3">
      <c r="Y4316" s="189">
        <v>41102</v>
      </c>
      <c r="Z4316" s="190">
        <v>92.18</v>
      </c>
    </row>
    <row r="4317" spans="25:26" x14ac:dyDescent="0.3">
      <c r="Y4317" s="189">
        <v>41103</v>
      </c>
      <c r="Z4317" s="190">
        <v>94.08</v>
      </c>
    </row>
    <row r="4318" spans="25:26" x14ac:dyDescent="0.3">
      <c r="Y4318" s="189">
        <v>41106</v>
      </c>
      <c r="Z4318" s="190">
        <v>95.67</v>
      </c>
    </row>
    <row r="4319" spans="25:26" x14ac:dyDescent="0.3">
      <c r="Y4319" s="189">
        <v>41107</v>
      </c>
      <c r="Z4319" s="190">
        <v>96.23</v>
      </c>
    </row>
    <row r="4320" spans="25:26" x14ac:dyDescent="0.3">
      <c r="Y4320" s="189">
        <v>41108</v>
      </c>
      <c r="Z4320" s="190">
        <v>97.27</v>
      </c>
    </row>
    <row r="4321" spans="25:26" x14ac:dyDescent="0.3">
      <c r="Y4321" s="189">
        <v>41109</v>
      </c>
      <c r="Z4321" s="190">
        <v>99.75</v>
      </c>
    </row>
    <row r="4322" spans="25:26" x14ac:dyDescent="0.3">
      <c r="Y4322" s="189">
        <v>41110</v>
      </c>
      <c r="Z4322" s="190">
        <v>98.76</v>
      </c>
    </row>
    <row r="4323" spans="25:26" x14ac:dyDescent="0.3">
      <c r="Y4323" s="189">
        <v>41113</v>
      </c>
      <c r="Z4323" s="190">
        <v>94.98</v>
      </c>
    </row>
    <row r="4324" spans="25:26" x14ac:dyDescent="0.3">
      <c r="Y4324" s="189">
        <v>41114</v>
      </c>
      <c r="Z4324" s="190">
        <v>95.33</v>
      </c>
    </row>
    <row r="4325" spans="25:26" x14ac:dyDescent="0.3">
      <c r="Y4325" s="189">
        <v>41115</v>
      </c>
      <c r="Z4325" s="190">
        <v>95.74</v>
      </c>
    </row>
    <row r="4326" spans="25:26" x14ac:dyDescent="0.3">
      <c r="Y4326" s="189">
        <v>41116</v>
      </c>
      <c r="Z4326" s="190">
        <v>96.91</v>
      </c>
    </row>
    <row r="4327" spans="25:26" x14ac:dyDescent="0.3">
      <c r="Y4327" s="189">
        <v>41117</v>
      </c>
      <c r="Z4327" s="190">
        <v>98.04</v>
      </c>
    </row>
    <row r="4328" spans="25:26" x14ac:dyDescent="0.3">
      <c r="Y4328" s="189">
        <v>41120</v>
      </c>
      <c r="Z4328" s="190">
        <v>97.69</v>
      </c>
    </row>
    <row r="4329" spans="25:26" x14ac:dyDescent="0.3">
      <c r="Y4329" s="189">
        <v>41121</v>
      </c>
      <c r="Z4329" s="190">
        <v>96.06</v>
      </c>
    </row>
    <row r="4330" spans="25:26" x14ac:dyDescent="0.3">
      <c r="Y4330" s="189">
        <v>41122</v>
      </c>
      <c r="Z4330" s="190">
        <v>96.42</v>
      </c>
    </row>
    <row r="4331" spans="25:26" x14ac:dyDescent="0.3">
      <c r="Y4331" s="189">
        <v>41123</v>
      </c>
      <c r="Z4331" s="190">
        <v>96.11</v>
      </c>
    </row>
    <row r="4332" spans="25:26" x14ac:dyDescent="0.3">
      <c r="Y4332" s="189">
        <v>41124</v>
      </c>
      <c r="Z4332" s="190">
        <v>98.99</v>
      </c>
    </row>
    <row r="4333" spans="25:26" x14ac:dyDescent="0.3">
      <c r="Y4333" s="189">
        <v>41127</v>
      </c>
      <c r="Z4333" s="190">
        <v>99.48</v>
      </c>
    </row>
    <row r="4334" spans="25:26" x14ac:dyDescent="0.3">
      <c r="Y4334" s="189">
        <v>41128</v>
      </c>
      <c r="Z4334" s="190">
        <v>101.25</v>
      </c>
    </row>
    <row r="4335" spans="25:26" x14ac:dyDescent="0.3">
      <c r="Y4335" s="189">
        <v>41129</v>
      </c>
      <c r="Z4335" s="190">
        <v>101.64</v>
      </c>
    </row>
    <row r="4336" spans="25:26" x14ac:dyDescent="0.3">
      <c r="Y4336" s="189">
        <v>41130</v>
      </c>
      <c r="Z4336" s="190" t="s">
        <v>149</v>
      </c>
    </row>
    <row r="4337" spans="25:26" x14ac:dyDescent="0.3">
      <c r="Y4337" s="189">
        <v>41131</v>
      </c>
      <c r="Z4337" s="190">
        <v>101.7</v>
      </c>
    </row>
    <row r="4338" spans="25:26" x14ac:dyDescent="0.3">
      <c r="Y4338" s="189">
        <v>41134</v>
      </c>
      <c r="Z4338" s="190">
        <v>101.95</v>
      </c>
    </row>
    <row r="4339" spans="25:26" x14ac:dyDescent="0.3">
      <c r="Y4339" s="189">
        <v>41135</v>
      </c>
      <c r="Z4339" s="190">
        <v>102.14</v>
      </c>
    </row>
    <row r="4340" spans="25:26" x14ac:dyDescent="0.3">
      <c r="Y4340" s="189">
        <v>41136</v>
      </c>
      <c r="Z4340" s="190">
        <v>103.43</v>
      </c>
    </row>
    <row r="4341" spans="25:26" x14ac:dyDescent="0.3">
      <c r="Y4341" s="189">
        <v>41137</v>
      </c>
      <c r="Z4341" s="190">
        <v>104.01</v>
      </c>
    </row>
    <row r="4342" spans="25:26" x14ac:dyDescent="0.3">
      <c r="Y4342" s="189">
        <v>41138</v>
      </c>
      <c r="Z4342" s="190">
        <v>103.65</v>
      </c>
    </row>
    <row r="4343" spans="25:26" x14ac:dyDescent="0.3">
      <c r="Y4343" s="189">
        <v>41141</v>
      </c>
      <c r="Z4343" s="190" t="s">
        <v>149</v>
      </c>
    </row>
    <row r="4344" spans="25:26" x14ac:dyDescent="0.3">
      <c r="Y4344" s="189">
        <v>41142</v>
      </c>
      <c r="Z4344" s="190">
        <v>104.07</v>
      </c>
    </row>
    <row r="4345" spans="25:26" x14ac:dyDescent="0.3">
      <c r="Y4345" s="189">
        <v>41143</v>
      </c>
      <c r="Z4345" s="190">
        <v>104.37</v>
      </c>
    </row>
    <row r="4346" spans="25:26" x14ac:dyDescent="0.3">
      <c r="Y4346" s="189">
        <v>41144</v>
      </c>
      <c r="Z4346" s="190">
        <v>104.49</v>
      </c>
    </row>
    <row r="4347" spans="25:26" x14ac:dyDescent="0.3">
      <c r="Y4347" s="189">
        <v>41145</v>
      </c>
      <c r="Z4347" s="190">
        <v>103.3</v>
      </c>
    </row>
    <row r="4348" spans="25:26" x14ac:dyDescent="0.3">
      <c r="Y4348" s="189">
        <v>41148</v>
      </c>
      <c r="Z4348" s="190" t="s">
        <v>149</v>
      </c>
    </row>
    <row r="4349" spans="25:26" x14ac:dyDescent="0.3">
      <c r="Y4349" s="189">
        <v>41149</v>
      </c>
      <c r="Z4349" s="190">
        <v>102.47</v>
      </c>
    </row>
    <row r="4350" spans="25:26" x14ac:dyDescent="0.3">
      <c r="Y4350" s="189">
        <v>41150</v>
      </c>
      <c r="Z4350" s="190">
        <v>102.24</v>
      </c>
    </row>
    <row r="4351" spans="25:26" x14ac:dyDescent="0.3">
      <c r="Y4351" s="189">
        <v>41151</v>
      </c>
      <c r="Z4351" s="190">
        <v>102.17</v>
      </c>
    </row>
    <row r="4352" spans="25:26" x14ac:dyDescent="0.3">
      <c r="Y4352" s="189">
        <v>41152</v>
      </c>
      <c r="Z4352" s="190">
        <v>103.67</v>
      </c>
    </row>
    <row r="4353" spans="25:26" x14ac:dyDescent="0.3">
      <c r="Y4353" s="189">
        <v>41155</v>
      </c>
      <c r="Z4353" s="190" t="s">
        <v>149</v>
      </c>
    </row>
    <row r="4354" spans="25:26" x14ac:dyDescent="0.3">
      <c r="Y4354" s="189">
        <v>41156</v>
      </c>
      <c r="Z4354" s="190">
        <v>103.55</v>
      </c>
    </row>
    <row r="4355" spans="25:26" x14ac:dyDescent="0.3">
      <c r="Y4355" s="189">
        <v>41157</v>
      </c>
      <c r="Z4355" s="190">
        <v>103.05</v>
      </c>
    </row>
    <row r="4356" spans="25:26" x14ac:dyDescent="0.3">
      <c r="Y4356" s="189">
        <v>41158</v>
      </c>
      <c r="Z4356" s="190">
        <v>103.22</v>
      </c>
    </row>
    <row r="4357" spans="25:26" x14ac:dyDescent="0.3">
      <c r="Y4357" s="189">
        <v>41159</v>
      </c>
      <c r="Z4357" s="190">
        <v>104.04</v>
      </c>
    </row>
    <row r="4358" spans="25:26" x14ac:dyDescent="0.3">
      <c r="Y4358" s="189">
        <v>41162</v>
      </c>
      <c r="Z4358" s="190">
        <v>104.29</v>
      </c>
    </row>
    <row r="4359" spans="25:26" x14ac:dyDescent="0.3">
      <c r="Y4359" s="189">
        <v>41163</v>
      </c>
      <c r="Z4359" s="190">
        <v>104.9</v>
      </c>
    </row>
    <row r="4360" spans="25:26" x14ac:dyDescent="0.3">
      <c r="Y4360" s="189">
        <v>41164</v>
      </c>
      <c r="Z4360" s="190">
        <v>105.36</v>
      </c>
    </row>
    <row r="4361" spans="25:26" x14ac:dyDescent="0.3">
      <c r="Y4361" s="189">
        <v>41165</v>
      </c>
      <c r="Z4361" s="190">
        <v>105.97</v>
      </c>
    </row>
    <row r="4362" spans="25:26" x14ac:dyDescent="0.3">
      <c r="Y4362" s="189">
        <v>41166</v>
      </c>
      <c r="Z4362" s="190">
        <v>107.01</v>
      </c>
    </row>
    <row r="4363" spans="25:26" x14ac:dyDescent="0.3">
      <c r="Y4363" s="189">
        <v>41169</v>
      </c>
      <c r="Z4363" s="190">
        <v>104.55</v>
      </c>
    </row>
    <row r="4364" spans="25:26" x14ac:dyDescent="0.3">
      <c r="Y4364" s="189">
        <v>41170</v>
      </c>
      <c r="Z4364" s="190">
        <v>102.8</v>
      </c>
    </row>
    <row r="4365" spans="25:26" x14ac:dyDescent="0.3">
      <c r="Y4365" s="189">
        <v>41171</v>
      </c>
      <c r="Z4365" s="190">
        <v>99.16</v>
      </c>
    </row>
    <row r="4366" spans="25:26" x14ac:dyDescent="0.3">
      <c r="Y4366" s="189">
        <v>41172</v>
      </c>
      <c r="Z4366" s="190">
        <v>100.6</v>
      </c>
    </row>
    <row r="4367" spans="25:26" x14ac:dyDescent="0.3">
      <c r="Y4367" s="189">
        <v>41173</v>
      </c>
      <c r="Z4367" s="190">
        <v>101.47</v>
      </c>
    </row>
    <row r="4368" spans="25:26" x14ac:dyDescent="0.3">
      <c r="Y4368" s="189">
        <v>41176</v>
      </c>
      <c r="Z4368" s="190">
        <v>100.2</v>
      </c>
    </row>
    <row r="4369" spans="25:26" x14ac:dyDescent="0.3">
      <c r="Y4369" s="189">
        <v>41177</v>
      </c>
      <c r="Z4369" s="190">
        <v>100.06</v>
      </c>
    </row>
    <row r="4370" spans="25:26" x14ac:dyDescent="0.3">
      <c r="Y4370" s="189">
        <v>41178</v>
      </c>
      <c r="Z4370" s="190">
        <v>98.68</v>
      </c>
    </row>
    <row r="4371" spans="25:26" x14ac:dyDescent="0.3">
      <c r="Y4371" s="189">
        <v>41179</v>
      </c>
      <c r="Z4371" s="190">
        <v>101.28</v>
      </c>
    </row>
    <row r="4372" spans="25:26" x14ac:dyDescent="0.3">
      <c r="Y4372" s="189">
        <v>41180</v>
      </c>
      <c r="Z4372" s="190">
        <v>101.05</v>
      </c>
    </row>
    <row r="4373" spans="25:26" x14ac:dyDescent="0.3">
      <c r="Y4373" s="189">
        <v>41183</v>
      </c>
      <c r="Z4373" s="190">
        <v>102.13</v>
      </c>
    </row>
    <row r="4374" spans="25:26" x14ac:dyDescent="0.3">
      <c r="Y4374" s="189">
        <v>41184</v>
      </c>
      <c r="Z4374" s="190">
        <v>101.7</v>
      </c>
    </row>
    <row r="4375" spans="25:26" x14ac:dyDescent="0.3">
      <c r="Y4375" s="189">
        <v>41185</v>
      </c>
      <c r="Z4375" s="190">
        <v>98.27</v>
      </c>
    </row>
    <row r="4376" spans="25:26" x14ac:dyDescent="0.3">
      <c r="Y4376" s="189">
        <v>41186</v>
      </c>
      <c r="Z4376" s="190">
        <v>101</v>
      </c>
    </row>
    <row r="4377" spans="25:26" x14ac:dyDescent="0.3">
      <c r="Y4377" s="189">
        <v>41187</v>
      </c>
      <c r="Z4377" s="190">
        <v>100.5</v>
      </c>
    </row>
    <row r="4378" spans="25:26" x14ac:dyDescent="0.3">
      <c r="Y4378" s="189">
        <v>41190</v>
      </c>
      <c r="Z4378" s="190">
        <v>100.03</v>
      </c>
    </row>
    <row r="4379" spans="25:26" x14ac:dyDescent="0.3">
      <c r="Y4379" s="189">
        <v>41191</v>
      </c>
      <c r="Z4379" s="190">
        <v>102.23</v>
      </c>
    </row>
    <row r="4380" spans="25:26" x14ac:dyDescent="0.3">
      <c r="Y4380" s="189">
        <v>41192</v>
      </c>
      <c r="Z4380" s="190">
        <v>102.68</v>
      </c>
    </row>
    <row r="4381" spans="25:26" x14ac:dyDescent="0.3">
      <c r="Y4381" s="189">
        <v>41193</v>
      </c>
      <c r="Z4381" s="190">
        <v>103.32</v>
      </c>
    </row>
    <row r="4382" spans="25:26" x14ac:dyDescent="0.3">
      <c r="Y4382" s="189">
        <v>41194</v>
      </c>
      <c r="Z4382" s="190" t="s">
        <v>149</v>
      </c>
    </row>
    <row r="4383" spans="25:26" x14ac:dyDescent="0.3">
      <c r="Y4383" s="189">
        <v>41197</v>
      </c>
      <c r="Z4383" s="190">
        <v>102.23</v>
      </c>
    </row>
    <row r="4384" spans="25:26" x14ac:dyDescent="0.3">
      <c r="Y4384" s="189">
        <v>41198</v>
      </c>
      <c r="Z4384" s="190">
        <v>102.14</v>
      </c>
    </row>
    <row r="4385" spans="25:26" x14ac:dyDescent="0.3">
      <c r="Y4385" s="189">
        <v>41199</v>
      </c>
      <c r="Z4385" s="190">
        <v>101.25</v>
      </c>
    </row>
    <row r="4386" spans="25:26" x14ac:dyDescent="0.3">
      <c r="Y4386" s="189">
        <v>41200</v>
      </c>
      <c r="Z4386" s="190">
        <v>101.11</v>
      </c>
    </row>
    <row r="4387" spans="25:26" x14ac:dyDescent="0.3">
      <c r="Y4387" s="189">
        <v>41201</v>
      </c>
      <c r="Z4387" s="190">
        <v>99.9</v>
      </c>
    </row>
    <row r="4388" spans="25:26" x14ac:dyDescent="0.3">
      <c r="Y4388" s="189">
        <v>41204</v>
      </c>
      <c r="Z4388" s="190">
        <v>98.53</v>
      </c>
    </row>
    <row r="4389" spans="25:26" x14ac:dyDescent="0.3">
      <c r="Y4389" s="189">
        <v>41205</v>
      </c>
      <c r="Z4389" s="190">
        <v>96.76</v>
      </c>
    </row>
    <row r="4390" spans="25:26" x14ac:dyDescent="0.3">
      <c r="Y4390" s="189">
        <v>41206</v>
      </c>
      <c r="Z4390" s="190">
        <v>96.12</v>
      </c>
    </row>
    <row r="4391" spans="25:26" x14ac:dyDescent="0.3">
      <c r="Y4391" s="189">
        <v>41207</v>
      </c>
      <c r="Z4391" s="190">
        <v>96.54</v>
      </c>
    </row>
    <row r="4392" spans="25:26" x14ac:dyDescent="0.3">
      <c r="Y4392" s="189">
        <v>41208</v>
      </c>
      <c r="Z4392" s="190" t="s">
        <v>149</v>
      </c>
    </row>
    <row r="4393" spans="25:26" x14ac:dyDescent="0.3">
      <c r="Y4393" s="189">
        <v>41211</v>
      </c>
      <c r="Z4393" s="190">
        <v>96.3</v>
      </c>
    </row>
    <row r="4394" spans="25:26" x14ac:dyDescent="0.3">
      <c r="Y4394" s="189">
        <v>41212</v>
      </c>
      <c r="Z4394" s="190">
        <v>95.92</v>
      </c>
    </row>
    <row r="4395" spans="25:26" x14ac:dyDescent="0.3">
      <c r="Y4395" s="189">
        <v>41213</v>
      </c>
      <c r="Z4395" s="190">
        <v>95.92</v>
      </c>
    </row>
    <row r="4396" spans="25:26" x14ac:dyDescent="0.3">
      <c r="Y4396" s="189">
        <v>41214</v>
      </c>
      <c r="Z4396" s="190" t="s">
        <v>149</v>
      </c>
    </row>
    <row r="4397" spans="25:26" x14ac:dyDescent="0.3">
      <c r="Y4397" s="189">
        <v>41215</v>
      </c>
      <c r="Z4397" s="190" t="s">
        <v>149</v>
      </c>
    </row>
    <row r="4398" spans="25:26" x14ac:dyDescent="0.3">
      <c r="Y4398" s="189">
        <v>41218</v>
      </c>
      <c r="Z4398" s="190">
        <v>93.71</v>
      </c>
    </row>
    <row r="4399" spans="25:26" x14ac:dyDescent="0.3">
      <c r="Y4399" s="189">
        <v>41219</v>
      </c>
      <c r="Z4399" s="190">
        <v>96.42</v>
      </c>
    </row>
    <row r="4400" spans="25:26" x14ac:dyDescent="0.3">
      <c r="Y4400" s="189">
        <v>41220</v>
      </c>
      <c r="Z4400" s="190">
        <v>93.99</v>
      </c>
    </row>
    <row r="4401" spans="25:26" x14ac:dyDescent="0.3">
      <c r="Y4401" s="189">
        <v>41221</v>
      </c>
      <c r="Z4401" s="190">
        <v>93.76</v>
      </c>
    </row>
    <row r="4402" spans="25:26" x14ac:dyDescent="0.3">
      <c r="Y4402" s="189">
        <v>41222</v>
      </c>
      <c r="Z4402" s="190">
        <v>95.24</v>
      </c>
    </row>
    <row r="4403" spans="25:26" x14ac:dyDescent="0.3">
      <c r="Y4403" s="189">
        <v>41225</v>
      </c>
      <c r="Z4403" s="190">
        <v>95.63</v>
      </c>
    </row>
    <row r="4404" spans="25:26" x14ac:dyDescent="0.3">
      <c r="Y4404" s="189">
        <v>41226</v>
      </c>
      <c r="Z4404" s="190" t="s">
        <v>149</v>
      </c>
    </row>
    <row r="4405" spans="25:26" x14ac:dyDescent="0.3">
      <c r="Y4405" s="189">
        <v>41227</v>
      </c>
      <c r="Z4405" s="190">
        <v>95.95</v>
      </c>
    </row>
    <row r="4406" spans="25:26" x14ac:dyDescent="0.3">
      <c r="Y4406" s="189">
        <v>41228</v>
      </c>
      <c r="Z4406" s="190">
        <v>95.83</v>
      </c>
    </row>
    <row r="4407" spans="25:26" x14ac:dyDescent="0.3">
      <c r="Y4407" s="189">
        <v>41229</v>
      </c>
      <c r="Z4407" s="190">
        <v>95.65</v>
      </c>
    </row>
    <row r="4408" spans="25:26" x14ac:dyDescent="0.3">
      <c r="Y4408" s="189">
        <v>41232</v>
      </c>
      <c r="Z4408" s="190" t="s">
        <v>149</v>
      </c>
    </row>
    <row r="4409" spans="25:26" x14ac:dyDescent="0.3">
      <c r="Y4409" s="189">
        <v>41233</v>
      </c>
      <c r="Z4409" s="190">
        <v>91.3</v>
      </c>
    </row>
    <row r="4410" spans="25:26" x14ac:dyDescent="0.3">
      <c r="Y4410" s="189">
        <v>41234</v>
      </c>
      <c r="Z4410" s="190">
        <v>91.66</v>
      </c>
    </row>
    <row r="4411" spans="25:26" x14ac:dyDescent="0.3">
      <c r="Y4411" s="189">
        <v>41235</v>
      </c>
      <c r="Z4411" s="190" t="s">
        <v>149</v>
      </c>
    </row>
    <row r="4412" spans="25:26" x14ac:dyDescent="0.3">
      <c r="Y4412" s="189">
        <v>41236</v>
      </c>
      <c r="Z4412" s="190" t="s">
        <v>149</v>
      </c>
    </row>
    <row r="4413" spans="25:26" x14ac:dyDescent="0.3">
      <c r="Y4413" s="189">
        <v>41239</v>
      </c>
      <c r="Z4413" s="190">
        <v>96.23</v>
      </c>
    </row>
    <row r="4414" spans="25:26" x14ac:dyDescent="0.3">
      <c r="Y4414" s="189">
        <v>41240</v>
      </c>
      <c r="Z4414" s="190">
        <v>94.44</v>
      </c>
    </row>
    <row r="4415" spans="25:26" x14ac:dyDescent="0.3">
      <c r="Y4415" s="189">
        <v>41241</v>
      </c>
      <c r="Z4415" s="190">
        <v>94.5</v>
      </c>
    </row>
    <row r="4416" spans="25:26" x14ac:dyDescent="0.3">
      <c r="Y4416" s="189">
        <v>41242</v>
      </c>
      <c r="Z4416" s="190">
        <v>96.52</v>
      </c>
    </row>
    <row r="4417" spans="25:26" x14ac:dyDescent="0.3">
      <c r="Y4417" s="189">
        <v>41243</v>
      </c>
      <c r="Z4417" s="190">
        <v>97.07</v>
      </c>
    </row>
    <row r="4418" spans="25:26" x14ac:dyDescent="0.3">
      <c r="Y4418" s="189">
        <v>41246</v>
      </c>
      <c r="Z4418" s="190">
        <v>97.37</v>
      </c>
    </row>
    <row r="4419" spans="25:26" x14ac:dyDescent="0.3">
      <c r="Y4419" s="189">
        <v>41247</v>
      </c>
      <c r="Z4419" s="190">
        <v>95.31</v>
      </c>
    </row>
    <row r="4420" spans="25:26" x14ac:dyDescent="0.3">
      <c r="Y4420" s="189">
        <v>41248</v>
      </c>
      <c r="Z4420" s="190">
        <v>96.1</v>
      </c>
    </row>
    <row r="4421" spans="25:26" x14ac:dyDescent="0.3">
      <c r="Y4421" s="189">
        <v>41249</v>
      </c>
      <c r="Z4421" s="190">
        <v>94.35</v>
      </c>
    </row>
    <row r="4422" spans="25:26" x14ac:dyDescent="0.3">
      <c r="Y4422" s="189">
        <v>41250</v>
      </c>
      <c r="Z4422" s="190">
        <v>93.34</v>
      </c>
    </row>
    <row r="4423" spans="25:26" x14ac:dyDescent="0.3">
      <c r="Y4423" s="189">
        <v>41253</v>
      </c>
      <c r="Z4423" s="190">
        <v>93.68</v>
      </c>
    </row>
    <row r="4424" spans="25:26" x14ac:dyDescent="0.3">
      <c r="Y4424" s="189">
        <v>41254</v>
      </c>
      <c r="Z4424" s="190">
        <v>93.65</v>
      </c>
    </row>
    <row r="4425" spans="25:26" x14ac:dyDescent="0.3">
      <c r="Y4425" s="189">
        <v>41255</v>
      </c>
      <c r="Z4425" s="190">
        <v>95.16</v>
      </c>
    </row>
    <row r="4426" spans="25:26" x14ac:dyDescent="0.3">
      <c r="Y4426" s="189">
        <v>41256</v>
      </c>
      <c r="Z4426" s="190">
        <v>94.32</v>
      </c>
    </row>
    <row r="4427" spans="25:26" x14ac:dyDescent="0.3">
      <c r="Y4427" s="189">
        <v>41257</v>
      </c>
      <c r="Z4427" s="190" t="s">
        <v>149</v>
      </c>
    </row>
    <row r="4428" spans="25:26" x14ac:dyDescent="0.3">
      <c r="Y4428" s="189">
        <v>41260</v>
      </c>
      <c r="Z4428" s="190">
        <v>94.93</v>
      </c>
    </row>
    <row r="4429" spans="25:26" x14ac:dyDescent="0.3">
      <c r="Y4429" s="189">
        <v>41261</v>
      </c>
      <c r="Z4429" s="190">
        <v>95.72</v>
      </c>
    </row>
    <row r="4430" spans="25:26" x14ac:dyDescent="0.3">
      <c r="Y4430" s="189">
        <v>41262</v>
      </c>
      <c r="Z4430" s="190">
        <v>96.41</v>
      </c>
    </row>
    <row r="4431" spans="25:26" x14ac:dyDescent="0.3">
      <c r="Y4431" s="189">
        <v>41263</v>
      </c>
      <c r="Z4431" s="190">
        <v>96.7</v>
      </c>
    </row>
    <row r="4432" spans="25:26" x14ac:dyDescent="0.3">
      <c r="Y4432" s="189">
        <v>41264</v>
      </c>
      <c r="Z4432" s="190">
        <v>95.87</v>
      </c>
    </row>
    <row r="4433" spans="25:26" x14ac:dyDescent="0.3">
      <c r="Y4433" s="189">
        <v>41267</v>
      </c>
      <c r="Z4433" s="190">
        <v>95.46</v>
      </c>
    </row>
    <row r="4434" spans="25:26" x14ac:dyDescent="0.3">
      <c r="Y4434" s="189">
        <v>41268</v>
      </c>
      <c r="Z4434" s="190" t="s">
        <v>149</v>
      </c>
    </row>
    <row r="4435" spans="25:26" x14ac:dyDescent="0.3">
      <c r="Y4435" s="189">
        <v>41269</v>
      </c>
      <c r="Z4435" s="190" t="s">
        <v>149</v>
      </c>
    </row>
    <row r="4436" spans="25:26" x14ac:dyDescent="0.3">
      <c r="Y4436" s="189">
        <v>41270</v>
      </c>
      <c r="Z4436" s="190">
        <v>96.83</v>
      </c>
    </row>
    <row r="4437" spans="25:26" x14ac:dyDescent="0.3">
      <c r="Y4437" s="189">
        <v>41271</v>
      </c>
      <c r="Z4437" s="190">
        <v>96.49</v>
      </c>
    </row>
    <row r="4438" spans="25:26" x14ac:dyDescent="0.3">
      <c r="Y4438" s="189">
        <v>41274</v>
      </c>
      <c r="Z4438" s="190">
        <v>96.7</v>
      </c>
    </row>
    <row r="4439" spans="25:26" x14ac:dyDescent="0.3">
      <c r="Y4439" s="189">
        <v>41275</v>
      </c>
      <c r="Z4439" s="190" t="s">
        <v>149</v>
      </c>
    </row>
    <row r="4440" spans="25:26" x14ac:dyDescent="0.3">
      <c r="Y4440" s="189">
        <v>41276</v>
      </c>
      <c r="Z4440" s="190">
        <v>99.61</v>
      </c>
    </row>
    <row r="4441" spans="25:26" x14ac:dyDescent="0.3">
      <c r="Y4441" s="189">
        <v>41277</v>
      </c>
      <c r="Z4441" s="190">
        <v>100.84</v>
      </c>
    </row>
    <row r="4442" spans="25:26" x14ac:dyDescent="0.3">
      <c r="Y4442" s="189">
        <v>41278</v>
      </c>
      <c r="Z4442" s="190">
        <v>99.9</v>
      </c>
    </row>
    <row r="4443" spans="25:26" x14ac:dyDescent="0.3">
      <c r="Y4443" s="189">
        <v>41281</v>
      </c>
      <c r="Z4443" s="190">
        <v>99.65</v>
      </c>
    </row>
    <row r="4444" spans="25:26" x14ac:dyDescent="0.3">
      <c r="Y4444" s="189">
        <v>41282</v>
      </c>
      <c r="Z4444" s="190">
        <v>99.22</v>
      </c>
    </row>
    <row r="4445" spans="25:26" x14ac:dyDescent="0.3">
      <c r="Y4445" s="189">
        <v>41283</v>
      </c>
      <c r="Z4445" s="190">
        <v>98.84</v>
      </c>
    </row>
    <row r="4446" spans="25:26" x14ac:dyDescent="0.3">
      <c r="Y4446" s="189">
        <v>41284</v>
      </c>
      <c r="Z4446" s="190">
        <v>99.08</v>
      </c>
    </row>
    <row r="4447" spans="25:26" x14ac:dyDescent="0.3">
      <c r="Y4447" s="189">
        <v>41285</v>
      </c>
      <c r="Z4447" s="190">
        <v>97.53</v>
      </c>
    </row>
    <row r="4448" spans="25:26" x14ac:dyDescent="0.3">
      <c r="Y4448" s="189">
        <v>41288</v>
      </c>
      <c r="Z4448" s="190">
        <v>98.51</v>
      </c>
    </row>
    <row r="4449" spans="25:26" x14ac:dyDescent="0.3">
      <c r="Y4449" s="189">
        <v>41289</v>
      </c>
      <c r="Z4449" s="190">
        <v>99.17</v>
      </c>
    </row>
    <row r="4450" spans="25:26" x14ac:dyDescent="0.3">
      <c r="Y4450" s="189">
        <v>41290</v>
      </c>
      <c r="Z4450" s="190">
        <v>100.07</v>
      </c>
    </row>
    <row r="4451" spans="25:26" x14ac:dyDescent="0.3">
      <c r="Y4451" s="189">
        <v>41291</v>
      </c>
      <c r="Z4451" s="190">
        <v>101.49</v>
      </c>
    </row>
    <row r="4452" spans="25:26" x14ac:dyDescent="0.3">
      <c r="Y4452" s="189">
        <v>41292</v>
      </c>
      <c r="Z4452" s="190">
        <v>102.4</v>
      </c>
    </row>
    <row r="4453" spans="25:26" x14ac:dyDescent="0.3">
      <c r="Y4453" s="189">
        <v>41295</v>
      </c>
      <c r="Z4453" s="190" t="s">
        <v>149</v>
      </c>
    </row>
    <row r="4454" spans="25:26" x14ac:dyDescent="0.3">
      <c r="Y4454" s="189">
        <v>41296</v>
      </c>
      <c r="Z4454" s="190">
        <v>103.24</v>
      </c>
    </row>
    <row r="4455" spans="25:26" x14ac:dyDescent="0.3">
      <c r="Y4455" s="189">
        <v>41297</v>
      </c>
      <c r="Z4455" s="190">
        <v>102.36</v>
      </c>
    </row>
    <row r="4456" spans="25:26" x14ac:dyDescent="0.3">
      <c r="Y4456" s="189">
        <v>41298</v>
      </c>
      <c r="Z4456" s="190">
        <v>100.7</v>
      </c>
    </row>
    <row r="4457" spans="25:26" x14ac:dyDescent="0.3">
      <c r="Y4457" s="189">
        <v>41299</v>
      </c>
      <c r="Z4457" s="190">
        <v>100.93</v>
      </c>
    </row>
    <row r="4458" spans="25:26" x14ac:dyDescent="0.3">
      <c r="Y4458" s="189">
        <v>41302</v>
      </c>
      <c r="Z4458" s="190">
        <v>104.43</v>
      </c>
    </row>
    <row r="4459" spans="25:26" x14ac:dyDescent="0.3">
      <c r="Y4459" s="189">
        <v>41303</v>
      </c>
      <c r="Z4459" s="190">
        <v>105.67</v>
      </c>
    </row>
    <row r="4460" spans="25:26" x14ac:dyDescent="0.3">
      <c r="Y4460" s="189">
        <v>41304</v>
      </c>
      <c r="Z4460" s="190">
        <v>106.23</v>
      </c>
    </row>
    <row r="4461" spans="25:26" x14ac:dyDescent="0.3">
      <c r="Y4461" s="189">
        <v>41305</v>
      </c>
      <c r="Z4461" s="190" t="s">
        <v>149</v>
      </c>
    </row>
    <row r="4462" spans="25:26" x14ac:dyDescent="0.3">
      <c r="Y4462" s="189">
        <v>41306</v>
      </c>
      <c r="Z4462" s="190" t="s">
        <v>149</v>
      </c>
    </row>
    <row r="4463" spans="25:26" x14ac:dyDescent="0.3">
      <c r="Y4463" s="189">
        <v>41309</v>
      </c>
      <c r="Z4463" s="190" t="s">
        <v>149</v>
      </c>
    </row>
    <row r="4464" spans="25:26" x14ac:dyDescent="0.3">
      <c r="Y4464" s="189">
        <v>41310</v>
      </c>
      <c r="Z4464" s="190" t="s">
        <v>149</v>
      </c>
    </row>
    <row r="4465" spans="25:26" x14ac:dyDescent="0.3">
      <c r="Y4465" s="189">
        <v>41311</v>
      </c>
      <c r="Z4465" s="190">
        <v>108.86</v>
      </c>
    </row>
    <row r="4466" spans="25:26" x14ac:dyDescent="0.3">
      <c r="Y4466" s="189">
        <v>41312</v>
      </c>
      <c r="Z4466" s="190">
        <v>108.68</v>
      </c>
    </row>
    <row r="4467" spans="25:26" x14ac:dyDescent="0.3">
      <c r="Y4467" s="189">
        <v>41313</v>
      </c>
      <c r="Z4467" s="190">
        <v>109.59</v>
      </c>
    </row>
    <row r="4468" spans="25:26" x14ac:dyDescent="0.3">
      <c r="Y4468" s="189">
        <v>41316</v>
      </c>
      <c r="Z4468" s="190" t="s">
        <v>149</v>
      </c>
    </row>
    <row r="4469" spans="25:26" x14ac:dyDescent="0.3">
      <c r="Y4469" s="189">
        <v>41317</v>
      </c>
      <c r="Z4469" s="190" t="s">
        <v>149</v>
      </c>
    </row>
    <row r="4470" spans="25:26" x14ac:dyDescent="0.3">
      <c r="Y4470" s="189">
        <v>41318</v>
      </c>
      <c r="Z4470" s="190">
        <v>110.41</v>
      </c>
    </row>
    <row r="4471" spans="25:26" x14ac:dyDescent="0.3">
      <c r="Y4471" s="189">
        <v>41319</v>
      </c>
      <c r="Z4471" s="190">
        <v>110.42</v>
      </c>
    </row>
    <row r="4472" spans="25:26" x14ac:dyDescent="0.3">
      <c r="Y4472" s="189">
        <v>41320</v>
      </c>
      <c r="Z4472" s="190">
        <v>109.06</v>
      </c>
    </row>
    <row r="4473" spans="25:26" x14ac:dyDescent="0.3">
      <c r="Y4473" s="189">
        <v>41323</v>
      </c>
      <c r="Z4473" s="190" t="s">
        <v>149</v>
      </c>
    </row>
    <row r="4474" spans="25:26" x14ac:dyDescent="0.3">
      <c r="Y4474" s="189">
        <v>41324</v>
      </c>
      <c r="Z4474" s="190">
        <v>108.99</v>
      </c>
    </row>
    <row r="4475" spans="25:26" x14ac:dyDescent="0.3">
      <c r="Y4475" s="189">
        <v>41325</v>
      </c>
      <c r="Z4475" s="190">
        <v>107.23</v>
      </c>
    </row>
    <row r="4476" spans="25:26" x14ac:dyDescent="0.3">
      <c r="Y4476" s="189">
        <v>41326</v>
      </c>
      <c r="Z4476" s="190">
        <v>105.54</v>
      </c>
    </row>
    <row r="4477" spans="25:26" x14ac:dyDescent="0.3">
      <c r="Y4477" s="189">
        <v>41327</v>
      </c>
      <c r="Z4477" s="190">
        <v>105.62</v>
      </c>
    </row>
    <row r="4478" spans="25:26" x14ac:dyDescent="0.3">
      <c r="Y4478" s="189">
        <v>41330</v>
      </c>
      <c r="Z4478" s="190">
        <v>106.07</v>
      </c>
    </row>
    <row r="4479" spans="25:26" x14ac:dyDescent="0.3">
      <c r="Y4479" s="189">
        <v>41331</v>
      </c>
      <c r="Z4479" s="190">
        <v>106.06</v>
      </c>
    </row>
    <row r="4480" spans="25:26" x14ac:dyDescent="0.3">
      <c r="Y4480" s="189">
        <v>41332</v>
      </c>
      <c r="Z4480" s="190">
        <v>106.48</v>
      </c>
    </row>
    <row r="4481" spans="25:26" x14ac:dyDescent="0.3">
      <c r="Y4481" s="189">
        <v>41333</v>
      </c>
      <c r="Z4481" s="190">
        <v>105.59</v>
      </c>
    </row>
    <row r="4482" spans="25:26" x14ac:dyDescent="0.3">
      <c r="Y4482" s="189">
        <v>41334</v>
      </c>
      <c r="Z4482" s="190">
        <v>103.09</v>
      </c>
    </row>
    <row r="4483" spans="25:26" x14ac:dyDescent="0.3">
      <c r="Y4483" s="189">
        <v>41337</v>
      </c>
      <c r="Z4483" s="190">
        <v>102.52</v>
      </c>
    </row>
    <row r="4484" spans="25:26" x14ac:dyDescent="0.3">
      <c r="Y4484" s="189">
        <v>41338</v>
      </c>
      <c r="Z4484" s="190">
        <v>103.78</v>
      </c>
    </row>
    <row r="4485" spans="25:26" x14ac:dyDescent="0.3">
      <c r="Y4485" s="189">
        <v>41339</v>
      </c>
      <c r="Z4485" s="190">
        <v>103.65</v>
      </c>
    </row>
    <row r="4486" spans="25:26" x14ac:dyDescent="0.3">
      <c r="Y4486" s="189">
        <v>41340</v>
      </c>
      <c r="Z4486" s="190">
        <v>104.08</v>
      </c>
    </row>
    <row r="4487" spans="25:26" x14ac:dyDescent="0.3">
      <c r="Y4487" s="189">
        <v>41341</v>
      </c>
      <c r="Z4487" s="190">
        <v>103.69</v>
      </c>
    </row>
    <row r="4488" spans="25:26" x14ac:dyDescent="0.3">
      <c r="Y4488" s="189">
        <v>41344</v>
      </c>
      <c r="Z4488" s="190">
        <v>103.69</v>
      </c>
    </row>
    <row r="4489" spans="25:26" x14ac:dyDescent="0.3">
      <c r="Y4489" s="189">
        <v>41345</v>
      </c>
      <c r="Z4489" s="190">
        <v>104.03</v>
      </c>
    </row>
    <row r="4490" spans="25:26" x14ac:dyDescent="0.3">
      <c r="Y4490" s="189">
        <v>41346</v>
      </c>
      <c r="Z4490" s="190">
        <v>103.3</v>
      </c>
    </row>
    <row r="4491" spans="25:26" x14ac:dyDescent="0.3">
      <c r="Y4491" s="189">
        <v>41347</v>
      </c>
      <c r="Z4491" s="190">
        <v>104.02</v>
      </c>
    </row>
    <row r="4492" spans="25:26" x14ac:dyDescent="0.3">
      <c r="Y4492" s="189">
        <v>41348</v>
      </c>
      <c r="Z4492" s="190">
        <v>104.87</v>
      </c>
    </row>
    <row r="4493" spans="25:26" x14ac:dyDescent="0.3">
      <c r="Y4493" s="189">
        <v>41351</v>
      </c>
      <c r="Z4493" s="190" t="s">
        <v>149</v>
      </c>
    </row>
    <row r="4494" spans="25:26" x14ac:dyDescent="0.3">
      <c r="Y4494" s="189">
        <v>41352</v>
      </c>
      <c r="Z4494" s="190">
        <v>103.63</v>
      </c>
    </row>
    <row r="4495" spans="25:26" x14ac:dyDescent="0.3">
      <c r="Y4495" s="189">
        <v>41353</v>
      </c>
      <c r="Z4495" s="190">
        <v>103.86</v>
      </c>
    </row>
    <row r="4496" spans="25:26" x14ac:dyDescent="0.3">
      <c r="Y4496" s="189">
        <v>41354</v>
      </c>
      <c r="Z4496" s="190">
        <v>102.79</v>
      </c>
    </row>
    <row r="4497" spans="25:26" x14ac:dyDescent="0.3">
      <c r="Y4497" s="189">
        <v>41355</v>
      </c>
      <c r="Z4497" s="190">
        <v>103.07</v>
      </c>
    </row>
    <row r="4498" spans="25:26" x14ac:dyDescent="0.3">
      <c r="Y4498" s="189">
        <v>41358</v>
      </c>
      <c r="Z4498" s="190">
        <v>103.53</v>
      </c>
    </row>
    <row r="4499" spans="25:26" x14ac:dyDescent="0.3">
      <c r="Y4499" s="189">
        <v>41359</v>
      </c>
      <c r="Z4499" s="190">
        <v>104.61</v>
      </c>
    </row>
    <row r="4500" spans="25:26" x14ac:dyDescent="0.3">
      <c r="Y4500" s="189">
        <v>41360</v>
      </c>
      <c r="Z4500" s="190">
        <v>105.28</v>
      </c>
    </row>
    <row r="4501" spans="25:26" x14ac:dyDescent="0.3">
      <c r="Y4501" s="189">
        <v>41361</v>
      </c>
      <c r="Z4501" s="190" t="s">
        <v>149</v>
      </c>
    </row>
    <row r="4502" spans="25:26" x14ac:dyDescent="0.3">
      <c r="Y4502" s="189">
        <v>41362</v>
      </c>
      <c r="Z4502" s="190" t="s">
        <v>149</v>
      </c>
    </row>
    <row r="4503" spans="25:26" x14ac:dyDescent="0.3">
      <c r="Y4503" s="189">
        <v>41365</v>
      </c>
      <c r="Z4503" s="190" t="s">
        <v>149</v>
      </c>
    </row>
    <row r="4504" spans="25:26" x14ac:dyDescent="0.3">
      <c r="Y4504" s="189">
        <v>41366</v>
      </c>
      <c r="Z4504" s="190">
        <v>105.07</v>
      </c>
    </row>
    <row r="4505" spans="25:26" x14ac:dyDescent="0.3">
      <c r="Y4505" s="189">
        <v>41367</v>
      </c>
      <c r="Z4505" s="190">
        <v>102.64</v>
      </c>
    </row>
    <row r="4506" spans="25:26" x14ac:dyDescent="0.3">
      <c r="Y4506" s="189">
        <v>41368</v>
      </c>
      <c r="Z4506" s="190">
        <v>101.15</v>
      </c>
    </row>
    <row r="4507" spans="25:26" x14ac:dyDescent="0.3">
      <c r="Y4507" s="189">
        <v>41369</v>
      </c>
      <c r="Z4507" s="190">
        <v>100.28</v>
      </c>
    </row>
    <row r="4508" spans="25:26" x14ac:dyDescent="0.3">
      <c r="Y4508" s="189">
        <v>41372</v>
      </c>
      <c r="Z4508" s="190">
        <v>100.57</v>
      </c>
    </row>
    <row r="4509" spans="25:26" x14ac:dyDescent="0.3">
      <c r="Y4509" s="189">
        <v>41373</v>
      </c>
      <c r="Z4509" s="190">
        <v>101.37</v>
      </c>
    </row>
    <row r="4510" spans="25:26" x14ac:dyDescent="0.3">
      <c r="Y4510" s="189">
        <v>41374</v>
      </c>
      <c r="Z4510" s="190">
        <v>101.38</v>
      </c>
    </row>
    <row r="4511" spans="25:26" x14ac:dyDescent="0.3">
      <c r="Y4511" s="189">
        <v>41375</v>
      </c>
      <c r="Z4511" s="190">
        <v>100.49</v>
      </c>
    </row>
    <row r="4512" spans="25:26" x14ac:dyDescent="0.3">
      <c r="Y4512" s="189">
        <v>41376</v>
      </c>
      <c r="Z4512" s="190">
        <v>98.59</v>
      </c>
    </row>
    <row r="4513" spans="25:26" x14ac:dyDescent="0.3">
      <c r="Y4513" s="189">
        <v>41379</v>
      </c>
      <c r="Z4513" s="190">
        <v>96.37</v>
      </c>
    </row>
    <row r="4514" spans="25:26" x14ac:dyDescent="0.3">
      <c r="Y4514" s="189">
        <v>41380</v>
      </c>
      <c r="Z4514" s="190">
        <v>95.9</v>
      </c>
    </row>
    <row r="4515" spans="25:26" x14ac:dyDescent="0.3">
      <c r="Y4515" s="189">
        <v>41381</v>
      </c>
      <c r="Z4515" s="190">
        <v>94.36</v>
      </c>
    </row>
    <row r="4516" spans="25:26" x14ac:dyDescent="0.3">
      <c r="Y4516" s="189">
        <v>41382</v>
      </c>
      <c r="Z4516" s="190">
        <v>95.53</v>
      </c>
    </row>
    <row r="4517" spans="25:26" x14ac:dyDescent="0.3">
      <c r="Y4517" s="189">
        <v>41383</v>
      </c>
      <c r="Z4517" s="190">
        <v>95.52</v>
      </c>
    </row>
    <row r="4518" spans="25:26" x14ac:dyDescent="0.3">
      <c r="Y4518" s="189">
        <v>41386</v>
      </c>
      <c r="Z4518" s="190">
        <v>96.3</v>
      </c>
    </row>
    <row r="4519" spans="25:26" x14ac:dyDescent="0.3">
      <c r="Y4519" s="189">
        <v>41387</v>
      </c>
      <c r="Z4519" s="190">
        <v>96.19</v>
      </c>
    </row>
    <row r="4520" spans="25:26" x14ac:dyDescent="0.3">
      <c r="Y4520" s="189">
        <v>41388</v>
      </c>
      <c r="Z4520" s="190">
        <v>97.61</v>
      </c>
    </row>
    <row r="4521" spans="25:26" x14ac:dyDescent="0.3">
      <c r="Y4521" s="189">
        <v>41389</v>
      </c>
      <c r="Z4521" s="190">
        <v>98.99</v>
      </c>
    </row>
    <row r="4522" spans="25:26" x14ac:dyDescent="0.3">
      <c r="Y4522" s="189">
        <v>41390</v>
      </c>
      <c r="Z4522" s="190">
        <v>99.42</v>
      </c>
    </row>
    <row r="4523" spans="25:26" x14ac:dyDescent="0.3">
      <c r="Y4523" s="189">
        <v>41393</v>
      </c>
      <c r="Z4523" s="190">
        <v>100.01</v>
      </c>
    </row>
    <row r="4524" spans="25:26" x14ac:dyDescent="0.3">
      <c r="Y4524" s="189">
        <v>41394</v>
      </c>
      <c r="Z4524" s="190">
        <v>99.16</v>
      </c>
    </row>
    <row r="4525" spans="25:26" x14ac:dyDescent="0.3">
      <c r="Y4525" s="189">
        <v>41395</v>
      </c>
      <c r="Z4525" s="190" t="s">
        <v>149</v>
      </c>
    </row>
    <row r="4526" spans="25:26" x14ac:dyDescent="0.3">
      <c r="Y4526" s="189">
        <v>41396</v>
      </c>
      <c r="Z4526" s="190">
        <v>97.93</v>
      </c>
    </row>
    <row r="4527" spans="25:26" x14ac:dyDescent="0.3">
      <c r="Y4527" s="189">
        <v>41397</v>
      </c>
      <c r="Z4527" s="190">
        <v>99.86</v>
      </c>
    </row>
    <row r="4528" spans="25:26" x14ac:dyDescent="0.3">
      <c r="Y4528" s="189">
        <v>41400</v>
      </c>
      <c r="Z4528" s="190" t="s">
        <v>149</v>
      </c>
    </row>
    <row r="4529" spans="25:26" x14ac:dyDescent="0.3">
      <c r="Y4529" s="189">
        <v>41401</v>
      </c>
      <c r="Z4529" s="190">
        <v>100.18</v>
      </c>
    </row>
    <row r="4530" spans="25:26" x14ac:dyDescent="0.3">
      <c r="Y4530" s="189">
        <v>41402</v>
      </c>
      <c r="Z4530" s="190">
        <v>99.69</v>
      </c>
    </row>
    <row r="4531" spans="25:26" x14ac:dyDescent="0.3">
      <c r="Y4531" s="189">
        <v>41403</v>
      </c>
      <c r="Z4531" s="190">
        <v>99.4</v>
      </c>
    </row>
    <row r="4532" spans="25:26" x14ac:dyDescent="0.3">
      <c r="Y4532" s="189">
        <v>41404</v>
      </c>
      <c r="Z4532" s="190">
        <v>98.62</v>
      </c>
    </row>
    <row r="4533" spans="25:26" x14ac:dyDescent="0.3">
      <c r="Y4533" s="189">
        <v>41407</v>
      </c>
      <c r="Z4533" s="190">
        <v>97.8</v>
      </c>
    </row>
    <row r="4534" spans="25:26" x14ac:dyDescent="0.3">
      <c r="Y4534" s="189">
        <v>41408</v>
      </c>
      <c r="Z4534" s="190">
        <v>97.74</v>
      </c>
    </row>
    <row r="4535" spans="25:26" x14ac:dyDescent="0.3">
      <c r="Y4535" s="189">
        <v>41409</v>
      </c>
      <c r="Z4535" s="190">
        <v>97.77</v>
      </c>
    </row>
    <row r="4536" spans="25:26" x14ac:dyDescent="0.3">
      <c r="Y4536" s="189">
        <v>41410</v>
      </c>
      <c r="Z4536" s="190">
        <v>99.03</v>
      </c>
    </row>
    <row r="4537" spans="25:26" x14ac:dyDescent="0.3">
      <c r="Y4537" s="189">
        <v>41411</v>
      </c>
      <c r="Z4537" s="190">
        <v>99.49</v>
      </c>
    </row>
    <row r="4538" spans="25:26" x14ac:dyDescent="0.3">
      <c r="Y4538" s="189">
        <v>41414</v>
      </c>
      <c r="Z4538" s="190">
        <v>99.77</v>
      </c>
    </row>
    <row r="4539" spans="25:26" x14ac:dyDescent="0.3">
      <c r="Y4539" s="189">
        <v>41415</v>
      </c>
      <c r="Z4539" s="190">
        <v>98.83</v>
      </c>
    </row>
    <row r="4540" spans="25:26" x14ac:dyDescent="0.3">
      <c r="Y4540" s="189">
        <v>41416</v>
      </c>
      <c r="Z4540" s="190">
        <v>97.6</v>
      </c>
    </row>
    <row r="4541" spans="25:26" x14ac:dyDescent="0.3">
      <c r="Y4541" s="189">
        <v>41417</v>
      </c>
      <c r="Z4541" s="190">
        <v>97.13</v>
      </c>
    </row>
    <row r="4542" spans="25:26" x14ac:dyDescent="0.3">
      <c r="Y4542" s="189">
        <v>41418</v>
      </c>
      <c r="Z4542" s="190" t="s">
        <v>149</v>
      </c>
    </row>
    <row r="4543" spans="25:26" x14ac:dyDescent="0.3">
      <c r="Y4543" s="189">
        <v>41421</v>
      </c>
      <c r="Z4543" s="190" t="s">
        <v>149</v>
      </c>
    </row>
    <row r="4544" spans="25:26" x14ac:dyDescent="0.3">
      <c r="Y4544" s="189">
        <v>41422</v>
      </c>
      <c r="Z4544" s="190">
        <v>98.82</v>
      </c>
    </row>
    <row r="4545" spans="25:26" x14ac:dyDescent="0.3">
      <c r="Y4545" s="189">
        <v>41423</v>
      </c>
      <c r="Z4545" s="190">
        <v>97.32</v>
      </c>
    </row>
    <row r="4546" spans="25:26" x14ac:dyDescent="0.3">
      <c r="Y4546" s="189">
        <v>41424</v>
      </c>
      <c r="Z4546" s="190">
        <v>97.1</v>
      </c>
    </row>
    <row r="4547" spans="25:26" x14ac:dyDescent="0.3">
      <c r="Y4547" s="189">
        <v>41425</v>
      </c>
      <c r="Z4547" s="190">
        <v>95.58</v>
      </c>
    </row>
    <row r="4548" spans="25:26" x14ac:dyDescent="0.3">
      <c r="Y4548" s="189">
        <v>41428</v>
      </c>
      <c r="Z4548" s="190">
        <v>95.14</v>
      </c>
    </row>
    <row r="4549" spans="25:26" x14ac:dyDescent="0.3">
      <c r="Y4549" s="189">
        <v>41429</v>
      </c>
      <c r="Z4549" s="190">
        <v>95.43</v>
      </c>
    </row>
    <row r="4550" spans="25:26" x14ac:dyDescent="0.3">
      <c r="Y4550" s="189">
        <v>41430</v>
      </c>
      <c r="Z4550" s="190">
        <v>95.97</v>
      </c>
    </row>
    <row r="4551" spans="25:26" x14ac:dyDescent="0.3">
      <c r="Y4551" s="189">
        <v>41431</v>
      </c>
      <c r="Z4551" s="190">
        <v>96.15</v>
      </c>
    </row>
    <row r="4552" spans="25:26" x14ac:dyDescent="0.3">
      <c r="Y4552" s="189">
        <v>41432</v>
      </c>
      <c r="Z4552" s="190">
        <v>97.11</v>
      </c>
    </row>
    <row r="4553" spans="25:26" x14ac:dyDescent="0.3">
      <c r="Y4553" s="189">
        <v>41435</v>
      </c>
      <c r="Z4553" s="190">
        <v>96.71</v>
      </c>
    </row>
    <row r="4554" spans="25:26" x14ac:dyDescent="0.3">
      <c r="Y4554" s="189">
        <v>41436</v>
      </c>
      <c r="Z4554" s="190">
        <v>95.91</v>
      </c>
    </row>
    <row r="4555" spans="25:26" x14ac:dyDescent="0.3">
      <c r="Y4555" s="189">
        <v>41437</v>
      </c>
      <c r="Z4555" s="190">
        <v>96.81</v>
      </c>
    </row>
    <row r="4556" spans="25:26" x14ac:dyDescent="0.3">
      <c r="Y4556" s="189">
        <v>41438</v>
      </c>
      <c r="Z4556" s="190">
        <v>97.49</v>
      </c>
    </row>
    <row r="4557" spans="25:26" x14ac:dyDescent="0.3">
      <c r="Y4557" s="189">
        <v>41439</v>
      </c>
      <c r="Z4557" s="190">
        <v>98.56</v>
      </c>
    </row>
    <row r="4558" spans="25:26" x14ac:dyDescent="0.3">
      <c r="Y4558" s="189">
        <v>41442</v>
      </c>
      <c r="Z4558" s="190">
        <v>98.46</v>
      </c>
    </row>
    <row r="4559" spans="25:26" x14ac:dyDescent="0.3">
      <c r="Y4559" s="189">
        <v>41443</v>
      </c>
      <c r="Z4559" s="190">
        <v>98.62</v>
      </c>
    </row>
    <row r="4560" spans="25:26" x14ac:dyDescent="0.3">
      <c r="Y4560" s="189">
        <v>41444</v>
      </c>
      <c r="Z4560" s="190">
        <v>98.5</v>
      </c>
    </row>
    <row r="4561" spans="25:26" x14ac:dyDescent="0.3">
      <c r="Y4561" s="189">
        <v>41445</v>
      </c>
      <c r="Z4561" s="190">
        <v>95.54</v>
      </c>
    </row>
    <row r="4562" spans="25:26" x14ac:dyDescent="0.3">
      <c r="Y4562" s="189">
        <v>41446</v>
      </c>
      <c r="Z4562" s="190">
        <v>94.53</v>
      </c>
    </row>
    <row r="4563" spans="25:26" x14ac:dyDescent="0.3">
      <c r="Y4563" s="189">
        <v>41449</v>
      </c>
      <c r="Z4563" s="190">
        <v>94.71</v>
      </c>
    </row>
    <row r="4564" spans="25:26" x14ac:dyDescent="0.3">
      <c r="Y4564" s="189">
        <v>41450</v>
      </c>
      <c r="Z4564" s="190">
        <v>95.33</v>
      </c>
    </row>
    <row r="4565" spans="25:26" x14ac:dyDescent="0.3">
      <c r="Y4565" s="189">
        <v>41451</v>
      </c>
      <c r="Z4565" s="190">
        <v>95.28</v>
      </c>
    </row>
    <row r="4566" spans="25:26" x14ac:dyDescent="0.3">
      <c r="Y4566" s="189">
        <v>41452</v>
      </c>
      <c r="Z4566" s="190">
        <v>96.44</v>
      </c>
    </row>
    <row r="4567" spans="25:26" x14ac:dyDescent="0.3">
      <c r="Y4567" s="189">
        <v>41453</v>
      </c>
      <c r="Z4567" s="190">
        <v>96.3</v>
      </c>
    </row>
    <row r="4568" spans="25:26" x14ac:dyDescent="0.3">
      <c r="Y4568" s="189">
        <v>41456</v>
      </c>
      <c r="Z4568" s="190">
        <v>96.23</v>
      </c>
    </row>
    <row r="4569" spans="25:26" x14ac:dyDescent="0.3">
      <c r="Y4569" s="189">
        <v>41457</v>
      </c>
      <c r="Z4569" s="190">
        <v>96.88</v>
      </c>
    </row>
    <row r="4570" spans="25:26" x14ac:dyDescent="0.3">
      <c r="Y4570" s="189">
        <v>41458</v>
      </c>
      <c r="Z4570" s="190">
        <v>98.22</v>
      </c>
    </row>
    <row r="4571" spans="25:26" x14ac:dyDescent="0.3">
      <c r="Y4571" s="189">
        <v>41459</v>
      </c>
      <c r="Z4571" s="190" t="s">
        <v>149</v>
      </c>
    </row>
    <row r="4572" spans="25:26" x14ac:dyDescent="0.3">
      <c r="Y4572" s="189">
        <v>41460</v>
      </c>
      <c r="Z4572" s="190">
        <v>99.53</v>
      </c>
    </row>
    <row r="4573" spans="25:26" x14ac:dyDescent="0.3">
      <c r="Y4573" s="189">
        <v>41463</v>
      </c>
      <c r="Z4573" s="190">
        <v>99.67</v>
      </c>
    </row>
    <row r="4574" spans="25:26" x14ac:dyDescent="0.3">
      <c r="Y4574" s="189">
        <v>41464</v>
      </c>
      <c r="Z4574" s="190">
        <v>100.13</v>
      </c>
    </row>
    <row r="4575" spans="25:26" x14ac:dyDescent="0.3">
      <c r="Y4575" s="189">
        <v>41465</v>
      </c>
      <c r="Z4575" s="190">
        <v>101.16</v>
      </c>
    </row>
    <row r="4576" spans="25:26" x14ac:dyDescent="0.3">
      <c r="Y4576" s="189">
        <v>41466</v>
      </c>
      <c r="Z4576" s="190">
        <v>100.65</v>
      </c>
    </row>
    <row r="4577" spans="25:26" x14ac:dyDescent="0.3">
      <c r="Y4577" s="189">
        <v>41467</v>
      </c>
      <c r="Z4577" s="190">
        <v>101.46</v>
      </c>
    </row>
    <row r="4578" spans="25:26" x14ac:dyDescent="0.3">
      <c r="Y4578" s="189">
        <v>41470</v>
      </c>
      <c r="Z4578" s="190">
        <v>101.59</v>
      </c>
    </row>
    <row r="4579" spans="25:26" x14ac:dyDescent="0.3">
      <c r="Y4579" s="189">
        <v>41471</v>
      </c>
      <c r="Z4579" s="190">
        <v>101.39</v>
      </c>
    </row>
    <row r="4580" spans="25:26" x14ac:dyDescent="0.3">
      <c r="Y4580" s="189">
        <v>41472</v>
      </c>
      <c r="Z4580" s="190">
        <v>102.7</v>
      </c>
    </row>
    <row r="4581" spans="25:26" x14ac:dyDescent="0.3">
      <c r="Y4581" s="189">
        <v>41473</v>
      </c>
      <c r="Z4581" s="190">
        <v>102.65</v>
      </c>
    </row>
    <row r="4582" spans="25:26" x14ac:dyDescent="0.3">
      <c r="Y4582" s="189">
        <v>41474</v>
      </c>
      <c r="Z4582" s="190">
        <v>102.5</v>
      </c>
    </row>
    <row r="4583" spans="25:26" x14ac:dyDescent="0.3">
      <c r="Y4583" s="189">
        <v>41477</v>
      </c>
      <c r="Z4583" s="190">
        <v>101.44</v>
      </c>
    </row>
    <row r="4584" spans="25:26" x14ac:dyDescent="0.3">
      <c r="Y4584" s="189">
        <v>41478</v>
      </c>
      <c r="Z4584" s="190">
        <v>101.97</v>
      </c>
    </row>
    <row r="4585" spans="25:26" x14ac:dyDescent="0.3">
      <c r="Y4585" s="189">
        <v>41479</v>
      </c>
      <c r="Z4585" s="190">
        <v>100.86</v>
      </c>
    </row>
    <row r="4586" spans="25:26" x14ac:dyDescent="0.3">
      <c r="Y4586" s="189">
        <v>41480</v>
      </c>
      <c r="Z4586" s="190">
        <v>101.2</v>
      </c>
    </row>
    <row r="4587" spans="25:26" x14ac:dyDescent="0.3">
      <c r="Y4587" s="189">
        <v>41481</v>
      </c>
      <c r="Z4587" s="190">
        <v>100.71</v>
      </c>
    </row>
    <row r="4588" spans="25:26" x14ac:dyDescent="0.3">
      <c r="Y4588" s="189">
        <v>41484</v>
      </c>
      <c r="Z4588" s="190">
        <v>100.91</v>
      </c>
    </row>
    <row r="4589" spans="25:26" x14ac:dyDescent="0.3">
      <c r="Y4589" s="189">
        <v>41485</v>
      </c>
      <c r="Z4589" s="190">
        <v>100.1</v>
      </c>
    </row>
    <row r="4590" spans="25:26" x14ac:dyDescent="0.3">
      <c r="Y4590" s="189">
        <v>41486</v>
      </c>
      <c r="Z4590" s="190">
        <v>100.87</v>
      </c>
    </row>
    <row r="4591" spans="25:26" x14ac:dyDescent="0.3">
      <c r="Y4591" s="189">
        <v>41487</v>
      </c>
      <c r="Z4591" s="190">
        <v>101.4</v>
      </c>
    </row>
    <row r="4592" spans="25:26" x14ac:dyDescent="0.3">
      <c r="Y4592" s="189">
        <v>41488</v>
      </c>
      <c r="Z4592" s="190">
        <v>100.78</v>
      </c>
    </row>
    <row r="4593" spans="25:26" x14ac:dyDescent="0.3">
      <c r="Y4593" s="189">
        <v>41491</v>
      </c>
      <c r="Z4593" s="190">
        <v>100.61</v>
      </c>
    </row>
    <row r="4594" spans="25:26" x14ac:dyDescent="0.3">
      <c r="Y4594" s="189">
        <v>41492</v>
      </c>
      <c r="Z4594" s="190">
        <v>99.72</v>
      </c>
    </row>
    <row r="4595" spans="25:26" x14ac:dyDescent="0.3">
      <c r="Y4595" s="189">
        <v>41493</v>
      </c>
      <c r="Z4595" s="190">
        <v>99.11</v>
      </c>
    </row>
    <row r="4596" spans="25:26" x14ac:dyDescent="0.3">
      <c r="Y4596" s="189">
        <v>41494</v>
      </c>
      <c r="Z4596" s="190" t="s">
        <v>149</v>
      </c>
    </row>
    <row r="4597" spans="25:26" x14ac:dyDescent="0.3">
      <c r="Y4597" s="189">
        <v>41495</v>
      </c>
      <c r="Z4597" s="190" t="s">
        <v>149</v>
      </c>
    </row>
    <row r="4598" spans="25:26" x14ac:dyDescent="0.3">
      <c r="Y4598" s="189">
        <v>41498</v>
      </c>
      <c r="Z4598" s="190">
        <v>100.28</v>
      </c>
    </row>
    <row r="4599" spans="25:26" x14ac:dyDescent="0.3">
      <c r="Y4599" s="189">
        <v>41499</v>
      </c>
      <c r="Z4599" s="190">
        <v>101</v>
      </c>
    </row>
    <row r="4600" spans="25:26" x14ac:dyDescent="0.3">
      <c r="Y4600" s="189">
        <v>41500</v>
      </c>
      <c r="Z4600" s="190">
        <v>101.05</v>
      </c>
    </row>
    <row r="4601" spans="25:26" x14ac:dyDescent="0.3">
      <c r="Y4601" s="189">
        <v>41501</v>
      </c>
      <c r="Z4601" s="190">
        <v>101.67</v>
      </c>
    </row>
    <row r="4602" spans="25:26" x14ac:dyDescent="0.3">
      <c r="Y4602" s="189">
        <v>41502</v>
      </c>
      <c r="Z4602" s="190">
        <v>101.79</v>
      </c>
    </row>
    <row r="4603" spans="25:26" x14ac:dyDescent="0.3">
      <c r="Y4603" s="189">
        <v>41505</v>
      </c>
      <c r="Z4603" s="190">
        <v>101.14</v>
      </c>
    </row>
    <row r="4604" spans="25:26" x14ac:dyDescent="0.3">
      <c r="Y4604" s="189">
        <v>41506</v>
      </c>
      <c r="Z4604" s="190">
        <v>100.25</v>
      </c>
    </row>
    <row r="4605" spans="25:26" x14ac:dyDescent="0.3">
      <c r="Y4605" s="189">
        <v>41507</v>
      </c>
      <c r="Z4605" s="190">
        <v>99.79</v>
      </c>
    </row>
    <row r="4606" spans="25:26" x14ac:dyDescent="0.3">
      <c r="Y4606" s="189">
        <v>41508</v>
      </c>
      <c r="Z4606" s="190">
        <v>100.2</v>
      </c>
    </row>
    <row r="4607" spans="25:26" x14ac:dyDescent="0.3">
      <c r="Y4607" s="189">
        <v>41509</v>
      </c>
      <c r="Z4607" s="190">
        <v>101.02</v>
      </c>
    </row>
    <row r="4608" spans="25:26" x14ac:dyDescent="0.3">
      <c r="Y4608" s="189">
        <v>41512</v>
      </c>
      <c r="Z4608" s="190" t="s">
        <v>149</v>
      </c>
    </row>
    <row r="4609" spans="25:26" x14ac:dyDescent="0.3">
      <c r="Y4609" s="189">
        <v>41513</v>
      </c>
      <c r="Z4609" s="190">
        <v>103.53</v>
      </c>
    </row>
    <row r="4610" spans="25:26" x14ac:dyDescent="0.3">
      <c r="Y4610" s="189">
        <v>41514</v>
      </c>
      <c r="Z4610" s="190">
        <v>104.61</v>
      </c>
    </row>
    <row r="4611" spans="25:26" x14ac:dyDescent="0.3">
      <c r="Y4611" s="189">
        <v>41515</v>
      </c>
      <c r="Z4611" s="190">
        <v>103.89</v>
      </c>
    </row>
    <row r="4612" spans="25:26" x14ac:dyDescent="0.3">
      <c r="Y4612" s="189">
        <v>41516</v>
      </c>
      <c r="Z4612" s="190">
        <v>102.98</v>
      </c>
    </row>
    <row r="4613" spans="25:26" x14ac:dyDescent="0.3">
      <c r="Y4613" s="189">
        <v>41519</v>
      </c>
      <c r="Z4613" s="190" t="s">
        <v>149</v>
      </c>
    </row>
    <row r="4614" spans="25:26" x14ac:dyDescent="0.3">
      <c r="Y4614" s="189">
        <v>41520</v>
      </c>
      <c r="Z4614" s="190">
        <v>102.97</v>
      </c>
    </row>
    <row r="4615" spans="25:26" x14ac:dyDescent="0.3">
      <c r="Y4615" s="189">
        <v>41521</v>
      </c>
      <c r="Z4615" s="190">
        <v>102.46</v>
      </c>
    </row>
    <row r="4616" spans="25:26" x14ac:dyDescent="0.3">
      <c r="Y4616" s="189">
        <v>41522</v>
      </c>
      <c r="Z4616" s="190">
        <v>103</v>
      </c>
    </row>
    <row r="4617" spans="25:26" x14ac:dyDescent="0.3">
      <c r="Y4617" s="189">
        <v>41523</v>
      </c>
      <c r="Z4617" s="190">
        <v>104.43</v>
      </c>
    </row>
    <row r="4618" spans="25:26" x14ac:dyDescent="0.3">
      <c r="Y4618" s="189">
        <v>41526</v>
      </c>
      <c r="Z4618" s="190">
        <v>103</v>
      </c>
    </row>
    <row r="4619" spans="25:26" x14ac:dyDescent="0.3">
      <c r="Y4619" s="189">
        <v>41527</v>
      </c>
      <c r="Z4619" s="190">
        <v>100.94</v>
      </c>
    </row>
    <row r="4620" spans="25:26" x14ac:dyDescent="0.3">
      <c r="Y4620" s="189">
        <v>41528</v>
      </c>
      <c r="Z4620" s="190">
        <v>100.78</v>
      </c>
    </row>
    <row r="4621" spans="25:26" x14ac:dyDescent="0.3">
      <c r="Y4621" s="189">
        <v>41529</v>
      </c>
      <c r="Z4621" s="190">
        <v>101.54</v>
      </c>
    </row>
    <row r="4622" spans="25:26" x14ac:dyDescent="0.3">
      <c r="Y4622" s="189">
        <v>41530</v>
      </c>
      <c r="Z4622" s="190">
        <v>101.53</v>
      </c>
    </row>
    <row r="4623" spans="25:26" x14ac:dyDescent="0.3">
      <c r="Y4623" s="189">
        <v>41533</v>
      </c>
      <c r="Z4623" s="190">
        <v>100.24</v>
      </c>
    </row>
    <row r="4624" spans="25:26" x14ac:dyDescent="0.3">
      <c r="Y4624" s="189">
        <v>41534</v>
      </c>
      <c r="Z4624" s="190">
        <v>98.88</v>
      </c>
    </row>
    <row r="4625" spans="25:26" x14ac:dyDescent="0.3">
      <c r="Y4625" s="189">
        <v>41535</v>
      </c>
      <c r="Z4625" s="190">
        <v>100.59</v>
      </c>
    </row>
    <row r="4626" spans="25:26" x14ac:dyDescent="0.3">
      <c r="Y4626" s="189">
        <v>41536</v>
      </c>
      <c r="Z4626" s="190">
        <v>99.56</v>
      </c>
    </row>
    <row r="4627" spans="25:26" x14ac:dyDescent="0.3">
      <c r="Y4627" s="189">
        <v>41537</v>
      </c>
      <c r="Z4627" s="190">
        <v>99.01</v>
      </c>
    </row>
    <row r="4628" spans="25:26" x14ac:dyDescent="0.3">
      <c r="Y4628" s="189">
        <v>41540</v>
      </c>
      <c r="Z4628" s="190">
        <v>97.88</v>
      </c>
    </row>
    <row r="4629" spans="25:26" x14ac:dyDescent="0.3">
      <c r="Y4629" s="189">
        <v>41541</v>
      </c>
      <c r="Z4629" s="190">
        <v>97.76</v>
      </c>
    </row>
    <row r="4630" spans="25:26" x14ac:dyDescent="0.3">
      <c r="Y4630" s="189">
        <v>41542</v>
      </c>
      <c r="Z4630" s="190">
        <v>97.6</v>
      </c>
    </row>
    <row r="4631" spans="25:26" x14ac:dyDescent="0.3">
      <c r="Y4631" s="189">
        <v>41543</v>
      </c>
      <c r="Z4631" s="190">
        <v>98.29</v>
      </c>
    </row>
    <row r="4632" spans="25:26" x14ac:dyDescent="0.3">
      <c r="Y4632" s="189">
        <v>41544</v>
      </c>
      <c r="Z4632" s="190">
        <v>98.36</v>
      </c>
    </row>
    <row r="4633" spans="25:26" x14ac:dyDescent="0.3">
      <c r="Y4633" s="189">
        <v>41547</v>
      </c>
      <c r="Z4633" s="190">
        <v>97.94</v>
      </c>
    </row>
    <row r="4634" spans="25:26" x14ac:dyDescent="0.3">
      <c r="Y4634" s="189">
        <v>41548</v>
      </c>
      <c r="Z4634" s="190">
        <v>96.4</v>
      </c>
    </row>
    <row r="4635" spans="25:26" x14ac:dyDescent="0.3">
      <c r="Y4635" s="189">
        <v>41549</v>
      </c>
      <c r="Z4635" s="190">
        <v>97.97</v>
      </c>
    </row>
    <row r="4636" spans="25:26" x14ac:dyDescent="0.3">
      <c r="Y4636" s="189">
        <v>41550</v>
      </c>
      <c r="Z4636" s="190">
        <v>97.12</v>
      </c>
    </row>
    <row r="4637" spans="25:26" x14ac:dyDescent="0.3">
      <c r="Y4637" s="189">
        <v>41551</v>
      </c>
      <c r="Z4637" s="190">
        <v>97.26</v>
      </c>
    </row>
    <row r="4638" spans="25:26" x14ac:dyDescent="0.3">
      <c r="Y4638" s="189">
        <v>41554</v>
      </c>
      <c r="Z4638" s="190">
        <v>96.97</v>
      </c>
    </row>
    <row r="4639" spans="25:26" x14ac:dyDescent="0.3">
      <c r="Y4639" s="189">
        <v>41555</v>
      </c>
      <c r="Z4639" s="190">
        <v>97.05</v>
      </c>
    </row>
    <row r="4640" spans="25:26" x14ac:dyDescent="0.3">
      <c r="Y4640" s="189">
        <v>41556</v>
      </c>
      <c r="Z4640" s="190">
        <v>95.48</v>
      </c>
    </row>
    <row r="4641" spans="25:26" x14ac:dyDescent="0.3">
      <c r="Y4641" s="189">
        <v>41557</v>
      </c>
      <c r="Z4641" s="190">
        <v>96.63</v>
      </c>
    </row>
    <row r="4642" spans="25:26" x14ac:dyDescent="0.3">
      <c r="Y4642" s="189">
        <v>41558</v>
      </c>
      <c r="Z4642" s="190">
        <v>96.13</v>
      </c>
    </row>
    <row r="4643" spans="25:26" x14ac:dyDescent="0.3">
      <c r="Y4643" s="189">
        <v>41561</v>
      </c>
      <c r="Z4643" s="190">
        <v>96.03</v>
      </c>
    </row>
    <row r="4644" spans="25:26" x14ac:dyDescent="0.3">
      <c r="Y4644" s="189">
        <v>41562</v>
      </c>
      <c r="Z4644" s="190" t="s">
        <v>149</v>
      </c>
    </row>
    <row r="4645" spans="25:26" x14ac:dyDescent="0.3">
      <c r="Y4645" s="189">
        <v>41563</v>
      </c>
      <c r="Z4645" s="190">
        <v>95.86</v>
      </c>
    </row>
    <row r="4646" spans="25:26" x14ac:dyDescent="0.3">
      <c r="Y4646" s="189">
        <v>41564</v>
      </c>
      <c r="Z4646" s="190">
        <v>94.25</v>
      </c>
    </row>
    <row r="4647" spans="25:26" x14ac:dyDescent="0.3">
      <c r="Y4647" s="189">
        <v>41565</v>
      </c>
      <c r="Z4647" s="190">
        <v>94.68</v>
      </c>
    </row>
    <row r="4648" spans="25:26" x14ac:dyDescent="0.3">
      <c r="Y4648" s="189">
        <v>41568</v>
      </c>
      <c r="Z4648" s="190">
        <v>93.57</v>
      </c>
    </row>
    <row r="4649" spans="25:26" x14ac:dyDescent="0.3">
      <c r="Y4649" s="189">
        <v>41569</v>
      </c>
      <c r="Z4649" s="190">
        <v>92.95</v>
      </c>
    </row>
    <row r="4650" spans="25:26" x14ac:dyDescent="0.3">
      <c r="Y4650" s="189">
        <v>41570</v>
      </c>
      <c r="Z4650" s="190">
        <v>92.36</v>
      </c>
    </row>
    <row r="4651" spans="25:26" x14ac:dyDescent="0.3">
      <c r="Y4651" s="189">
        <v>41571</v>
      </c>
      <c r="Z4651" s="190">
        <v>92.57</v>
      </c>
    </row>
    <row r="4652" spans="25:26" x14ac:dyDescent="0.3">
      <c r="Y4652" s="189">
        <v>41572</v>
      </c>
      <c r="Z4652" s="190">
        <v>92.57</v>
      </c>
    </row>
    <row r="4653" spans="25:26" x14ac:dyDescent="0.3">
      <c r="Y4653" s="189">
        <v>41575</v>
      </c>
      <c r="Z4653" s="190">
        <v>93.96</v>
      </c>
    </row>
    <row r="4654" spans="25:26" x14ac:dyDescent="0.3">
      <c r="Y4654" s="189">
        <v>41576</v>
      </c>
      <c r="Z4654" s="190">
        <v>93.04</v>
      </c>
    </row>
    <row r="4655" spans="25:26" x14ac:dyDescent="0.3">
      <c r="Y4655" s="189">
        <v>41577</v>
      </c>
      <c r="Z4655" s="190">
        <v>92.67</v>
      </c>
    </row>
    <row r="4656" spans="25:26" x14ac:dyDescent="0.3">
      <c r="Y4656" s="189">
        <v>41578</v>
      </c>
      <c r="Z4656" s="190">
        <v>92.21</v>
      </c>
    </row>
    <row r="4657" spans="25:26" x14ac:dyDescent="0.3">
      <c r="Y4657" s="189">
        <v>41579</v>
      </c>
      <c r="Z4657" s="190">
        <v>89.69</v>
      </c>
    </row>
    <row r="4658" spans="25:26" x14ac:dyDescent="0.3">
      <c r="Y4658" s="189">
        <v>41582</v>
      </c>
      <c r="Z4658" s="190">
        <v>89.47</v>
      </c>
    </row>
    <row r="4659" spans="25:26" x14ac:dyDescent="0.3">
      <c r="Y4659" s="189">
        <v>41583</v>
      </c>
      <c r="Z4659" s="190">
        <v>88.74</v>
      </c>
    </row>
    <row r="4660" spans="25:26" x14ac:dyDescent="0.3">
      <c r="Y4660" s="189">
        <v>41584</v>
      </c>
      <c r="Z4660" s="190">
        <v>89.09</v>
      </c>
    </row>
    <row r="4661" spans="25:26" x14ac:dyDescent="0.3">
      <c r="Y4661" s="189">
        <v>41585</v>
      </c>
      <c r="Z4661" s="190">
        <v>88.58</v>
      </c>
    </row>
    <row r="4662" spans="25:26" x14ac:dyDescent="0.3">
      <c r="Y4662" s="189">
        <v>41586</v>
      </c>
      <c r="Z4662" s="190">
        <v>89.23</v>
      </c>
    </row>
    <row r="4663" spans="25:26" x14ac:dyDescent="0.3">
      <c r="Y4663" s="189">
        <v>41589</v>
      </c>
      <c r="Z4663" s="190">
        <v>90.02</v>
      </c>
    </row>
    <row r="4664" spans="25:26" x14ac:dyDescent="0.3">
      <c r="Y4664" s="189">
        <v>41590</v>
      </c>
      <c r="Z4664" s="190">
        <v>88.7</v>
      </c>
    </row>
    <row r="4665" spans="25:26" x14ac:dyDescent="0.3">
      <c r="Y4665" s="189">
        <v>41591</v>
      </c>
      <c r="Z4665" s="190">
        <v>88.89</v>
      </c>
    </row>
    <row r="4666" spans="25:26" x14ac:dyDescent="0.3">
      <c r="Y4666" s="189">
        <v>41592</v>
      </c>
      <c r="Z4666" s="190">
        <v>89.24</v>
      </c>
    </row>
    <row r="4667" spans="25:26" x14ac:dyDescent="0.3">
      <c r="Y4667" s="189">
        <v>41593</v>
      </c>
      <c r="Z4667" s="190">
        <v>89.17</v>
      </c>
    </row>
    <row r="4668" spans="25:26" x14ac:dyDescent="0.3">
      <c r="Y4668" s="189">
        <v>41596</v>
      </c>
      <c r="Z4668" s="190">
        <v>89.05</v>
      </c>
    </row>
    <row r="4669" spans="25:26" x14ac:dyDescent="0.3">
      <c r="Y4669" s="189">
        <v>41597</v>
      </c>
      <c r="Z4669" s="190">
        <v>89.13</v>
      </c>
    </row>
    <row r="4670" spans="25:26" x14ac:dyDescent="0.3">
      <c r="Y4670" s="189">
        <v>41598</v>
      </c>
      <c r="Z4670" s="190">
        <v>89.48</v>
      </c>
    </row>
    <row r="4671" spans="25:26" x14ac:dyDescent="0.3">
      <c r="Y4671" s="189">
        <v>41599</v>
      </c>
      <c r="Z4671" s="190">
        <v>90.64</v>
      </c>
    </row>
    <row r="4672" spans="25:26" x14ac:dyDescent="0.3">
      <c r="Y4672" s="189">
        <v>41600</v>
      </c>
      <c r="Z4672" s="190">
        <v>90.83</v>
      </c>
    </row>
    <row r="4673" spans="25:26" x14ac:dyDescent="0.3">
      <c r="Y4673" s="189">
        <v>41603</v>
      </c>
      <c r="Z4673" s="190">
        <v>90.28</v>
      </c>
    </row>
    <row r="4674" spans="25:26" x14ac:dyDescent="0.3">
      <c r="Y4674" s="189">
        <v>41604</v>
      </c>
      <c r="Z4674" s="190">
        <v>90.54</v>
      </c>
    </row>
    <row r="4675" spans="25:26" x14ac:dyDescent="0.3">
      <c r="Y4675" s="189">
        <v>41605</v>
      </c>
      <c r="Z4675" s="190">
        <v>89.56</v>
      </c>
    </row>
    <row r="4676" spans="25:26" x14ac:dyDescent="0.3">
      <c r="Y4676" s="189">
        <v>41606</v>
      </c>
      <c r="Z4676" s="190" t="s">
        <v>149</v>
      </c>
    </row>
    <row r="4677" spans="25:26" x14ac:dyDescent="0.3">
      <c r="Y4677" s="189">
        <v>41607</v>
      </c>
      <c r="Z4677" s="190" t="s">
        <v>149</v>
      </c>
    </row>
    <row r="4678" spans="25:26" x14ac:dyDescent="0.3">
      <c r="Y4678" s="189">
        <v>41610</v>
      </c>
      <c r="Z4678" s="190">
        <v>89.85</v>
      </c>
    </row>
    <row r="4679" spans="25:26" x14ac:dyDescent="0.3">
      <c r="Y4679" s="189">
        <v>41611</v>
      </c>
      <c r="Z4679" s="190">
        <v>91.53</v>
      </c>
    </row>
    <row r="4680" spans="25:26" x14ac:dyDescent="0.3">
      <c r="Y4680" s="189">
        <v>41612</v>
      </c>
      <c r="Z4680" s="190">
        <v>92.53</v>
      </c>
    </row>
    <row r="4681" spans="25:26" x14ac:dyDescent="0.3">
      <c r="Y4681" s="189">
        <v>41613</v>
      </c>
      <c r="Z4681" s="190">
        <v>92.39</v>
      </c>
    </row>
    <row r="4682" spans="25:26" x14ac:dyDescent="0.3">
      <c r="Y4682" s="189">
        <v>41614</v>
      </c>
      <c r="Z4682" s="190">
        <v>92.45</v>
      </c>
    </row>
    <row r="4683" spans="25:26" x14ac:dyDescent="0.3">
      <c r="Y4683" s="189">
        <v>41617</v>
      </c>
      <c r="Z4683" s="190">
        <v>91.62</v>
      </c>
    </row>
    <row r="4684" spans="25:26" x14ac:dyDescent="0.3">
      <c r="Y4684" s="189">
        <v>41618</v>
      </c>
      <c r="Z4684" s="190">
        <v>91.89</v>
      </c>
    </row>
    <row r="4685" spans="25:26" x14ac:dyDescent="0.3">
      <c r="Y4685" s="189">
        <v>41619</v>
      </c>
      <c r="Z4685" s="190">
        <v>91.46</v>
      </c>
    </row>
    <row r="4686" spans="25:26" x14ac:dyDescent="0.3">
      <c r="Y4686" s="189">
        <v>41620</v>
      </c>
      <c r="Z4686" s="190">
        <v>91.02</v>
      </c>
    </row>
    <row r="4687" spans="25:26" x14ac:dyDescent="0.3">
      <c r="Y4687" s="189">
        <v>41621</v>
      </c>
      <c r="Z4687" s="190">
        <v>90.63</v>
      </c>
    </row>
    <row r="4688" spans="25:26" x14ac:dyDescent="0.3">
      <c r="Y4688" s="189">
        <v>41624</v>
      </c>
      <c r="Z4688" s="190">
        <v>91.82</v>
      </c>
    </row>
    <row r="4689" spans="25:26" x14ac:dyDescent="0.3">
      <c r="Y4689" s="189">
        <v>41625</v>
      </c>
      <c r="Z4689" s="190">
        <v>91.26</v>
      </c>
    </row>
    <row r="4690" spans="25:26" x14ac:dyDescent="0.3">
      <c r="Y4690" s="189">
        <v>41626</v>
      </c>
      <c r="Z4690" s="190">
        <v>92.54</v>
      </c>
    </row>
    <row r="4691" spans="25:26" x14ac:dyDescent="0.3">
      <c r="Y4691" s="189">
        <v>41627</v>
      </c>
      <c r="Z4691" s="190">
        <v>93.43</v>
      </c>
    </row>
    <row r="4692" spans="25:26" x14ac:dyDescent="0.3">
      <c r="Y4692" s="189">
        <v>41628</v>
      </c>
      <c r="Z4692" s="190">
        <v>93.82</v>
      </c>
    </row>
    <row r="4693" spans="25:26" x14ac:dyDescent="0.3">
      <c r="Y4693" s="189">
        <v>41631</v>
      </c>
      <c r="Z4693" s="190">
        <v>93.31</v>
      </c>
    </row>
    <row r="4694" spans="25:26" x14ac:dyDescent="0.3">
      <c r="Y4694" s="189">
        <v>41632</v>
      </c>
      <c r="Z4694" s="190">
        <v>93.6</v>
      </c>
    </row>
    <row r="4695" spans="25:26" x14ac:dyDescent="0.3">
      <c r="Y4695" s="189">
        <v>41633</v>
      </c>
      <c r="Z4695" s="190" t="s">
        <v>149</v>
      </c>
    </row>
    <row r="4696" spans="25:26" x14ac:dyDescent="0.3">
      <c r="Y4696" s="189">
        <v>41634</v>
      </c>
      <c r="Z4696" s="190" t="s">
        <v>149</v>
      </c>
    </row>
    <row r="4697" spans="25:26" x14ac:dyDescent="0.3">
      <c r="Y4697" s="189">
        <v>41635</v>
      </c>
      <c r="Z4697" s="190">
        <v>94.37</v>
      </c>
    </row>
    <row r="4698" spans="25:26" x14ac:dyDescent="0.3">
      <c r="Y4698" s="189">
        <v>41638</v>
      </c>
      <c r="Z4698" s="190">
        <v>93.2</v>
      </c>
    </row>
    <row r="4699" spans="25:26" x14ac:dyDescent="0.3">
      <c r="Y4699" s="189">
        <v>41639</v>
      </c>
      <c r="Z4699" s="190">
        <v>92.51</v>
      </c>
    </row>
    <row r="4700" spans="25:26" x14ac:dyDescent="0.3">
      <c r="Y4700" s="189">
        <v>41640</v>
      </c>
      <c r="Z4700" s="190" t="s">
        <v>149</v>
      </c>
    </row>
    <row r="4701" spans="25:26" x14ac:dyDescent="0.3">
      <c r="Y4701" s="189">
        <v>41641</v>
      </c>
      <c r="Z4701" s="190">
        <v>90.49</v>
      </c>
    </row>
    <row r="4702" spans="25:26" x14ac:dyDescent="0.3">
      <c r="Y4702" s="189">
        <v>41642</v>
      </c>
      <c r="Z4702" s="190">
        <v>89.4</v>
      </c>
    </row>
    <row r="4703" spans="25:26" x14ac:dyDescent="0.3">
      <c r="Y4703" s="189">
        <v>41645</v>
      </c>
      <c r="Z4703" s="190">
        <v>89.21</v>
      </c>
    </row>
    <row r="4704" spans="25:26" x14ac:dyDescent="0.3">
      <c r="Y4704" s="189">
        <v>41646</v>
      </c>
      <c r="Z4704" s="190">
        <v>89.37</v>
      </c>
    </row>
    <row r="4705" spans="25:26" x14ac:dyDescent="0.3">
      <c r="Y4705" s="189">
        <v>41647</v>
      </c>
      <c r="Z4705" s="190">
        <v>88.66</v>
      </c>
    </row>
    <row r="4706" spans="25:26" x14ac:dyDescent="0.3">
      <c r="Y4706" s="189">
        <v>41648</v>
      </c>
      <c r="Z4706" s="190">
        <v>88.45</v>
      </c>
    </row>
    <row r="4707" spans="25:26" x14ac:dyDescent="0.3">
      <c r="Y4707" s="189">
        <v>41649</v>
      </c>
      <c r="Z4707" s="190">
        <v>88.54</v>
      </c>
    </row>
    <row r="4708" spans="25:26" x14ac:dyDescent="0.3">
      <c r="Y4708" s="189">
        <v>41652</v>
      </c>
      <c r="Z4708" s="190">
        <v>88.52</v>
      </c>
    </row>
    <row r="4709" spans="25:26" x14ac:dyDescent="0.3">
      <c r="Y4709" s="189">
        <v>41653</v>
      </c>
      <c r="Z4709" s="190">
        <v>89.07</v>
      </c>
    </row>
    <row r="4710" spans="25:26" x14ac:dyDescent="0.3">
      <c r="Y4710" s="189">
        <v>41654</v>
      </c>
      <c r="Z4710" s="190">
        <v>91.03</v>
      </c>
    </row>
    <row r="4711" spans="25:26" x14ac:dyDescent="0.3">
      <c r="Y4711" s="189">
        <v>41655</v>
      </c>
      <c r="Z4711" s="190">
        <v>90.52</v>
      </c>
    </row>
    <row r="4712" spans="25:26" x14ac:dyDescent="0.3">
      <c r="Y4712" s="189">
        <v>41656</v>
      </c>
      <c r="Z4712" s="190">
        <v>90.2</v>
      </c>
    </row>
    <row r="4713" spans="25:26" x14ac:dyDescent="0.3">
      <c r="Y4713" s="189">
        <v>41659</v>
      </c>
      <c r="Z4713" s="190" t="s">
        <v>149</v>
      </c>
    </row>
    <row r="4714" spans="25:26" x14ac:dyDescent="0.3">
      <c r="Y4714" s="189">
        <v>41660</v>
      </c>
      <c r="Z4714" s="190">
        <v>90.99</v>
      </c>
    </row>
    <row r="4715" spans="25:26" x14ac:dyDescent="0.3">
      <c r="Y4715" s="189">
        <v>41661</v>
      </c>
      <c r="Z4715" s="190">
        <v>92.19</v>
      </c>
    </row>
    <row r="4716" spans="25:26" x14ac:dyDescent="0.3">
      <c r="Y4716" s="189">
        <v>41662</v>
      </c>
      <c r="Z4716" s="190">
        <v>91.9</v>
      </c>
    </row>
    <row r="4717" spans="25:26" x14ac:dyDescent="0.3">
      <c r="Y4717" s="189">
        <v>41663</v>
      </c>
      <c r="Z4717" s="190">
        <v>91.38</v>
      </c>
    </row>
    <row r="4718" spans="25:26" x14ac:dyDescent="0.3">
      <c r="Y4718" s="189">
        <v>41666</v>
      </c>
      <c r="Z4718" s="190">
        <v>89.7</v>
      </c>
    </row>
    <row r="4719" spans="25:26" x14ac:dyDescent="0.3">
      <c r="Y4719" s="189">
        <v>41667</v>
      </c>
      <c r="Z4719" s="190">
        <v>90.93</v>
      </c>
    </row>
    <row r="4720" spans="25:26" x14ac:dyDescent="0.3">
      <c r="Y4720" s="189">
        <v>41668</v>
      </c>
      <c r="Z4720" s="190">
        <v>91.01</v>
      </c>
    </row>
    <row r="4721" spans="25:26" x14ac:dyDescent="0.3">
      <c r="Y4721" s="189">
        <v>41669</v>
      </c>
      <c r="Z4721" s="190">
        <v>91.53</v>
      </c>
    </row>
    <row r="4722" spans="25:26" x14ac:dyDescent="0.3">
      <c r="Y4722" s="189">
        <v>41670</v>
      </c>
      <c r="Z4722" s="190" t="s">
        <v>149</v>
      </c>
    </row>
    <row r="4723" spans="25:26" x14ac:dyDescent="0.3">
      <c r="Y4723" s="189">
        <v>41673</v>
      </c>
      <c r="Z4723" s="190">
        <v>91.34</v>
      </c>
    </row>
    <row r="4724" spans="25:26" x14ac:dyDescent="0.3">
      <c r="Y4724" s="189">
        <v>41674</v>
      </c>
      <c r="Z4724" s="190">
        <v>91.94</v>
      </c>
    </row>
    <row r="4725" spans="25:26" x14ac:dyDescent="0.3">
      <c r="Y4725" s="189">
        <v>41675</v>
      </c>
      <c r="Z4725" s="190">
        <v>92.13</v>
      </c>
    </row>
    <row r="4726" spans="25:26" x14ac:dyDescent="0.3">
      <c r="Y4726" s="189">
        <v>41676</v>
      </c>
      <c r="Z4726" s="190">
        <v>93.23</v>
      </c>
    </row>
    <row r="4727" spans="25:26" x14ac:dyDescent="0.3">
      <c r="Y4727" s="189">
        <v>41677</v>
      </c>
      <c r="Z4727" s="190">
        <v>94.72</v>
      </c>
    </row>
    <row r="4728" spans="25:26" x14ac:dyDescent="0.3">
      <c r="Y4728" s="189">
        <v>41680</v>
      </c>
      <c r="Z4728" s="190">
        <v>94.52</v>
      </c>
    </row>
    <row r="4729" spans="25:26" x14ac:dyDescent="0.3">
      <c r="Y4729" s="189">
        <v>41681</v>
      </c>
      <c r="Z4729" s="190">
        <v>94.17</v>
      </c>
    </row>
    <row r="4730" spans="25:26" x14ac:dyDescent="0.3">
      <c r="Y4730" s="189">
        <v>41682</v>
      </c>
      <c r="Z4730" s="190">
        <v>94.15</v>
      </c>
    </row>
    <row r="4731" spans="25:26" x14ac:dyDescent="0.3">
      <c r="Y4731" s="189">
        <v>41683</v>
      </c>
      <c r="Z4731" s="190">
        <v>94.3</v>
      </c>
    </row>
    <row r="4732" spans="25:26" x14ac:dyDescent="0.3">
      <c r="Y4732" s="189">
        <v>41684</v>
      </c>
      <c r="Z4732" s="190">
        <v>94.28</v>
      </c>
    </row>
    <row r="4733" spans="25:26" x14ac:dyDescent="0.3">
      <c r="Y4733" s="189">
        <v>41687</v>
      </c>
      <c r="Z4733" s="190" t="s">
        <v>149</v>
      </c>
    </row>
    <row r="4734" spans="25:26" x14ac:dyDescent="0.3">
      <c r="Y4734" s="189">
        <v>41688</v>
      </c>
      <c r="Z4734" s="190">
        <v>95.47</v>
      </c>
    </row>
    <row r="4735" spans="25:26" x14ac:dyDescent="0.3">
      <c r="Y4735" s="189">
        <v>41689</v>
      </c>
      <c r="Z4735" s="190">
        <v>95.6</v>
      </c>
    </row>
    <row r="4736" spans="25:26" x14ac:dyDescent="0.3">
      <c r="Y4736" s="189">
        <v>41690</v>
      </c>
      <c r="Z4736" s="190">
        <v>95</v>
      </c>
    </row>
    <row r="4737" spans="25:26" x14ac:dyDescent="0.3">
      <c r="Y4737" s="189">
        <v>41691</v>
      </c>
      <c r="Z4737" s="190">
        <v>94.37</v>
      </c>
    </row>
    <row r="4738" spans="25:26" x14ac:dyDescent="0.3">
      <c r="Y4738" s="189">
        <v>41694</v>
      </c>
      <c r="Z4738" s="190">
        <v>94.77</v>
      </c>
    </row>
    <row r="4739" spans="25:26" x14ac:dyDescent="0.3">
      <c r="Y4739" s="189">
        <v>41695</v>
      </c>
      <c r="Z4739" s="190">
        <v>94.15</v>
      </c>
    </row>
    <row r="4740" spans="25:26" x14ac:dyDescent="0.3">
      <c r="Y4740" s="189">
        <v>41696</v>
      </c>
      <c r="Z4740" s="190">
        <v>95.2</v>
      </c>
    </row>
    <row r="4741" spans="25:26" x14ac:dyDescent="0.3">
      <c r="Y4741" s="189">
        <v>41697</v>
      </c>
      <c r="Z4741" s="190">
        <v>94.89</v>
      </c>
    </row>
    <row r="4742" spans="25:26" x14ac:dyDescent="0.3">
      <c r="Y4742" s="189">
        <v>41698</v>
      </c>
      <c r="Z4742" s="190">
        <v>95.18</v>
      </c>
    </row>
    <row r="4743" spans="25:26" x14ac:dyDescent="0.3">
      <c r="Y4743" s="189">
        <v>41701</v>
      </c>
      <c r="Z4743" s="190">
        <v>97.84</v>
      </c>
    </row>
    <row r="4744" spans="25:26" x14ac:dyDescent="0.3">
      <c r="Y4744" s="189">
        <v>41702</v>
      </c>
      <c r="Z4744" s="190">
        <v>96.27</v>
      </c>
    </row>
    <row r="4745" spans="25:26" x14ac:dyDescent="0.3">
      <c r="Y4745" s="189">
        <v>41703</v>
      </c>
      <c r="Z4745" s="190">
        <v>94.69</v>
      </c>
    </row>
    <row r="4746" spans="25:26" x14ac:dyDescent="0.3">
      <c r="Y4746" s="189">
        <v>41704</v>
      </c>
      <c r="Z4746" s="190">
        <v>94.48</v>
      </c>
    </row>
    <row r="4747" spans="25:26" x14ac:dyDescent="0.3">
      <c r="Y4747" s="189">
        <v>41705</v>
      </c>
      <c r="Z4747" s="190">
        <v>95.12</v>
      </c>
    </row>
    <row r="4748" spans="25:26" x14ac:dyDescent="0.3">
      <c r="Y4748" s="189">
        <v>41708</v>
      </c>
      <c r="Z4748" s="190">
        <v>94.16</v>
      </c>
    </row>
    <row r="4749" spans="25:26" x14ac:dyDescent="0.3">
      <c r="Y4749" s="189">
        <v>41709</v>
      </c>
      <c r="Z4749" s="190">
        <v>93.56</v>
      </c>
    </row>
    <row r="4750" spans="25:26" x14ac:dyDescent="0.3">
      <c r="Y4750" s="189">
        <v>41710</v>
      </c>
      <c r="Z4750" s="190">
        <v>92.77</v>
      </c>
    </row>
    <row r="4751" spans="25:26" x14ac:dyDescent="0.3">
      <c r="Y4751" s="189">
        <v>41711</v>
      </c>
      <c r="Z4751" s="190">
        <v>92.4</v>
      </c>
    </row>
    <row r="4752" spans="25:26" x14ac:dyDescent="0.3">
      <c r="Y4752" s="189">
        <v>41712</v>
      </c>
      <c r="Z4752" s="190">
        <v>92.4</v>
      </c>
    </row>
    <row r="4753" spans="25:26" x14ac:dyDescent="0.3">
      <c r="Y4753" s="189">
        <v>41715</v>
      </c>
      <c r="Z4753" s="190">
        <v>91.17</v>
      </c>
    </row>
    <row r="4754" spans="25:26" x14ac:dyDescent="0.3">
      <c r="Y4754" s="189">
        <v>41716</v>
      </c>
      <c r="Z4754" s="190">
        <v>90.19</v>
      </c>
    </row>
    <row r="4755" spans="25:26" x14ac:dyDescent="0.3">
      <c r="Y4755" s="189">
        <v>41717</v>
      </c>
      <c r="Z4755" s="190">
        <v>91.46</v>
      </c>
    </row>
    <row r="4756" spans="25:26" x14ac:dyDescent="0.3">
      <c r="Y4756" s="189">
        <v>41718</v>
      </c>
      <c r="Z4756" s="190">
        <v>90.59</v>
      </c>
    </row>
    <row r="4757" spans="25:26" x14ac:dyDescent="0.3">
      <c r="Y4757" s="189">
        <v>41719</v>
      </c>
      <c r="Z4757" s="190">
        <v>91.76</v>
      </c>
    </row>
    <row r="4758" spans="25:26" x14ac:dyDescent="0.3">
      <c r="Y4758" s="189">
        <v>41722</v>
      </c>
      <c r="Z4758" s="190">
        <v>92.39</v>
      </c>
    </row>
    <row r="4759" spans="25:26" x14ac:dyDescent="0.3">
      <c r="Y4759" s="189">
        <v>41723</v>
      </c>
      <c r="Z4759" s="190">
        <v>92.93</v>
      </c>
    </row>
    <row r="4760" spans="25:26" x14ac:dyDescent="0.3">
      <c r="Y4760" s="189">
        <v>41724</v>
      </c>
      <c r="Z4760" s="190">
        <v>92.5</v>
      </c>
    </row>
    <row r="4761" spans="25:26" x14ac:dyDescent="0.3">
      <c r="Y4761" s="189">
        <v>41725</v>
      </c>
      <c r="Z4761" s="190">
        <v>93.48</v>
      </c>
    </row>
    <row r="4762" spans="25:26" x14ac:dyDescent="0.3">
      <c r="Y4762" s="189">
        <v>41726</v>
      </c>
      <c r="Z4762" s="190">
        <v>93.34</v>
      </c>
    </row>
    <row r="4763" spans="25:26" x14ac:dyDescent="0.3">
      <c r="Y4763" s="189">
        <v>41729</v>
      </c>
      <c r="Z4763" s="190">
        <v>92.6</v>
      </c>
    </row>
    <row r="4764" spans="25:26" x14ac:dyDescent="0.3">
      <c r="Y4764" s="189">
        <v>41730</v>
      </c>
      <c r="Z4764" s="190">
        <v>92.72</v>
      </c>
    </row>
    <row r="4765" spans="25:26" x14ac:dyDescent="0.3">
      <c r="Y4765" s="189">
        <v>41731</v>
      </c>
      <c r="Z4765" s="190">
        <v>92.14</v>
      </c>
    </row>
    <row r="4766" spans="25:26" x14ac:dyDescent="0.3">
      <c r="Y4766" s="189">
        <v>41732</v>
      </c>
      <c r="Z4766" s="190">
        <v>93.25</v>
      </c>
    </row>
    <row r="4767" spans="25:26" x14ac:dyDescent="0.3">
      <c r="Y4767" s="189">
        <v>41733</v>
      </c>
      <c r="Z4767" s="190">
        <v>94.37</v>
      </c>
    </row>
    <row r="4768" spans="25:26" x14ac:dyDescent="0.3">
      <c r="Y4768" s="189">
        <v>41736</v>
      </c>
      <c r="Z4768" s="190">
        <v>93.55</v>
      </c>
    </row>
    <row r="4769" spans="25:26" x14ac:dyDescent="0.3">
      <c r="Y4769" s="189">
        <v>41737</v>
      </c>
      <c r="Z4769" s="190">
        <v>95.21</v>
      </c>
    </row>
    <row r="4770" spans="25:26" x14ac:dyDescent="0.3">
      <c r="Y4770" s="189">
        <v>41738</v>
      </c>
      <c r="Z4770" s="190">
        <v>96.31</v>
      </c>
    </row>
    <row r="4771" spans="25:26" x14ac:dyDescent="0.3">
      <c r="Y4771" s="189">
        <v>41739</v>
      </c>
      <c r="Z4771" s="190">
        <v>95.97</v>
      </c>
    </row>
    <row r="4772" spans="25:26" x14ac:dyDescent="0.3">
      <c r="Y4772" s="189">
        <v>41740</v>
      </c>
      <c r="Z4772" s="190">
        <v>95.7</v>
      </c>
    </row>
    <row r="4773" spans="25:26" x14ac:dyDescent="0.3">
      <c r="Y4773" s="189">
        <v>41743</v>
      </c>
      <c r="Z4773" s="190">
        <v>96.18</v>
      </c>
    </row>
    <row r="4774" spans="25:26" x14ac:dyDescent="0.3">
      <c r="Y4774" s="189">
        <v>41744</v>
      </c>
      <c r="Z4774" s="190">
        <v>96.52</v>
      </c>
    </row>
    <row r="4775" spans="25:26" x14ac:dyDescent="0.3">
      <c r="Y4775" s="189">
        <v>41745</v>
      </c>
      <c r="Z4775" s="190">
        <v>97.03</v>
      </c>
    </row>
    <row r="4776" spans="25:26" x14ac:dyDescent="0.3">
      <c r="Y4776" s="189">
        <v>41746</v>
      </c>
      <c r="Z4776" s="190">
        <v>96.97</v>
      </c>
    </row>
    <row r="4777" spans="25:26" x14ac:dyDescent="0.3">
      <c r="Y4777" s="189">
        <v>41747</v>
      </c>
      <c r="Z4777" s="190" t="s">
        <v>149</v>
      </c>
    </row>
    <row r="4778" spans="25:26" x14ac:dyDescent="0.3">
      <c r="Y4778" s="189">
        <v>41750</v>
      </c>
      <c r="Z4778" s="190" t="s">
        <v>149</v>
      </c>
    </row>
    <row r="4779" spans="25:26" x14ac:dyDescent="0.3">
      <c r="Y4779" s="189">
        <v>41751</v>
      </c>
      <c r="Z4779" s="190">
        <v>95.86</v>
      </c>
    </row>
    <row r="4780" spans="25:26" x14ac:dyDescent="0.3">
      <c r="Y4780" s="189">
        <v>41752</v>
      </c>
      <c r="Z4780" s="190">
        <v>95.77</v>
      </c>
    </row>
    <row r="4781" spans="25:26" x14ac:dyDescent="0.3">
      <c r="Y4781" s="189">
        <v>41753</v>
      </c>
      <c r="Z4781" s="190">
        <v>96.37</v>
      </c>
    </row>
    <row r="4782" spans="25:26" x14ac:dyDescent="0.3">
      <c r="Y4782" s="189">
        <v>41754</v>
      </c>
      <c r="Z4782" s="190">
        <v>95.53</v>
      </c>
    </row>
    <row r="4783" spans="25:26" x14ac:dyDescent="0.3">
      <c r="Y4783" s="189">
        <v>41757</v>
      </c>
      <c r="Z4783" s="190">
        <v>95.89</v>
      </c>
    </row>
    <row r="4784" spans="25:26" x14ac:dyDescent="0.3">
      <c r="Y4784" s="189">
        <v>41758</v>
      </c>
      <c r="Z4784" s="190">
        <v>96.66</v>
      </c>
    </row>
    <row r="4785" spans="25:26" x14ac:dyDescent="0.3">
      <c r="Y4785" s="189">
        <v>41759</v>
      </c>
      <c r="Z4785" s="190">
        <v>94.84</v>
      </c>
    </row>
    <row r="4786" spans="25:26" x14ac:dyDescent="0.3">
      <c r="Y4786" s="189">
        <v>41760</v>
      </c>
      <c r="Z4786" s="190" t="s">
        <v>149</v>
      </c>
    </row>
    <row r="4787" spans="25:26" x14ac:dyDescent="0.3">
      <c r="Y4787" s="189">
        <v>41761</v>
      </c>
      <c r="Z4787" s="190">
        <v>96.16</v>
      </c>
    </row>
    <row r="4788" spans="25:26" x14ac:dyDescent="0.3">
      <c r="Y4788" s="189">
        <v>41764</v>
      </c>
      <c r="Z4788" s="190" t="s">
        <v>149</v>
      </c>
    </row>
    <row r="4789" spans="25:26" x14ac:dyDescent="0.3">
      <c r="Y4789" s="189">
        <v>41765</v>
      </c>
      <c r="Z4789" s="190">
        <v>95.71</v>
      </c>
    </row>
    <row r="4790" spans="25:26" x14ac:dyDescent="0.3">
      <c r="Y4790" s="189">
        <v>41766</v>
      </c>
      <c r="Z4790" s="190">
        <v>96.45</v>
      </c>
    </row>
    <row r="4791" spans="25:26" x14ac:dyDescent="0.3">
      <c r="Y4791" s="189">
        <v>41767</v>
      </c>
      <c r="Z4791" s="190">
        <v>96.38</v>
      </c>
    </row>
    <row r="4792" spans="25:26" x14ac:dyDescent="0.3">
      <c r="Y4792" s="189">
        <v>41768</v>
      </c>
      <c r="Z4792" s="190">
        <v>96.31</v>
      </c>
    </row>
    <row r="4793" spans="25:26" x14ac:dyDescent="0.3">
      <c r="Y4793" s="189">
        <v>41771</v>
      </c>
      <c r="Z4793" s="190">
        <v>96.47</v>
      </c>
    </row>
    <row r="4794" spans="25:26" x14ac:dyDescent="0.3">
      <c r="Y4794" s="189">
        <v>41772</v>
      </c>
      <c r="Z4794" s="190" t="s">
        <v>149</v>
      </c>
    </row>
    <row r="4795" spans="25:26" x14ac:dyDescent="0.3">
      <c r="Y4795" s="189">
        <v>41773</v>
      </c>
      <c r="Z4795" s="190">
        <v>97.64</v>
      </c>
    </row>
    <row r="4796" spans="25:26" x14ac:dyDescent="0.3">
      <c r="Y4796" s="189">
        <v>41774</v>
      </c>
      <c r="Z4796" s="190">
        <v>97.48</v>
      </c>
    </row>
    <row r="4797" spans="25:26" x14ac:dyDescent="0.3">
      <c r="Y4797" s="189">
        <v>41775</v>
      </c>
      <c r="Z4797" s="190">
        <v>98</v>
      </c>
    </row>
    <row r="4798" spans="25:26" x14ac:dyDescent="0.3">
      <c r="Y4798" s="189">
        <v>41778</v>
      </c>
      <c r="Z4798" s="190">
        <v>98.16</v>
      </c>
    </row>
    <row r="4799" spans="25:26" x14ac:dyDescent="0.3">
      <c r="Y4799" s="189">
        <v>41779</v>
      </c>
      <c r="Z4799" s="190">
        <v>98.22</v>
      </c>
    </row>
    <row r="4800" spans="25:26" x14ac:dyDescent="0.3">
      <c r="Y4800" s="189">
        <v>41780</v>
      </c>
      <c r="Z4800" s="190">
        <v>99.02</v>
      </c>
    </row>
    <row r="4801" spans="25:26" x14ac:dyDescent="0.3">
      <c r="Y4801" s="189">
        <v>41781</v>
      </c>
      <c r="Z4801" s="190">
        <v>98.85</v>
      </c>
    </row>
    <row r="4802" spans="25:26" x14ac:dyDescent="0.3">
      <c r="Y4802" s="189">
        <v>41782</v>
      </c>
      <c r="Z4802" s="190">
        <v>99.03</v>
      </c>
    </row>
    <row r="4803" spans="25:26" x14ac:dyDescent="0.3">
      <c r="Y4803" s="189">
        <v>41785</v>
      </c>
      <c r="Z4803" s="190" t="s">
        <v>149</v>
      </c>
    </row>
    <row r="4804" spans="25:26" x14ac:dyDescent="0.3">
      <c r="Y4804" s="189">
        <v>41786</v>
      </c>
      <c r="Z4804" s="190">
        <v>98.87</v>
      </c>
    </row>
    <row r="4805" spans="25:26" x14ac:dyDescent="0.3">
      <c r="Y4805" s="189">
        <v>41787</v>
      </c>
      <c r="Z4805" s="190">
        <v>98.15</v>
      </c>
    </row>
    <row r="4806" spans="25:26" x14ac:dyDescent="0.3">
      <c r="Y4806" s="189">
        <v>41788</v>
      </c>
      <c r="Z4806" s="190">
        <v>98.57</v>
      </c>
    </row>
    <row r="4807" spans="25:26" x14ac:dyDescent="0.3">
      <c r="Y4807" s="189">
        <v>41789</v>
      </c>
      <c r="Z4807" s="190">
        <v>97.88</v>
      </c>
    </row>
    <row r="4808" spans="25:26" x14ac:dyDescent="0.3">
      <c r="Y4808" s="189">
        <v>41792</v>
      </c>
      <c r="Z4808" s="190">
        <v>97.54</v>
      </c>
    </row>
    <row r="4809" spans="25:26" x14ac:dyDescent="0.3">
      <c r="Y4809" s="189">
        <v>41793</v>
      </c>
      <c r="Z4809" s="190">
        <v>97.71</v>
      </c>
    </row>
    <row r="4810" spans="25:26" x14ac:dyDescent="0.3">
      <c r="Y4810" s="189">
        <v>41794</v>
      </c>
      <c r="Z4810" s="190">
        <v>97.82</v>
      </c>
    </row>
    <row r="4811" spans="25:26" x14ac:dyDescent="0.3">
      <c r="Y4811" s="189">
        <v>41795</v>
      </c>
      <c r="Z4811" s="190">
        <v>97.72</v>
      </c>
    </row>
    <row r="4812" spans="25:26" x14ac:dyDescent="0.3">
      <c r="Y4812" s="189">
        <v>41796</v>
      </c>
      <c r="Z4812" s="190">
        <v>97.91</v>
      </c>
    </row>
    <row r="4813" spans="25:26" x14ac:dyDescent="0.3">
      <c r="Y4813" s="189">
        <v>41799</v>
      </c>
      <c r="Z4813" s="190">
        <v>99.07</v>
      </c>
    </row>
    <row r="4814" spans="25:26" x14ac:dyDescent="0.3">
      <c r="Y4814" s="189">
        <v>41800</v>
      </c>
      <c r="Z4814" s="190">
        <v>99.06</v>
      </c>
    </row>
    <row r="4815" spans="25:26" x14ac:dyDescent="0.3">
      <c r="Y4815" s="189">
        <v>41801</v>
      </c>
      <c r="Z4815" s="190">
        <v>99.38</v>
      </c>
    </row>
    <row r="4816" spans="25:26" x14ac:dyDescent="0.3">
      <c r="Y4816" s="189">
        <v>41802</v>
      </c>
      <c r="Z4816" s="190">
        <v>101.13</v>
      </c>
    </row>
    <row r="4817" spans="25:26" x14ac:dyDescent="0.3">
      <c r="Y4817" s="189">
        <v>41803</v>
      </c>
      <c r="Z4817" s="190">
        <v>101.6</v>
      </c>
    </row>
    <row r="4818" spans="25:26" x14ac:dyDescent="0.3">
      <c r="Y4818" s="189">
        <v>41806</v>
      </c>
      <c r="Z4818" s="190">
        <v>101.69</v>
      </c>
    </row>
    <row r="4819" spans="25:26" x14ac:dyDescent="0.3">
      <c r="Y4819" s="189">
        <v>41807</v>
      </c>
      <c r="Z4819" s="190">
        <v>101.23</v>
      </c>
    </row>
    <row r="4820" spans="25:26" x14ac:dyDescent="0.3">
      <c r="Y4820" s="189">
        <v>41808</v>
      </c>
      <c r="Z4820" s="190">
        <v>101.44</v>
      </c>
    </row>
    <row r="4821" spans="25:26" x14ac:dyDescent="0.3">
      <c r="Y4821" s="189">
        <v>41809</v>
      </c>
      <c r="Z4821" s="190">
        <v>102.12</v>
      </c>
    </row>
    <row r="4822" spans="25:26" x14ac:dyDescent="0.3">
      <c r="Y4822" s="189">
        <v>41810</v>
      </c>
      <c r="Z4822" s="190">
        <v>102.41</v>
      </c>
    </row>
    <row r="4823" spans="25:26" x14ac:dyDescent="0.3">
      <c r="Y4823" s="189">
        <v>41813</v>
      </c>
      <c r="Z4823" s="190">
        <v>101.66</v>
      </c>
    </row>
    <row r="4824" spans="25:26" x14ac:dyDescent="0.3">
      <c r="Y4824" s="189">
        <v>41814</v>
      </c>
      <c r="Z4824" s="190">
        <v>101.75</v>
      </c>
    </row>
    <row r="4825" spans="25:26" x14ac:dyDescent="0.3">
      <c r="Y4825" s="189">
        <v>41815</v>
      </c>
      <c r="Z4825" s="190">
        <v>101.38</v>
      </c>
    </row>
    <row r="4826" spans="25:26" x14ac:dyDescent="0.3">
      <c r="Y4826" s="189">
        <v>41816</v>
      </c>
      <c r="Z4826" s="190">
        <v>100.97</v>
      </c>
    </row>
    <row r="4827" spans="25:26" x14ac:dyDescent="0.3">
      <c r="Y4827" s="189">
        <v>41817</v>
      </c>
      <c r="Z4827" s="190">
        <v>100.8</v>
      </c>
    </row>
    <row r="4828" spans="25:26" x14ac:dyDescent="0.3">
      <c r="Y4828" s="189">
        <v>41820</v>
      </c>
      <c r="Z4828" s="190">
        <v>99.62</v>
      </c>
    </row>
    <row r="4829" spans="25:26" x14ac:dyDescent="0.3">
      <c r="Y4829" s="189">
        <v>41821</v>
      </c>
      <c r="Z4829" s="190">
        <v>98.5</v>
      </c>
    </row>
    <row r="4830" spans="25:26" x14ac:dyDescent="0.3">
      <c r="Y4830" s="189">
        <v>41822</v>
      </c>
      <c r="Z4830" s="190">
        <v>97.44</v>
      </c>
    </row>
    <row r="4831" spans="25:26" x14ac:dyDescent="0.3">
      <c r="Y4831" s="189">
        <v>41823</v>
      </c>
      <c r="Z4831" s="190">
        <v>96.65</v>
      </c>
    </row>
    <row r="4832" spans="25:26" x14ac:dyDescent="0.3">
      <c r="Y4832" s="189">
        <v>41824</v>
      </c>
      <c r="Z4832" s="190" t="s">
        <v>149</v>
      </c>
    </row>
    <row r="4833" spans="25:26" x14ac:dyDescent="0.3">
      <c r="Y4833" s="189">
        <v>41827</v>
      </c>
      <c r="Z4833" s="190">
        <v>96.04</v>
      </c>
    </row>
    <row r="4834" spans="25:26" x14ac:dyDescent="0.3">
      <c r="Y4834" s="189">
        <v>41828</v>
      </c>
      <c r="Z4834" s="190">
        <v>95.59</v>
      </c>
    </row>
    <row r="4835" spans="25:26" x14ac:dyDescent="0.3">
      <c r="Y4835" s="189">
        <v>41829</v>
      </c>
      <c r="Z4835" s="190">
        <v>94.99</v>
      </c>
    </row>
    <row r="4836" spans="25:26" x14ac:dyDescent="0.3">
      <c r="Y4836" s="189">
        <v>41830</v>
      </c>
      <c r="Z4836" s="190">
        <v>94.95</v>
      </c>
    </row>
    <row r="4837" spans="25:26" x14ac:dyDescent="0.3">
      <c r="Y4837" s="189">
        <v>41831</v>
      </c>
      <c r="Z4837" s="190">
        <v>93.77</v>
      </c>
    </row>
    <row r="4838" spans="25:26" x14ac:dyDescent="0.3">
      <c r="Y4838" s="189">
        <v>41834</v>
      </c>
      <c r="Z4838" s="190">
        <v>93.14</v>
      </c>
    </row>
    <row r="4839" spans="25:26" x14ac:dyDescent="0.3">
      <c r="Y4839" s="189">
        <v>41835</v>
      </c>
      <c r="Z4839" s="190">
        <v>93.16</v>
      </c>
    </row>
    <row r="4840" spans="25:26" x14ac:dyDescent="0.3">
      <c r="Y4840" s="189">
        <v>41836</v>
      </c>
      <c r="Z4840" s="190">
        <v>94.53</v>
      </c>
    </row>
    <row r="4841" spans="25:26" x14ac:dyDescent="0.3">
      <c r="Y4841" s="189">
        <v>41837</v>
      </c>
      <c r="Z4841" s="190">
        <v>96.24</v>
      </c>
    </row>
    <row r="4842" spans="25:26" x14ac:dyDescent="0.3">
      <c r="Y4842" s="189">
        <v>41838</v>
      </c>
      <c r="Z4842" s="190">
        <v>96.14</v>
      </c>
    </row>
    <row r="4843" spans="25:26" x14ac:dyDescent="0.3">
      <c r="Y4843" s="189">
        <v>41841</v>
      </c>
      <c r="Z4843" s="190">
        <v>96.76</v>
      </c>
    </row>
    <row r="4844" spans="25:26" x14ac:dyDescent="0.3">
      <c r="Y4844" s="189">
        <v>41842</v>
      </c>
      <c r="Z4844" s="190">
        <v>95.98</v>
      </c>
    </row>
    <row r="4845" spans="25:26" x14ac:dyDescent="0.3">
      <c r="Y4845" s="189">
        <v>41843</v>
      </c>
      <c r="Z4845" s="190">
        <v>96.99</v>
      </c>
    </row>
    <row r="4846" spans="25:26" x14ac:dyDescent="0.3">
      <c r="Y4846" s="189">
        <v>41844</v>
      </c>
      <c r="Z4846" s="190">
        <v>95.61</v>
      </c>
    </row>
    <row r="4847" spans="25:26" x14ac:dyDescent="0.3">
      <c r="Y4847" s="189">
        <v>41845</v>
      </c>
      <c r="Z4847" s="190">
        <v>95.75</v>
      </c>
    </row>
    <row r="4848" spans="25:26" x14ac:dyDescent="0.3">
      <c r="Y4848" s="189">
        <v>41848</v>
      </c>
      <c r="Z4848" s="190" t="s">
        <v>149</v>
      </c>
    </row>
    <row r="4849" spans="25:26" x14ac:dyDescent="0.3">
      <c r="Y4849" s="189">
        <v>41849</v>
      </c>
      <c r="Z4849" s="190">
        <v>95.74</v>
      </c>
    </row>
    <row r="4850" spans="25:26" x14ac:dyDescent="0.3">
      <c r="Y4850" s="189">
        <v>41850</v>
      </c>
      <c r="Z4850" s="190">
        <v>94.98</v>
      </c>
    </row>
    <row r="4851" spans="25:26" x14ac:dyDescent="0.3">
      <c r="Y4851" s="189">
        <v>41851</v>
      </c>
      <c r="Z4851" s="190">
        <v>93.61</v>
      </c>
    </row>
    <row r="4852" spans="25:26" x14ac:dyDescent="0.3">
      <c r="Y4852" s="189">
        <v>41852</v>
      </c>
      <c r="Z4852" s="190">
        <v>93.27</v>
      </c>
    </row>
    <row r="4853" spans="25:26" x14ac:dyDescent="0.3">
      <c r="Y4853" s="189">
        <v>41855</v>
      </c>
      <c r="Z4853" s="190">
        <v>94.15</v>
      </c>
    </row>
    <row r="4854" spans="25:26" x14ac:dyDescent="0.3">
      <c r="Y4854" s="189">
        <v>41856</v>
      </c>
      <c r="Z4854" s="190">
        <v>93.36</v>
      </c>
    </row>
    <row r="4855" spans="25:26" x14ac:dyDescent="0.3">
      <c r="Y4855" s="189">
        <v>41857</v>
      </c>
      <c r="Z4855" s="190">
        <v>93.47</v>
      </c>
    </row>
    <row r="4856" spans="25:26" x14ac:dyDescent="0.3">
      <c r="Y4856" s="189">
        <v>41858</v>
      </c>
      <c r="Z4856" s="190">
        <v>93.55</v>
      </c>
    </row>
    <row r="4857" spans="25:26" x14ac:dyDescent="0.3">
      <c r="Y4857" s="189">
        <v>41859</v>
      </c>
      <c r="Z4857" s="190">
        <v>93.4</v>
      </c>
    </row>
    <row r="4858" spans="25:26" x14ac:dyDescent="0.3">
      <c r="Y4858" s="189">
        <v>41862</v>
      </c>
      <c r="Z4858" s="190">
        <v>93.58</v>
      </c>
    </row>
    <row r="4859" spans="25:26" x14ac:dyDescent="0.3">
      <c r="Y4859" s="189">
        <v>41863</v>
      </c>
      <c r="Z4859" s="190">
        <v>92.47</v>
      </c>
    </row>
    <row r="4860" spans="25:26" x14ac:dyDescent="0.3">
      <c r="Y4860" s="189">
        <v>41864</v>
      </c>
      <c r="Z4860" s="190">
        <v>92.66</v>
      </c>
    </row>
    <row r="4861" spans="25:26" x14ac:dyDescent="0.3">
      <c r="Y4861" s="189">
        <v>41865</v>
      </c>
      <c r="Z4861" s="190">
        <v>91.56</v>
      </c>
    </row>
    <row r="4862" spans="25:26" x14ac:dyDescent="0.3">
      <c r="Y4862" s="189">
        <v>41866</v>
      </c>
      <c r="Z4862" s="190">
        <v>91.85</v>
      </c>
    </row>
    <row r="4863" spans="25:26" x14ac:dyDescent="0.3">
      <c r="Y4863" s="189">
        <v>41869</v>
      </c>
      <c r="Z4863" s="190">
        <v>90.62</v>
      </c>
    </row>
    <row r="4864" spans="25:26" x14ac:dyDescent="0.3">
      <c r="Y4864" s="189">
        <v>41870</v>
      </c>
      <c r="Z4864" s="190">
        <v>90.06</v>
      </c>
    </row>
    <row r="4865" spans="25:26" x14ac:dyDescent="0.3">
      <c r="Y4865" s="189">
        <v>41871</v>
      </c>
      <c r="Z4865" s="190">
        <v>91.22</v>
      </c>
    </row>
    <row r="4866" spans="25:26" x14ac:dyDescent="0.3">
      <c r="Y4866" s="189">
        <v>41872</v>
      </c>
      <c r="Z4866" s="190">
        <v>91.47</v>
      </c>
    </row>
    <row r="4867" spans="25:26" x14ac:dyDescent="0.3">
      <c r="Y4867" s="189">
        <v>41873</v>
      </c>
      <c r="Z4867" s="190">
        <v>90.92</v>
      </c>
    </row>
    <row r="4868" spans="25:26" x14ac:dyDescent="0.3">
      <c r="Y4868" s="189">
        <v>41876</v>
      </c>
      <c r="Z4868" s="190" t="s">
        <v>149</v>
      </c>
    </row>
    <row r="4869" spans="25:26" x14ac:dyDescent="0.3">
      <c r="Y4869" s="189">
        <v>41877</v>
      </c>
      <c r="Z4869" s="190">
        <v>91.22</v>
      </c>
    </row>
    <row r="4870" spans="25:26" x14ac:dyDescent="0.3">
      <c r="Y4870" s="189">
        <v>41878</v>
      </c>
      <c r="Z4870" s="190">
        <v>92.19</v>
      </c>
    </row>
    <row r="4871" spans="25:26" x14ac:dyDescent="0.3">
      <c r="Y4871" s="189">
        <v>41879</v>
      </c>
      <c r="Z4871" s="190">
        <v>92.52</v>
      </c>
    </row>
    <row r="4872" spans="25:26" x14ac:dyDescent="0.3">
      <c r="Y4872" s="189">
        <v>41880</v>
      </c>
      <c r="Z4872" s="190">
        <v>92.75</v>
      </c>
    </row>
    <row r="4873" spans="25:26" x14ac:dyDescent="0.3">
      <c r="Y4873" s="189">
        <v>41883</v>
      </c>
      <c r="Z4873" s="190" t="s">
        <v>149</v>
      </c>
    </row>
    <row r="4874" spans="25:26" x14ac:dyDescent="0.3">
      <c r="Y4874" s="189">
        <v>41884</v>
      </c>
      <c r="Z4874" s="190">
        <v>90.82</v>
      </c>
    </row>
    <row r="4875" spans="25:26" x14ac:dyDescent="0.3">
      <c r="Y4875" s="189">
        <v>41885</v>
      </c>
      <c r="Z4875" s="190">
        <v>92.59</v>
      </c>
    </row>
    <row r="4876" spans="25:26" x14ac:dyDescent="0.3">
      <c r="Y4876" s="189">
        <v>41886</v>
      </c>
      <c r="Z4876" s="190">
        <v>92.5</v>
      </c>
    </row>
    <row r="4877" spans="25:26" x14ac:dyDescent="0.3">
      <c r="Y4877" s="189">
        <v>41887</v>
      </c>
      <c r="Z4877" s="190">
        <v>91.29</v>
      </c>
    </row>
    <row r="4878" spans="25:26" x14ac:dyDescent="0.3">
      <c r="Y4878" s="189">
        <v>41890</v>
      </c>
      <c r="Z4878" s="190">
        <v>90.53</v>
      </c>
    </row>
    <row r="4879" spans="25:26" x14ac:dyDescent="0.3">
      <c r="Y4879" s="189">
        <v>41891</v>
      </c>
      <c r="Z4879" s="190">
        <v>90.05</v>
      </c>
    </row>
    <row r="4880" spans="25:26" x14ac:dyDescent="0.3">
      <c r="Y4880" s="189">
        <v>41892</v>
      </c>
      <c r="Z4880" s="190">
        <v>88.67</v>
      </c>
    </row>
    <row r="4881" spans="25:26" x14ac:dyDescent="0.3">
      <c r="Y4881" s="189">
        <v>41893</v>
      </c>
      <c r="Z4881" s="190">
        <v>89.14</v>
      </c>
    </row>
    <row r="4882" spans="25:26" x14ac:dyDescent="0.3">
      <c r="Y4882" s="189">
        <v>41894</v>
      </c>
      <c r="Z4882" s="190">
        <v>88.37</v>
      </c>
    </row>
    <row r="4883" spans="25:26" x14ac:dyDescent="0.3">
      <c r="Y4883" s="189">
        <v>41897</v>
      </c>
      <c r="Z4883" s="190">
        <v>88.23</v>
      </c>
    </row>
    <row r="4884" spans="25:26" x14ac:dyDescent="0.3">
      <c r="Y4884" s="189">
        <v>41898</v>
      </c>
      <c r="Z4884" s="190">
        <v>89.59</v>
      </c>
    </row>
    <row r="4885" spans="25:26" x14ac:dyDescent="0.3">
      <c r="Y4885" s="189">
        <v>41899</v>
      </c>
      <c r="Z4885" s="190">
        <v>89.49</v>
      </c>
    </row>
    <row r="4886" spans="25:26" x14ac:dyDescent="0.3">
      <c r="Y4886" s="189">
        <v>41900</v>
      </c>
      <c r="Z4886" s="190">
        <v>88.5</v>
      </c>
    </row>
    <row r="4887" spans="25:26" x14ac:dyDescent="0.3">
      <c r="Y4887" s="189">
        <v>41901</v>
      </c>
      <c r="Z4887" s="190">
        <v>88.4</v>
      </c>
    </row>
    <row r="4888" spans="25:26" x14ac:dyDescent="0.3">
      <c r="Y4888" s="189">
        <v>41904</v>
      </c>
      <c r="Z4888" s="190">
        <v>87.49</v>
      </c>
    </row>
    <row r="4889" spans="25:26" x14ac:dyDescent="0.3">
      <c r="Y4889" s="189">
        <v>41905</v>
      </c>
      <c r="Z4889" s="190">
        <v>88.3</v>
      </c>
    </row>
    <row r="4890" spans="25:26" x14ac:dyDescent="0.3">
      <c r="Y4890" s="189">
        <v>41906</v>
      </c>
      <c r="Z4890" s="190">
        <v>88.77</v>
      </c>
    </row>
    <row r="4891" spans="25:26" x14ac:dyDescent="0.3">
      <c r="Y4891" s="189">
        <v>41907</v>
      </c>
      <c r="Z4891" s="190">
        <v>88.89</v>
      </c>
    </row>
    <row r="4892" spans="25:26" x14ac:dyDescent="0.3">
      <c r="Y4892" s="189">
        <v>41908</v>
      </c>
      <c r="Z4892" s="190">
        <v>89.08</v>
      </c>
    </row>
    <row r="4893" spans="25:26" x14ac:dyDescent="0.3">
      <c r="Y4893" s="189">
        <v>41911</v>
      </c>
      <c r="Z4893" s="190">
        <v>89.75</v>
      </c>
    </row>
    <row r="4894" spans="25:26" x14ac:dyDescent="0.3">
      <c r="Y4894" s="189">
        <v>41912</v>
      </c>
      <c r="Z4894" s="190">
        <v>87.51</v>
      </c>
    </row>
    <row r="4895" spans="25:26" x14ac:dyDescent="0.3">
      <c r="Y4895" s="189">
        <v>41913</v>
      </c>
      <c r="Z4895" s="190">
        <v>86.31</v>
      </c>
    </row>
    <row r="4896" spans="25:26" x14ac:dyDescent="0.3">
      <c r="Y4896" s="189">
        <v>41914</v>
      </c>
      <c r="Z4896" s="190">
        <v>85.35</v>
      </c>
    </row>
    <row r="4897" spans="25:26" x14ac:dyDescent="0.3">
      <c r="Y4897" s="189">
        <v>41915</v>
      </c>
      <c r="Z4897" s="190">
        <v>84.15</v>
      </c>
    </row>
    <row r="4898" spans="25:26" x14ac:dyDescent="0.3">
      <c r="Y4898" s="189">
        <v>41918</v>
      </c>
      <c r="Z4898" s="190" t="s">
        <v>149</v>
      </c>
    </row>
    <row r="4899" spans="25:26" x14ac:dyDescent="0.3">
      <c r="Y4899" s="189">
        <v>41919</v>
      </c>
      <c r="Z4899" s="190">
        <v>83.41</v>
      </c>
    </row>
    <row r="4900" spans="25:26" x14ac:dyDescent="0.3">
      <c r="Y4900" s="189">
        <v>41920</v>
      </c>
      <c r="Z4900" s="190">
        <v>82.53</v>
      </c>
    </row>
    <row r="4901" spans="25:26" x14ac:dyDescent="0.3">
      <c r="Y4901" s="189">
        <v>41921</v>
      </c>
      <c r="Z4901" s="190">
        <v>81.12</v>
      </c>
    </row>
    <row r="4902" spans="25:26" x14ac:dyDescent="0.3">
      <c r="Y4902" s="189">
        <v>41922</v>
      </c>
      <c r="Z4902" s="190">
        <v>80.88</v>
      </c>
    </row>
    <row r="4903" spans="25:26" x14ac:dyDescent="0.3">
      <c r="Y4903" s="189">
        <v>41925</v>
      </c>
      <c r="Z4903" s="190">
        <v>80.180000000000007</v>
      </c>
    </row>
    <row r="4904" spans="25:26" x14ac:dyDescent="0.3">
      <c r="Y4904" s="189">
        <v>41926</v>
      </c>
      <c r="Z4904" s="190">
        <v>77.09</v>
      </c>
    </row>
    <row r="4905" spans="25:26" x14ac:dyDescent="0.3">
      <c r="Y4905" s="189">
        <v>41927</v>
      </c>
      <c r="Z4905" s="190">
        <v>75.69</v>
      </c>
    </row>
    <row r="4906" spans="25:26" x14ac:dyDescent="0.3">
      <c r="Y4906" s="189">
        <v>41928</v>
      </c>
      <c r="Z4906" s="190">
        <v>76.7</v>
      </c>
    </row>
    <row r="4907" spans="25:26" x14ac:dyDescent="0.3">
      <c r="Y4907" s="189">
        <v>41929</v>
      </c>
      <c r="Z4907" s="190">
        <v>77.680000000000007</v>
      </c>
    </row>
    <row r="4908" spans="25:26" x14ac:dyDescent="0.3">
      <c r="Y4908" s="189">
        <v>41932</v>
      </c>
      <c r="Z4908" s="190">
        <v>77</v>
      </c>
    </row>
    <row r="4909" spans="25:26" x14ac:dyDescent="0.3">
      <c r="Y4909" s="189">
        <v>41933</v>
      </c>
      <c r="Z4909" s="190">
        <v>77.63</v>
      </c>
    </row>
    <row r="4910" spans="25:26" x14ac:dyDescent="0.3">
      <c r="Y4910" s="189">
        <v>41934</v>
      </c>
      <c r="Z4910" s="190" t="s">
        <v>149</v>
      </c>
    </row>
    <row r="4911" spans="25:26" x14ac:dyDescent="0.3">
      <c r="Y4911" s="189">
        <v>41935</v>
      </c>
      <c r="Z4911" s="190">
        <v>77.8</v>
      </c>
    </row>
    <row r="4912" spans="25:26" x14ac:dyDescent="0.3">
      <c r="Y4912" s="189">
        <v>41936</v>
      </c>
      <c r="Z4912" s="190">
        <v>78.150000000000006</v>
      </c>
    </row>
    <row r="4913" spans="25:26" x14ac:dyDescent="0.3">
      <c r="Y4913" s="189">
        <v>41939</v>
      </c>
      <c r="Z4913" s="190">
        <v>76.349999999999994</v>
      </c>
    </row>
    <row r="4914" spans="25:26" x14ac:dyDescent="0.3">
      <c r="Y4914" s="189">
        <v>41940</v>
      </c>
      <c r="Z4914" s="190">
        <v>77.19</v>
      </c>
    </row>
    <row r="4915" spans="25:26" x14ac:dyDescent="0.3">
      <c r="Y4915" s="189">
        <v>41941</v>
      </c>
      <c r="Z4915" s="190">
        <v>78.31</v>
      </c>
    </row>
    <row r="4916" spans="25:26" x14ac:dyDescent="0.3">
      <c r="Y4916" s="189">
        <v>41942</v>
      </c>
      <c r="Z4916" s="190">
        <v>77.3</v>
      </c>
    </row>
    <row r="4917" spans="25:26" x14ac:dyDescent="0.3">
      <c r="Y4917" s="189">
        <v>41943</v>
      </c>
      <c r="Z4917" s="190">
        <v>76.98</v>
      </c>
    </row>
    <row r="4918" spans="25:26" x14ac:dyDescent="0.3">
      <c r="Y4918" s="189">
        <v>41946</v>
      </c>
      <c r="Z4918" s="190">
        <v>75.650000000000006</v>
      </c>
    </row>
    <row r="4919" spans="25:26" x14ac:dyDescent="0.3">
      <c r="Y4919" s="189">
        <v>41947</v>
      </c>
      <c r="Z4919" s="190">
        <v>74.09</v>
      </c>
    </row>
    <row r="4920" spans="25:26" x14ac:dyDescent="0.3">
      <c r="Y4920" s="189">
        <v>41948</v>
      </c>
      <c r="Z4920" s="190">
        <v>75.11</v>
      </c>
    </row>
    <row r="4921" spans="25:26" x14ac:dyDescent="0.3">
      <c r="Y4921" s="189">
        <v>41949</v>
      </c>
      <c r="Z4921" s="190">
        <v>74.42</v>
      </c>
    </row>
    <row r="4922" spans="25:26" x14ac:dyDescent="0.3">
      <c r="Y4922" s="189">
        <v>41950</v>
      </c>
      <c r="Z4922" s="190">
        <v>75.19</v>
      </c>
    </row>
    <row r="4923" spans="25:26" x14ac:dyDescent="0.3">
      <c r="Y4923" s="189">
        <v>41953</v>
      </c>
      <c r="Z4923" s="190">
        <v>74.2</v>
      </c>
    </row>
    <row r="4924" spans="25:26" x14ac:dyDescent="0.3">
      <c r="Y4924" s="189">
        <v>41954</v>
      </c>
      <c r="Z4924" s="190">
        <v>73.739999999999995</v>
      </c>
    </row>
    <row r="4925" spans="25:26" x14ac:dyDescent="0.3">
      <c r="Y4925" s="189">
        <v>41955</v>
      </c>
      <c r="Z4925" s="190">
        <v>73.12</v>
      </c>
    </row>
    <row r="4926" spans="25:26" x14ac:dyDescent="0.3">
      <c r="Y4926" s="189">
        <v>41956</v>
      </c>
      <c r="Z4926" s="190">
        <v>70.599999999999994</v>
      </c>
    </row>
    <row r="4927" spans="25:26" x14ac:dyDescent="0.3">
      <c r="Y4927" s="189">
        <v>41957</v>
      </c>
      <c r="Z4927" s="190">
        <v>71.16</v>
      </c>
    </row>
    <row r="4928" spans="25:26" x14ac:dyDescent="0.3">
      <c r="Y4928" s="189">
        <v>41960</v>
      </c>
      <c r="Z4928" s="190">
        <v>70.64</v>
      </c>
    </row>
    <row r="4929" spans="25:26" x14ac:dyDescent="0.3">
      <c r="Y4929" s="189">
        <v>41961</v>
      </c>
      <c r="Z4929" s="190">
        <v>70.3</v>
      </c>
    </row>
    <row r="4930" spans="25:26" x14ac:dyDescent="0.3">
      <c r="Y4930" s="189">
        <v>41962</v>
      </c>
      <c r="Z4930" s="190">
        <v>70.2</v>
      </c>
    </row>
    <row r="4931" spans="25:26" x14ac:dyDescent="0.3">
      <c r="Y4931" s="189">
        <v>41963</v>
      </c>
      <c r="Z4931" s="190">
        <v>70.92</v>
      </c>
    </row>
    <row r="4932" spans="25:26" x14ac:dyDescent="0.3">
      <c r="Y4932" s="189">
        <v>41964</v>
      </c>
      <c r="Z4932" s="190">
        <v>71.97</v>
      </c>
    </row>
    <row r="4933" spans="25:26" x14ac:dyDescent="0.3">
      <c r="Y4933" s="189">
        <v>41967</v>
      </c>
      <c r="Z4933" s="190">
        <v>71.680000000000007</v>
      </c>
    </row>
    <row r="4934" spans="25:26" x14ac:dyDescent="0.3">
      <c r="Y4934" s="189">
        <v>41968</v>
      </c>
      <c r="Z4934" s="190">
        <v>69.94</v>
      </c>
    </row>
    <row r="4935" spans="25:26" x14ac:dyDescent="0.3">
      <c r="Y4935" s="189">
        <v>41969</v>
      </c>
      <c r="Z4935" s="190">
        <v>69.77</v>
      </c>
    </row>
    <row r="4936" spans="25:26" x14ac:dyDescent="0.3">
      <c r="Y4936" s="189">
        <v>41970</v>
      </c>
      <c r="Z4936" s="190" t="s">
        <v>149</v>
      </c>
    </row>
    <row r="4937" spans="25:26" x14ac:dyDescent="0.3">
      <c r="Y4937" s="189">
        <v>41971</v>
      </c>
      <c r="Z4937" s="190" t="s">
        <v>149</v>
      </c>
    </row>
    <row r="4938" spans="25:26" x14ac:dyDescent="0.3">
      <c r="Y4938" s="189">
        <v>41974</v>
      </c>
      <c r="Z4938" s="190">
        <v>62.26</v>
      </c>
    </row>
    <row r="4939" spans="25:26" x14ac:dyDescent="0.3">
      <c r="Y4939" s="189">
        <v>41975</v>
      </c>
      <c r="Z4939" s="190">
        <v>61.07</v>
      </c>
    </row>
    <row r="4940" spans="25:26" x14ac:dyDescent="0.3">
      <c r="Y4940" s="189">
        <v>41976</v>
      </c>
      <c r="Z4940" s="190">
        <v>60.67</v>
      </c>
    </row>
    <row r="4941" spans="25:26" x14ac:dyDescent="0.3">
      <c r="Y4941" s="189">
        <v>41977</v>
      </c>
      <c r="Z4941" s="190">
        <v>59.73</v>
      </c>
    </row>
    <row r="4942" spans="25:26" x14ac:dyDescent="0.3">
      <c r="Y4942" s="189">
        <v>41978</v>
      </c>
      <c r="Z4942" s="190">
        <v>58.98</v>
      </c>
    </row>
    <row r="4943" spans="25:26" x14ac:dyDescent="0.3">
      <c r="Y4943" s="189">
        <v>41981</v>
      </c>
      <c r="Z4943" s="190">
        <v>56.7</v>
      </c>
    </row>
    <row r="4944" spans="25:26" x14ac:dyDescent="0.3">
      <c r="Y4944" s="189">
        <v>41982</v>
      </c>
      <c r="Z4944" s="190">
        <v>57.14</v>
      </c>
    </row>
    <row r="4945" spans="25:26" x14ac:dyDescent="0.3">
      <c r="Y4945" s="189">
        <v>41983</v>
      </c>
      <c r="Z4945" s="190">
        <v>54.4</v>
      </c>
    </row>
    <row r="4946" spans="25:26" x14ac:dyDescent="0.3">
      <c r="Y4946" s="189">
        <v>41984</v>
      </c>
      <c r="Z4946" s="190">
        <v>53.72</v>
      </c>
    </row>
    <row r="4947" spans="25:26" x14ac:dyDescent="0.3">
      <c r="Y4947" s="189">
        <v>41985</v>
      </c>
      <c r="Z4947" s="190">
        <v>51.62</v>
      </c>
    </row>
    <row r="4948" spans="25:26" x14ac:dyDescent="0.3">
      <c r="Y4948" s="189">
        <v>41988</v>
      </c>
      <c r="Z4948" s="190">
        <v>50.26</v>
      </c>
    </row>
    <row r="4949" spans="25:26" x14ac:dyDescent="0.3">
      <c r="Y4949" s="189">
        <v>41989</v>
      </c>
      <c r="Z4949" s="190">
        <v>49.46</v>
      </c>
    </row>
    <row r="4950" spans="25:26" x14ac:dyDescent="0.3">
      <c r="Y4950" s="189">
        <v>41990</v>
      </c>
      <c r="Z4950" s="190">
        <v>49.22</v>
      </c>
    </row>
    <row r="4951" spans="25:26" x14ac:dyDescent="0.3">
      <c r="Y4951" s="189">
        <v>41991</v>
      </c>
      <c r="Z4951" s="190">
        <v>48.43</v>
      </c>
    </row>
    <row r="4952" spans="25:26" x14ac:dyDescent="0.3">
      <c r="Y4952" s="189">
        <v>41992</v>
      </c>
      <c r="Z4952" s="190">
        <v>49.85</v>
      </c>
    </row>
    <row r="4953" spans="25:26" x14ac:dyDescent="0.3">
      <c r="Y4953" s="189">
        <v>41995</v>
      </c>
      <c r="Z4953" s="190">
        <v>48.2</v>
      </c>
    </row>
    <row r="4954" spans="25:26" x14ac:dyDescent="0.3">
      <c r="Y4954" s="189">
        <v>41996</v>
      </c>
      <c r="Z4954" s="190">
        <v>49.48</v>
      </c>
    </row>
    <row r="4955" spans="25:26" x14ac:dyDescent="0.3">
      <c r="Y4955" s="189">
        <v>41997</v>
      </c>
      <c r="Z4955" s="190">
        <v>48.4</v>
      </c>
    </row>
    <row r="4956" spans="25:26" x14ac:dyDescent="0.3">
      <c r="Y4956" s="189">
        <v>41998</v>
      </c>
      <c r="Z4956" s="190" t="s">
        <v>149</v>
      </c>
    </row>
    <row r="4957" spans="25:26" x14ac:dyDescent="0.3">
      <c r="Y4957" s="189">
        <v>41999</v>
      </c>
      <c r="Z4957" s="190" t="s">
        <v>149</v>
      </c>
    </row>
    <row r="4958" spans="25:26" x14ac:dyDescent="0.3">
      <c r="Y4958" s="189">
        <v>42002</v>
      </c>
      <c r="Z4958" s="190">
        <v>47.04</v>
      </c>
    </row>
    <row r="4959" spans="25:26" x14ac:dyDescent="0.3">
      <c r="Y4959" s="189">
        <v>42003</v>
      </c>
      <c r="Z4959" s="190">
        <v>46.27</v>
      </c>
    </row>
    <row r="4960" spans="25:26" x14ac:dyDescent="0.3">
      <c r="Y4960" s="189">
        <v>42004</v>
      </c>
      <c r="Z4960" s="190">
        <v>45.45</v>
      </c>
    </row>
    <row r="4961" spans="25:26" x14ac:dyDescent="0.3">
      <c r="Y4961" s="189">
        <v>42005</v>
      </c>
      <c r="Z4961" s="190" t="s">
        <v>149</v>
      </c>
    </row>
    <row r="4962" spans="25:26" x14ac:dyDescent="0.3">
      <c r="Y4962" s="189">
        <v>42006</v>
      </c>
      <c r="Z4962" s="190">
        <v>44.81</v>
      </c>
    </row>
    <row r="4963" spans="25:26" x14ac:dyDescent="0.3">
      <c r="Y4963" s="189">
        <v>42009</v>
      </c>
      <c r="Z4963" s="190">
        <v>41.52</v>
      </c>
    </row>
    <row r="4964" spans="25:26" x14ac:dyDescent="0.3">
      <c r="Y4964" s="189">
        <v>42010</v>
      </c>
      <c r="Z4964" s="190">
        <v>39.94</v>
      </c>
    </row>
    <row r="4965" spans="25:26" x14ac:dyDescent="0.3">
      <c r="Y4965" s="189">
        <v>42011</v>
      </c>
      <c r="Z4965" s="190">
        <v>40.07</v>
      </c>
    </row>
    <row r="4966" spans="25:26" x14ac:dyDescent="0.3">
      <c r="Y4966" s="189">
        <v>42012</v>
      </c>
      <c r="Z4966" s="190">
        <v>40.47</v>
      </c>
    </row>
    <row r="4967" spans="25:26" x14ac:dyDescent="0.3">
      <c r="Y4967" s="189">
        <v>42013</v>
      </c>
      <c r="Z4967" s="190">
        <v>39.700000000000003</v>
      </c>
    </row>
    <row r="4968" spans="25:26" x14ac:dyDescent="0.3">
      <c r="Y4968" s="189">
        <v>42016</v>
      </c>
      <c r="Z4968" s="190">
        <v>38.11</v>
      </c>
    </row>
    <row r="4969" spans="25:26" x14ac:dyDescent="0.3">
      <c r="Y4969" s="189">
        <v>42017</v>
      </c>
      <c r="Z4969" s="190">
        <v>37.36</v>
      </c>
    </row>
    <row r="4970" spans="25:26" x14ac:dyDescent="0.3">
      <c r="Y4970" s="189">
        <v>42018</v>
      </c>
      <c r="Z4970" s="190">
        <v>38.479999999999997</v>
      </c>
    </row>
    <row r="4971" spans="25:26" x14ac:dyDescent="0.3">
      <c r="Y4971" s="189">
        <v>42019</v>
      </c>
      <c r="Z4971" s="190">
        <v>38.520000000000003</v>
      </c>
    </row>
    <row r="4972" spans="25:26" x14ac:dyDescent="0.3">
      <c r="Y4972" s="189">
        <v>42020</v>
      </c>
      <c r="Z4972" s="190">
        <v>39.119999999999997</v>
      </c>
    </row>
    <row r="4973" spans="25:26" x14ac:dyDescent="0.3">
      <c r="Y4973" s="189">
        <v>42023</v>
      </c>
      <c r="Z4973" s="190" t="s">
        <v>149</v>
      </c>
    </row>
    <row r="4974" spans="25:26" x14ac:dyDescent="0.3">
      <c r="Y4974" s="189">
        <v>42024</v>
      </c>
      <c r="Z4974" s="190">
        <v>38.07</v>
      </c>
    </row>
    <row r="4975" spans="25:26" x14ac:dyDescent="0.3">
      <c r="Y4975" s="189">
        <v>42025</v>
      </c>
      <c r="Z4975" s="190">
        <v>38.43</v>
      </c>
    </row>
    <row r="4976" spans="25:26" x14ac:dyDescent="0.3">
      <c r="Y4976" s="189">
        <v>42026</v>
      </c>
      <c r="Z4976" s="190">
        <v>38.18</v>
      </c>
    </row>
    <row r="4977" spans="25:26" x14ac:dyDescent="0.3">
      <c r="Y4977" s="189">
        <v>42027</v>
      </c>
      <c r="Z4977" s="190">
        <v>38.03</v>
      </c>
    </row>
    <row r="4978" spans="25:26" x14ac:dyDescent="0.3">
      <c r="Y4978" s="189">
        <v>42030</v>
      </c>
      <c r="Z4978" s="190">
        <v>37.770000000000003</v>
      </c>
    </row>
    <row r="4979" spans="25:26" x14ac:dyDescent="0.3">
      <c r="Y4979" s="189">
        <v>42031</v>
      </c>
      <c r="Z4979" s="190">
        <v>38.590000000000003</v>
      </c>
    </row>
    <row r="4980" spans="25:26" x14ac:dyDescent="0.3">
      <c r="Y4980" s="189">
        <v>42032</v>
      </c>
      <c r="Z4980" s="190">
        <v>38.450000000000003</v>
      </c>
    </row>
    <row r="4981" spans="25:26" x14ac:dyDescent="0.3">
      <c r="Y4981" s="189">
        <v>42033</v>
      </c>
      <c r="Z4981" s="190">
        <v>38.42</v>
      </c>
    </row>
    <row r="4982" spans="25:26" x14ac:dyDescent="0.3">
      <c r="Y4982" s="189">
        <v>42034</v>
      </c>
      <c r="Z4982" s="190">
        <v>40.4</v>
      </c>
    </row>
    <row r="4983" spans="25:26" x14ac:dyDescent="0.3">
      <c r="Y4983" s="189">
        <v>42037</v>
      </c>
      <c r="Z4983" s="190">
        <v>43.57</v>
      </c>
    </row>
    <row r="4984" spans="25:26" x14ac:dyDescent="0.3">
      <c r="Y4984" s="189">
        <v>42038</v>
      </c>
      <c r="Z4984" s="190">
        <v>46.31</v>
      </c>
    </row>
    <row r="4985" spans="25:26" x14ac:dyDescent="0.3">
      <c r="Y4985" s="189">
        <v>42039</v>
      </c>
      <c r="Z4985" s="190">
        <v>44.9</v>
      </c>
    </row>
    <row r="4986" spans="25:26" x14ac:dyDescent="0.3">
      <c r="Y4986" s="189">
        <v>42040</v>
      </c>
      <c r="Z4986" s="190">
        <v>46.1</v>
      </c>
    </row>
    <row r="4987" spans="25:26" x14ac:dyDescent="0.3">
      <c r="Y4987" s="189">
        <v>42041</v>
      </c>
      <c r="Z4987" s="190">
        <v>47.52</v>
      </c>
    </row>
    <row r="4988" spans="25:26" x14ac:dyDescent="0.3">
      <c r="Y4988" s="189">
        <v>42044</v>
      </c>
      <c r="Z4988" s="190">
        <v>48.01</v>
      </c>
    </row>
    <row r="4989" spans="25:26" x14ac:dyDescent="0.3">
      <c r="Y4989" s="189">
        <v>42045</v>
      </c>
      <c r="Z4989" s="190">
        <v>46.57</v>
      </c>
    </row>
    <row r="4990" spans="25:26" x14ac:dyDescent="0.3">
      <c r="Y4990" s="189">
        <v>42046</v>
      </c>
      <c r="Z4990" s="190">
        <v>45.37</v>
      </c>
    </row>
    <row r="4991" spans="25:26" x14ac:dyDescent="0.3">
      <c r="Y4991" s="189">
        <v>42047</v>
      </c>
      <c r="Z4991" s="190">
        <v>47.62</v>
      </c>
    </row>
    <row r="4992" spans="25:26" x14ac:dyDescent="0.3">
      <c r="Y4992" s="189">
        <v>42048</v>
      </c>
      <c r="Z4992" s="190">
        <v>49.97</v>
      </c>
    </row>
    <row r="4993" spans="25:26" x14ac:dyDescent="0.3">
      <c r="Y4993" s="189">
        <v>42051</v>
      </c>
      <c r="Z4993" s="190" t="s">
        <v>149</v>
      </c>
    </row>
    <row r="4994" spans="25:26" x14ac:dyDescent="0.3">
      <c r="Y4994" s="189">
        <v>42052</v>
      </c>
      <c r="Z4994" s="190">
        <v>50.57</v>
      </c>
    </row>
    <row r="4995" spans="25:26" x14ac:dyDescent="0.3">
      <c r="Y4995" s="189">
        <v>42053</v>
      </c>
      <c r="Z4995" s="190">
        <v>49.57</v>
      </c>
    </row>
    <row r="4996" spans="25:26" x14ac:dyDescent="0.3">
      <c r="Y4996" s="189">
        <v>42054</v>
      </c>
      <c r="Z4996" s="190" t="s">
        <v>149</v>
      </c>
    </row>
    <row r="4997" spans="25:26" x14ac:dyDescent="0.3">
      <c r="Y4997" s="189">
        <v>42055</v>
      </c>
      <c r="Z4997" s="190" t="s">
        <v>149</v>
      </c>
    </row>
    <row r="4998" spans="25:26" x14ac:dyDescent="0.3">
      <c r="Y4998" s="189">
        <v>42058</v>
      </c>
      <c r="Z4998" s="190">
        <v>47.27</v>
      </c>
    </row>
    <row r="4999" spans="25:26" x14ac:dyDescent="0.3">
      <c r="Y4999" s="189">
        <v>42059</v>
      </c>
      <c r="Z4999" s="190">
        <v>47.19</v>
      </c>
    </row>
    <row r="5000" spans="25:26" x14ac:dyDescent="0.3">
      <c r="Y5000" s="189">
        <v>42060</v>
      </c>
      <c r="Z5000" s="190">
        <v>47.97</v>
      </c>
    </row>
    <row r="5001" spans="25:26" x14ac:dyDescent="0.3">
      <c r="Y5001" s="189">
        <v>42061</v>
      </c>
      <c r="Z5001" s="190">
        <v>48.55</v>
      </c>
    </row>
    <row r="5002" spans="25:26" x14ac:dyDescent="0.3">
      <c r="Y5002" s="189">
        <v>42062</v>
      </c>
      <c r="Z5002" s="190">
        <v>49.51</v>
      </c>
    </row>
    <row r="5003" spans="25:26" x14ac:dyDescent="0.3">
      <c r="Y5003" s="189">
        <v>42065</v>
      </c>
      <c r="Z5003" s="190">
        <v>49.42</v>
      </c>
    </row>
    <row r="5004" spans="25:26" x14ac:dyDescent="0.3">
      <c r="Y5004" s="189">
        <v>42066</v>
      </c>
      <c r="Z5004" s="190">
        <v>50.02</v>
      </c>
    </row>
    <row r="5005" spans="25:26" x14ac:dyDescent="0.3">
      <c r="Y5005" s="189">
        <v>42067</v>
      </c>
      <c r="Z5005" s="190">
        <v>49.41</v>
      </c>
    </row>
    <row r="5006" spans="25:26" x14ac:dyDescent="0.3">
      <c r="Y5006" s="189">
        <v>42068</v>
      </c>
      <c r="Z5006" s="190">
        <v>49.4</v>
      </c>
    </row>
    <row r="5007" spans="25:26" x14ac:dyDescent="0.3">
      <c r="Y5007" s="189">
        <v>42069</v>
      </c>
      <c r="Z5007" s="190">
        <v>48.56</v>
      </c>
    </row>
    <row r="5008" spans="25:26" x14ac:dyDescent="0.3">
      <c r="Y5008" s="189">
        <v>42072</v>
      </c>
      <c r="Z5008" s="190">
        <v>47.95</v>
      </c>
    </row>
    <row r="5009" spans="25:26" x14ac:dyDescent="0.3">
      <c r="Y5009" s="189">
        <v>42073</v>
      </c>
      <c r="Z5009" s="190">
        <v>45.96</v>
      </c>
    </row>
    <row r="5010" spans="25:26" x14ac:dyDescent="0.3">
      <c r="Y5010" s="189">
        <v>42074</v>
      </c>
      <c r="Z5010" s="190">
        <v>46.47</v>
      </c>
    </row>
    <row r="5011" spans="25:26" x14ac:dyDescent="0.3">
      <c r="Y5011" s="189">
        <v>42075</v>
      </c>
      <c r="Z5011" s="190">
        <v>46.44</v>
      </c>
    </row>
    <row r="5012" spans="25:26" x14ac:dyDescent="0.3">
      <c r="Y5012" s="189">
        <v>42076</v>
      </c>
      <c r="Z5012" s="190">
        <v>44.31</v>
      </c>
    </row>
    <row r="5013" spans="25:26" x14ac:dyDescent="0.3">
      <c r="Y5013" s="189">
        <v>42079</v>
      </c>
      <c r="Z5013" s="190">
        <v>42.84</v>
      </c>
    </row>
    <row r="5014" spans="25:26" x14ac:dyDescent="0.3">
      <c r="Y5014" s="189">
        <v>42080</v>
      </c>
      <c r="Z5014" s="190">
        <v>42.45</v>
      </c>
    </row>
    <row r="5015" spans="25:26" x14ac:dyDescent="0.3">
      <c r="Y5015" s="189">
        <v>42081</v>
      </c>
      <c r="Z5015" s="190">
        <v>43.84</v>
      </c>
    </row>
    <row r="5016" spans="25:26" x14ac:dyDescent="0.3">
      <c r="Y5016" s="189">
        <v>42082</v>
      </c>
      <c r="Z5016" s="190">
        <v>43.87</v>
      </c>
    </row>
    <row r="5017" spans="25:26" x14ac:dyDescent="0.3">
      <c r="Y5017" s="189">
        <v>42083</v>
      </c>
      <c r="Z5017" s="190">
        <v>44.46</v>
      </c>
    </row>
    <row r="5018" spans="25:26" x14ac:dyDescent="0.3">
      <c r="Y5018" s="189">
        <v>42086</v>
      </c>
      <c r="Z5018" s="190">
        <v>45.24</v>
      </c>
    </row>
    <row r="5019" spans="25:26" x14ac:dyDescent="0.3">
      <c r="Y5019" s="189">
        <v>42087</v>
      </c>
      <c r="Z5019" s="190">
        <v>45.23</v>
      </c>
    </row>
    <row r="5020" spans="25:26" x14ac:dyDescent="0.3">
      <c r="Y5020" s="189">
        <v>42088</v>
      </c>
      <c r="Z5020" s="190">
        <v>45.77</v>
      </c>
    </row>
    <row r="5021" spans="25:26" x14ac:dyDescent="0.3">
      <c r="Y5021" s="189">
        <v>42089</v>
      </c>
      <c r="Z5021" s="190">
        <v>48.76</v>
      </c>
    </row>
    <row r="5022" spans="25:26" x14ac:dyDescent="0.3">
      <c r="Y5022" s="189">
        <v>42090</v>
      </c>
      <c r="Z5022" s="190">
        <v>46.91</v>
      </c>
    </row>
    <row r="5023" spans="25:26" x14ac:dyDescent="0.3">
      <c r="Y5023" s="189">
        <v>42093</v>
      </c>
      <c r="Z5023" s="190">
        <v>45.94</v>
      </c>
    </row>
    <row r="5024" spans="25:26" x14ac:dyDescent="0.3">
      <c r="Y5024" s="189">
        <v>42094</v>
      </c>
      <c r="Z5024" s="190">
        <v>45.15</v>
      </c>
    </row>
    <row r="5025" spans="25:26" x14ac:dyDescent="0.3">
      <c r="Y5025" s="189">
        <v>42095</v>
      </c>
      <c r="Z5025" s="190">
        <v>48.06</v>
      </c>
    </row>
    <row r="5026" spans="25:26" x14ac:dyDescent="0.3">
      <c r="Y5026" s="189">
        <v>42096</v>
      </c>
      <c r="Z5026" s="190">
        <v>47.36</v>
      </c>
    </row>
    <row r="5027" spans="25:26" x14ac:dyDescent="0.3">
      <c r="Y5027" s="189">
        <v>42097</v>
      </c>
      <c r="Z5027" s="190" t="s">
        <v>149</v>
      </c>
    </row>
    <row r="5028" spans="25:26" x14ac:dyDescent="0.3">
      <c r="Y5028" s="189">
        <v>42100</v>
      </c>
      <c r="Z5028" s="190" t="s">
        <v>149</v>
      </c>
    </row>
    <row r="5029" spans="25:26" x14ac:dyDescent="0.3">
      <c r="Y5029" s="189">
        <v>42101</v>
      </c>
      <c r="Z5029" s="190">
        <v>50.67</v>
      </c>
    </row>
    <row r="5030" spans="25:26" x14ac:dyDescent="0.3">
      <c r="Y5030" s="189">
        <v>42102</v>
      </c>
      <c r="Z5030" s="190">
        <v>48.64</v>
      </c>
    </row>
    <row r="5031" spans="25:26" x14ac:dyDescent="0.3">
      <c r="Y5031" s="189">
        <v>42103</v>
      </c>
      <c r="Z5031" s="190">
        <v>48.76</v>
      </c>
    </row>
    <row r="5032" spans="25:26" x14ac:dyDescent="0.3">
      <c r="Y5032" s="189">
        <v>42104</v>
      </c>
      <c r="Z5032" s="190">
        <v>49.69</v>
      </c>
    </row>
    <row r="5033" spans="25:26" x14ac:dyDescent="0.3">
      <c r="Y5033" s="189">
        <v>42107</v>
      </c>
      <c r="Z5033" s="190">
        <v>50.18</v>
      </c>
    </row>
    <row r="5034" spans="25:26" x14ac:dyDescent="0.3">
      <c r="Y5034" s="189">
        <v>42108</v>
      </c>
      <c r="Z5034" s="190">
        <v>50.87</v>
      </c>
    </row>
    <row r="5035" spans="25:26" x14ac:dyDescent="0.3">
      <c r="Y5035" s="189">
        <v>42109</v>
      </c>
      <c r="Z5035" s="190">
        <v>52.8</v>
      </c>
    </row>
    <row r="5036" spans="25:26" x14ac:dyDescent="0.3">
      <c r="Y5036" s="189">
        <v>42110</v>
      </c>
      <c r="Z5036" s="190">
        <v>53.85</v>
      </c>
    </row>
    <row r="5037" spans="25:26" x14ac:dyDescent="0.3">
      <c r="Y5037" s="189">
        <v>42111</v>
      </c>
      <c r="Z5037" s="190">
        <v>53.89</v>
      </c>
    </row>
    <row r="5038" spans="25:26" x14ac:dyDescent="0.3">
      <c r="Y5038" s="189">
        <v>42114</v>
      </c>
      <c r="Z5038" s="190">
        <v>53.85</v>
      </c>
    </row>
    <row r="5039" spans="25:26" x14ac:dyDescent="0.3">
      <c r="Y5039" s="189">
        <v>42115</v>
      </c>
      <c r="Z5039" s="190">
        <v>52.93</v>
      </c>
    </row>
    <row r="5040" spans="25:26" x14ac:dyDescent="0.3">
      <c r="Y5040" s="189">
        <v>42116</v>
      </c>
      <c r="Z5040" s="190">
        <v>52.8</v>
      </c>
    </row>
    <row r="5041" spans="25:26" x14ac:dyDescent="0.3">
      <c r="Y5041" s="189">
        <v>42117</v>
      </c>
      <c r="Z5041" s="190">
        <v>54.28</v>
      </c>
    </row>
    <row r="5042" spans="25:26" x14ac:dyDescent="0.3">
      <c r="Y5042" s="189">
        <v>42118</v>
      </c>
      <c r="Z5042" s="190">
        <v>54.65</v>
      </c>
    </row>
    <row r="5043" spans="25:26" x14ac:dyDescent="0.3">
      <c r="Y5043" s="189">
        <v>42121</v>
      </c>
      <c r="Z5043" s="190">
        <v>55.1</v>
      </c>
    </row>
    <row r="5044" spans="25:26" x14ac:dyDescent="0.3">
      <c r="Y5044" s="189">
        <v>42122</v>
      </c>
      <c r="Z5044" s="190">
        <v>54.9</v>
      </c>
    </row>
    <row r="5045" spans="25:26" x14ac:dyDescent="0.3">
      <c r="Y5045" s="189">
        <v>42123</v>
      </c>
      <c r="Z5045" s="190">
        <v>56.01</v>
      </c>
    </row>
    <row r="5046" spans="25:26" x14ac:dyDescent="0.3">
      <c r="Y5046" s="189">
        <v>42124</v>
      </c>
      <c r="Z5046" s="190">
        <v>57.01</v>
      </c>
    </row>
    <row r="5047" spans="25:26" x14ac:dyDescent="0.3">
      <c r="Y5047" s="189">
        <v>42125</v>
      </c>
      <c r="Z5047" s="190" t="s">
        <v>149</v>
      </c>
    </row>
    <row r="5048" spans="25:26" x14ac:dyDescent="0.3">
      <c r="Y5048" s="189">
        <v>42128</v>
      </c>
      <c r="Z5048" s="190" t="s">
        <v>149</v>
      </c>
    </row>
    <row r="5049" spans="25:26" x14ac:dyDescent="0.3">
      <c r="Y5049" s="189">
        <v>42129</v>
      </c>
      <c r="Z5049" s="190">
        <v>58.85</v>
      </c>
    </row>
    <row r="5050" spans="25:26" x14ac:dyDescent="0.3">
      <c r="Y5050" s="189">
        <v>42130</v>
      </c>
      <c r="Z5050" s="190">
        <v>59.45</v>
      </c>
    </row>
    <row r="5051" spans="25:26" x14ac:dyDescent="0.3">
      <c r="Y5051" s="189">
        <v>42131</v>
      </c>
      <c r="Z5051" s="190">
        <v>57.56</v>
      </c>
    </row>
    <row r="5052" spans="25:26" x14ac:dyDescent="0.3">
      <c r="Y5052" s="189">
        <v>42132</v>
      </c>
      <c r="Z5052" s="190">
        <v>57.27</v>
      </c>
    </row>
    <row r="5053" spans="25:26" x14ac:dyDescent="0.3">
      <c r="Y5053" s="189">
        <v>42135</v>
      </c>
      <c r="Z5053" s="190">
        <v>56.92</v>
      </c>
    </row>
    <row r="5054" spans="25:26" x14ac:dyDescent="0.3">
      <c r="Y5054" s="189">
        <v>42136</v>
      </c>
      <c r="Z5054" s="190">
        <v>58.28</v>
      </c>
    </row>
    <row r="5055" spans="25:26" x14ac:dyDescent="0.3">
      <c r="Y5055" s="189">
        <v>42137</v>
      </c>
      <c r="Z5055" s="190">
        <v>58.51</v>
      </c>
    </row>
    <row r="5056" spans="25:26" x14ac:dyDescent="0.3">
      <c r="Y5056" s="189">
        <v>42138</v>
      </c>
      <c r="Z5056" s="190">
        <v>57.87</v>
      </c>
    </row>
    <row r="5057" spans="25:26" x14ac:dyDescent="0.3">
      <c r="Y5057" s="189">
        <v>42139</v>
      </c>
      <c r="Z5057" s="190">
        <v>57.73</v>
      </c>
    </row>
    <row r="5058" spans="25:26" x14ac:dyDescent="0.3">
      <c r="Y5058" s="189">
        <v>42142</v>
      </c>
      <c r="Z5058" s="190">
        <v>57.63</v>
      </c>
    </row>
    <row r="5059" spans="25:26" x14ac:dyDescent="0.3">
      <c r="Y5059" s="189">
        <v>42143</v>
      </c>
      <c r="Z5059" s="190">
        <v>55.59</v>
      </c>
    </row>
    <row r="5060" spans="25:26" x14ac:dyDescent="0.3">
      <c r="Y5060" s="189">
        <v>42144</v>
      </c>
      <c r="Z5060" s="190">
        <v>56.09</v>
      </c>
    </row>
    <row r="5061" spans="25:26" x14ac:dyDescent="0.3">
      <c r="Y5061" s="189">
        <v>42145</v>
      </c>
      <c r="Z5061" s="190">
        <v>57.86</v>
      </c>
    </row>
    <row r="5062" spans="25:26" x14ac:dyDescent="0.3">
      <c r="Y5062" s="189">
        <v>42146</v>
      </c>
      <c r="Z5062" s="190">
        <v>57.12</v>
      </c>
    </row>
    <row r="5063" spans="25:26" x14ac:dyDescent="0.3">
      <c r="Y5063" s="189">
        <v>42149</v>
      </c>
      <c r="Z5063" s="190" t="s">
        <v>149</v>
      </c>
    </row>
    <row r="5064" spans="25:26" x14ac:dyDescent="0.3">
      <c r="Y5064" s="189">
        <v>42150</v>
      </c>
      <c r="Z5064" s="190">
        <v>55.39</v>
      </c>
    </row>
    <row r="5065" spans="25:26" x14ac:dyDescent="0.3">
      <c r="Y5065" s="189">
        <v>42151</v>
      </c>
      <c r="Z5065" s="190">
        <v>54.96</v>
      </c>
    </row>
    <row r="5066" spans="25:26" x14ac:dyDescent="0.3">
      <c r="Y5066" s="189">
        <v>42152</v>
      </c>
      <c r="Z5066" s="190">
        <v>54.78</v>
      </c>
    </row>
    <row r="5067" spans="25:26" x14ac:dyDescent="0.3">
      <c r="Y5067" s="189">
        <v>42153</v>
      </c>
      <c r="Z5067" s="190">
        <v>57.2</v>
      </c>
    </row>
    <row r="5068" spans="25:26" x14ac:dyDescent="0.3">
      <c r="Y5068" s="189">
        <v>42156</v>
      </c>
      <c r="Z5068" s="190" t="s">
        <v>149</v>
      </c>
    </row>
    <row r="5069" spans="25:26" x14ac:dyDescent="0.3">
      <c r="Y5069" s="189">
        <v>42157</v>
      </c>
      <c r="Z5069" s="190">
        <v>58.19</v>
      </c>
    </row>
    <row r="5070" spans="25:26" x14ac:dyDescent="0.3">
      <c r="Y5070" s="189">
        <v>42158</v>
      </c>
      <c r="Z5070" s="190">
        <v>56.55</v>
      </c>
    </row>
    <row r="5071" spans="25:26" x14ac:dyDescent="0.3">
      <c r="Y5071" s="189">
        <v>42159</v>
      </c>
      <c r="Z5071" s="190">
        <v>54.78</v>
      </c>
    </row>
    <row r="5072" spans="25:26" x14ac:dyDescent="0.3">
      <c r="Y5072" s="189">
        <v>42160</v>
      </c>
      <c r="Z5072" s="190">
        <v>55.15</v>
      </c>
    </row>
    <row r="5073" spans="25:26" x14ac:dyDescent="0.3">
      <c r="Y5073" s="189">
        <v>42163</v>
      </c>
      <c r="Z5073" s="190">
        <v>55.14</v>
      </c>
    </row>
    <row r="5074" spans="25:26" x14ac:dyDescent="0.3">
      <c r="Y5074" s="189">
        <v>42164</v>
      </c>
      <c r="Z5074" s="190">
        <v>56.99</v>
      </c>
    </row>
    <row r="5075" spans="25:26" x14ac:dyDescent="0.3">
      <c r="Y5075" s="189">
        <v>42165</v>
      </c>
      <c r="Z5075" s="190">
        <v>58.04</v>
      </c>
    </row>
    <row r="5076" spans="25:26" x14ac:dyDescent="0.3">
      <c r="Y5076" s="189">
        <v>42166</v>
      </c>
      <c r="Z5076" s="190">
        <v>57.47</v>
      </c>
    </row>
    <row r="5077" spans="25:26" x14ac:dyDescent="0.3">
      <c r="Y5077" s="189">
        <v>42167</v>
      </c>
      <c r="Z5077" s="190">
        <v>56.81</v>
      </c>
    </row>
    <row r="5078" spans="25:26" x14ac:dyDescent="0.3">
      <c r="Y5078" s="189">
        <v>42170</v>
      </c>
      <c r="Z5078" s="190">
        <v>56.07</v>
      </c>
    </row>
    <row r="5079" spans="25:26" x14ac:dyDescent="0.3">
      <c r="Y5079" s="189">
        <v>42171</v>
      </c>
      <c r="Z5079" s="190">
        <v>56.21</v>
      </c>
    </row>
    <row r="5080" spans="25:26" x14ac:dyDescent="0.3">
      <c r="Y5080" s="189">
        <v>42172</v>
      </c>
      <c r="Z5080" s="190">
        <v>56.32</v>
      </c>
    </row>
    <row r="5081" spans="25:26" x14ac:dyDescent="0.3">
      <c r="Y5081" s="189">
        <v>42173</v>
      </c>
      <c r="Z5081" s="190">
        <v>56.85</v>
      </c>
    </row>
    <row r="5082" spans="25:26" x14ac:dyDescent="0.3">
      <c r="Y5082" s="189">
        <v>42174</v>
      </c>
      <c r="Z5082" s="190">
        <v>55.98</v>
      </c>
    </row>
    <row r="5083" spans="25:26" x14ac:dyDescent="0.3">
      <c r="Y5083" s="189">
        <v>42177</v>
      </c>
      <c r="Z5083" s="190">
        <v>55.85</v>
      </c>
    </row>
    <row r="5084" spans="25:26" x14ac:dyDescent="0.3">
      <c r="Y5084" s="189">
        <v>42178</v>
      </c>
      <c r="Z5084" s="190">
        <v>56.89</v>
      </c>
    </row>
    <row r="5085" spans="25:26" x14ac:dyDescent="0.3">
      <c r="Y5085" s="189">
        <v>42179</v>
      </c>
      <c r="Z5085" s="190">
        <v>56.41</v>
      </c>
    </row>
    <row r="5086" spans="25:26" x14ac:dyDescent="0.3">
      <c r="Y5086" s="189">
        <v>42180</v>
      </c>
      <c r="Z5086" s="190">
        <v>55.58</v>
      </c>
    </row>
    <row r="5087" spans="25:26" x14ac:dyDescent="0.3">
      <c r="Y5087" s="189">
        <v>42181</v>
      </c>
      <c r="Z5087" s="190">
        <v>55.6</v>
      </c>
    </row>
    <row r="5088" spans="25:26" x14ac:dyDescent="0.3">
      <c r="Y5088" s="189">
        <v>42184</v>
      </c>
      <c r="Z5088" s="190">
        <v>54.63</v>
      </c>
    </row>
    <row r="5089" spans="25:26" x14ac:dyDescent="0.3">
      <c r="Y5089" s="189">
        <v>42185</v>
      </c>
      <c r="Z5089" s="190">
        <v>55.68</v>
      </c>
    </row>
    <row r="5090" spans="25:26" x14ac:dyDescent="0.3">
      <c r="Y5090" s="189">
        <v>42186</v>
      </c>
      <c r="Z5090" s="190">
        <v>55.32</v>
      </c>
    </row>
    <row r="5091" spans="25:26" x14ac:dyDescent="0.3">
      <c r="Y5091" s="189">
        <v>42187</v>
      </c>
      <c r="Z5091" s="190">
        <v>55.35</v>
      </c>
    </row>
    <row r="5092" spans="25:26" x14ac:dyDescent="0.3">
      <c r="Y5092" s="189">
        <v>42188</v>
      </c>
      <c r="Z5092" s="190" t="s">
        <v>149</v>
      </c>
    </row>
    <row r="5093" spans="25:26" x14ac:dyDescent="0.3">
      <c r="Y5093" s="189">
        <v>42191</v>
      </c>
      <c r="Z5093" s="190">
        <v>50.74</v>
      </c>
    </row>
    <row r="5094" spans="25:26" x14ac:dyDescent="0.3">
      <c r="Y5094" s="189">
        <v>42192</v>
      </c>
      <c r="Z5094" s="190">
        <v>50.11</v>
      </c>
    </row>
    <row r="5095" spans="25:26" x14ac:dyDescent="0.3">
      <c r="Y5095" s="189">
        <v>42193</v>
      </c>
      <c r="Z5095" s="190">
        <v>49.95</v>
      </c>
    </row>
    <row r="5096" spans="25:26" x14ac:dyDescent="0.3">
      <c r="Y5096" s="189">
        <v>42194</v>
      </c>
      <c r="Z5096" s="190">
        <v>51.58</v>
      </c>
    </row>
    <row r="5097" spans="25:26" x14ac:dyDescent="0.3">
      <c r="Y5097" s="189">
        <v>42195</v>
      </c>
      <c r="Z5097" s="190">
        <v>51.37</v>
      </c>
    </row>
    <row r="5098" spans="25:26" x14ac:dyDescent="0.3">
      <c r="Y5098" s="189">
        <v>42198</v>
      </c>
      <c r="Z5098" s="190">
        <v>51.12</v>
      </c>
    </row>
    <row r="5099" spans="25:26" x14ac:dyDescent="0.3">
      <c r="Y5099" s="189">
        <v>42199</v>
      </c>
      <c r="Z5099" s="190">
        <v>51.15</v>
      </c>
    </row>
    <row r="5100" spans="25:26" x14ac:dyDescent="0.3">
      <c r="Y5100" s="189">
        <v>42200</v>
      </c>
      <c r="Z5100" s="190">
        <v>50.46</v>
      </c>
    </row>
    <row r="5101" spans="25:26" x14ac:dyDescent="0.3">
      <c r="Y5101" s="189">
        <v>42201</v>
      </c>
      <c r="Z5101" s="190">
        <v>50.12</v>
      </c>
    </row>
    <row r="5102" spans="25:26" x14ac:dyDescent="0.3">
      <c r="Y5102" s="189">
        <v>42202</v>
      </c>
      <c r="Z5102" s="190" t="s">
        <v>149</v>
      </c>
    </row>
    <row r="5103" spans="25:26" x14ac:dyDescent="0.3">
      <c r="Y5103" s="189">
        <v>42205</v>
      </c>
      <c r="Z5103" s="190">
        <v>49.32</v>
      </c>
    </row>
    <row r="5104" spans="25:26" x14ac:dyDescent="0.3">
      <c r="Y5104" s="189">
        <v>42206</v>
      </c>
      <c r="Z5104" s="190">
        <v>49.28</v>
      </c>
    </row>
    <row r="5105" spans="25:26" x14ac:dyDescent="0.3">
      <c r="Y5105" s="189">
        <v>42207</v>
      </c>
      <c r="Z5105" s="190">
        <v>48.61</v>
      </c>
    </row>
    <row r="5106" spans="25:26" x14ac:dyDescent="0.3">
      <c r="Y5106" s="189">
        <v>42208</v>
      </c>
      <c r="Z5106" s="190">
        <v>48.26</v>
      </c>
    </row>
    <row r="5107" spans="25:26" x14ac:dyDescent="0.3">
      <c r="Y5107" s="189">
        <v>42209</v>
      </c>
      <c r="Z5107" s="190">
        <v>47.18</v>
      </c>
    </row>
    <row r="5108" spans="25:26" x14ac:dyDescent="0.3">
      <c r="Y5108" s="189">
        <v>42212</v>
      </c>
      <c r="Z5108" s="190">
        <v>46.49</v>
      </c>
    </row>
    <row r="5109" spans="25:26" x14ac:dyDescent="0.3">
      <c r="Y5109" s="189">
        <v>42213</v>
      </c>
      <c r="Z5109" s="190">
        <v>46.57</v>
      </c>
    </row>
    <row r="5110" spans="25:26" x14ac:dyDescent="0.3">
      <c r="Y5110" s="189">
        <v>42214</v>
      </c>
      <c r="Z5110" s="190">
        <v>47.13</v>
      </c>
    </row>
    <row r="5111" spans="25:26" x14ac:dyDescent="0.3">
      <c r="Y5111" s="189">
        <v>42215</v>
      </c>
      <c r="Z5111" s="190">
        <v>46.97</v>
      </c>
    </row>
    <row r="5112" spans="25:26" x14ac:dyDescent="0.3">
      <c r="Y5112" s="189">
        <v>42216</v>
      </c>
      <c r="Z5112" s="190">
        <v>45.63</v>
      </c>
    </row>
    <row r="5113" spans="25:26" x14ac:dyDescent="0.3">
      <c r="Y5113" s="189">
        <v>42219</v>
      </c>
      <c r="Z5113" s="190">
        <v>41.28</v>
      </c>
    </row>
    <row r="5114" spans="25:26" x14ac:dyDescent="0.3">
      <c r="Y5114" s="189">
        <v>42220</v>
      </c>
      <c r="Z5114" s="190">
        <v>41.46</v>
      </c>
    </row>
    <row r="5115" spans="25:26" x14ac:dyDescent="0.3">
      <c r="Y5115" s="189">
        <v>42221</v>
      </c>
      <c r="Z5115" s="190">
        <v>41.41</v>
      </c>
    </row>
    <row r="5116" spans="25:26" x14ac:dyDescent="0.3">
      <c r="Y5116" s="189">
        <v>42222</v>
      </c>
      <c r="Z5116" s="190">
        <v>40.770000000000003</v>
      </c>
    </row>
    <row r="5117" spans="25:26" x14ac:dyDescent="0.3">
      <c r="Y5117" s="189">
        <v>42223</v>
      </c>
      <c r="Z5117" s="190" t="s">
        <v>149</v>
      </c>
    </row>
    <row r="5118" spans="25:26" x14ac:dyDescent="0.3">
      <c r="Y5118" s="189">
        <v>42226</v>
      </c>
      <c r="Z5118" s="190" t="s">
        <v>149</v>
      </c>
    </row>
    <row r="5119" spans="25:26" x14ac:dyDescent="0.3">
      <c r="Y5119" s="189">
        <v>42227</v>
      </c>
      <c r="Z5119" s="190">
        <v>40.369999999999997</v>
      </c>
    </row>
    <row r="5120" spans="25:26" x14ac:dyDescent="0.3">
      <c r="Y5120" s="189">
        <v>42228</v>
      </c>
      <c r="Z5120" s="190">
        <v>40.479999999999997</v>
      </c>
    </row>
    <row r="5121" spans="25:26" x14ac:dyDescent="0.3">
      <c r="Y5121" s="189">
        <v>42229</v>
      </c>
      <c r="Z5121" s="190">
        <v>40.200000000000003</v>
      </c>
    </row>
    <row r="5122" spans="25:26" x14ac:dyDescent="0.3">
      <c r="Y5122" s="189">
        <v>42230</v>
      </c>
      <c r="Z5122" s="190">
        <v>39.69</v>
      </c>
    </row>
    <row r="5123" spans="25:26" x14ac:dyDescent="0.3">
      <c r="Y5123" s="189">
        <v>42233</v>
      </c>
      <c r="Z5123" s="190">
        <v>39.32</v>
      </c>
    </row>
    <row r="5124" spans="25:26" x14ac:dyDescent="0.3">
      <c r="Y5124" s="189">
        <v>42234</v>
      </c>
      <c r="Z5124" s="190">
        <v>39.24</v>
      </c>
    </row>
    <row r="5125" spans="25:26" x14ac:dyDescent="0.3">
      <c r="Y5125" s="189">
        <v>42235</v>
      </c>
      <c r="Z5125" s="190">
        <v>38.15</v>
      </c>
    </row>
    <row r="5126" spans="25:26" x14ac:dyDescent="0.3">
      <c r="Y5126" s="189">
        <v>42236</v>
      </c>
      <c r="Z5126" s="190">
        <v>37.5</v>
      </c>
    </row>
    <row r="5127" spans="25:26" x14ac:dyDescent="0.3">
      <c r="Y5127" s="189">
        <v>42237</v>
      </c>
      <c r="Z5127" s="190">
        <v>36.24</v>
      </c>
    </row>
    <row r="5128" spans="25:26" x14ac:dyDescent="0.3">
      <c r="Y5128" s="189">
        <v>42240</v>
      </c>
      <c r="Z5128" s="190">
        <v>33.71</v>
      </c>
    </row>
    <row r="5129" spans="25:26" x14ac:dyDescent="0.3">
      <c r="Y5129" s="189">
        <v>42241</v>
      </c>
      <c r="Z5129" s="190">
        <v>34.159999999999997</v>
      </c>
    </row>
    <row r="5130" spans="25:26" x14ac:dyDescent="0.3">
      <c r="Y5130" s="189">
        <v>42242</v>
      </c>
      <c r="Z5130" s="190">
        <v>34.03</v>
      </c>
    </row>
    <row r="5131" spans="25:26" x14ac:dyDescent="0.3">
      <c r="Y5131" s="189">
        <v>42243</v>
      </c>
      <c r="Z5131" s="190" t="s">
        <v>149</v>
      </c>
    </row>
    <row r="5132" spans="25:26" x14ac:dyDescent="0.3">
      <c r="Y5132" s="189">
        <v>42244</v>
      </c>
      <c r="Z5132" s="190" t="s">
        <v>149</v>
      </c>
    </row>
    <row r="5133" spans="25:26" x14ac:dyDescent="0.3">
      <c r="Y5133" s="189">
        <v>42247</v>
      </c>
      <c r="Z5133" s="190" t="s">
        <v>149</v>
      </c>
    </row>
    <row r="5134" spans="25:26" x14ac:dyDescent="0.3">
      <c r="Y5134" s="189">
        <v>42248</v>
      </c>
      <c r="Z5134" s="190">
        <v>41.3</v>
      </c>
    </row>
    <row r="5135" spans="25:26" x14ac:dyDescent="0.3">
      <c r="Y5135" s="189">
        <v>42249</v>
      </c>
      <c r="Z5135" s="190">
        <v>40.659999999999997</v>
      </c>
    </row>
    <row r="5136" spans="25:26" x14ac:dyDescent="0.3">
      <c r="Y5136" s="189">
        <v>42250</v>
      </c>
      <c r="Z5136" s="190">
        <v>42.34</v>
      </c>
    </row>
    <row r="5137" spans="25:26" x14ac:dyDescent="0.3">
      <c r="Y5137" s="189">
        <v>42251</v>
      </c>
      <c r="Z5137" s="190">
        <v>41.11</v>
      </c>
    </row>
    <row r="5138" spans="25:26" x14ac:dyDescent="0.3">
      <c r="Y5138" s="189">
        <v>42254</v>
      </c>
      <c r="Z5138" s="190" t="s">
        <v>149</v>
      </c>
    </row>
    <row r="5139" spans="25:26" x14ac:dyDescent="0.3">
      <c r="Y5139" s="189">
        <v>42255</v>
      </c>
      <c r="Z5139" s="190">
        <v>40.299999999999997</v>
      </c>
    </row>
    <row r="5140" spans="25:26" x14ac:dyDescent="0.3">
      <c r="Y5140" s="189">
        <v>42256</v>
      </c>
      <c r="Z5140" s="190">
        <v>39.5</v>
      </c>
    </row>
    <row r="5141" spans="25:26" x14ac:dyDescent="0.3">
      <c r="Y5141" s="189">
        <v>42257</v>
      </c>
      <c r="Z5141" s="190">
        <v>39.549999999999997</v>
      </c>
    </row>
    <row r="5142" spans="25:26" x14ac:dyDescent="0.3">
      <c r="Y5142" s="189">
        <v>42258</v>
      </c>
      <c r="Z5142" s="190" t="s">
        <v>149</v>
      </c>
    </row>
    <row r="5143" spans="25:26" x14ac:dyDescent="0.3">
      <c r="Y5143" s="189">
        <v>42261</v>
      </c>
      <c r="Z5143" s="190">
        <v>37.96</v>
      </c>
    </row>
    <row r="5144" spans="25:26" x14ac:dyDescent="0.3">
      <c r="Y5144" s="189">
        <v>42262</v>
      </c>
      <c r="Z5144" s="190" t="s">
        <v>149</v>
      </c>
    </row>
    <row r="5145" spans="25:26" x14ac:dyDescent="0.3">
      <c r="Y5145" s="189">
        <v>42263</v>
      </c>
      <c r="Z5145" s="190" t="s">
        <v>149</v>
      </c>
    </row>
    <row r="5146" spans="25:26" x14ac:dyDescent="0.3">
      <c r="Y5146" s="189">
        <v>42264</v>
      </c>
      <c r="Z5146" s="190" t="s">
        <v>149</v>
      </c>
    </row>
    <row r="5147" spans="25:26" x14ac:dyDescent="0.3">
      <c r="Y5147" s="189">
        <v>42265</v>
      </c>
      <c r="Z5147" s="190" t="s">
        <v>149</v>
      </c>
    </row>
    <row r="5148" spans="25:26" x14ac:dyDescent="0.3">
      <c r="Y5148" s="189">
        <v>42268</v>
      </c>
      <c r="Z5148" s="190">
        <v>39.07</v>
      </c>
    </row>
    <row r="5149" spans="25:26" x14ac:dyDescent="0.3">
      <c r="Y5149" s="189">
        <v>42269</v>
      </c>
      <c r="Z5149" s="190">
        <v>38.82</v>
      </c>
    </row>
    <row r="5150" spans="25:26" x14ac:dyDescent="0.3">
      <c r="Y5150" s="189">
        <v>42270</v>
      </c>
      <c r="Z5150" s="190" t="s">
        <v>149</v>
      </c>
    </row>
    <row r="5151" spans="25:26" x14ac:dyDescent="0.3">
      <c r="Y5151" s="189">
        <v>42271</v>
      </c>
      <c r="Z5151" s="190" t="s">
        <v>149</v>
      </c>
    </row>
    <row r="5152" spans="25:26" x14ac:dyDescent="0.3">
      <c r="Y5152" s="189">
        <v>42272</v>
      </c>
      <c r="Z5152" s="190">
        <v>38.869999999999997</v>
      </c>
    </row>
    <row r="5153" spans="25:26" x14ac:dyDescent="0.3">
      <c r="Y5153" s="189">
        <v>42275</v>
      </c>
      <c r="Z5153" s="190">
        <v>37.96</v>
      </c>
    </row>
    <row r="5154" spans="25:26" x14ac:dyDescent="0.3">
      <c r="Y5154" s="189">
        <v>42276</v>
      </c>
      <c r="Z5154" s="190">
        <v>38.53</v>
      </c>
    </row>
    <row r="5155" spans="25:26" x14ac:dyDescent="0.3">
      <c r="Y5155" s="189">
        <v>42277</v>
      </c>
      <c r="Z5155" s="190">
        <v>38.5</v>
      </c>
    </row>
    <row r="5156" spans="25:26" x14ac:dyDescent="0.3">
      <c r="Y5156" s="189">
        <v>42278</v>
      </c>
      <c r="Z5156" s="190">
        <v>39.03</v>
      </c>
    </row>
    <row r="5157" spans="25:26" x14ac:dyDescent="0.3">
      <c r="Y5157" s="189">
        <v>42279</v>
      </c>
      <c r="Z5157" s="190" t="s">
        <v>149</v>
      </c>
    </row>
    <row r="5158" spans="25:26" x14ac:dyDescent="0.3">
      <c r="Y5158" s="189">
        <v>42282</v>
      </c>
      <c r="Z5158" s="190">
        <v>40.229999999999997</v>
      </c>
    </row>
    <row r="5159" spans="25:26" x14ac:dyDescent="0.3">
      <c r="Y5159" s="189">
        <v>42283</v>
      </c>
      <c r="Z5159" s="190">
        <v>41.95</v>
      </c>
    </row>
    <row r="5160" spans="25:26" x14ac:dyDescent="0.3">
      <c r="Y5160" s="189">
        <v>42284</v>
      </c>
      <c r="Z5160" s="190" t="s">
        <v>149</v>
      </c>
    </row>
    <row r="5161" spans="25:26" x14ac:dyDescent="0.3">
      <c r="Y5161" s="189">
        <v>42285</v>
      </c>
      <c r="Z5161" s="190" t="s">
        <v>149</v>
      </c>
    </row>
    <row r="5162" spans="25:26" x14ac:dyDescent="0.3">
      <c r="Y5162" s="189">
        <v>42286</v>
      </c>
      <c r="Z5162" s="190" t="s">
        <v>149</v>
      </c>
    </row>
    <row r="5163" spans="25:26" x14ac:dyDescent="0.3">
      <c r="Y5163" s="189">
        <v>42289</v>
      </c>
      <c r="Z5163" s="190" t="s">
        <v>149</v>
      </c>
    </row>
    <row r="5164" spans="25:26" x14ac:dyDescent="0.3">
      <c r="Y5164" s="189">
        <v>42290</v>
      </c>
      <c r="Z5164" s="190">
        <v>40.4</v>
      </c>
    </row>
    <row r="5165" spans="25:26" x14ac:dyDescent="0.3">
      <c r="Y5165" s="189">
        <v>42291</v>
      </c>
      <c r="Z5165" s="190">
        <v>39.79</v>
      </c>
    </row>
    <row r="5166" spans="25:26" x14ac:dyDescent="0.3">
      <c r="Y5166" s="189">
        <v>42292</v>
      </c>
      <c r="Z5166" s="190">
        <v>39.630000000000003</v>
      </c>
    </row>
    <row r="5167" spans="25:26" x14ac:dyDescent="0.3">
      <c r="Y5167" s="189">
        <v>42293</v>
      </c>
      <c r="Z5167" s="190">
        <v>40.270000000000003</v>
      </c>
    </row>
    <row r="5168" spans="25:26" x14ac:dyDescent="0.3">
      <c r="Y5168" s="189">
        <v>42296</v>
      </c>
      <c r="Z5168" s="190">
        <v>39.01</v>
      </c>
    </row>
    <row r="5169" spans="25:26" x14ac:dyDescent="0.3">
      <c r="Y5169" s="189">
        <v>42297</v>
      </c>
      <c r="Z5169" s="190">
        <v>38.68</v>
      </c>
    </row>
    <row r="5170" spans="25:26" x14ac:dyDescent="0.3">
      <c r="Y5170" s="189">
        <v>42298</v>
      </c>
      <c r="Z5170" s="190">
        <v>38.18</v>
      </c>
    </row>
    <row r="5171" spans="25:26" x14ac:dyDescent="0.3">
      <c r="Y5171" s="189">
        <v>42299</v>
      </c>
      <c r="Z5171" s="190">
        <v>38.090000000000003</v>
      </c>
    </row>
    <row r="5172" spans="25:26" x14ac:dyDescent="0.3">
      <c r="Y5172" s="189">
        <v>42300</v>
      </c>
      <c r="Z5172" s="190">
        <v>38.01</v>
      </c>
    </row>
    <row r="5173" spans="25:26" x14ac:dyDescent="0.3">
      <c r="Y5173" s="189">
        <v>42303</v>
      </c>
      <c r="Z5173" s="190">
        <v>37.85</v>
      </c>
    </row>
    <row r="5174" spans="25:26" x14ac:dyDescent="0.3">
      <c r="Y5174" s="189">
        <v>42304</v>
      </c>
      <c r="Z5174" s="190">
        <v>37.07</v>
      </c>
    </row>
    <row r="5175" spans="25:26" x14ac:dyDescent="0.3">
      <c r="Y5175" s="189">
        <v>42305</v>
      </c>
      <c r="Z5175" s="190">
        <v>39.049999999999997</v>
      </c>
    </row>
    <row r="5176" spans="25:26" x14ac:dyDescent="0.3">
      <c r="Y5176" s="189">
        <v>42306</v>
      </c>
      <c r="Z5176" s="190" t="s">
        <v>149</v>
      </c>
    </row>
    <row r="5177" spans="25:26" x14ac:dyDescent="0.3">
      <c r="Y5177" s="189">
        <v>42307</v>
      </c>
      <c r="Z5177" s="190" t="s">
        <v>149</v>
      </c>
    </row>
    <row r="5178" spans="25:26" x14ac:dyDescent="0.3">
      <c r="Y5178" s="189">
        <v>42310</v>
      </c>
      <c r="Z5178" s="190" t="s">
        <v>149</v>
      </c>
    </row>
    <row r="5179" spans="25:26" x14ac:dyDescent="0.3">
      <c r="Y5179" s="189">
        <v>42311</v>
      </c>
      <c r="Z5179" s="190">
        <v>39.54</v>
      </c>
    </row>
    <row r="5180" spans="25:26" x14ac:dyDescent="0.3">
      <c r="Y5180" s="189">
        <v>42312</v>
      </c>
      <c r="Z5180" s="190">
        <v>38.75</v>
      </c>
    </row>
    <row r="5181" spans="25:26" x14ac:dyDescent="0.3">
      <c r="Y5181" s="189">
        <v>42313</v>
      </c>
      <c r="Z5181" s="190">
        <v>37.99</v>
      </c>
    </row>
    <row r="5182" spans="25:26" x14ac:dyDescent="0.3">
      <c r="Y5182" s="189">
        <v>42314</v>
      </c>
      <c r="Z5182" s="190">
        <v>37.36</v>
      </c>
    </row>
    <row r="5183" spans="25:26" x14ac:dyDescent="0.3">
      <c r="Y5183" s="189">
        <v>42317</v>
      </c>
      <c r="Z5183" s="190">
        <v>39.61</v>
      </c>
    </row>
    <row r="5184" spans="25:26" x14ac:dyDescent="0.3">
      <c r="Y5184" s="189">
        <v>42318</v>
      </c>
      <c r="Z5184" s="190" t="s">
        <v>149</v>
      </c>
    </row>
    <row r="5185" spans="25:26" x14ac:dyDescent="0.3">
      <c r="Y5185" s="189">
        <v>42319</v>
      </c>
      <c r="Z5185" s="190">
        <v>35.979999999999997</v>
      </c>
    </row>
    <row r="5186" spans="25:26" x14ac:dyDescent="0.3">
      <c r="Y5186" s="189">
        <v>42320</v>
      </c>
      <c r="Z5186" s="190">
        <v>34.619999999999997</v>
      </c>
    </row>
    <row r="5187" spans="25:26" x14ac:dyDescent="0.3">
      <c r="Y5187" s="189">
        <v>42321</v>
      </c>
      <c r="Z5187" s="190">
        <v>33.909999999999997</v>
      </c>
    </row>
    <row r="5188" spans="25:26" x14ac:dyDescent="0.3">
      <c r="Y5188" s="189">
        <v>42324</v>
      </c>
      <c r="Z5188" s="190" t="s">
        <v>149</v>
      </c>
    </row>
    <row r="5189" spans="25:26" x14ac:dyDescent="0.3">
      <c r="Y5189" s="189">
        <v>42325</v>
      </c>
      <c r="Z5189" s="190">
        <v>33.36</v>
      </c>
    </row>
    <row r="5190" spans="25:26" x14ac:dyDescent="0.3">
      <c r="Y5190" s="189">
        <v>42326</v>
      </c>
      <c r="Z5190" s="190">
        <v>33.28</v>
      </c>
    </row>
    <row r="5191" spans="25:26" x14ac:dyDescent="0.3">
      <c r="Y5191" s="189">
        <v>42327</v>
      </c>
      <c r="Z5191" s="190">
        <v>33.64</v>
      </c>
    </row>
    <row r="5192" spans="25:26" x14ac:dyDescent="0.3">
      <c r="Y5192" s="189">
        <v>42328</v>
      </c>
      <c r="Z5192" s="190">
        <v>33.380000000000003</v>
      </c>
    </row>
    <row r="5193" spans="25:26" x14ac:dyDescent="0.3">
      <c r="Y5193" s="189">
        <v>42331</v>
      </c>
      <c r="Z5193" s="190">
        <v>33.299999999999997</v>
      </c>
    </row>
    <row r="5194" spans="25:26" x14ac:dyDescent="0.3">
      <c r="Y5194" s="189">
        <v>42332</v>
      </c>
      <c r="Z5194" s="190">
        <v>34.86</v>
      </c>
    </row>
    <row r="5195" spans="25:26" x14ac:dyDescent="0.3">
      <c r="Y5195" s="189">
        <v>42333</v>
      </c>
      <c r="Z5195" s="190">
        <v>34.86</v>
      </c>
    </row>
    <row r="5196" spans="25:26" x14ac:dyDescent="0.3">
      <c r="Y5196" s="189">
        <v>42334</v>
      </c>
      <c r="Z5196" s="190" t="s">
        <v>149</v>
      </c>
    </row>
    <row r="5197" spans="25:26" x14ac:dyDescent="0.3">
      <c r="Y5197" s="189">
        <v>42335</v>
      </c>
      <c r="Z5197" s="190" t="s">
        <v>149</v>
      </c>
    </row>
    <row r="5198" spans="25:26" x14ac:dyDescent="0.3">
      <c r="Y5198" s="189">
        <v>42338</v>
      </c>
      <c r="Z5198" s="190">
        <v>34.28</v>
      </c>
    </row>
    <row r="5199" spans="25:26" x14ac:dyDescent="0.3">
      <c r="Y5199" s="189">
        <v>42339</v>
      </c>
      <c r="Z5199" s="190">
        <v>33.75</v>
      </c>
    </row>
    <row r="5200" spans="25:26" x14ac:dyDescent="0.3">
      <c r="Y5200" s="189">
        <v>42340</v>
      </c>
      <c r="Z5200" s="190">
        <v>32.299999999999997</v>
      </c>
    </row>
    <row r="5201" spans="25:26" x14ac:dyDescent="0.3">
      <c r="Y5201" s="189">
        <v>42341</v>
      </c>
      <c r="Z5201" s="190">
        <v>32.67</v>
      </c>
    </row>
    <row r="5202" spans="25:26" x14ac:dyDescent="0.3">
      <c r="Y5202" s="189">
        <v>42342</v>
      </c>
      <c r="Z5202" s="190">
        <v>32.06</v>
      </c>
    </row>
    <row r="5203" spans="25:26" x14ac:dyDescent="0.3">
      <c r="Y5203" s="189">
        <v>42345</v>
      </c>
      <c r="Z5203" s="190">
        <v>29.91</v>
      </c>
    </row>
    <row r="5204" spans="25:26" x14ac:dyDescent="0.3">
      <c r="Y5204" s="189">
        <v>42346</v>
      </c>
      <c r="Z5204" s="190">
        <v>29.65</v>
      </c>
    </row>
    <row r="5205" spans="25:26" x14ac:dyDescent="0.3">
      <c r="Y5205" s="189">
        <v>42347</v>
      </c>
      <c r="Z5205" s="190">
        <v>29.37</v>
      </c>
    </row>
    <row r="5206" spans="25:26" x14ac:dyDescent="0.3">
      <c r="Y5206" s="189">
        <v>42348</v>
      </c>
      <c r="Z5206" s="190">
        <v>29.04</v>
      </c>
    </row>
    <row r="5207" spans="25:26" x14ac:dyDescent="0.3">
      <c r="Y5207" s="189">
        <v>42349</v>
      </c>
      <c r="Z5207" s="190">
        <v>27.74</v>
      </c>
    </row>
    <row r="5208" spans="25:26" x14ac:dyDescent="0.3">
      <c r="Y5208" s="189">
        <v>42352</v>
      </c>
      <c r="Z5208" s="190">
        <v>27.63</v>
      </c>
    </row>
    <row r="5209" spans="25:26" x14ac:dyDescent="0.3">
      <c r="Y5209" s="189">
        <v>42353</v>
      </c>
      <c r="Z5209" s="190">
        <v>28.34</v>
      </c>
    </row>
    <row r="5210" spans="25:26" x14ac:dyDescent="0.3">
      <c r="Y5210" s="189">
        <v>42354</v>
      </c>
      <c r="Z5210" s="190">
        <v>27.27</v>
      </c>
    </row>
    <row r="5211" spans="25:26" x14ac:dyDescent="0.3">
      <c r="Y5211" s="189">
        <v>42355</v>
      </c>
      <c r="Z5211" s="190">
        <v>26.93</v>
      </c>
    </row>
    <row r="5212" spans="25:26" x14ac:dyDescent="0.3">
      <c r="Y5212" s="189">
        <v>42356</v>
      </c>
      <c r="Z5212" s="190" t="s">
        <v>149</v>
      </c>
    </row>
    <row r="5213" spans="25:26" x14ac:dyDescent="0.3">
      <c r="Y5213" s="189">
        <v>42359</v>
      </c>
      <c r="Z5213" s="190">
        <v>26.54</v>
      </c>
    </row>
    <row r="5214" spans="25:26" x14ac:dyDescent="0.3">
      <c r="Y5214" s="189">
        <v>42360</v>
      </c>
      <c r="Z5214" s="190">
        <v>26.7</v>
      </c>
    </row>
    <row r="5215" spans="25:26" x14ac:dyDescent="0.3">
      <c r="Y5215" s="189">
        <v>42361</v>
      </c>
      <c r="Z5215" s="190">
        <v>27.56</v>
      </c>
    </row>
    <row r="5216" spans="25:26" x14ac:dyDescent="0.3">
      <c r="Y5216" s="189">
        <v>42362</v>
      </c>
      <c r="Z5216" s="190" t="s">
        <v>149</v>
      </c>
    </row>
    <row r="5217" spans="25:26" x14ac:dyDescent="0.3">
      <c r="Y5217" s="189">
        <v>42363</v>
      </c>
      <c r="Z5217" s="190" t="s">
        <v>149</v>
      </c>
    </row>
    <row r="5218" spans="25:26" x14ac:dyDescent="0.3">
      <c r="Y5218" s="189">
        <v>42366</v>
      </c>
      <c r="Z5218" s="190" t="s">
        <v>149</v>
      </c>
    </row>
    <row r="5219" spans="25:26" x14ac:dyDescent="0.3">
      <c r="Y5219" s="189">
        <v>42367</v>
      </c>
      <c r="Z5219" s="190">
        <v>27.8</v>
      </c>
    </row>
    <row r="5220" spans="25:26" x14ac:dyDescent="0.3">
      <c r="Y5220" s="189">
        <v>42368</v>
      </c>
      <c r="Z5220" s="190">
        <v>26.93</v>
      </c>
    </row>
    <row r="5221" spans="25:26" x14ac:dyDescent="0.3">
      <c r="Y5221" s="189">
        <v>42369</v>
      </c>
      <c r="Z5221" s="190">
        <v>29.8</v>
      </c>
    </row>
    <row r="5222" spans="25:26" x14ac:dyDescent="0.3">
      <c r="Y5222" s="189">
        <v>42370</v>
      </c>
      <c r="Z5222" s="190">
        <v>29.8</v>
      </c>
    </row>
    <row r="5223" spans="25:26" x14ac:dyDescent="0.3">
      <c r="Y5223" s="189">
        <v>42373</v>
      </c>
      <c r="Z5223" s="190">
        <v>27.04</v>
      </c>
    </row>
    <row r="5224" spans="25:26" x14ac:dyDescent="0.3">
      <c r="Y5224" s="189">
        <v>42374</v>
      </c>
      <c r="Z5224" s="190">
        <v>26.26</v>
      </c>
    </row>
    <row r="5225" spans="25:26" x14ac:dyDescent="0.3">
      <c r="Y5225" s="189">
        <v>42375</v>
      </c>
      <c r="Z5225" s="190">
        <v>24.75</v>
      </c>
    </row>
    <row r="5226" spans="25:26" x14ac:dyDescent="0.3">
      <c r="Y5226" s="189">
        <v>42376</v>
      </c>
      <c r="Z5226" s="190">
        <v>24.11</v>
      </c>
    </row>
    <row r="5227" spans="25:26" x14ac:dyDescent="0.3">
      <c r="Y5227" s="189">
        <v>42377</v>
      </c>
      <c r="Z5227" s="190">
        <v>23.65</v>
      </c>
    </row>
    <row r="5228" spans="25:26" x14ac:dyDescent="0.3">
      <c r="Y5228" s="189">
        <v>42380</v>
      </c>
      <c r="Z5228" s="190">
        <v>22.07</v>
      </c>
    </row>
    <row r="5229" spans="25:26" x14ac:dyDescent="0.3">
      <c r="Y5229" s="189">
        <v>42381</v>
      </c>
      <c r="Z5229" s="190">
        <v>21.5</v>
      </c>
    </row>
    <row r="5230" spans="25:26" x14ac:dyDescent="0.3">
      <c r="Y5230" s="189">
        <v>42382</v>
      </c>
      <c r="Z5230" s="190">
        <v>21.38</v>
      </c>
    </row>
    <row r="5231" spans="25:26" x14ac:dyDescent="0.3">
      <c r="Y5231" s="189">
        <v>42383</v>
      </c>
      <c r="Z5231" s="190">
        <v>21.7</v>
      </c>
    </row>
    <row r="5232" spans="25:26" x14ac:dyDescent="0.3">
      <c r="Y5232" s="189">
        <v>42384</v>
      </c>
      <c r="Z5232" s="190">
        <v>20.7</v>
      </c>
    </row>
    <row r="5233" spans="25:26" x14ac:dyDescent="0.3">
      <c r="Y5233" s="189">
        <v>42387</v>
      </c>
      <c r="Z5233" s="190" t="s">
        <v>149</v>
      </c>
    </row>
    <row r="5234" spans="25:26" x14ac:dyDescent="0.3">
      <c r="Y5234" s="189">
        <v>42388</v>
      </c>
      <c r="Z5234" s="190">
        <v>20.02</v>
      </c>
    </row>
    <row r="5235" spans="25:26" x14ac:dyDescent="0.3">
      <c r="Y5235" s="189">
        <v>42389</v>
      </c>
      <c r="Z5235" s="190">
        <v>18.899999999999999</v>
      </c>
    </row>
    <row r="5236" spans="25:26" x14ac:dyDescent="0.3">
      <c r="Y5236" s="189">
        <v>42390</v>
      </c>
      <c r="Z5236" s="190">
        <v>20.32</v>
      </c>
    </row>
    <row r="5237" spans="25:26" x14ac:dyDescent="0.3">
      <c r="Y5237" s="189">
        <v>42391</v>
      </c>
      <c r="Z5237" s="190">
        <v>22.77</v>
      </c>
    </row>
    <row r="5238" spans="25:26" x14ac:dyDescent="0.3">
      <c r="Y5238" s="189">
        <v>42394</v>
      </c>
      <c r="Z5238" s="190">
        <v>21.87</v>
      </c>
    </row>
    <row r="5239" spans="25:26" x14ac:dyDescent="0.3">
      <c r="Y5239" s="189">
        <v>42395</v>
      </c>
      <c r="Z5239" s="190">
        <v>22.55</v>
      </c>
    </row>
    <row r="5240" spans="25:26" x14ac:dyDescent="0.3">
      <c r="Y5240" s="189">
        <v>42396</v>
      </c>
      <c r="Z5240" s="190">
        <v>23.38</v>
      </c>
    </row>
    <row r="5241" spans="25:26" x14ac:dyDescent="0.3">
      <c r="Y5241" s="189">
        <v>42397</v>
      </c>
      <c r="Z5241" s="190">
        <v>25.04</v>
      </c>
    </row>
    <row r="5242" spans="25:26" x14ac:dyDescent="0.3">
      <c r="Y5242" s="189">
        <v>42398</v>
      </c>
      <c r="Z5242" s="190">
        <v>25.53</v>
      </c>
    </row>
    <row r="5243" spans="25:26" x14ac:dyDescent="0.3">
      <c r="Y5243" s="189">
        <v>42401</v>
      </c>
      <c r="Z5243" s="190" t="s">
        <v>149</v>
      </c>
    </row>
    <row r="5244" spans="25:26" x14ac:dyDescent="0.3">
      <c r="Y5244" s="189">
        <v>42402</v>
      </c>
      <c r="Z5244" s="190">
        <v>24.74</v>
      </c>
    </row>
    <row r="5245" spans="25:26" x14ac:dyDescent="0.3">
      <c r="Y5245" s="189">
        <v>42403</v>
      </c>
      <c r="Z5245" s="190">
        <v>26.15</v>
      </c>
    </row>
    <row r="5246" spans="25:26" x14ac:dyDescent="0.3">
      <c r="Y5246" s="189">
        <v>42404</v>
      </c>
      <c r="Z5246" s="190">
        <v>26.34</v>
      </c>
    </row>
    <row r="5247" spans="25:26" x14ac:dyDescent="0.3">
      <c r="Y5247" s="189">
        <v>42405</v>
      </c>
      <c r="Z5247" s="190">
        <v>25.73</v>
      </c>
    </row>
    <row r="5248" spans="25:26" x14ac:dyDescent="0.3">
      <c r="Y5248" s="189">
        <v>42408</v>
      </c>
      <c r="Z5248" s="190" t="s">
        <v>149</v>
      </c>
    </row>
    <row r="5249" spans="25:26" x14ac:dyDescent="0.3">
      <c r="Y5249" s="189">
        <v>42409</v>
      </c>
      <c r="Z5249" s="190" t="s">
        <v>149</v>
      </c>
    </row>
    <row r="5250" spans="25:26" x14ac:dyDescent="0.3">
      <c r="Y5250" s="189">
        <v>42410</v>
      </c>
      <c r="Z5250" s="190">
        <v>22.84</v>
      </c>
    </row>
    <row r="5251" spans="25:26" x14ac:dyDescent="0.3">
      <c r="Y5251" s="189">
        <v>42411</v>
      </c>
      <c r="Z5251" s="190">
        <v>22.08</v>
      </c>
    </row>
    <row r="5252" spans="25:26" x14ac:dyDescent="0.3">
      <c r="Y5252" s="189">
        <v>42412</v>
      </c>
      <c r="Z5252" s="190">
        <v>24.11</v>
      </c>
    </row>
    <row r="5253" spans="25:26" x14ac:dyDescent="0.3">
      <c r="Y5253" s="189">
        <v>42415</v>
      </c>
      <c r="Z5253" s="190" t="s">
        <v>149</v>
      </c>
    </row>
    <row r="5254" spans="25:26" x14ac:dyDescent="0.3">
      <c r="Y5254" s="189">
        <v>42416</v>
      </c>
      <c r="Z5254" s="190">
        <v>24.56</v>
      </c>
    </row>
    <row r="5255" spans="25:26" x14ac:dyDescent="0.3">
      <c r="Y5255" s="189">
        <v>42417</v>
      </c>
      <c r="Z5255" s="190">
        <v>25.61</v>
      </c>
    </row>
    <row r="5256" spans="25:26" x14ac:dyDescent="0.3">
      <c r="Y5256" s="189">
        <v>42418</v>
      </c>
      <c r="Z5256" s="190">
        <v>25.92</v>
      </c>
    </row>
    <row r="5257" spans="25:26" x14ac:dyDescent="0.3">
      <c r="Y5257" s="189">
        <v>42419</v>
      </c>
      <c r="Z5257" s="190">
        <v>24.94</v>
      </c>
    </row>
    <row r="5258" spans="25:26" x14ac:dyDescent="0.3">
      <c r="Y5258" s="189">
        <v>42422</v>
      </c>
      <c r="Z5258" s="190">
        <v>26.34</v>
      </c>
    </row>
    <row r="5259" spans="25:26" x14ac:dyDescent="0.3">
      <c r="Y5259" s="189">
        <v>42423</v>
      </c>
      <c r="Z5259" s="190">
        <v>24.96</v>
      </c>
    </row>
    <row r="5260" spans="25:26" x14ac:dyDescent="0.3">
      <c r="Y5260" s="189">
        <v>42424</v>
      </c>
      <c r="Z5260" s="190">
        <v>24.95</v>
      </c>
    </row>
    <row r="5261" spans="25:26" x14ac:dyDescent="0.3">
      <c r="Y5261" s="189">
        <v>42425</v>
      </c>
      <c r="Z5261" s="190">
        <v>26.01</v>
      </c>
    </row>
    <row r="5262" spans="25:26" x14ac:dyDescent="0.3">
      <c r="Y5262" s="189">
        <v>42426</v>
      </c>
      <c r="Z5262" s="190">
        <v>27.01</v>
      </c>
    </row>
    <row r="5263" spans="25:26" x14ac:dyDescent="0.3">
      <c r="Y5263" s="189">
        <v>42429</v>
      </c>
      <c r="Z5263" s="190">
        <v>27.14</v>
      </c>
    </row>
    <row r="5264" spans="25:26" x14ac:dyDescent="0.3">
      <c r="Y5264" s="189">
        <v>42430</v>
      </c>
      <c r="Z5264" s="190">
        <v>27.67</v>
      </c>
    </row>
    <row r="5265" spans="25:26" x14ac:dyDescent="0.3">
      <c r="Y5265" s="189">
        <v>42431</v>
      </c>
      <c r="Z5265" s="190">
        <v>28.02</v>
      </c>
    </row>
    <row r="5266" spans="25:26" x14ac:dyDescent="0.3">
      <c r="Y5266" s="189">
        <v>42432</v>
      </c>
      <c r="Z5266" s="190">
        <v>27.86</v>
      </c>
    </row>
    <row r="5267" spans="25:26" x14ac:dyDescent="0.3">
      <c r="Y5267" s="189">
        <v>42433</v>
      </c>
      <c r="Z5267" s="190">
        <v>29.05</v>
      </c>
    </row>
    <row r="5268" spans="25:26" x14ac:dyDescent="0.3">
      <c r="Y5268" s="189">
        <v>42436</v>
      </c>
      <c r="Z5268" s="190">
        <v>30.93</v>
      </c>
    </row>
    <row r="5269" spans="25:26" x14ac:dyDescent="0.3">
      <c r="Y5269" s="189">
        <v>42437</v>
      </c>
      <c r="Z5269" s="190">
        <v>30.4</v>
      </c>
    </row>
    <row r="5270" spans="25:26" x14ac:dyDescent="0.3">
      <c r="Y5270" s="189">
        <v>42438</v>
      </c>
      <c r="Z5270" s="190">
        <v>31.43</v>
      </c>
    </row>
    <row r="5271" spans="25:26" x14ac:dyDescent="0.3">
      <c r="Y5271" s="189">
        <v>42439</v>
      </c>
      <c r="Z5271" s="190">
        <v>30.84</v>
      </c>
    </row>
    <row r="5272" spans="25:26" x14ac:dyDescent="0.3">
      <c r="Y5272" s="189">
        <v>42440</v>
      </c>
      <c r="Z5272" s="190">
        <v>31.32</v>
      </c>
    </row>
    <row r="5273" spans="25:26" x14ac:dyDescent="0.3">
      <c r="Y5273" s="189">
        <v>42443</v>
      </c>
      <c r="Z5273" s="190">
        <v>30.28</v>
      </c>
    </row>
    <row r="5274" spans="25:26" x14ac:dyDescent="0.3">
      <c r="Y5274" s="189">
        <v>42444</v>
      </c>
      <c r="Z5274" s="190">
        <v>29.38</v>
      </c>
    </row>
    <row r="5275" spans="25:26" x14ac:dyDescent="0.3">
      <c r="Y5275" s="189">
        <v>42445</v>
      </c>
      <c r="Z5275" s="190">
        <v>30.74</v>
      </c>
    </row>
    <row r="5276" spans="25:26" x14ac:dyDescent="0.3">
      <c r="Y5276" s="189">
        <v>42446</v>
      </c>
      <c r="Z5276" s="190">
        <v>32.04</v>
      </c>
    </row>
    <row r="5277" spans="25:26" x14ac:dyDescent="0.3">
      <c r="Y5277" s="189">
        <v>42447</v>
      </c>
      <c r="Z5277" s="190">
        <v>31.2</v>
      </c>
    </row>
    <row r="5278" spans="25:26" x14ac:dyDescent="0.3">
      <c r="Y5278" s="189">
        <v>42450</v>
      </c>
      <c r="Z5278" s="190">
        <v>31.85</v>
      </c>
    </row>
    <row r="5279" spans="25:26" x14ac:dyDescent="0.3">
      <c r="Y5279" s="189">
        <v>42451</v>
      </c>
      <c r="Z5279" s="190">
        <v>32.159999999999997</v>
      </c>
    </row>
    <row r="5280" spans="25:26" x14ac:dyDescent="0.3">
      <c r="Y5280" s="189">
        <v>42452</v>
      </c>
      <c r="Z5280" s="190">
        <v>31.1</v>
      </c>
    </row>
    <row r="5281" spans="25:26" x14ac:dyDescent="0.3">
      <c r="Y5281" s="189">
        <v>42453</v>
      </c>
      <c r="Z5281" s="190">
        <v>30.45</v>
      </c>
    </row>
    <row r="5282" spans="25:26" x14ac:dyDescent="0.3">
      <c r="Y5282" s="189">
        <v>42454</v>
      </c>
      <c r="Z5282" s="190" t="s">
        <v>149</v>
      </c>
    </row>
    <row r="5283" spans="25:26" x14ac:dyDescent="0.3">
      <c r="Y5283" s="189">
        <v>42457</v>
      </c>
      <c r="Z5283" s="190" t="s">
        <v>149</v>
      </c>
    </row>
    <row r="5284" spans="25:26" x14ac:dyDescent="0.3">
      <c r="Y5284" s="189">
        <v>42458</v>
      </c>
      <c r="Z5284" s="190">
        <v>30.27</v>
      </c>
    </row>
    <row r="5285" spans="25:26" x14ac:dyDescent="0.3">
      <c r="Y5285" s="189">
        <v>42459</v>
      </c>
      <c r="Z5285" s="190">
        <v>30.74</v>
      </c>
    </row>
    <row r="5286" spans="25:26" x14ac:dyDescent="0.3">
      <c r="Y5286" s="189">
        <v>42460</v>
      </c>
      <c r="Z5286" s="190">
        <v>30.51</v>
      </c>
    </row>
    <row r="5287" spans="25:26" x14ac:dyDescent="0.3">
      <c r="Y5287" s="189">
        <v>42461</v>
      </c>
      <c r="Z5287" s="190">
        <v>28.96</v>
      </c>
    </row>
    <row r="5288" spans="25:26" x14ac:dyDescent="0.3">
      <c r="Y5288" s="189">
        <v>42464</v>
      </c>
      <c r="Z5288" s="190">
        <v>27.92</v>
      </c>
    </row>
    <row r="5289" spans="25:26" x14ac:dyDescent="0.3">
      <c r="Y5289" s="189">
        <v>42465</v>
      </c>
      <c r="Z5289" s="190">
        <v>27.62</v>
      </c>
    </row>
    <row r="5290" spans="25:26" x14ac:dyDescent="0.3">
      <c r="Y5290" s="189">
        <v>42466</v>
      </c>
      <c r="Z5290" s="190">
        <v>28.99</v>
      </c>
    </row>
    <row r="5291" spans="25:26" x14ac:dyDescent="0.3">
      <c r="Y5291" s="189">
        <v>42467</v>
      </c>
      <c r="Z5291" s="190">
        <v>29.04</v>
      </c>
    </row>
    <row r="5292" spans="25:26" x14ac:dyDescent="0.3">
      <c r="Y5292" s="189">
        <v>42468</v>
      </c>
      <c r="Z5292" s="190">
        <v>31.13</v>
      </c>
    </row>
    <row r="5293" spans="25:26" x14ac:dyDescent="0.3">
      <c r="Y5293" s="189">
        <v>42471</v>
      </c>
      <c r="Z5293" s="190">
        <v>32.090000000000003</v>
      </c>
    </row>
    <row r="5294" spans="25:26" x14ac:dyDescent="0.3">
      <c r="Y5294" s="189">
        <v>42472</v>
      </c>
      <c r="Z5294" s="190">
        <v>33.5</v>
      </c>
    </row>
    <row r="5295" spans="25:26" x14ac:dyDescent="0.3">
      <c r="Y5295" s="189">
        <v>42473</v>
      </c>
      <c r="Z5295" s="190">
        <v>33.380000000000003</v>
      </c>
    </row>
    <row r="5296" spans="25:26" x14ac:dyDescent="0.3">
      <c r="Y5296" s="189">
        <v>42474</v>
      </c>
      <c r="Z5296" s="190">
        <v>33.14</v>
      </c>
    </row>
    <row r="5297" spans="25:26" x14ac:dyDescent="0.3">
      <c r="Y5297" s="189">
        <v>42475</v>
      </c>
      <c r="Z5297" s="190">
        <v>33.24</v>
      </c>
    </row>
    <row r="5298" spans="25:26" x14ac:dyDescent="0.3">
      <c r="Y5298" s="189">
        <v>42478</v>
      </c>
      <c r="Z5298" s="190">
        <v>31.63</v>
      </c>
    </row>
    <row r="5299" spans="25:26" x14ac:dyDescent="0.3">
      <c r="Y5299" s="189">
        <v>42479</v>
      </c>
      <c r="Z5299" s="190">
        <v>32.92</v>
      </c>
    </row>
    <row r="5300" spans="25:26" x14ac:dyDescent="0.3">
      <c r="Y5300" s="189">
        <v>42480</v>
      </c>
      <c r="Z5300" s="190">
        <v>33.909999999999997</v>
      </c>
    </row>
    <row r="5301" spans="25:26" x14ac:dyDescent="0.3">
      <c r="Y5301" s="189">
        <v>42481</v>
      </c>
      <c r="Z5301" s="190">
        <v>34.26</v>
      </c>
    </row>
    <row r="5302" spans="25:26" x14ac:dyDescent="0.3">
      <c r="Y5302" s="189">
        <v>42482</v>
      </c>
      <c r="Z5302" s="190">
        <v>34.49</v>
      </c>
    </row>
    <row r="5303" spans="25:26" x14ac:dyDescent="0.3">
      <c r="Y5303" s="189">
        <v>42485</v>
      </c>
      <c r="Z5303" s="190">
        <v>33.869999999999997</v>
      </c>
    </row>
    <row r="5304" spans="25:26" x14ac:dyDescent="0.3">
      <c r="Y5304" s="189">
        <v>42486</v>
      </c>
      <c r="Z5304" s="190">
        <v>35.15</v>
      </c>
    </row>
    <row r="5305" spans="25:26" x14ac:dyDescent="0.3">
      <c r="Y5305" s="189">
        <v>42487</v>
      </c>
      <c r="Z5305" s="190">
        <v>36.33</v>
      </c>
    </row>
    <row r="5306" spans="25:26" x14ac:dyDescent="0.3">
      <c r="Y5306" s="189">
        <v>42488</v>
      </c>
      <c r="Z5306" s="190">
        <v>37.200000000000003</v>
      </c>
    </row>
    <row r="5307" spans="25:26" x14ac:dyDescent="0.3">
      <c r="Y5307" s="189">
        <v>42489</v>
      </c>
      <c r="Z5307" s="190">
        <v>37.58</v>
      </c>
    </row>
    <row r="5308" spans="25:26" x14ac:dyDescent="0.3">
      <c r="Y5308" s="189">
        <v>42492</v>
      </c>
      <c r="Z5308" s="190" t="s">
        <v>149</v>
      </c>
    </row>
    <row r="5309" spans="25:26" x14ac:dyDescent="0.3">
      <c r="Y5309" s="189">
        <v>42493</v>
      </c>
      <c r="Z5309" s="190">
        <v>35.6</v>
      </c>
    </row>
    <row r="5310" spans="25:26" x14ac:dyDescent="0.3">
      <c r="Y5310" s="189">
        <v>42494</v>
      </c>
      <c r="Z5310" s="190">
        <v>35.22</v>
      </c>
    </row>
    <row r="5311" spans="25:26" x14ac:dyDescent="0.3">
      <c r="Y5311" s="189">
        <v>42495</v>
      </c>
      <c r="Z5311" s="190">
        <v>35.83</v>
      </c>
    </row>
    <row r="5312" spans="25:26" x14ac:dyDescent="0.3">
      <c r="Y5312" s="189">
        <v>42496</v>
      </c>
      <c r="Z5312" s="190">
        <v>36.06</v>
      </c>
    </row>
    <row r="5313" spans="25:26" x14ac:dyDescent="0.3">
      <c r="Y5313" s="189">
        <v>42499</v>
      </c>
      <c r="Z5313" s="190">
        <v>34.89</v>
      </c>
    </row>
    <row r="5314" spans="25:26" x14ac:dyDescent="0.3">
      <c r="Y5314" s="189">
        <v>42500</v>
      </c>
      <c r="Z5314" s="190">
        <v>35.92</v>
      </c>
    </row>
    <row r="5315" spans="25:26" x14ac:dyDescent="0.3">
      <c r="Y5315" s="189">
        <v>42501</v>
      </c>
      <c r="Z5315" s="190">
        <v>37.619999999999997</v>
      </c>
    </row>
    <row r="5316" spans="25:26" x14ac:dyDescent="0.3">
      <c r="Y5316" s="189">
        <v>42502</v>
      </c>
      <c r="Z5316" s="190">
        <v>38.520000000000003</v>
      </c>
    </row>
    <row r="5317" spans="25:26" x14ac:dyDescent="0.3">
      <c r="Y5317" s="189">
        <v>42503</v>
      </c>
      <c r="Z5317" s="190">
        <v>38.65</v>
      </c>
    </row>
    <row r="5318" spans="25:26" x14ac:dyDescent="0.3">
      <c r="Y5318" s="189">
        <v>42506</v>
      </c>
      <c r="Z5318" s="190">
        <v>39.869999999999997</v>
      </c>
    </row>
    <row r="5319" spans="25:26" x14ac:dyDescent="0.3">
      <c r="Y5319" s="189">
        <v>42507</v>
      </c>
      <c r="Z5319" s="190">
        <v>40.200000000000003</v>
      </c>
    </row>
    <row r="5320" spans="25:26" x14ac:dyDescent="0.3">
      <c r="Y5320" s="189">
        <v>42508</v>
      </c>
      <c r="Z5320" s="190">
        <v>40.03</v>
      </c>
    </row>
    <row r="5321" spans="25:26" x14ac:dyDescent="0.3">
      <c r="Y5321" s="189">
        <v>42509</v>
      </c>
      <c r="Z5321" s="190">
        <v>39.11</v>
      </c>
    </row>
    <row r="5322" spans="25:26" x14ac:dyDescent="0.3">
      <c r="Y5322" s="189">
        <v>42510</v>
      </c>
      <c r="Z5322" s="190">
        <v>39.590000000000003</v>
      </c>
    </row>
    <row r="5323" spans="25:26" x14ac:dyDescent="0.3">
      <c r="Y5323" s="189">
        <v>42513</v>
      </c>
      <c r="Z5323" s="190">
        <v>39.19</v>
      </c>
    </row>
    <row r="5324" spans="25:26" x14ac:dyDescent="0.3">
      <c r="Y5324" s="189">
        <v>42514</v>
      </c>
      <c r="Z5324" s="190">
        <v>39.619999999999997</v>
      </c>
    </row>
    <row r="5325" spans="25:26" x14ac:dyDescent="0.3">
      <c r="Y5325" s="189">
        <v>42515</v>
      </c>
      <c r="Z5325" s="190">
        <v>40.42</v>
      </c>
    </row>
    <row r="5326" spans="25:26" x14ac:dyDescent="0.3">
      <c r="Y5326" s="189">
        <v>42516</v>
      </c>
      <c r="Z5326" s="190">
        <v>40.47</v>
      </c>
    </row>
    <row r="5327" spans="25:26" x14ac:dyDescent="0.3">
      <c r="Y5327" s="189">
        <v>42517</v>
      </c>
      <c r="Z5327" s="190">
        <v>40.200000000000003</v>
      </c>
    </row>
    <row r="5328" spans="25:26" x14ac:dyDescent="0.3">
      <c r="Y5328" s="189">
        <v>42520</v>
      </c>
      <c r="Z5328" s="190" t="s">
        <v>149</v>
      </c>
    </row>
    <row r="5329" spans="25:26" x14ac:dyDescent="0.3">
      <c r="Y5329" s="189">
        <v>42521</v>
      </c>
      <c r="Z5329" s="190">
        <v>40.26</v>
      </c>
    </row>
    <row r="5330" spans="25:26" x14ac:dyDescent="0.3">
      <c r="Y5330" s="189">
        <v>42522</v>
      </c>
      <c r="Z5330" s="190">
        <v>40.090000000000003</v>
      </c>
    </row>
    <row r="5331" spans="25:26" x14ac:dyDescent="0.3">
      <c r="Y5331" s="189">
        <v>42523</v>
      </c>
      <c r="Z5331" s="190">
        <v>40.24</v>
      </c>
    </row>
    <row r="5332" spans="25:26" x14ac:dyDescent="0.3">
      <c r="Y5332" s="189">
        <v>42524</v>
      </c>
      <c r="Z5332" s="190">
        <v>40.14</v>
      </c>
    </row>
    <row r="5333" spans="25:26" x14ac:dyDescent="0.3">
      <c r="Y5333" s="189">
        <v>42527</v>
      </c>
      <c r="Z5333" s="190">
        <v>40.81</v>
      </c>
    </row>
    <row r="5334" spans="25:26" x14ac:dyDescent="0.3">
      <c r="Y5334" s="189">
        <v>42528</v>
      </c>
      <c r="Z5334" s="190">
        <v>41.52</v>
      </c>
    </row>
    <row r="5335" spans="25:26" x14ac:dyDescent="0.3">
      <c r="Y5335" s="189">
        <v>42529</v>
      </c>
      <c r="Z5335" s="190">
        <v>42.37</v>
      </c>
    </row>
    <row r="5336" spans="25:26" x14ac:dyDescent="0.3">
      <c r="Y5336" s="189">
        <v>42530</v>
      </c>
      <c r="Z5336" s="190">
        <v>42.22</v>
      </c>
    </row>
    <row r="5337" spans="25:26" x14ac:dyDescent="0.3">
      <c r="Y5337" s="189">
        <v>42531</v>
      </c>
      <c r="Z5337" s="190">
        <v>41.13</v>
      </c>
    </row>
    <row r="5338" spans="25:26" x14ac:dyDescent="0.3">
      <c r="Y5338" s="189">
        <v>42534</v>
      </c>
      <c r="Z5338" s="190">
        <v>40.770000000000003</v>
      </c>
    </row>
    <row r="5339" spans="25:26" x14ac:dyDescent="0.3">
      <c r="Y5339" s="189">
        <v>42535</v>
      </c>
      <c r="Z5339" s="190">
        <v>40.06</v>
      </c>
    </row>
    <row r="5340" spans="25:26" x14ac:dyDescent="0.3">
      <c r="Y5340" s="189">
        <v>42536</v>
      </c>
      <c r="Z5340" s="190">
        <v>39.659999999999997</v>
      </c>
    </row>
    <row r="5341" spans="25:26" x14ac:dyDescent="0.3">
      <c r="Y5341" s="189">
        <v>42537</v>
      </c>
      <c r="Z5341" s="190">
        <v>38.03</v>
      </c>
    </row>
    <row r="5342" spans="25:26" x14ac:dyDescent="0.3">
      <c r="Y5342" s="189">
        <v>42538</v>
      </c>
      <c r="Z5342" s="190">
        <v>39.28</v>
      </c>
    </row>
    <row r="5343" spans="25:26" x14ac:dyDescent="0.3">
      <c r="Y5343" s="189">
        <v>42541</v>
      </c>
      <c r="Z5343" s="190">
        <v>40.9</v>
      </c>
    </row>
    <row r="5344" spans="25:26" x14ac:dyDescent="0.3">
      <c r="Y5344" s="189">
        <v>42542</v>
      </c>
      <c r="Z5344" s="190">
        <v>40.76</v>
      </c>
    </row>
    <row r="5345" spans="25:26" x14ac:dyDescent="0.3">
      <c r="Y5345" s="189">
        <v>42543</v>
      </c>
      <c r="Z5345" s="190">
        <v>40.83</v>
      </c>
    </row>
    <row r="5346" spans="25:26" x14ac:dyDescent="0.3">
      <c r="Y5346" s="189">
        <v>42544</v>
      </c>
      <c r="Z5346" s="190">
        <v>41.27</v>
      </c>
    </row>
    <row r="5347" spans="25:26" x14ac:dyDescent="0.3">
      <c r="Y5347" s="189">
        <v>42545</v>
      </c>
      <c r="Z5347" s="190">
        <v>39.479999999999997</v>
      </c>
    </row>
    <row r="5348" spans="25:26" x14ac:dyDescent="0.3">
      <c r="Y5348" s="189">
        <v>42548</v>
      </c>
      <c r="Z5348" s="190">
        <v>38.619999999999997</v>
      </c>
    </row>
    <row r="5349" spans="25:26" x14ac:dyDescent="0.3">
      <c r="Y5349" s="189">
        <v>42549</v>
      </c>
      <c r="Z5349" s="190">
        <v>39.67</v>
      </c>
    </row>
    <row r="5350" spans="25:26" x14ac:dyDescent="0.3">
      <c r="Y5350" s="189">
        <v>42550</v>
      </c>
      <c r="Z5350" s="190">
        <v>41.51</v>
      </c>
    </row>
    <row r="5351" spans="25:26" x14ac:dyDescent="0.3">
      <c r="Y5351" s="189">
        <v>42551</v>
      </c>
      <c r="Z5351" s="190">
        <v>41</v>
      </c>
    </row>
    <row r="5352" spans="25:26" x14ac:dyDescent="0.3">
      <c r="Y5352" s="189">
        <v>42552</v>
      </c>
      <c r="Z5352" s="190">
        <v>42.01</v>
      </c>
    </row>
    <row r="5353" spans="25:26" x14ac:dyDescent="0.3">
      <c r="Y5353" s="189">
        <v>42555</v>
      </c>
      <c r="Z5353" s="190" t="s">
        <v>149</v>
      </c>
    </row>
    <row r="5354" spans="25:26" x14ac:dyDescent="0.3">
      <c r="Y5354" s="189">
        <v>42556</v>
      </c>
      <c r="Z5354" s="190">
        <v>39.97</v>
      </c>
    </row>
    <row r="5355" spans="25:26" x14ac:dyDescent="0.3">
      <c r="Y5355" s="189">
        <v>42557</v>
      </c>
      <c r="Z5355" s="190" t="s">
        <v>149</v>
      </c>
    </row>
    <row r="5356" spans="25:26" x14ac:dyDescent="0.3">
      <c r="Y5356" s="189">
        <v>42558</v>
      </c>
      <c r="Z5356" s="190">
        <v>39.57</v>
      </c>
    </row>
    <row r="5357" spans="25:26" x14ac:dyDescent="0.3">
      <c r="Y5357" s="189">
        <v>42559</v>
      </c>
      <c r="Z5357" s="190">
        <v>39.049999999999997</v>
      </c>
    </row>
    <row r="5358" spans="25:26" x14ac:dyDescent="0.3">
      <c r="Y5358" s="189">
        <v>42562</v>
      </c>
      <c r="Z5358" s="190">
        <v>38.729999999999997</v>
      </c>
    </row>
    <row r="5359" spans="25:26" x14ac:dyDescent="0.3">
      <c r="Y5359" s="189">
        <v>42563</v>
      </c>
      <c r="Z5359" s="190">
        <v>40.229999999999997</v>
      </c>
    </row>
    <row r="5360" spans="25:26" x14ac:dyDescent="0.3">
      <c r="Y5360" s="189">
        <v>42564</v>
      </c>
      <c r="Z5360" s="190">
        <v>38.96</v>
      </c>
    </row>
    <row r="5361" spans="25:26" x14ac:dyDescent="0.3">
      <c r="Y5361" s="189">
        <v>42565</v>
      </c>
      <c r="Z5361" s="190">
        <v>39.92</v>
      </c>
    </row>
    <row r="5362" spans="25:26" x14ac:dyDescent="0.3">
      <c r="Y5362" s="189">
        <v>42566</v>
      </c>
      <c r="Z5362" s="190">
        <v>40.17</v>
      </c>
    </row>
    <row r="5363" spans="25:26" x14ac:dyDescent="0.3">
      <c r="Y5363" s="189">
        <v>42569</v>
      </c>
      <c r="Z5363" s="190">
        <v>39.56</v>
      </c>
    </row>
    <row r="5364" spans="25:26" x14ac:dyDescent="0.3">
      <c r="Y5364" s="189">
        <v>42570</v>
      </c>
      <c r="Z5364" s="190">
        <v>39.15</v>
      </c>
    </row>
    <row r="5365" spans="25:26" x14ac:dyDescent="0.3">
      <c r="Y5365" s="189">
        <v>42571</v>
      </c>
      <c r="Z5365" s="190">
        <v>39.43</v>
      </c>
    </row>
    <row r="5366" spans="25:26" x14ac:dyDescent="0.3">
      <c r="Y5366" s="189">
        <v>42572</v>
      </c>
      <c r="Z5366" s="190">
        <v>38.86</v>
      </c>
    </row>
    <row r="5367" spans="25:26" x14ac:dyDescent="0.3">
      <c r="Y5367" s="189">
        <v>42573</v>
      </c>
      <c r="Z5367" s="190">
        <v>37.97</v>
      </c>
    </row>
    <row r="5368" spans="25:26" x14ac:dyDescent="0.3">
      <c r="Y5368" s="189">
        <v>42576</v>
      </c>
      <c r="Z5368" s="190">
        <v>37.200000000000003</v>
      </c>
    </row>
    <row r="5369" spans="25:26" x14ac:dyDescent="0.3">
      <c r="Y5369" s="189">
        <v>42577</v>
      </c>
      <c r="Z5369" s="190">
        <v>37.17</v>
      </c>
    </row>
    <row r="5370" spans="25:26" x14ac:dyDescent="0.3">
      <c r="Y5370" s="189">
        <v>42578</v>
      </c>
      <c r="Z5370" s="190">
        <v>36.51</v>
      </c>
    </row>
    <row r="5371" spans="25:26" x14ac:dyDescent="0.3">
      <c r="Y5371" s="189">
        <v>42579</v>
      </c>
      <c r="Z5371" s="190">
        <v>35.96</v>
      </c>
    </row>
    <row r="5372" spans="25:26" x14ac:dyDescent="0.3">
      <c r="Y5372" s="189">
        <v>42580</v>
      </c>
      <c r="Z5372" s="190">
        <v>35.92</v>
      </c>
    </row>
    <row r="5373" spans="25:26" x14ac:dyDescent="0.3">
      <c r="Y5373" s="189">
        <v>42583</v>
      </c>
      <c r="Z5373" s="190">
        <v>34.17</v>
      </c>
    </row>
    <row r="5374" spans="25:26" x14ac:dyDescent="0.3">
      <c r="Y5374" s="189">
        <v>42584</v>
      </c>
      <c r="Z5374" s="190">
        <v>33.619999999999997</v>
      </c>
    </row>
    <row r="5375" spans="25:26" x14ac:dyDescent="0.3">
      <c r="Y5375" s="189">
        <v>42585</v>
      </c>
      <c r="Z5375" s="190">
        <v>34.19</v>
      </c>
    </row>
    <row r="5376" spans="25:26" x14ac:dyDescent="0.3">
      <c r="Y5376" s="189">
        <v>42586</v>
      </c>
      <c r="Z5376" s="190">
        <v>35.31</v>
      </c>
    </row>
    <row r="5377" spans="25:26" x14ac:dyDescent="0.3">
      <c r="Y5377" s="189">
        <v>42587</v>
      </c>
      <c r="Z5377" s="190">
        <v>35.44</v>
      </c>
    </row>
    <row r="5378" spans="25:26" x14ac:dyDescent="0.3">
      <c r="Y5378" s="189">
        <v>42590</v>
      </c>
      <c r="Z5378" s="190">
        <v>36.65</v>
      </c>
    </row>
    <row r="5379" spans="25:26" x14ac:dyDescent="0.3">
      <c r="Y5379" s="189">
        <v>42591</v>
      </c>
      <c r="Z5379" s="190" t="s">
        <v>149</v>
      </c>
    </row>
    <row r="5380" spans="25:26" x14ac:dyDescent="0.3">
      <c r="Y5380" s="189">
        <v>42592</v>
      </c>
      <c r="Z5380" s="190">
        <v>35.89</v>
      </c>
    </row>
    <row r="5381" spans="25:26" x14ac:dyDescent="0.3">
      <c r="Y5381" s="189">
        <v>42593</v>
      </c>
      <c r="Z5381" s="190">
        <v>36.97</v>
      </c>
    </row>
    <row r="5382" spans="25:26" x14ac:dyDescent="0.3">
      <c r="Y5382" s="189">
        <v>42594</v>
      </c>
      <c r="Z5382" s="190">
        <v>38.22</v>
      </c>
    </row>
    <row r="5383" spans="25:26" x14ac:dyDescent="0.3">
      <c r="Y5383" s="189">
        <v>42597</v>
      </c>
      <c r="Z5383" s="190">
        <v>39.54</v>
      </c>
    </row>
    <row r="5384" spans="25:26" x14ac:dyDescent="0.3">
      <c r="Y5384" s="189">
        <v>42598</v>
      </c>
      <c r="Z5384" s="190">
        <v>40.44</v>
      </c>
    </row>
    <row r="5385" spans="25:26" x14ac:dyDescent="0.3">
      <c r="Y5385" s="189">
        <v>42599</v>
      </c>
      <c r="Z5385" s="190">
        <v>40.94</v>
      </c>
    </row>
    <row r="5386" spans="25:26" x14ac:dyDescent="0.3">
      <c r="Y5386" s="189">
        <v>42600</v>
      </c>
      <c r="Z5386" s="190">
        <v>42.13</v>
      </c>
    </row>
    <row r="5387" spans="25:26" x14ac:dyDescent="0.3">
      <c r="Y5387" s="189">
        <v>42601</v>
      </c>
      <c r="Z5387" s="190">
        <v>42.32</v>
      </c>
    </row>
    <row r="5388" spans="25:26" x14ac:dyDescent="0.3">
      <c r="Y5388" s="189">
        <v>42604</v>
      </c>
      <c r="Z5388" s="190">
        <v>41.22</v>
      </c>
    </row>
    <row r="5389" spans="25:26" x14ac:dyDescent="0.3">
      <c r="Y5389" s="189">
        <v>42605</v>
      </c>
      <c r="Z5389" s="190">
        <v>41.27</v>
      </c>
    </row>
    <row r="5390" spans="25:26" x14ac:dyDescent="0.3">
      <c r="Y5390" s="189">
        <v>42606</v>
      </c>
      <c r="Z5390" s="190">
        <v>40.46</v>
      </c>
    </row>
    <row r="5391" spans="25:26" x14ac:dyDescent="0.3">
      <c r="Y5391" s="189">
        <v>42607</v>
      </c>
      <c r="Z5391" s="190">
        <v>40.9</v>
      </c>
    </row>
    <row r="5392" spans="25:26" x14ac:dyDescent="0.3">
      <c r="Y5392" s="189">
        <v>42608</v>
      </c>
      <c r="Z5392" s="190">
        <v>41.45</v>
      </c>
    </row>
    <row r="5393" spans="25:26" x14ac:dyDescent="0.3">
      <c r="Y5393" s="189">
        <v>42611</v>
      </c>
      <c r="Z5393" s="190" t="s">
        <v>149</v>
      </c>
    </row>
    <row r="5394" spans="25:26" x14ac:dyDescent="0.3">
      <c r="Y5394" s="189">
        <v>42612</v>
      </c>
      <c r="Z5394" s="190">
        <v>40.35</v>
      </c>
    </row>
    <row r="5395" spans="25:26" x14ac:dyDescent="0.3">
      <c r="Y5395" s="189">
        <v>42613</v>
      </c>
      <c r="Z5395" s="190">
        <v>38.96</v>
      </c>
    </row>
    <row r="5396" spans="25:26" x14ac:dyDescent="0.3">
      <c r="Y5396" s="189">
        <v>42614</v>
      </c>
      <c r="Z5396" s="190">
        <v>36.21</v>
      </c>
    </row>
    <row r="5397" spans="25:26" x14ac:dyDescent="0.3">
      <c r="Y5397" s="189">
        <v>42615</v>
      </c>
      <c r="Z5397" s="190">
        <v>36.82</v>
      </c>
    </row>
    <row r="5398" spans="25:26" x14ac:dyDescent="0.3">
      <c r="Y5398" s="189">
        <v>42618</v>
      </c>
      <c r="Z5398" s="190" t="s">
        <v>149</v>
      </c>
    </row>
    <row r="5399" spans="25:26" x14ac:dyDescent="0.3">
      <c r="Y5399" s="189">
        <v>42619</v>
      </c>
      <c r="Z5399" s="190">
        <v>37.24</v>
      </c>
    </row>
    <row r="5400" spans="25:26" x14ac:dyDescent="0.3">
      <c r="Y5400" s="189">
        <v>42620</v>
      </c>
      <c r="Z5400" s="190">
        <v>37.81</v>
      </c>
    </row>
    <row r="5401" spans="25:26" x14ac:dyDescent="0.3">
      <c r="Y5401" s="189">
        <v>42621</v>
      </c>
      <c r="Z5401" s="190">
        <v>39.79</v>
      </c>
    </row>
    <row r="5402" spans="25:26" x14ac:dyDescent="0.3">
      <c r="Y5402" s="189">
        <v>42622</v>
      </c>
      <c r="Z5402" s="190">
        <v>39.020000000000003</v>
      </c>
    </row>
    <row r="5403" spans="25:26" x14ac:dyDescent="0.3">
      <c r="Y5403" s="189">
        <v>42625</v>
      </c>
      <c r="Z5403" s="190" t="s">
        <v>149</v>
      </c>
    </row>
    <row r="5404" spans="25:26" x14ac:dyDescent="0.3">
      <c r="Y5404" s="189">
        <v>42626</v>
      </c>
      <c r="Z5404" s="190">
        <v>37.700000000000003</v>
      </c>
    </row>
    <row r="5405" spans="25:26" x14ac:dyDescent="0.3">
      <c r="Y5405" s="189">
        <v>42627</v>
      </c>
      <c r="Z5405" s="190">
        <v>37.07</v>
      </c>
    </row>
    <row r="5406" spans="25:26" x14ac:dyDescent="0.3">
      <c r="Y5406" s="189">
        <v>42628</v>
      </c>
      <c r="Z5406" s="190">
        <v>37.1</v>
      </c>
    </row>
    <row r="5407" spans="25:26" x14ac:dyDescent="0.3">
      <c r="Y5407" s="189">
        <v>42629</v>
      </c>
      <c r="Z5407" s="190">
        <v>36.659999999999997</v>
      </c>
    </row>
    <row r="5408" spans="25:26" x14ac:dyDescent="0.3">
      <c r="Y5408" s="189">
        <v>42632</v>
      </c>
      <c r="Z5408" s="190">
        <v>37.07</v>
      </c>
    </row>
    <row r="5409" spans="25:26" x14ac:dyDescent="0.3">
      <c r="Y5409" s="189">
        <v>42633</v>
      </c>
      <c r="Z5409" s="190">
        <v>36.75</v>
      </c>
    </row>
    <row r="5410" spans="25:26" x14ac:dyDescent="0.3">
      <c r="Y5410" s="189">
        <v>42634</v>
      </c>
      <c r="Z5410" s="190">
        <v>37.869999999999997</v>
      </c>
    </row>
    <row r="5411" spans="25:26" x14ac:dyDescent="0.3">
      <c r="Y5411" s="189">
        <v>42635</v>
      </c>
      <c r="Z5411" s="190">
        <v>38.67</v>
      </c>
    </row>
    <row r="5412" spans="25:26" x14ac:dyDescent="0.3">
      <c r="Y5412" s="189">
        <v>42636</v>
      </c>
      <c r="Z5412" s="190">
        <v>37.9</v>
      </c>
    </row>
    <row r="5413" spans="25:26" x14ac:dyDescent="0.3">
      <c r="Y5413" s="189">
        <v>42639</v>
      </c>
      <c r="Z5413" s="190">
        <v>38.15</v>
      </c>
    </row>
    <row r="5414" spans="25:26" x14ac:dyDescent="0.3">
      <c r="Y5414" s="189">
        <v>42640</v>
      </c>
      <c r="Z5414" s="190">
        <v>37.04</v>
      </c>
    </row>
    <row r="5415" spans="25:26" x14ac:dyDescent="0.3">
      <c r="Y5415" s="189">
        <v>42641</v>
      </c>
      <c r="Z5415" s="190">
        <v>37.770000000000003</v>
      </c>
    </row>
    <row r="5416" spans="25:26" x14ac:dyDescent="0.3">
      <c r="Y5416" s="189">
        <v>42642</v>
      </c>
      <c r="Z5416" s="190">
        <v>39.69</v>
      </c>
    </row>
    <row r="5417" spans="25:26" x14ac:dyDescent="0.3">
      <c r="Y5417" s="189">
        <v>42643</v>
      </c>
      <c r="Z5417" s="190">
        <v>39.83</v>
      </c>
    </row>
    <row r="5418" spans="25:26" x14ac:dyDescent="0.3">
      <c r="Y5418" s="189">
        <v>42646</v>
      </c>
      <c r="Z5418" s="190">
        <v>36.75</v>
      </c>
    </row>
    <row r="5419" spans="25:26" x14ac:dyDescent="0.3">
      <c r="Y5419" s="189">
        <v>42647</v>
      </c>
      <c r="Z5419" s="190">
        <v>37.869999999999997</v>
      </c>
    </row>
    <row r="5420" spans="25:26" x14ac:dyDescent="0.3">
      <c r="Y5420" s="189">
        <v>42648</v>
      </c>
      <c r="Z5420" s="190">
        <v>37.869999999999997</v>
      </c>
    </row>
    <row r="5421" spans="25:26" x14ac:dyDescent="0.3">
      <c r="Y5421" s="189">
        <v>42649</v>
      </c>
      <c r="Z5421" s="190">
        <v>38.67</v>
      </c>
    </row>
    <row r="5422" spans="25:26" x14ac:dyDescent="0.3">
      <c r="Y5422" s="189">
        <v>42650</v>
      </c>
      <c r="Z5422" s="190">
        <v>37.9</v>
      </c>
    </row>
    <row r="5423" spans="25:26" x14ac:dyDescent="0.3">
      <c r="Y5423" s="189">
        <v>42653</v>
      </c>
      <c r="Z5423" s="190">
        <v>41.22</v>
      </c>
    </row>
    <row r="5424" spans="25:26" x14ac:dyDescent="0.3">
      <c r="Y5424" s="189">
        <v>42654</v>
      </c>
      <c r="Z5424" s="190">
        <v>41.27</v>
      </c>
    </row>
    <row r="5425" spans="25:26" x14ac:dyDescent="0.3">
      <c r="Y5425" s="189">
        <v>42655</v>
      </c>
      <c r="Z5425" s="190">
        <v>40.46</v>
      </c>
    </row>
    <row r="5426" spans="25:26" x14ac:dyDescent="0.3">
      <c r="Y5426" s="189">
        <v>42656</v>
      </c>
      <c r="Z5426" s="190">
        <v>40.9</v>
      </c>
    </row>
    <row r="5427" spans="25:26" x14ac:dyDescent="0.3">
      <c r="Y5427" s="189">
        <v>42657</v>
      </c>
      <c r="Z5427" s="190">
        <v>41.45</v>
      </c>
    </row>
    <row r="5428" spans="25:26" x14ac:dyDescent="0.3">
      <c r="Y5428" s="189">
        <v>42660</v>
      </c>
      <c r="Z5428" s="190">
        <v>42.5</v>
      </c>
    </row>
    <row r="5429" spans="25:26" x14ac:dyDescent="0.3">
      <c r="Y5429" s="189">
        <v>42661</v>
      </c>
      <c r="Z5429" s="190">
        <v>42.02</v>
      </c>
    </row>
    <row r="5430" spans="25:26" x14ac:dyDescent="0.3">
      <c r="Y5430" s="189">
        <v>42662</v>
      </c>
      <c r="Z5430" s="190">
        <v>41.5</v>
      </c>
    </row>
    <row r="5431" spans="25:26" x14ac:dyDescent="0.3">
      <c r="Y5431" s="189">
        <v>42663</v>
      </c>
      <c r="Z5431" s="190">
        <v>41.47</v>
      </c>
    </row>
    <row r="5432" spans="25:26" x14ac:dyDescent="0.3">
      <c r="Y5432" s="189">
        <v>42664</v>
      </c>
      <c r="Z5432" s="190">
        <v>41.57</v>
      </c>
    </row>
    <row r="5433" spans="25:26" x14ac:dyDescent="0.3">
      <c r="Y5433" s="189">
        <v>42667</v>
      </c>
      <c r="Z5433" s="190">
        <v>41.62</v>
      </c>
    </row>
    <row r="5434" spans="25:26" x14ac:dyDescent="0.3">
      <c r="Y5434" s="189">
        <v>42668</v>
      </c>
      <c r="Z5434" s="190">
        <v>41.22</v>
      </c>
    </row>
    <row r="5435" spans="25:26" x14ac:dyDescent="0.3">
      <c r="Y5435" s="189">
        <v>42669</v>
      </c>
      <c r="Z5435" s="190">
        <v>40.58</v>
      </c>
    </row>
    <row r="5436" spans="25:26" x14ac:dyDescent="0.3">
      <c r="Y5436" s="189">
        <v>42670</v>
      </c>
      <c r="Z5436" s="190">
        <v>40.9</v>
      </c>
    </row>
    <row r="5437" spans="25:26" x14ac:dyDescent="0.3">
      <c r="Y5437" s="189">
        <v>42671</v>
      </c>
      <c r="Z5437" s="190">
        <v>40.51</v>
      </c>
    </row>
    <row r="5438" spans="25:26" x14ac:dyDescent="0.3">
      <c r="Y5438" s="189">
        <v>42674</v>
      </c>
      <c r="Z5438" s="190">
        <v>38.81</v>
      </c>
    </row>
    <row r="5439" spans="25:26" x14ac:dyDescent="0.3">
      <c r="Y5439" s="189">
        <v>42675</v>
      </c>
      <c r="Z5439" s="190">
        <v>38.549999999999997</v>
      </c>
    </row>
    <row r="5440" spans="25:26" x14ac:dyDescent="0.3">
      <c r="Y5440" s="189">
        <v>42676</v>
      </c>
      <c r="Z5440" s="190">
        <v>37.32</v>
      </c>
    </row>
    <row r="5441" spans="25:26" x14ac:dyDescent="0.3">
      <c r="Y5441" s="189">
        <v>42677</v>
      </c>
      <c r="Z5441" s="190">
        <v>37</v>
      </c>
    </row>
    <row r="5442" spans="25:26" x14ac:dyDescent="0.3">
      <c r="Y5442" s="189">
        <v>42678</v>
      </c>
      <c r="Z5442" s="190">
        <v>36.57</v>
      </c>
    </row>
    <row r="5443" spans="25:26" x14ac:dyDescent="0.3">
      <c r="Y5443" s="189">
        <v>42681</v>
      </c>
      <c r="Z5443" s="190">
        <v>37.06</v>
      </c>
    </row>
    <row r="5444" spans="25:26" x14ac:dyDescent="0.3">
      <c r="Y5444" s="189">
        <v>42682</v>
      </c>
      <c r="Z5444" s="190">
        <v>37.24</v>
      </c>
    </row>
    <row r="5445" spans="25:26" x14ac:dyDescent="0.3">
      <c r="Y5445" s="189">
        <v>42683</v>
      </c>
      <c r="Z5445" s="190">
        <v>37.25</v>
      </c>
    </row>
    <row r="5446" spans="25:26" x14ac:dyDescent="0.3">
      <c r="Y5446" s="189">
        <v>42684</v>
      </c>
      <c r="Z5446" s="190">
        <v>37.19</v>
      </c>
    </row>
    <row r="5447" spans="25:26" x14ac:dyDescent="0.3">
      <c r="Y5447" s="189">
        <v>42685</v>
      </c>
      <c r="Z5447" s="190">
        <v>35.92</v>
      </c>
    </row>
    <row r="5448" spans="25:26" x14ac:dyDescent="0.3">
      <c r="Y5448" s="189">
        <v>42688</v>
      </c>
      <c r="Z5448" s="190">
        <v>35.49</v>
      </c>
    </row>
    <row r="5449" spans="25:26" x14ac:dyDescent="0.3">
      <c r="Y5449" s="189">
        <v>42689</v>
      </c>
      <c r="Z5449" s="190">
        <v>37.22</v>
      </c>
    </row>
    <row r="5450" spans="25:26" x14ac:dyDescent="0.3">
      <c r="Y5450" s="189">
        <v>42690</v>
      </c>
      <c r="Z5450" s="190">
        <v>37.659999999999997</v>
      </c>
    </row>
    <row r="5451" spans="25:26" x14ac:dyDescent="0.3">
      <c r="Y5451" s="189">
        <v>42691</v>
      </c>
      <c r="Z5451" s="190">
        <v>37.520000000000003</v>
      </c>
    </row>
    <row r="5452" spans="25:26" x14ac:dyDescent="0.3">
      <c r="Y5452" s="189">
        <v>42692</v>
      </c>
      <c r="Z5452" s="190">
        <v>37.4</v>
      </c>
    </row>
    <row r="5453" spans="25:26" x14ac:dyDescent="0.3">
      <c r="Y5453" s="189">
        <v>42695</v>
      </c>
      <c r="Z5453" s="190">
        <v>39.44</v>
      </c>
    </row>
    <row r="5454" spans="25:26" x14ac:dyDescent="0.3">
      <c r="Y5454" s="189">
        <v>42696</v>
      </c>
      <c r="Z5454" s="190">
        <v>39.57</v>
      </c>
    </row>
    <row r="5455" spans="25:26" x14ac:dyDescent="0.3">
      <c r="Y5455" s="189">
        <v>42697</v>
      </c>
      <c r="Z5455" s="190">
        <v>39.869999999999997</v>
      </c>
    </row>
    <row r="5456" spans="25:26" x14ac:dyDescent="0.3">
      <c r="Y5456" s="189">
        <v>42698</v>
      </c>
      <c r="Z5456" s="190" t="s">
        <v>149</v>
      </c>
    </row>
    <row r="5457" spans="25:26" x14ac:dyDescent="0.3">
      <c r="Y5457" s="189">
        <v>42699</v>
      </c>
      <c r="Z5457" s="190" t="s">
        <v>149</v>
      </c>
    </row>
    <row r="5458" spans="25:26" x14ac:dyDescent="0.3">
      <c r="Y5458" s="189">
        <v>42702</v>
      </c>
      <c r="Z5458" s="190">
        <v>39.51</v>
      </c>
    </row>
    <row r="5459" spans="25:26" x14ac:dyDescent="0.3">
      <c r="Y5459" s="189">
        <v>42703</v>
      </c>
      <c r="Z5459" s="190">
        <v>38.17</v>
      </c>
    </row>
    <row r="5460" spans="25:26" x14ac:dyDescent="0.3">
      <c r="Y5460" s="189">
        <v>42704</v>
      </c>
      <c r="Z5460" s="190">
        <v>40.94</v>
      </c>
    </row>
    <row r="5461" spans="25:26" x14ac:dyDescent="0.3">
      <c r="Y5461" s="189">
        <v>42705</v>
      </c>
      <c r="Z5461" s="190">
        <v>43.12</v>
      </c>
    </row>
    <row r="5462" spans="25:26" x14ac:dyDescent="0.3">
      <c r="Y5462" s="189">
        <v>42706</v>
      </c>
      <c r="Z5462" s="190">
        <v>43.68</v>
      </c>
    </row>
    <row r="5463" spans="25:26" x14ac:dyDescent="0.3">
      <c r="Y5463" s="189">
        <v>42709</v>
      </c>
      <c r="Z5463" s="190">
        <v>44.57</v>
      </c>
    </row>
    <row r="5464" spans="25:26" x14ac:dyDescent="0.3">
      <c r="Y5464" s="189">
        <v>42710</v>
      </c>
      <c r="Z5464" s="190">
        <v>44.08</v>
      </c>
    </row>
    <row r="5465" spans="25:26" x14ac:dyDescent="0.3">
      <c r="Y5465" s="189">
        <v>42711</v>
      </c>
      <c r="Z5465" s="190">
        <v>43.32</v>
      </c>
    </row>
    <row r="5466" spans="25:26" x14ac:dyDescent="0.3">
      <c r="Y5466" s="189">
        <v>42712</v>
      </c>
      <c r="Z5466" s="190">
        <v>43.81</v>
      </c>
    </row>
    <row r="5467" spans="25:26" x14ac:dyDescent="0.3">
      <c r="Y5467" s="189">
        <v>42713</v>
      </c>
      <c r="Z5467" s="190">
        <v>44.28</v>
      </c>
    </row>
    <row r="5468" spans="25:26" x14ac:dyDescent="0.3">
      <c r="Y5468" s="189">
        <v>42716</v>
      </c>
      <c r="Z5468" s="190">
        <v>45.82</v>
      </c>
    </row>
    <row r="5469" spans="25:26" x14ac:dyDescent="0.3">
      <c r="Y5469" s="189">
        <v>42717</v>
      </c>
      <c r="Z5469" s="190">
        <v>45.7</v>
      </c>
    </row>
    <row r="5470" spans="25:26" x14ac:dyDescent="0.3">
      <c r="Y5470" s="189">
        <v>42718</v>
      </c>
      <c r="Z5470" s="190">
        <v>44.8</v>
      </c>
    </row>
    <row r="5471" spans="25:26" x14ac:dyDescent="0.3">
      <c r="Y5471" s="189">
        <v>42719</v>
      </c>
      <c r="Z5471" s="190">
        <v>44</v>
      </c>
    </row>
    <row r="5472" spans="25:26" x14ac:dyDescent="0.3">
      <c r="Y5472" s="189">
        <v>42720</v>
      </c>
      <c r="Z5472" s="190">
        <v>45.08</v>
      </c>
    </row>
    <row r="5473" spans="25:26" x14ac:dyDescent="0.3">
      <c r="Y5473" s="189">
        <v>42723</v>
      </c>
      <c r="Z5473" s="190">
        <v>44.94</v>
      </c>
    </row>
    <row r="5474" spans="25:26" x14ac:dyDescent="0.3">
      <c r="Y5474" s="189">
        <v>42724</v>
      </c>
      <c r="Z5474" s="190">
        <v>45.1</v>
      </c>
    </row>
    <row r="5475" spans="25:26" x14ac:dyDescent="0.3">
      <c r="Y5475" s="189">
        <v>42725</v>
      </c>
      <c r="Z5475" s="190">
        <v>44.7</v>
      </c>
    </row>
    <row r="5476" spans="25:26" x14ac:dyDescent="0.3">
      <c r="Y5476" s="189">
        <v>42726</v>
      </c>
      <c r="Z5476" s="190">
        <v>44.92</v>
      </c>
    </row>
    <row r="5477" spans="25:26" x14ac:dyDescent="0.3">
      <c r="Y5477" s="189">
        <v>42727</v>
      </c>
      <c r="Z5477" s="190">
        <v>44.69</v>
      </c>
    </row>
    <row r="5478" spans="25:26" x14ac:dyDescent="0.3">
      <c r="Y5478" s="189">
        <v>42730</v>
      </c>
      <c r="Z5478" s="190" t="s">
        <v>149</v>
      </c>
    </row>
    <row r="5479" spans="25:26" x14ac:dyDescent="0.3">
      <c r="Y5479" s="189">
        <v>42731</v>
      </c>
      <c r="Z5479" s="190" t="s">
        <v>149</v>
      </c>
    </row>
    <row r="5480" spans="25:26" x14ac:dyDescent="0.3">
      <c r="Y5480" s="189">
        <v>42732</v>
      </c>
      <c r="Z5480" s="190">
        <v>46.53</v>
      </c>
    </row>
    <row r="5481" spans="25:26" x14ac:dyDescent="0.3">
      <c r="Y5481" s="189">
        <v>42733</v>
      </c>
      <c r="Z5481" s="190">
        <v>46.38</v>
      </c>
    </row>
    <row r="5482" spans="25:26" x14ac:dyDescent="0.3">
      <c r="Y5482" s="189">
        <v>42734</v>
      </c>
      <c r="Z5482" s="190">
        <v>46.3</v>
      </c>
    </row>
    <row r="5483" spans="25:26" x14ac:dyDescent="0.3">
      <c r="Y5483" s="189">
        <v>42737</v>
      </c>
      <c r="Z5483" s="190" t="s">
        <v>149</v>
      </c>
    </row>
    <row r="5484" spans="25:26" x14ac:dyDescent="0.3">
      <c r="Y5484" s="189">
        <v>42738</v>
      </c>
      <c r="Z5484" s="190">
        <v>45.75</v>
      </c>
    </row>
    <row r="5485" spans="25:26" x14ac:dyDescent="0.3">
      <c r="Y5485" s="189">
        <v>42739</v>
      </c>
      <c r="Z5485" s="190">
        <v>46.16</v>
      </c>
    </row>
    <row r="5486" spans="25:26" x14ac:dyDescent="0.3">
      <c r="Y5486" s="189">
        <v>42740</v>
      </c>
      <c r="Z5486" s="190">
        <v>46.69</v>
      </c>
    </row>
    <row r="5487" spans="25:26" x14ac:dyDescent="0.3">
      <c r="Y5487" s="189">
        <v>42741</v>
      </c>
      <c r="Z5487" s="190">
        <v>46.96</v>
      </c>
    </row>
    <row r="5488" spans="25:26" x14ac:dyDescent="0.3">
      <c r="Y5488" s="189">
        <v>42744</v>
      </c>
      <c r="Z5488" s="190">
        <v>45.2</v>
      </c>
    </row>
    <row r="5489" spans="25:26" x14ac:dyDescent="0.3">
      <c r="Y5489" s="189">
        <v>42745</v>
      </c>
      <c r="Z5489" s="190">
        <v>44.05</v>
      </c>
    </row>
    <row r="5490" spans="25:26" x14ac:dyDescent="0.3">
      <c r="Y5490" s="189">
        <v>42746</v>
      </c>
      <c r="Z5490" s="190">
        <v>44.94</v>
      </c>
    </row>
    <row r="5491" spans="25:26" x14ac:dyDescent="0.3">
      <c r="Y5491" s="189">
        <v>42747</v>
      </c>
      <c r="Z5491" s="190">
        <v>45.99</v>
      </c>
    </row>
    <row r="5492" spans="25:26" x14ac:dyDescent="0.3">
      <c r="Y5492" s="189">
        <v>42748</v>
      </c>
      <c r="Z5492" s="190">
        <v>45.7</v>
      </c>
    </row>
    <row r="5493" spans="25:26" x14ac:dyDescent="0.3">
      <c r="Y5493" s="189">
        <v>42751</v>
      </c>
      <c r="Z5493" s="190" t="s">
        <v>149</v>
      </c>
    </row>
    <row r="5494" spans="25:26" x14ac:dyDescent="0.3">
      <c r="Y5494" s="189">
        <v>42752</v>
      </c>
      <c r="Z5494" s="190">
        <v>45.88</v>
      </c>
    </row>
    <row r="5495" spans="25:26" x14ac:dyDescent="0.3">
      <c r="Y5495" s="189">
        <v>42753</v>
      </c>
      <c r="Z5495" s="190">
        <v>44.77</v>
      </c>
    </row>
    <row r="5496" spans="25:26" x14ac:dyDescent="0.3">
      <c r="Y5496" s="189">
        <v>42754</v>
      </c>
      <c r="Z5496" s="190">
        <v>44.33</v>
      </c>
    </row>
    <row r="5497" spans="25:26" x14ac:dyDescent="0.3">
      <c r="Y5497" s="189">
        <v>42755</v>
      </c>
      <c r="Z5497" s="190">
        <v>45.56</v>
      </c>
    </row>
    <row r="5498" spans="25:26" x14ac:dyDescent="0.3">
      <c r="Y5498" s="189">
        <v>42758</v>
      </c>
      <c r="Z5498" s="190">
        <v>45.36</v>
      </c>
    </row>
    <row r="5499" spans="25:26" x14ac:dyDescent="0.3">
      <c r="Y5499" s="189">
        <v>42759</v>
      </c>
      <c r="Z5499" s="190">
        <v>45.4</v>
      </c>
    </row>
    <row r="5500" spans="25:26" x14ac:dyDescent="0.3">
      <c r="Y5500" s="189">
        <v>42760</v>
      </c>
      <c r="Z5500" s="190">
        <v>45.17</v>
      </c>
    </row>
    <row r="5501" spans="25:26" x14ac:dyDescent="0.3">
      <c r="Y5501" s="189">
        <v>42761</v>
      </c>
      <c r="Z5501" s="190">
        <v>46.19</v>
      </c>
    </row>
    <row r="5502" spans="25:26" x14ac:dyDescent="0.3">
      <c r="Y5502" s="189">
        <v>42762</v>
      </c>
      <c r="Z5502" s="190">
        <v>45.41</v>
      </c>
    </row>
    <row r="5503" spans="25:26" x14ac:dyDescent="0.3">
      <c r="Y5503" s="189">
        <v>42765</v>
      </c>
      <c r="Z5503" s="190" t="s">
        <v>149</v>
      </c>
    </row>
    <row r="5504" spans="25:26" x14ac:dyDescent="0.3">
      <c r="Y5504" s="189">
        <v>42766</v>
      </c>
      <c r="Z5504" s="190">
        <v>45.18</v>
      </c>
    </row>
    <row r="5505" spans="25:26" x14ac:dyDescent="0.3">
      <c r="Y5505" s="189">
        <v>42767</v>
      </c>
      <c r="Z5505" s="190">
        <v>45.23</v>
      </c>
    </row>
    <row r="5506" spans="25:26" x14ac:dyDescent="0.3">
      <c r="Y5506" s="189">
        <v>42768</v>
      </c>
      <c r="Z5506" s="190">
        <v>45.6</v>
      </c>
    </row>
    <row r="5507" spans="25:26" x14ac:dyDescent="0.3">
      <c r="Y5507" s="189">
        <v>42769</v>
      </c>
      <c r="Z5507" s="190">
        <v>46.1</v>
      </c>
    </row>
    <row r="5508" spans="25:26" x14ac:dyDescent="0.3">
      <c r="Y5508" s="189">
        <v>42772</v>
      </c>
      <c r="Z5508" s="190">
        <v>45.37</v>
      </c>
    </row>
    <row r="5509" spans="25:26" x14ac:dyDescent="0.3">
      <c r="Y5509" s="189">
        <v>42773</v>
      </c>
      <c r="Z5509" s="190">
        <v>44.5</v>
      </c>
    </row>
    <row r="5510" spans="25:26" x14ac:dyDescent="0.3">
      <c r="Y5510" s="189">
        <v>42774</v>
      </c>
      <c r="Z5510" s="190">
        <v>44.72</v>
      </c>
    </row>
    <row r="5511" spans="25:26" x14ac:dyDescent="0.3">
      <c r="Y5511" s="189">
        <v>42775</v>
      </c>
      <c r="Z5511" s="190">
        <v>45.14</v>
      </c>
    </row>
    <row r="5512" spans="25:26" x14ac:dyDescent="0.3">
      <c r="Y5512" s="189">
        <v>42776</v>
      </c>
      <c r="Z5512" s="190">
        <v>46.14</v>
      </c>
    </row>
    <row r="5513" spans="25:26" x14ac:dyDescent="0.3">
      <c r="Y5513" s="189">
        <v>42779</v>
      </c>
      <c r="Z5513" s="190">
        <v>45.36</v>
      </c>
    </row>
    <row r="5514" spans="25:26" x14ac:dyDescent="0.3">
      <c r="Y5514" s="189">
        <v>42780</v>
      </c>
      <c r="Z5514" s="190">
        <v>45.71</v>
      </c>
    </row>
    <row r="5515" spans="25:26" x14ac:dyDescent="0.3">
      <c r="Y5515" s="189">
        <v>42781</v>
      </c>
      <c r="Z5515" s="190">
        <v>45.51</v>
      </c>
    </row>
    <row r="5516" spans="25:26" x14ac:dyDescent="0.3">
      <c r="Y5516" s="189">
        <v>42782</v>
      </c>
      <c r="Z5516" s="190">
        <v>45.34</v>
      </c>
    </row>
    <row r="5517" spans="25:26" x14ac:dyDescent="0.3">
      <c r="Y5517" s="189">
        <v>42783</v>
      </c>
      <c r="Z5517" s="190">
        <v>45.3</v>
      </c>
    </row>
    <row r="5518" spans="25:26" x14ac:dyDescent="0.3">
      <c r="Y5518" s="189">
        <v>42786</v>
      </c>
      <c r="Z5518" s="190" t="s">
        <v>149</v>
      </c>
    </row>
    <row r="5519" spans="25:26" x14ac:dyDescent="0.3">
      <c r="Y5519" s="189">
        <v>42787</v>
      </c>
      <c r="Z5519" s="190">
        <v>46.03</v>
      </c>
    </row>
    <row r="5520" spans="25:26" x14ac:dyDescent="0.3">
      <c r="Y5520" s="189">
        <v>42788</v>
      </c>
      <c r="Z5520" s="190">
        <v>45.17</v>
      </c>
    </row>
    <row r="5521" spans="25:26" x14ac:dyDescent="0.3">
      <c r="Y5521" s="189">
        <v>42789</v>
      </c>
      <c r="Z5521" s="190">
        <v>46</v>
      </c>
    </row>
    <row r="5522" spans="25:26" x14ac:dyDescent="0.3">
      <c r="Y5522" s="189">
        <v>42790</v>
      </c>
      <c r="Z5522" s="190">
        <v>45.75</v>
      </c>
    </row>
    <row r="5523" spans="25:26" x14ac:dyDescent="0.3">
      <c r="Y5523" s="189">
        <v>42793</v>
      </c>
      <c r="Z5523" s="190">
        <v>46.22</v>
      </c>
    </row>
    <row r="5524" spans="25:26" x14ac:dyDescent="0.3">
      <c r="Y5524" s="189">
        <v>42794</v>
      </c>
      <c r="Z5524" s="190">
        <v>46.02</v>
      </c>
    </row>
    <row r="5525" spans="25:26" x14ac:dyDescent="0.3">
      <c r="Y5525" s="189">
        <v>42795</v>
      </c>
      <c r="Z5525" s="190">
        <v>46.33</v>
      </c>
    </row>
    <row r="5526" spans="25:26" x14ac:dyDescent="0.3">
      <c r="Y5526" s="189">
        <v>42796</v>
      </c>
      <c r="Z5526" s="190">
        <v>45.19</v>
      </c>
    </row>
    <row r="5527" spans="25:26" x14ac:dyDescent="0.3">
      <c r="Y5527" s="189">
        <v>42797</v>
      </c>
      <c r="Z5527" s="190">
        <v>45.43</v>
      </c>
    </row>
    <row r="5528" spans="25:26" x14ac:dyDescent="0.3">
      <c r="Y5528" s="189">
        <v>42800</v>
      </c>
      <c r="Z5528" s="190">
        <v>45.52</v>
      </c>
    </row>
    <row r="5529" spans="25:26" x14ac:dyDescent="0.3">
      <c r="Y5529" s="189">
        <v>42801</v>
      </c>
      <c r="Z5529" s="190">
        <v>45.56</v>
      </c>
    </row>
    <row r="5530" spans="25:26" x14ac:dyDescent="0.3">
      <c r="Y5530" s="189">
        <v>42802</v>
      </c>
      <c r="Z5530" s="190">
        <v>43.79</v>
      </c>
    </row>
    <row r="5531" spans="25:26" x14ac:dyDescent="0.3">
      <c r="Y5531" s="189">
        <v>42803</v>
      </c>
      <c r="Z5531" s="190">
        <v>42.03</v>
      </c>
    </row>
    <row r="5532" spans="25:26" x14ac:dyDescent="0.3">
      <c r="Y5532" s="189">
        <v>42804</v>
      </c>
      <c r="Z5532" s="190">
        <v>41.47</v>
      </c>
    </row>
    <row r="5533" spans="25:26" x14ac:dyDescent="0.3">
      <c r="Y5533" s="189">
        <v>42807</v>
      </c>
      <c r="Z5533" s="190">
        <v>41.04</v>
      </c>
    </row>
    <row r="5534" spans="25:26" x14ac:dyDescent="0.3">
      <c r="Y5534" s="189">
        <v>42808</v>
      </c>
      <c r="Z5534" s="190">
        <v>40.29</v>
      </c>
    </row>
    <row r="5535" spans="25:26" x14ac:dyDescent="0.3">
      <c r="Y5535" s="189">
        <v>42809</v>
      </c>
      <c r="Z5535" s="190">
        <v>41.24</v>
      </c>
    </row>
    <row r="5536" spans="25:26" x14ac:dyDescent="0.3">
      <c r="Y5536" s="189">
        <v>42810</v>
      </c>
      <c r="Z5536" s="190">
        <v>41.37</v>
      </c>
    </row>
    <row r="5537" spans="25:26" x14ac:dyDescent="0.3">
      <c r="Y5537" s="189">
        <v>42811</v>
      </c>
      <c r="Z5537" s="190">
        <v>41.35</v>
      </c>
    </row>
    <row r="5538" spans="25:26" x14ac:dyDescent="0.3">
      <c r="Y5538" s="189">
        <v>42814</v>
      </c>
      <c r="Z5538" s="190">
        <v>41.27</v>
      </c>
    </row>
    <row r="5539" spans="25:26" x14ac:dyDescent="0.3">
      <c r="Y5539" s="189">
        <v>42815</v>
      </c>
      <c r="Z5539" s="190">
        <v>40.47</v>
      </c>
    </row>
    <row r="5540" spans="25:26" x14ac:dyDescent="0.3">
      <c r="Y5540" s="189">
        <v>42816</v>
      </c>
      <c r="Z5540" s="190">
        <v>40.11</v>
      </c>
    </row>
    <row r="5541" spans="25:26" x14ac:dyDescent="0.3">
      <c r="Y5541" s="189">
        <v>42817</v>
      </c>
      <c r="Z5541" s="190">
        <v>40.1</v>
      </c>
    </row>
    <row r="5542" spans="25:26" x14ac:dyDescent="0.3">
      <c r="Y5542" s="189">
        <v>42818</v>
      </c>
      <c r="Z5542" s="190">
        <v>40.130000000000003</v>
      </c>
    </row>
    <row r="5543" spans="25:26" x14ac:dyDescent="0.3">
      <c r="Y5543" s="189">
        <v>42821</v>
      </c>
      <c r="Z5543" s="190">
        <v>40.22</v>
      </c>
    </row>
    <row r="5544" spans="25:26" x14ac:dyDescent="0.3">
      <c r="Y5544" s="189">
        <v>42822</v>
      </c>
      <c r="Z5544" s="190">
        <v>40.94</v>
      </c>
    </row>
    <row r="5545" spans="25:26" x14ac:dyDescent="0.3">
      <c r="Y5545" s="189">
        <v>42823</v>
      </c>
      <c r="Z5545" s="190">
        <v>41.88</v>
      </c>
    </row>
    <row r="5546" spans="25:26" x14ac:dyDescent="0.3">
      <c r="Y5546" s="189">
        <v>42824</v>
      </c>
      <c r="Z5546" s="190">
        <v>42.63</v>
      </c>
    </row>
    <row r="5547" spans="25:26" x14ac:dyDescent="0.3">
      <c r="Y5547" s="189">
        <v>42825</v>
      </c>
      <c r="Z5547" s="190">
        <v>42.6</v>
      </c>
    </row>
    <row r="5548" spans="25:26" x14ac:dyDescent="0.3">
      <c r="Y5548" s="189">
        <v>42828</v>
      </c>
      <c r="Z5548" s="190">
        <v>43.5</v>
      </c>
    </row>
    <row r="5549" spans="25:26" x14ac:dyDescent="0.3">
      <c r="Y5549" s="189">
        <v>42829</v>
      </c>
      <c r="Z5549" s="190">
        <v>44.32</v>
      </c>
    </row>
    <row r="5550" spans="25:26" x14ac:dyDescent="0.3">
      <c r="Y5550" s="189">
        <v>42830</v>
      </c>
      <c r="Z5550" s="190">
        <v>44.6</v>
      </c>
    </row>
    <row r="5551" spans="25:26" x14ac:dyDescent="0.3">
      <c r="Y5551" s="189">
        <v>42831</v>
      </c>
      <c r="Z5551" s="190">
        <v>45.08</v>
      </c>
    </row>
    <row r="5552" spans="25:26" x14ac:dyDescent="0.3">
      <c r="Y5552" s="189">
        <v>42832</v>
      </c>
      <c r="Z5552" s="190">
        <v>45.6</v>
      </c>
    </row>
    <row r="5553" spans="25:26" x14ac:dyDescent="0.3">
      <c r="Y5553" s="189">
        <v>42835</v>
      </c>
      <c r="Z5553" s="190">
        <v>46.24</v>
      </c>
    </row>
    <row r="5554" spans="25:26" x14ac:dyDescent="0.3">
      <c r="Y5554" s="189">
        <v>42836</v>
      </c>
      <c r="Z5554" s="190">
        <v>46.27</v>
      </c>
    </row>
    <row r="5555" spans="25:26" x14ac:dyDescent="0.3">
      <c r="Y5555" s="189">
        <v>42837</v>
      </c>
      <c r="Z5555" s="190">
        <v>46.3</v>
      </c>
    </row>
    <row r="5556" spans="25:26" x14ac:dyDescent="0.3">
      <c r="Y5556" s="189">
        <v>42838</v>
      </c>
      <c r="Z5556" s="190">
        <v>46.37</v>
      </c>
    </row>
    <row r="5557" spans="25:26" x14ac:dyDescent="0.3">
      <c r="Y5557" s="189">
        <v>42839</v>
      </c>
      <c r="Z5557" s="190" t="s">
        <v>149</v>
      </c>
    </row>
    <row r="5558" spans="25:26" x14ac:dyDescent="0.3">
      <c r="Y5558" s="189">
        <v>42842</v>
      </c>
      <c r="Z5558" s="190" t="s">
        <v>149</v>
      </c>
    </row>
    <row r="5559" spans="25:26" x14ac:dyDescent="0.3">
      <c r="Y5559" s="189">
        <v>42843</v>
      </c>
      <c r="Z5559" s="190">
        <v>45.61</v>
      </c>
    </row>
    <row r="5560" spans="25:26" x14ac:dyDescent="0.3">
      <c r="Y5560" s="189">
        <v>42844</v>
      </c>
      <c r="Z5560" s="190">
        <v>44.29</v>
      </c>
    </row>
    <row r="5561" spans="25:26" x14ac:dyDescent="0.3">
      <c r="Y5561" s="189">
        <v>42845</v>
      </c>
      <c r="Z5561" s="190">
        <v>43.63</v>
      </c>
    </row>
    <row r="5562" spans="25:26" x14ac:dyDescent="0.3">
      <c r="Y5562" s="189">
        <v>42846</v>
      </c>
      <c r="Z5562" s="190">
        <v>42.73</v>
      </c>
    </row>
    <row r="5563" spans="25:26" x14ac:dyDescent="0.3">
      <c r="Y5563" s="189">
        <v>42849</v>
      </c>
      <c r="Z5563" s="190">
        <v>42.45</v>
      </c>
    </row>
    <row r="5564" spans="25:26" x14ac:dyDescent="0.3">
      <c r="Y5564" s="189">
        <v>42850</v>
      </c>
      <c r="Z5564" s="190">
        <v>42.62</v>
      </c>
    </row>
    <row r="5565" spans="25:26" x14ac:dyDescent="0.3">
      <c r="Y5565" s="189">
        <v>42851</v>
      </c>
      <c r="Z5565" s="190">
        <v>42.86</v>
      </c>
    </row>
    <row r="5566" spans="25:26" x14ac:dyDescent="0.3">
      <c r="Y5566" s="189">
        <v>42852</v>
      </c>
      <c r="Z5566" s="190">
        <v>42.25</v>
      </c>
    </row>
    <row r="5567" spans="25:26" x14ac:dyDescent="0.3">
      <c r="Y5567" s="189">
        <v>42853</v>
      </c>
      <c r="Z5567" s="190">
        <v>42.74</v>
      </c>
    </row>
    <row r="5568" spans="25:26" x14ac:dyDescent="0.3">
      <c r="Y5568" s="189">
        <v>42856</v>
      </c>
      <c r="Z5568" s="190" t="s">
        <v>149</v>
      </c>
    </row>
    <row r="5569" spans="25:26" x14ac:dyDescent="0.3">
      <c r="Y5569" s="189">
        <v>42857</v>
      </c>
      <c r="Z5569" s="190">
        <v>43.22</v>
      </c>
    </row>
    <row r="5570" spans="25:26" x14ac:dyDescent="0.3">
      <c r="Y5570" s="189">
        <v>42858</v>
      </c>
      <c r="Z5570" s="190">
        <v>42.99</v>
      </c>
    </row>
    <row r="5571" spans="25:26" x14ac:dyDescent="0.3">
      <c r="Y5571" s="189">
        <v>42859</v>
      </c>
      <c r="Z5571" s="190">
        <v>41.42</v>
      </c>
    </row>
    <row r="5572" spans="25:26" x14ac:dyDescent="0.3">
      <c r="Y5572" s="189">
        <v>42860</v>
      </c>
      <c r="Z5572" s="190">
        <v>41.66</v>
      </c>
    </row>
    <row r="5573" spans="25:26" x14ac:dyDescent="0.3">
      <c r="Y5573" s="189">
        <v>42863</v>
      </c>
      <c r="Z5573" s="190">
        <v>41.81</v>
      </c>
    </row>
    <row r="5574" spans="25:26" x14ac:dyDescent="0.3">
      <c r="Y5574" s="189">
        <v>42864</v>
      </c>
      <c r="Z5574" s="190">
        <v>41.53</v>
      </c>
    </row>
    <row r="5575" spans="25:26" x14ac:dyDescent="0.3">
      <c r="Y5575" s="189">
        <v>42865</v>
      </c>
      <c r="Z5575" s="190" t="s">
        <v>149</v>
      </c>
    </row>
    <row r="5576" spans="25:26" x14ac:dyDescent="0.3">
      <c r="Y5576" s="189">
        <v>42866</v>
      </c>
      <c r="Z5576" s="190">
        <v>43.59</v>
      </c>
    </row>
    <row r="5577" spans="25:26" x14ac:dyDescent="0.3">
      <c r="Y5577" s="189">
        <v>42867</v>
      </c>
      <c r="Z5577" s="190">
        <v>43.52</v>
      </c>
    </row>
    <row r="5578" spans="25:26" x14ac:dyDescent="0.3">
      <c r="Y5578" s="189">
        <v>42870</v>
      </c>
      <c r="Z5578" s="190">
        <v>44.84</v>
      </c>
    </row>
    <row r="5579" spans="25:26" x14ac:dyDescent="0.3">
      <c r="Y5579" s="189">
        <v>42871</v>
      </c>
      <c r="Z5579" s="190">
        <v>44.67</v>
      </c>
    </row>
    <row r="5580" spans="25:26" x14ac:dyDescent="0.3">
      <c r="Y5580" s="189">
        <v>42872</v>
      </c>
      <c r="Z5580" s="190">
        <v>44.94</v>
      </c>
    </row>
    <row r="5581" spans="25:26" x14ac:dyDescent="0.3">
      <c r="Y5581" s="189">
        <v>42873</v>
      </c>
      <c r="Z5581" s="190">
        <v>45.27</v>
      </c>
    </row>
    <row r="5582" spans="25:26" x14ac:dyDescent="0.3">
      <c r="Y5582" s="189">
        <v>42874</v>
      </c>
      <c r="Z5582" s="190">
        <v>46.19</v>
      </c>
    </row>
    <row r="5583" spans="25:26" x14ac:dyDescent="0.3">
      <c r="Y5583" s="189">
        <v>42877</v>
      </c>
      <c r="Z5583" s="190">
        <v>46.51</v>
      </c>
    </row>
    <row r="5584" spans="25:26" x14ac:dyDescent="0.3">
      <c r="Y5584" s="189">
        <v>42878</v>
      </c>
      <c r="Z5584" s="190">
        <v>46.71</v>
      </c>
    </row>
    <row r="5585" spans="25:26" x14ac:dyDescent="0.3">
      <c r="Y5585" s="189">
        <v>42879</v>
      </c>
      <c r="Z5585" s="190">
        <v>46.84</v>
      </c>
    </row>
    <row r="5586" spans="25:26" x14ac:dyDescent="0.3">
      <c r="Y5586" s="189">
        <v>42880</v>
      </c>
      <c r="Z5586" s="190">
        <v>45.17</v>
      </c>
    </row>
    <row r="5587" spans="25:26" x14ac:dyDescent="0.3">
      <c r="Y5587" s="189">
        <v>42881</v>
      </c>
      <c r="Z5587" s="190">
        <v>45.02</v>
      </c>
    </row>
    <row r="5588" spans="25:26" x14ac:dyDescent="0.3">
      <c r="Y5588" s="189">
        <v>42884</v>
      </c>
      <c r="Z5588" s="190" t="s">
        <v>149</v>
      </c>
    </row>
    <row r="5589" spans="25:26" x14ac:dyDescent="0.3">
      <c r="Y5589" s="189">
        <v>42885</v>
      </c>
      <c r="Z5589" s="190">
        <v>44.87</v>
      </c>
    </row>
    <row r="5590" spans="25:26" x14ac:dyDescent="0.3">
      <c r="Y5590" s="189">
        <v>42886</v>
      </c>
      <c r="Z5590" s="190">
        <v>43.67</v>
      </c>
    </row>
    <row r="5591" spans="25:26" x14ac:dyDescent="0.3">
      <c r="Y5591" s="189">
        <v>42887</v>
      </c>
      <c r="Z5591" s="190">
        <v>44.3</v>
      </c>
    </row>
    <row r="5592" spans="25:26" x14ac:dyDescent="0.3">
      <c r="Y5592" s="189">
        <v>42888</v>
      </c>
      <c r="Z5592" s="190">
        <v>43.26</v>
      </c>
    </row>
    <row r="5593" spans="25:26" x14ac:dyDescent="0.3">
      <c r="Y5593" s="189">
        <v>42891</v>
      </c>
      <c r="Z5593" s="190">
        <v>42.97</v>
      </c>
    </row>
    <row r="5594" spans="25:26" x14ac:dyDescent="0.3">
      <c r="Y5594" s="189">
        <v>42892</v>
      </c>
      <c r="Z5594" s="190">
        <v>43.23</v>
      </c>
    </row>
    <row r="5595" spans="25:26" x14ac:dyDescent="0.3">
      <c r="Y5595" s="189">
        <v>42893</v>
      </c>
      <c r="Z5595" s="190">
        <v>41.94</v>
      </c>
    </row>
    <row r="5596" spans="25:26" x14ac:dyDescent="0.3">
      <c r="Y5596" s="189">
        <v>42894</v>
      </c>
      <c r="Z5596" s="190">
        <v>41.77</v>
      </c>
    </row>
    <row r="5597" spans="25:26" x14ac:dyDescent="0.3">
      <c r="Y5597" s="189">
        <v>42895</v>
      </c>
      <c r="Z5597" s="190">
        <v>41.83</v>
      </c>
    </row>
    <row r="5598" spans="25:26" x14ac:dyDescent="0.3">
      <c r="Y5598" s="189">
        <v>42898</v>
      </c>
      <c r="Z5598" s="190">
        <v>42.09</v>
      </c>
    </row>
    <row r="5599" spans="25:26" x14ac:dyDescent="0.3">
      <c r="Y5599" s="189">
        <v>42899</v>
      </c>
      <c r="Z5599" s="190">
        <v>42.29</v>
      </c>
    </row>
    <row r="5600" spans="25:26" x14ac:dyDescent="0.3">
      <c r="Y5600" s="189">
        <v>42900</v>
      </c>
      <c r="Z5600" s="190">
        <v>40.98</v>
      </c>
    </row>
    <row r="5601" spans="25:26" x14ac:dyDescent="0.3">
      <c r="Y5601" s="189">
        <v>42901</v>
      </c>
      <c r="Z5601" s="190">
        <v>40.619999999999997</v>
      </c>
    </row>
    <row r="5602" spans="25:26" x14ac:dyDescent="0.3">
      <c r="Y5602" s="189">
        <v>42902</v>
      </c>
      <c r="Z5602" s="190">
        <v>40.85</v>
      </c>
    </row>
    <row r="5603" spans="25:26" x14ac:dyDescent="0.3">
      <c r="Y5603" s="189">
        <v>42905</v>
      </c>
      <c r="Z5603" s="190">
        <v>40.659999999999997</v>
      </c>
    </row>
    <row r="5604" spans="25:26" x14ac:dyDescent="0.3">
      <c r="Y5604" s="189">
        <v>42906</v>
      </c>
      <c r="Z5604" s="190">
        <v>39.79</v>
      </c>
    </row>
    <row r="5605" spans="25:26" x14ac:dyDescent="0.3">
      <c r="Y5605" s="189">
        <v>42907</v>
      </c>
      <c r="Z5605" s="190">
        <v>39.200000000000003</v>
      </c>
    </row>
    <row r="5606" spans="25:26" x14ac:dyDescent="0.3">
      <c r="Y5606" s="189">
        <v>42908</v>
      </c>
      <c r="Z5606" s="190">
        <v>39.380000000000003</v>
      </c>
    </row>
    <row r="5607" spans="25:26" x14ac:dyDescent="0.3">
      <c r="Y5607" s="189">
        <v>42909</v>
      </c>
      <c r="Z5607" s="190">
        <v>39.65</v>
      </c>
    </row>
    <row r="5608" spans="25:26" x14ac:dyDescent="0.3">
      <c r="Y5608" s="189">
        <v>42912</v>
      </c>
      <c r="Z5608" s="190" t="s">
        <v>149</v>
      </c>
    </row>
    <row r="5609" spans="25:26" x14ac:dyDescent="0.3">
      <c r="Y5609" s="189">
        <v>42913</v>
      </c>
      <c r="Z5609" s="190">
        <v>40.85</v>
      </c>
    </row>
    <row r="5610" spans="25:26" x14ac:dyDescent="0.3">
      <c r="Y5610" s="189">
        <v>42914</v>
      </c>
      <c r="Z5610" s="190">
        <v>41.38</v>
      </c>
    </row>
    <row r="5611" spans="25:26" x14ac:dyDescent="0.3">
      <c r="Y5611" s="189">
        <v>42915</v>
      </c>
      <c r="Z5611" s="190">
        <v>41.82</v>
      </c>
    </row>
    <row r="5612" spans="25:26" x14ac:dyDescent="0.3">
      <c r="Y5612" s="189">
        <v>42916</v>
      </c>
      <c r="Z5612" s="190">
        <v>42.68</v>
      </c>
    </row>
    <row r="5613" spans="25:26" x14ac:dyDescent="0.3">
      <c r="Y5613" s="189">
        <v>42919</v>
      </c>
      <c r="Z5613" s="190" t="s">
        <v>149</v>
      </c>
    </row>
    <row r="5614" spans="25:26" x14ac:dyDescent="0.3">
      <c r="Y5614" s="189">
        <v>42920</v>
      </c>
      <c r="Z5614" s="190" t="s">
        <v>149</v>
      </c>
    </row>
    <row r="5615" spans="25:26" x14ac:dyDescent="0.3">
      <c r="Y5615" s="189">
        <v>42921</v>
      </c>
      <c r="Z5615" s="190">
        <v>42.71</v>
      </c>
    </row>
    <row r="5616" spans="25:26" x14ac:dyDescent="0.3">
      <c r="Y5616" s="189">
        <v>42922</v>
      </c>
      <c r="Z5616" s="190">
        <v>42.9</v>
      </c>
    </row>
    <row r="5617" spans="25:26" x14ac:dyDescent="0.3">
      <c r="Y5617" s="189">
        <v>42923</v>
      </c>
      <c r="Z5617" s="190">
        <v>41.48</v>
      </c>
    </row>
    <row r="5618" spans="25:26" x14ac:dyDescent="0.3">
      <c r="Y5618" s="189">
        <v>42926</v>
      </c>
      <c r="Z5618" s="190">
        <v>41.64</v>
      </c>
    </row>
    <row r="5619" spans="25:26" x14ac:dyDescent="0.3">
      <c r="Y5619" s="189">
        <v>42927</v>
      </c>
      <c r="Z5619" s="190">
        <v>41.94</v>
      </c>
    </row>
    <row r="5620" spans="25:26" x14ac:dyDescent="0.3">
      <c r="Y5620" s="189">
        <v>42928</v>
      </c>
      <c r="Z5620" s="190">
        <v>42.59</v>
      </c>
    </row>
    <row r="5621" spans="25:26" x14ac:dyDescent="0.3">
      <c r="Y5621" s="189">
        <v>42929</v>
      </c>
      <c r="Z5621" s="190">
        <v>43.15</v>
      </c>
    </row>
    <row r="5622" spans="25:26" x14ac:dyDescent="0.3">
      <c r="Y5622" s="189">
        <v>42930</v>
      </c>
      <c r="Z5622" s="190">
        <v>43.74</v>
      </c>
    </row>
    <row r="5623" spans="25:26" x14ac:dyDescent="0.3">
      <c r="Y5623" s="189">
        <v>42933</v>
      </c>
      <c r="Z5623" s="190">
        <v>43.55</v>
      </c>
    </row>
    <row r="5624" spans="25:26" x14ac:dyDescent="0.3">
      <c r="Y5624" s="189">
        <v>42934</v>
      </c>
      <c r="Z5624" s="190">
        <v>43.54</v>
      </c>
    </row>
    <row r="5625" spans="25:26" x14ac:dyDescent="0.3">
      <c r="Y5625" s="189">
        <v>42935</v>
      </c>
      <c r="Z5625" s="190">
        <v>44.29</v>
      </c>
    </row>
    <row r="5626" spans="25:26" x14ac:dyDescent="0.3">
      <c r="Y5626" s="189">
        <v>42936</v>
      </c>
      <c r="Z5626" s="190">
        <v>44.33</v>
      </c>
    </row>
    <row r="5627" spans="25:26" x14ac:dyDescent="0.3">
      <c r="Y5627" s="189">
        <v>42937</v>
      </c>
      <c r="Z5627" s="190">
        <v>43.32</v>
      </c>
    </row>
    <row r="5628" spans="25:26" x14ac:dyDescent="0.3">
      <c r="Y5628" s="189">
        <v>42940</v>
      </c>
      <c r="Z5628" s="190">
        <v>43.37</v>
      </c>
    </row>
    <row r="5629" spans="25:26" x14ac:dyDescent="0.3">
      <c r="Y5629" s="189">
        <v>42941</v>
      </c>
      <c r="Z5629" s="190">
        <v>44.69</v>
      </c>
    </row>
    <row r="5630" spans="25:26" x14ac:dyDescent="0.3">
      <c r="Y5630" s="189">
        <v>42942</v>
      </c>
      <c r="Z5630" s="190">
        <v>45.56</v>
      </c>
    </row>
    <row r="5631" spans="25:26" x14ac:dyDescent="0.3">
      <c r="Y5631" s="189">
        <v>42943</v>
      </c>
      <c r="Z5631" s="190">
        <v>45.98</v>
      </c>
    </row>
    <row r="5632" spans="25:26" x14ac:dyDescent="0.3">
      <c r="Y5632" s="189">
        <v>42944</v>
      </c>
      <c r="Z5632" s="190">
        <v>46.61</v>
      </c>
    </row>
    <row r="5633" spans="25:26" x14ac:dyDescent="0.3">
      <c r="Y5633" s="189">
        <v>42947</v>
      </c>
      <c r="Z5633" s="190">
        <v>46.8</v>
      </c>
    </row>
    <row r="5634" spans="25:26" x14ac:dyDescent="0.3">
      <c r="Y5634" s="189">
        <v>42948</v>
      </c>
      <c r="Z5634" s="190">
        <v>45.82</v>
      </c>
    </row>
    <row r="5635" spans="25:26" x14ac:dyDescent="0.3">
      <c r="Y5635" s="189">
        <v>42949</v>
      </c>
      <c r="Z5635" s="190">
        <v>46</v>
      </c>
    </row>
    <row r="5636" spans="25:26" x14ac:dyDescent="0.3">
      <c r="Y5636" s="189">
        <v>42950</v>
      </c>
      <c r="Z5636" s="190">
        <v>46.29</v>
      </c>
    </row>
    <row r="5637" spans="25:26" x14ac:dyDescent="0.3">
      <c r="Y5637" s="189">
        <v>42951</v>
      </c>
      <c r="Z5637" s="190">
        <v>46.28</v>
      </c>
    </row>
    <row r="5638" spans="25:26" x14ac:dyDescent="0.3">
      <c r="Y5638" s="189">
        <v>42954</v>
      </c>
      <c r="Z5638" s="190">
        <v>46.17</v>
      </c>
    </row>
    <row r="5639" spans="25:26" x14ac:dyDescent="0.3">
      <c r="Y5639" s="189">
        <v>42955</v>
      </c>
      <c r="Z5639" s="190">
        <v>46.54</v>
      </c>
    </row>
    <row r="5640" spans="25:26" x14ac:dyDescent="0.3">
      <c r="Y5640" s="189">
        <v>42956</v>
      </c>
      <c r="Z5640" s="190" t="s">
        <v>149</v>
      </c>
    </row>
    <row r="5641" spans="25:26" x14ac:dyDescent="0.3">
      <c r="Y5641" s="189">
        <v>42957</v>
      </c>
      <c r="Z5641" s="190">
        <v>46.4</v>
      </c>
    </row>
    <row r="5642" spans="25:26" x14ac:dyDescent="0.3">
      <c r="Y5642" s="189">
        <v>42958</v>
      </c>
      <c r="Z5642" s="190">
        <v>45.74</v>
      </c>
    </row>
    <row r="5643" spans="25:26" x14ac:dyDescent="0.3">
      <c r="Y5643" s="189">
        <v>42961</v>
      </c>
      <c r="Z5643" s="190">
        <v>45.27</v>
      </c>
    </row>
    <row r="5644" spans="25:26" x14ac:dyDescent="0.3">
      <c r="Y5644" s="189">
        <v>42962</v>
      </c>
      <c r="Z5644" s="190">
        <v>44.54</v>
      </c>
    </row>
    <row r="5645" spans="25:26" x14ac:dyDescent="0.3">
      <c r="Y5645" s="189">
        <v>42963</v>
      </c>
      <c r="Z5645" s="190">
        <v>44.41</v>
      </c>
    </row>
    <row r="5646" spans="25:26" x14ac:dyDescent="0.3">
      <c r="Y5646" s="189">
        <v>42964</v>
      </c>
      <c r="Z5646" s="190">
        <v>44.25</v>
      </c>
    </row>
    <row r="5647" spans="25:26" x14ac:dyDescent="0.3">
      <c r="Y5647" s="189">
        <v>42965</v>
      </c>
      <c r="Z5647" s="190">
        <v>45.3</v>
      </c>
    </row>
    <row r="5648" spans="25:26" x14ac:dyDescent="0.3">
      <c r="Y5648" s="189">
        <v>42968</v>
      </c>
      <c r="Z5648" s="190">
        <v>45.4</v>
      </c>
    </row>
    <row r="5649" spans="25:26" x14ac:dyDescent="0.3">
      <c r="Y5649" s="189">
        <v>42969</v>
      </c>
      <c r="Z5649" s="190">
        <v>45.36</v>
      </c>
    </row>
    <row r="5650" spans="25:26" x14ac:dyDescent="0.3">
      <c r="Y5650" s="189">
        <v>42970</v>
      </c>
      <c r="Z5650" s="190">
        <v>45.64</v>
      </c>
    </row>
    <row r="5651" spans="25:26" x14ac:dyDescent="0.3">
      <c r="Y5651" s="189">
        <v>42971</v>
      </c>
      <c r="Z5651" s="190">
        <v>45.5</v>
      </c>
    </row>
    <row r="5652" spans="25:26" x14ac:dyDescent="0.3">
      <c r="Y5652" s="189">
        <v>42972</v>
      </c>
      <c r="Z5652" s="190">
        <v>45.75</v>
      </c>
    </row>
    <row r="5653" spans="25:26" x14ac:dyDescent="0.3">
      <c r="Y5653" s="189">
        <v>42975</v>
      </c>
      <c r="Z5653" s="190" t="s">
        <v>149</v>
      </c>
    </row>
    <row r="5654" spans="25:26" x14ac:dyDescent="0.3">
      <c r="Y5654" s="189">
        <v>42976</v>
      </c>
      <c r="Z5654" s="190">
        <v>45.05</v>
      </c>
    </row>
    <row r="5655" spans="25:26" x14ac:dyDescent="0.3">
      <c r="Y5655" s="189">
        <v>42977</v>
      </c>
      <c r="Z5655" s="190">
        <v>44.86</v>
      </c>
    </row>
    <row r="5656" spans="25:26" x14ac:dyDescent="0.3">
      <c r="Y5656" s="189">
        <v>42978</v>
      </c>
      <c r="Z5656" s="190">
        <v>45.62</v>
      </c>
    </row>
    <row r="5657" spans="25:26" x14ac:dyDescent="0.3">
      <c r="Y5657" s="189">
        <v>42979</v>
      </c>
      <c r="Z5657" s="190" t="s">
        <v>149</v>
      </c>
    </row>
    <row r="5658" spans="25:26" x14ac:dyDescent="0.3">
      <c r="Y5658" s="189">
        <v>42982</v>
      </c>
      <c r="Z5658" s="190" t="s">
        <v>149</v>
      </c>
    </row>
    <row r="5659" spans="25:26" x14ac:dyDescent="0.3">
      <c r="Y5659" s="189">
        <v>42983</v>
      </c>
      <c r="Z5659" s="190">
        <v>46.63</v>
      </c>
    </row>
    <row r="5660" spans="25:26" x14ac:dyDescent="0.3">
      <c r="Y5660" s="189">
        <v>42984</v>
      </c>
      <c r="Z5660" s="190">
        <v>47.43</v>
      </c>
    </row>
    <row r="5661" spans="25:26" x14ac:dyDescent="0.3">
      <c r="Y5661" s="189">
        <v>42985</v>
      </c>
      <c r="Z5661" s="190">
        <v>47.32</v>
      </c>
    </row>
    <row r="5662" spans="25:26" x14ac:dyDescent="0.3">
      <c r="Y5662" s="189">
        <v>42986</v>
      </c>
      <c r="Z5662" s="190">
        <v>46.83</v>
      </c>
    </row>
    <row r="5663" spans="25:26" x14ac:dyDescent="0.3">
      <c r="Y5663" s="189">
        <v>42989</v>
      </c>
      <c r="Z5663" s="190">
        <v>46.72</v>
      </c>
    </row>
    <row r="5664" spans="25:26" x14ac:dyDescent="0.3">
      <c r="Y5664" s="189">
        <v>42990</v>
      </c>
      <c r="Z5664" s="190">
        <v>47.31</v>
      </c>
    </row>
    <row r="5665" spans="25:26" x14ac:dyDescent="0.3">
      <c r="Y5665" s="189">
        <v>42991</v>
      </c>
      <c r="Z5665" s="190">
        <v>48.31</v>
      </c>
    </row>
    <row r="5666" spans="25:26" x14ac:dyDescent="0.3">
      <c r="Y5666" s="189">
        <v>42992</v>
      </c>
      <c r="Z5666" s="190">
        <v>48.98</v>
      </c>
    </row>
    <row r="5667" spans="25:26" x14ac:dyDescent="0.3">
      <c r="Y5667" s="189">
        <v>42993</v>
      </c>
      <c r="Z5667" s="190">
        <v>48.86</v>
      </c>
    </row>
    <row r="5668" spans="25:26" x14ac:dyDescent="0.3">
      <c r="Y5668" s="189">
        <v>42996</v>
      </c>
      <c r="Z5668" s="190">
        <v>48.26</v>
      </c>
    </row>
    <row r="5669" spans="25:26" x14ac:dyDescent="0.3">
      <c r="Y5669" s="189">
        <v>42997</v>
      </c>
      <c r="Z5669" s="190">
        <v>48.04</v>
      </c>
    </row>
    <row r="5670" spans="25:26" x14ac:dyDescent="0.3">
      <c r="Y5670" s="189">
        <v>42998</v>
      </c>
      <c r="Z5670" s="190">
        <v>48.78</v>
      </c>
    </row>
    <row r="5671" spans="25:26" x14ac:dyDescent="0.3">
      <c r="Y5671" s="189">
        <v>42999</v>
      </c>
      <c r="Z5671" s="190">
        <v>48.65</v>
      </c>
    </row>
    <row r="5672" spans="25:26" x14ac:dyDescent="0.3">
      <c r="Y5672" s="189">
        <v>43000</v>
      </c>
      <c r="Z5672" s="190">
        <v>48.75</v>
      </c>
    </row>
    <row r="5673" spans="25:26" x14ac:dyDescent="0.3">
      <c r="Y5673" s="189">
        <v>43003</v>
      </c>
      <c r="Z5673" s="190">
        <v>50.01</v>
      </c>
    </row>
    <row r="5674" spans="25:26" x14ac:dyDescent="0.3">
      <c r="Y5674" s="189">
        <v>43004</v>
      </c>
      <c r="Z5674" s="190">
        <v>49.86</v>
      </c>
    </row>
    <row r="5675" spans="25:26" x14ac:dyDescent="0.3">
      <c r="Y5675" s="189">
        <v>43005</v>
      </c>
      <c r="Z5675" s="190">
        <v>49.8</v>
      </c>
    </row>
    <row r="5676" spans="25:26" x14ac:dyDescent="0.3">
      <c r="Y5676" s="189">
        <v>43006</v>
      </c>
      <c r="Z5676" s="190">
        <v>49.74</v>
      </c>
    </row>
    <row r="5677" spans="25:26" x14ac:dyDescent="0.3">
      <c r="Y5677" s="189">
        <v>43007</v>
      </c>
      <c r="Z5677" s="190">
        <v>49.02</v>
      </c>
    </row>
    <row r="5678" spans="25:26" x14ac:dyDescent="0.3">
      <c r="Y5678" s="189">
        <v>43010</v>
      </c>
      <c r="Z5678" s="190">
        <v>47.6</v>
      </c>
    </row>
    <row r="5679" spans="25:26" x14ac:dyDescent="0.3">
      <c r="Y5679" s="189">
        <v>43011</v>
      </c>
      <c r="Z5679" s="190">
        <v>47.42</v>
      </c>
    </row>
    <row r="5680" spans="25:26" x14ac:dyDescent="0.3">
      <c r="Y5680" s="189">
        <v>43012</v>
      </c>
      <c r="Z5680" s="190">
        <v>47.34</v>
      </c>
    </row>
    <row r="5681" spans="25:26" x14ac:dyDescent="0.3">
      <c r="Y5681" s="189">
        <v>43013</v>
      </c>
      <c r="Z5681" s="190">
        <v>48.23</v>
      </c>
    </row>
    <row r="5682" spans="25:26" x14ac:dyDescent="0.3">
      <c r="Y5682" s="189">
        <v>43014</v>
      </c>
      <c r="Z5682" s="190">
        <v>47.03</v>
      </c>
    </row>
    <row r="5683" spans="25:26" x14ac:dyDescent="0.3">
      <c r="Y5683" s="189">
        <v>43017</v>
      </c>
      <c r="Z5683" s="190">
        <v>47</v>
      </c>
    </row>
    <row r="5684" spans="25:26" x14ac:dyDescent="0.3">
      <c r="Y5684" s="189">
        <v>43018</v>
      </c>
      <c r="Z5684" s="190">
        <v>48.02</v>
      </c>
    </row>
    <row r="5685" spans="25:26" x14ac:dyDescent="0.3">
      <c r="Y5685" s="189">
        <v>43019</v>
      </c>
      <c r="Z5685" s="190">
        <v>48.27</v>
      </c>
    </row>
    <row r="5686" spans="25:26" x14ac:dyDescent="0.3">
      <c r="Y5686" s="189">
        <v>43020</v>
      </c>
      <c r="Z5686" s="190">
        <v>47.99</v>
      </c>
    </row>
    <row r="5687" spans="25:26" x14ac:dyDescent="0.3">
      <c r="Y5687" s="189">
        <v>43021</v>
      </c>
      <c r="Z5687" s="190">
        <v>48.6</v>
      </c>
    </row>
    <row r="5688" spans="25:26" x14ac:dyDescent="0.3">
      <c r="Y5688" s="189">
        <v>43024</v>
      </c>
      <c r="Z5688" s="190">
        <v>49.33</v>
      </c>
    </row>
    <row r="5689" spans="25:26" x14ac:dyDescent="0.3">
      <c r="Y5689" s="189">
        <v>43025</v>
      </c>
      <c r="Z5689" s="190">
        <v>49.25</v>
      </c>
    </row>
    <row r="5690" spans="25:26" x14ac:dyDescent="0.3">
      <c r="Y5690" s="189">
        <v>43026</v>
      </c>
      <c r="Z5690" s="190" t="s">
        <v>149</v>
      </c>
    </row>
    <row r="5691" spans="25:26" x14ac:dyDescent="0.3">
      <c r="Y5691" s="189">
        <v>43027</v>
      </c>
      <c r="Z5691" s="190">
        <v>48.98</v>
      </c>
    </row>
    <row r="5692" spans="25:26" x14ac:dyDescent="0.3">
      <c r="Y5692" s="189">
        <v>43028</v>
      </c>
      <c r="Z5692" s="190">
        <v>49.11</v>
      </c>
    </row>
    <row r="5693" spans="25:26" x14ac:dyDescent="0.3">
      <c r="Y5693" s="189">
        <v>43031</v>
      </c>
      <c r="Z5693" s="190">
        <v>49.31</v>
      </c>
    </row>
    <row r="5694" spans="25:26" x14ac:dyDescent="0.3">
      <c r="Y5694" s="189">
        <v>43032</v>
      </c>
      <c r="Z5694" s="190">
        <v>49.36</v>
      </c>
    </row>
    <row r="5695" spans="25:26" x14ac:dyDescent="0.3">
      <c r="Y5695" s="189">
        <v>43033</v>
      </c>
      <c r="Z5695" s="190">
        <v>49.64</v>
      </c>
    </row>
    <row r="5696" spans="25:26" x14ac:dyDescent="0.3">
      <c r="Y5696" s="189">
        <v>43034</v>
      </c>
      <c r="Z5696" s="190">
        <v>50.15</v>
      </c>
    </row>
    <row r="5697" spans="25:26" x14ac:dyDescent="0.3">
      <c r="Y5697" s="189">
        <v>43035</v>
      </c>
      <c r="Z5697" s="190">
        <v>51.56</v>
      </c>
    </row>
    <row r="5698" spans="25:26" x14ac:dyDescent="0.3">
      <c r="Y5698" s="189">
        <v>43038</v>
      </c>
      <c r="Z5698" s="190">
        <v>52.12</v>
      </c>
    </row>
    <row r="5699" spans="25:26" x14ac:dyDescent="0.3">
      <c r="Y5699" s="189">
        <v>43039</v>
      </c>
      <c r="Z5699" s="190">
        <v>52.72</v>
      </c>
    </row>
    <row r="5700" spans="25:26" x14ac:dyDescent="0.3">
      <c r="Y5700" s="189">
        <v>43040</v>
      </c>
      <c r="Z5700" s="190">
        <v>52.21</v>
      </c>
    </row>
    <row r="5701" spans="25:26" x14ac:dyDescent="0.3">
      <c r="Y5701" s="189">
        <v>43041</v>
      </c>
      <c r="Z5701" s="190">
        <v>51.92</v>
      </c>
    </row>
    <row r="5702" spans="25:26" x14ac:dyDescent="0.3">
      <c r="Y5702" s="189">
        <v>43042</v>
      </c>
      <c r="Z5702" s="190">
        <v>52.74</v>
      </c>
    </row>
    <row r="5703" spans="25:26" x14ac:dyDescent="0.3">
      <c r="Y5703" s="189">
        <v>43045</v>
      </c>
      <c r="Z5703" s="190">
        <v>54.68</v>
      </c>
    </row>
    <row r="5704" spans="25:26" x14ac:dyDescent="0.3">
      <c r="Y5704" s="189">
        <v>43046</v>
      </c>
      <c r="Z5704" s="190">
        <v>54.71</v>
      </c>
    </row>
    <row r="5705" spans="25:26" x14ac:dyDescent="0.3">
      <c r="Y5705" s="189">
        <v>43047</v>
      </c>
      <c r="Z5705" s="190">
        <v>54.53</v>
      </c>
    </row>
    <row r="5706" spans="25:26" x14ac:dyDescent="0.3">
      <c r="Y5706" s="189">
        <v>43048</v>
      </c>
      <c r="Z5706" s="190">
        <v>54.82</v>
      </c>
    </row>
    <row r="5707" spans="25:26" x14ac:dyDescent="0.3">
      <c r="Y5707" s="189">
        <v>43049</v>
      </c>
      <c r="Z5707" s="190">
        <v>54.66</v>
      </c>
    </row>
    <row r="5708" spans="25:26" x14ac:dyDescent="0.3">
      <c r="Y5708" s="189">
        <v>43052</v>
      </c>
      <c r="Z5708" s="190">
        <v>54.03</v>
      </c>
    </row>
    <row r="5709" spans="25:26" x14ac:dyDescent="0.3">
      <c r="Y5709" s="189">
        <v>43053</v>
      </c>
      <c r="Z5709" s="190">
        <v>52.74</v>
      </c>
    </row>
    <row r="5710" spans="25:26" x14ac:dyDescent="0.3">
      <c r="Y5710" s="189">
        <v>43054</v>
      </c>
      <c r="Z5710" s="190">
        <v>52.62</v>
      </c>
    </row>
    <row r="5711" spans="25:26" x14ac:dyDescent="0.3">
      <c r="Y5711" s="189">
        <v>43055</v>
      </c>
      <c r="Z5711" s="190">
        <v>52.51</v>
      </c>
    </row>
    <row r="5712" spans="25:26" x14ac:dyDescent="0.3">
      <c r="Y5712" s="189">
        <v>43056</v>
      </c>
      <c r="Z5712" s="190">
        <v>53.19</v>
      </c>
    </row>
    <row r="5713" spans="25:26" x14ac:dyDescent="0.3">
      <c r="Y5713" s="189">
        <v>43059</v>
      </c>
      <c r="Z5713" s="190">
        <v>52.87</v>
      </c>
    </row>
    <row r="5714" spans="25:26" x14ac:dyDescent="0.3">
      <c r="Y5714" s="189">
        <v>43060</v>
      </c>
      <c r="Z5714" s="190">
        <v>53.12</v>
      </c>
    </row>
    <row r="5715" spans="25:26" x14ac:dyDescent="0.3">
      <c r="Y5715" s="189">
        <v>43061</v>
      </c>
      <c r="Z5715" s="190">
        <v>53.62</v>
      </c>
    </row>
    <row r="5716" spans="25:26" x14ac:dyDescent="0.3">
      <c r="Y5716" s="189">
        <v>43062</v>
      </c>
      <c r="Z5716" s="190" t="s">
        <v>149</v>
      </c>
    </row>
    <row r="5717" spans="25:26" x14ac:dyDescent="0.3">
      <c r="Y5717" s="189">
        <v>43063</v>
      </c>
      <c r="Z5717" s="190" t="s">
        <v>149</v>
      </c>
    </row>
    <row r="5718" spans="25:26" x14ac:dyDescent="0.3">
      <c r="Y5718" s="189">
        <v>43066</v>
      </c>
      <c r="Z5718" s="190">
        <v>53.86</v>
      </c>
    </row>
    <row r="5719" spans="25:26" x14ac:dyDescent="0.3">
      <c r="Y5719" s="189">
        <v>43067</v>
      </c>
      <c r="Z5719" s="190">
        <v>53.91</v>
      </c>
    </row>
    <row r="5720" spans="25:26" x14ac:dyDescent="0.3">
      <c r="Y5720" s="189">
        <v>43068</v>
      </c>
      <c r="Z5720" s="190">
        <v>53.53</v>
      </c>
    </row>
    <row r="5721" spans="25:26" x14ac:dyDescent="0.3">
      <c r="Y5721" s="189">
        <v>43069</v>
      </c>
      <c r="Z5721" s="190">
        <v>53.59</v>
      </c>
    </row>
    <row r="5722" spans="25:26" x14ac:dyDescent="0.3">
      <c r="Y5722" s="189">
        <v>43070</v>
      </c>
      <c r="Z5722" s="190">
        <v>54.4</v>
      </c>
    </row>
    <row r="5723" spans="25:26" x14ac:dyDescent="0.3">
      <c r="Y5723" s="189">
        <v>43073</v>
      </c>
      <c r="Z5723" s="190">
        <v>53.42</v>
      </c>
    </row>
    <row r="5724" spans="25:26" x14ac:dyDescent="0.3">
      <c r="Y5724" s="189">
        <v>43074</v>
      </c>
      <c r="Z5724" s="190">
        <v>53.24</v>
      </c>
    </row>
    <row r="5725" spans="25:26" x14ac:dyDescent="0.3">
      <c r="Y5725" s="189">
        <v>43075</v>
      </c>
      <c r="Z5725" s="190">
        <v>51.84</v>
      </c>
    </row>
    <row r="5726" spans="25:26" x14ac:dyDescent="0.3">
      <c r="Y5726" s="189">
        <v>43076</v>
      </c>
      <c r="Z5726" s="190">
        <v>52.13</v>
      </c>
    </row>
    <row r="5727" spans="25:26" x14ac:dyDescent="0.3">
      <c r="Y5727" s="189">
        <v>43077</v>
      </c>
      <c r="Z5727" s="190">
        <v>53.19</v>
      </c>
    </row>
    <row r="5728" spans="25:26" x14ac:dyDescent="0.3">
      <c r="Y5728" s="189">
        <v>43080</v>
      </c>
      <c r="Z5728" s="190">
        <v>53.42</v>
      </c>
    </row>
    <row r="5729" spans="25:26" x14ac:dyDescent="0.3">
      <c r="Y5729" s="189">
        <v>43081</v>
      </c>
      <c r="Z5729" s="190">
        <v>53.24</v>
      </c>
    </row>
    <row r="5730" spans="25:26" x14ac:dyDescent="0.3">
      <c r="Y5730" s="189">
        <v>43082</v>
      </c>
      <c r="Z5730" s="190">
        <v>51.84</v>
      </c>
    </row>
    <row r="5731" spans="25:26" x14ac:dyDescent="0.3">
      <c r="Y5731" s="189">
        <v>43083</v>
      </c>
      <c r="Z5731" s="190">
        <v>52.13</v>
      </c>
    </row>
    <row r="5732" spans="25:26" x14ac:dyDescent="0.3">
      <c r="Y5732" s="189">
        <v>43084</v>
      </c>
      <c r="Z5732" s="190">
        <v>53.19</v>
      </c>
    </row>
    <row r="5733" spans="25:26" x14ac:dyDescent="0.3">
      <c r="Y5733" s="189">
        <v>43087</v>
      </c>
      <c r="Z5733" s="190">
        <v>53.38</v>
      </c>
    </row>
    <row r="5734" spans="25:26" x14ac:dyDescent="0.3">
      <c r="Y5734" s="189">
        <v>43088</v>
      </c>
      <c r="Z5734" s="190">
        <v>53.57</v>
      </c>
    </row>
    <row r="5735" spans="25:26" x14ac:dyDescent="0.3">
      <c r="Y5735" s="189">
        <v>43089</v>
      </c>
      <c r="Z5735" s="190">
        <v>54.43</v>
      </c>
    </row>
    <row r="5736" spans="25:26" x14ac:dyDescent="0.3">
      <c r="Y5736" s="189">
        <v>43090</v>
      </c>
      <c r="Z5736" s="190">
        <v>54.71</v>
      </c>
    </row>
    <row r="5737" spans="25:26" x14ac:dyDescent="0.3">
      <c r="Y5737" s="189">
        <v>43091</v>
      </c>
      <c r="Z5737" s="190">
        <v>54.6</v>
      </c>
    </row>
    <row r="5738" spans="25:26" x14ac:dyDescent="0.3">
      <c r="Y5738" s="189">
        <v>43094</v>
      </c>
      <c r="Z5738" s="190" t="s">
        <v>149</v>
      </c>
    </row>
    <row r="5739" spans="25:26" x14ac:dyDescent="0.3">
      <c r="Y5739" s="189">
        <v>43095</v>
      </c>
      <c r="Z5739" s="190" t="s">
        <v>149</v>
      </c>
    </row>
    <row r="5740" spans="25:26" x14ac:dyDescent="0.3">
      <c r="Y5740" s="189">
        <v>43096</v>
      </c>
      <c r="Z5740" s="190">
        <v>55.74</v>
      </c>
    </row>
    <row r="5741" spans="25:26" x14ac:dyDescent="0.3">
      <c r="Y5741" s="189">
        <v>43097</v>
      </c>
      <c r="Z5741" s="190">
        <v>55.63</v>
      </c>
    </row>
    <row r="5742" spans="25:26" x14ac:dyDescent="0.3">
      <c r="Y5742" s="189">
        <v>43098</v>
      </c>
      <c r="Z5742" s="190">
        <v>56.19</v>
      </c>
    </row>
    <row r="5743" spans="25:26" x14ac:dyDescent="0.3">
      <c r="Y5743" s="189">
        <v>43101</v>
      </c>
      <c r="Z5743" s="190" t="s">
        <v>149</v>
      </c>
    </row>
    <row r="5744" spans="25:26" x14ac:dyDescent="0.3">
      <c r="Y5744" s="189">
        <v>43102</v>
      </c>
      <c r="Z5744" s="190">
        <v>56.72</v>
      </c>
    </row>
    <row r="5745" spans="25:26" x14ac:dyDescent="0.3">
      <c r="Y5745" s="189">
        <v>43103</v>
      </c>
      <c r="Z5745" s="190">
        <v>57.67</v>
      </c>
    </row>
    <row r="5746" spans="25:26" x14ac:dyDescent="0.3">
      <c r="Y5746" s="189">
        <v>43104</v>
      </c>
      <c r="Z5746" s="190">
        <v>57.88</v>
      </c>
    </row>
    <row r="5747" spans="25:26" x14ac:dyDescent="0.3">
      <c r="Y5747" s="189">
        <v>43105</v>
      </c>
      <c r="Z5747" s="190">
        <v>57.31</v>
      </c>
    </row>
    <row r="5748" spans="25:26" x14ac:dyDescent="0.3">
      <c r="Y5748" s="189">
        <v>43108</v>
      </c>
      <c r="Z5748" s="190">
        <v>57.5</v>
      </c>
    </row>
    <row r="5749" spans="25:26" x14ac:dyDescent="0.3">
      <c r="Y5749" s="189">
        <v>43109</v>
      </c>
      <c r="Z5749" s="190">
        <v>58.18</v>
      </c>
    </row>
    <row r="5750" spans="25:26" x14ac:dyDescent="0.3">
      <c r="Y5750" s="189">
        <v>43110</v>
      </c>
      <c r="Z5750" s="190">
        <v>58.68</v>
      </c>
    </row>
    <row r="5751" spans="25:26" x14ac:dyDescent="0.3">
      <c r="Y5751" s="189">
        <v>43111</v>
      </c>
      <c r="Z5751" s="190">
        <v>59.22</v>
      </c>
    </row>
    <row r="5752" spans="25:26" x14ac:dyDescent="0.3">
      <c r="Y5752" s="189">
        <v>43112</v>
      </c>
      <c r="Z5752" s="190">
        <v>59.21</v>
      </c>
    </row>
    <row r="5753" spans="25:26" x14ac:dyDescent="0.3">
      <c r="Y5753" s="189">
        <v>43115</v>
      </c>
      <c r="Z5753" s="190" t="s">
        <v>149</v>
      </c>
    </row>
    <row r="5754" spans="25:26" x14ac:dyDescent="0.3">
      <c r="Y5754" s="189">
        <v>43116</v>
      </c>
      <c r="Z5754" s="190">
        <v>58.6</v>
      </c>
    </row>
    <row r="5755" spans="25:26" x14ac:dyDescent="0.3">
      <c r="Y5755" s="189">
        <v>43117</v>
      </c>
      <c r="Z5755" s="190">
        <v>58.69</v>
      </c>
    </row>
    <row r="5756" spans="25:26" x14ac:dyDescent="0.3">
      <c r="Y5756" s="189">
        <v>43118</v>
      </c>
      <c r="Z5756" s="190">
        <v>59.03</v>
      </c>
    </row>
    <row r="5757" spans="25:26" x14ac:dyDescent="0.3">
      <c r="Y5757" s="189">
        <v>43119</v>
      </c>
      <c r="Z5757" s="190">
        <v>58.39</v>
      </c>
    </row>
    <row r="5758" spans="25:26" x14ac:dyDescent="0.3">
      <c r="Y5758" s="189">
        <v>43122</v>
      </c>
      <c r="Z5758" s="190">
        <v>58.47</v>
      </c>
    </row>
    <row r="5759" spans="25:26" x14ac:dyDescent="0.3">
      <c r="Y5759" s="189">
        <v>43123</v>
      </c>
      <c r="Z5759" s="190">
        <v>59.09</v>
      </c>
    </row>
    <row r="5760" spans="25:26" x14ac:dyDescent="0.3">
      <c r="Y5760" s="189">
        <v>43124</v>
      </c>
      <c r="Z5760" s="190">
        <v>59.58</v>
      </c>
    </row>
    <row r="5761" spans="25:26" x14ac:dyDescent="0.3">
      <c r="Y5761" s="189">
        <v>43125</v>
      </c>
      <c r="Z5761" s="190">
        <v>59.7</v>
      </c>
    </row>
    <row r="5762" spans="25:26" x14ac:dyDescent="0.3">
      <c r="Y5762" s="189">
        <v>43126</v>
      </c>
      <c r="Z5762" s="190">
        <v>59.75</v>
      </c>
    </row>
    <row r="5763" spans="25:26" x14ac:dyDescent="0.3">
      <c r="Y5763" s="189">
        <v>43129</v>
      </c>
      <c r="Z5763" s="190">
        <v>58.99</v>
      </c>
    </row>
    <row r="5764" spans="25:26" x14ac:dyDescent="0.3">
      <c r="Y5764" s="189">
        <v>43130</v>
      </c>
      <c r="Z5764" s="190">
        <v>58.08</v>
      </c>
    </row>
    <row r="5765" spans="25:26" x14ac:dyDescent="0.3">
      <c r="Y5765" s="189">
        <v>43131</v>
      </c>
      <c r="Z5765" s="190">
        <v>58.39</v>
      </c>
    </row>
    <row r="5766" spans="25:26" x14ac:dyDescent="0.3">
      <c r="Y5766" s="189">
        <v>43132</v>
      </c>
      <c r="Z5766" s="190">
        <v>59.44</v>
      </c>
    </row>
    <row r="5767" spans="25:26" x14ac:dyDescent="0.3">
      <c r="Y5767" s="189">
        <v>43133</v>
      </c>
      <c r="Z5767" s="190">
        <v>58.76</v>
      </c>
    </row>
    <row r="5768" spans="25:26" x14ac:dyDescent="0.3">
      <c r="Y5768" s="189">
        <v>43136</v>
      </c>
      <c r="Z5768" s="190">
        <v>58.02</v>
      </c>
    </row>
    <row r="5769" spans="25:26" x14ac:dyDescent="0.3">
      <c r="Y5769" s="189">
        <v>43137</v>
      </c>
      <c r="Z5769" s="190">
        <v>57.2</v>
      </c>
    </row>
    <row r="5770" spans="25:26" x14ac:dyDescent="0.3">
      <c r="Y5770" s="189">
        <v>43138</v>
      </c>
      <c r="Z5770" s="190">
        <v>55.97</v>
      </c>
    </row>
    <row r="5771" spans="25:26" x14ac:dyDescent="0.3">
      <c r="Y5771" s="189">
        <v>43139</v>
      </c>
      <c r="Z5771" s="190">
        <v>54.94</v>
      </c>
    </row>
    <row r="5772" spans="25:26" x14ac:dyDescent="0.3">
      <c r="Y5772" s="189">
        <v>43140</v>
      </c>
      <c r="Z5772" s="190">
        <v>53.41</v>
      </c>
    </row>
    <row r="5773" spans="25:26" x14ac:dyDescent="0.3">
      <c r="Y5773" s="189">
        <v>43143</v>
      </c>
      <c r="Z5773" s="190">
        <v>53.46</v>
      </c>
    </row>
    <row r="5774" spans="25:26" x14ac:dyDescent="0.3">
      <c r="Y5774" s="189">
        <v>43144</v>
      </c>
      <c r="Z5774" s="190">
        <v>53.2</v>
      </c>
    </row>
    <row r="5775" spans="25:26" x14ac:dyDescent="0.3">
      <c r="Y5775" s="189">
        <v>43145</v>
      </c>
      <c r="Z5775" s="190">
        <v>54.03</v>
      </c>
    </row>
    <row r="5776" spans="25:26" x14ac:dyDescent="0.3">
      <c r="Y5776" s="189">
        <v>43146</v>
      </c>
      <c r="Z5776" s="190">
        <v>54.74</v>
      </c>
    </row>
    <row r="5777" spans="25:26" x14ac:dyDescent="0.3">
      <c r="Y5777" s="189">
        <v>43147</v>
      </c>
      <c r="Z5777" s="190">
        <v>54.74</v>
      </c>
    </row>
    <row r="5778" spans="25:26" x14ac:dyDescent="0.3">
      <c r="Y5778" s="189">
        <v>43150</v>
      </c>
      <c r="Z5778" s="190">
        <v>54.74</v>
      </c>
    </row>
    <row r="5779" spans="25:26" x14ac:dyDescent="0.3">
      <c r="Y5779" s="189">
        <v>43151</v>
      </c>
      <c r="Z5779" s="190">
        <v>55.47</v>
      </c>
    </row>
    <row r="5780" spans="25:26" x14ac:dyDescent="0.3">
      <c r="Y5780" s="189">
        <v>43152</v>
      </c>
      <c r="Z5780" s="190">
        <v>55.4</v>
      </c>
    </row>
    <row r="5781" spans="25:26" x14ac:dyDescent="0.3">
      <c r="Y5781" s="189">
        <v>43153</v>
      </c>
      <c r="Z5781" s="190">
        <v>56.21</v>
      </c>
    </row>
    <row r="5782" spans="25:26" x14ac:dyDescent="0.3">
      <c r="Y5782" s="189">
        <v>43154</v>
      </c>
      <c r="Z5782" s="190">
        <v>56.89</v>
      </c>
    </row>
    <row r="5783" spans="25:26" x14ac:dyDescent="0.3">
      <c r="Y5783" s="189">
        <v>43157</v>
      </c>
      <c r="Z5783" s="190">
        <v>57.48</v>
      </c>
    </row>
    <row r="5784" spans="25:26" x14ac:dyDescent="0.3">
      <c r="Y5784" s="189">
        <v>43158</v>
      </c>
      <c r="Z5784" s="190">
        <v>56.84</v>
      </c>
    </row>
    <row r="5785" spans="25:26" x14ac:dyDescent="0.3">
      <c r="Y5785" s="189">
        <v>43159</v>
      </c>
      <c r="Z5785" s="190">
        <v>55.59</v>
      </c>
    </row>
    <row r="5786" spans="25:26" x14ac:dyDescent="0.3">
      <c r="Y5786" s="189">
        <v>43160</v>
      </c>
      <c r="Z5786" s="190">
        <v>54.12</v>
      </c>
    </row>
    <row r="5787" spans="25:26" x14ac:dyDescent="0.3">
      <c r="Y5787" s="189">
        <v>43161</v>
      </c>
      <c r="Z5787" s="190">
        <v>54.22</v>
      </c>
    </row>
    <row r="5788" spans="25:26" x14ac:dyDescent="0.3">
      <c r="Y5788" s="189">
        <v>43164</v>
      </c>
      <c r="Z5788" s="190">
        <v>55.46</v>
      </c>
    </row>
    <row r="5789" spans="25:26" x14ac:dyDescent="0.3">
      <c r="Y5789" s="189">
        <v>43165</v>
      </c>
      <c r="Z5789" s="190">
        <v>55.68</v>
      </c>
    </row>
    <row r="5790" spans="25:26" x14ac:dyDescent="0.3">
      <c r="Y5790" s="189">
        <v>43166</v>
      </c>
      <c r="Z5790" s="190">
        <v>54.89</v>
      </c>
    </row>
    <row r="5791" spans="25:26" x14ac:dyDescent="0.3">
      <c r="Y5791" s="189">
        <v>43167</v>
      </c>
      <c r="Z5791" s="190">
        <v>53.94</v>
      </c>
    </row>
    <row r="5792" spans="25:26" x14ac:dyDescent="0.3">
      <c r="Y5792" s="189">
        <v>43168</v>
      </c>
      <c r="Z5792" s="190">
        <v>55.15</v>
      </c>
    </row>
    <row r="5793" spans="25:26" x14ac:dyDescent="0.3">
      <c r="Y5793" s="189">
        <v>43171</v>
      </c>
      <c r="Z5793" s="190">
        <v>54.93</v>
      </c>
    </row>
    <row r="5794" spans="25:26" x14ac:dyDescent="0.3">
      <c r="Y5794" s="189">
        <v>43172</v>
      </c>
      <c r="Z5794" s="190">
        <v>54.47</v>
      </c>
    </row>
    <row r="5795" spans="25:26" x14ac:dyDescent="0.3">
      <c r="Y5795" s="189">
        <v>43173</v>
      </c>
      <c r="Z5795" s="190">
        <v>54.46</v>
      </c>
    </row>
    <row r="5796" spans="25:26" x14ac:dyDescent="0.3">
      <c r="Y5796" s="189">
        <v>43174</v>
      </c>
      <c r="Z5796" s="190">
        <v>54.65</v>
      </c>
    </row>
    <row r="5797" spans="25:26" x14ac:dyDescent="0.3">
      <c r="Y5797" s="189">
        <v>43175</v>
      </c>
      <c r="Z5797" s="190">
        <v>54.65</v>
      </c>
    </row>
    <row r="5798" spans="25:26" x14ac:dyDescent="0.3">
      <c r="Y5798" s="189">
        <v>43178</v>
      </c>
      <c r="Z5798" s="190">
        <v>55.55</v>
      </c>
    </row>
    <row r="5799" spans="25:26" x14ac:dyDescent="0.3">
      <c r="Y5799" s="189">
        <v>43179</v>
      </c>
      <c r="Z5799" s="190">
        <v>56.27</v>
      </c>
    </row>
    <row r="5800" spans="25:26" x14ac:dyDescent="0.3">
      <c r="Y5800" s="189">
        <v>43180</v>
      </c>
      <c r="Z5800" s="190">
        <v>57.69</v>
      </c>
    </row>
    <row r="5801" spans="25:26" x14ac:dyDescent="0.3">
      <c r="Y5801" s="189">
        <v>43181</v>
      </c>
      <c r="Z5801" s="190">
        <v>57.44</v>
      </c>
    </row>
    <row r="5802" spans="25:26" x14ac:dyDescent="0.3">
      <c r="Y5802" s="189">
        <v>43182</v>
      </c>
      <c r="Z5802" s="190">
        <v>58.3</v>
      </c>
    </row>
    <row r="5803" spans="25:26" x14ac:dyDescent="0.3">
      <c r="Y5803" s="189">
        <v>43185</v>
      </c>
      <c r="Z5803" s="190">
        <v>58.12</v>
      </c>
    </row>
    <row r="5804" spans="25:26" x14ac:dyDescent="0.3">
      <c r="Y5804" s="189">
        <v>43186</v>
      </c>
      <c r="Z5804" s="190">
        <v>57.74</v>
      </c>
    </row>
    <row r="5805" spans="25:26" x14ac:dyDescent="0.3">
      <c r="Y5805" s="189">
        <v>43187</v>
      </c>
      <c r="Z5805" s="190">
        <v>56.9</v>
      </c>
    </row>
    <row r="5806" spans="25:26" x14ac:dyDescent="0.3">
      <c r="Y5806" s="189">
        <v>43188</v>
      </c>
      <c r="Z5806" s="190">
        <v>56.44</v>
      </c>
    </row>
    <row r="5807" spans="25:26" x14ac:dyDescent="0.3">
      <c r="Y5807" s="189">
        <v>43189</v>
      </c>
      <c r="Z5807" s="190">
        <v>56.44</v>
      </c>
    </row>
    <row r="5808" spans="25:26" x14ac:dyDescent="0.3">
      <c r="Y5808" s="189">
        <v>43192</v>
      </c>
      <c r="Z5808" s="190">
        <v>55.12</v>
      </c>
    </row>
    <row r="5809" spans="25:26" x14ac:dyDescent="0.3">
      <c r="Y5809" s="189">
        <v>43193</v>
      </c>
      <c r="Z5809" s="190">
        <v>55.25</v>
      </c>
    </row>
    <row r="5810" spans="25:26" x14ac:dyDescent="0.3">
      <c r="Y5810" s="189">
        <v>43194</v>
      </c>
      <c r="Z5810" s="190">
        <v>54.98</v>
      </c>
    </row>
    <row r="5811" spans="25:26" x14ac:dyDescent="0.3">
      <c r="Y5811" s="189">
        <v>43195</v>
      </c>
      <c r="Z5811" s="190">
        <v>55.39</v>
      </c>
    </row>
    <row r="5812" spans="25:26" x14ac:dyDescent="0.3">
      <c r="Y5812" s="189">
        <v>43196</v>
      </c>
      <c r="Z5812" s="190">
        <v>54.66</v>
      </c>
    </row>
    <row r="5813" spans="25:26" x14ac:dyDescent="0.3">
      <c r="Y5813" s="189">
        <v>43199</v>
      </c>
      <c r="Z5813" s="190">
        <v>55.59</v>
      </c>
    </row>
    <row r="5814" spans="25:26" x14ac:dyDescent="0.3">
      <c r="Y5814" s="189">
        <v>43200</v>
      </c>
      <c r="Z5814" s="190">
        <v>57.2</v>
      </c>
    </row>
    <row r="5815" spans="25:26" x14ac:dyDescent="0.3">
      <c r="Y5815" s="189">
        <v>43201</v>
      </c>
      <c r="Z5815" s="190">
        <v>58.74</v>
      </c>
    </row>
    <row r="5816" spans="25:26" x14ac:dyDescent="0.3">
      <c r="Y5816" s="189">
        <v>43202</v>
      </c>
      <c r="Z5816" s="190">
        <v>58.69</v>
      </c>
    </row>
    <row r="5817" spans="25:26" x14ac:dyDescent="0.3">
      <c r="Y5817" s="189">
        <v>43203</v>
      </c>
      <c r="Z5817" s="190">
        <v>59.4</v>
      </c>
    </row>
    <row r="5818" spans="25:26" x14ac:dyDescent="0.3">
      <c r="Y5818" s="189">
        <v>43206</v>
      </c>
      <c r="Z5818" s="190">
        <v>58.52</v>
      </c>
    </row>
    <row r="5819" spans="25:26" x14ac:dyDescent="0.3">
      <c r="Y5819" s="189">
        <v>43207</v>
      </c>
      <c r="Z5819" s="190">
        <v>58.68</v>
      </c>
    </row>
    <row r="5820" spans="25:26" x14ac:dyDescent="0.3">
      <c r="Y5820" s="189">
        <v>43208</v>
      </c>
      <c r="Z5820" s="190">
        <v>60.14</v>
      </c>
    </row>
    <row r="5821" spans="25:26" x14ac:dyDescent="0.3">
      <c r="Y5821" s="189">
        <v>43209</v>
      </c>
      <c r="Z5821" s="190">
        <v>60.85</v>
      </c>
    </row>
    <row r="5822" spans="25:26" x14ac:dyDescent="0.3">
      <c r="Y5822" s="189">
        <v>43210</v>
      </c>
      <c r="Z5822" s="190">
        <v>60.12</v>
      </c>
    </row>
    <row r="5823" spans="25:26" x14ac:dyDescent="0.3">
      <c r="Y5823" s="189">
        <v>43213</v>
      </c>
      <c r="Z5823" s="190">
        <v>60.33</v>
      </c>
    </row>
    <row r="5824" spans="25:26" x14ac:dyDescent="0.3">
      <c r="Y5824" s="189">
        <v>43214</v>
      </c>
      <c r="Z5824" s="190">
        <v>60.02</v>
      </c>
    </row>
    <row r="5825" spans="25:26" x14ac:dyDescent="0.3">
      <c r="Y5825" s="189">
        <v>43215</v>
      </c>
      <c r="Z5825" s="190">
        <v>60.09</v>
      </c>
    </row>
    <row r="5826" spans="25:26" x14ac:dyDescent="0.3">
      <c r="Y5826" s="189">
        <v>43216</v>
      </c>
      <c r="Z5826" s="190">
        <v>60.7</v>
      </c>
    </row>
    <row r="5827" spans="25:26" x14ac:dyDescent="0.3">
      <c r="Y5827" s="189">
        <v>43217</v>
      </c>
      <c r="Z5827" s="190">
        <v>60.89</v>
      </c>
    </row>
    <row r="5828" spans="25:26" x14ac:dyDescent="0.3">
      <c r="Y5828" s="189">
        <v>43220</v>
      </c>
      <c r="Z5828" s="190">
        <v>61.35</v>
      </c>
    </row>
    <row r="5829" spans="25:26" x14ac:dyDescent="0.3">
      <c r="Y5829" s="189">
        <v>43221</v>
      </c>
      <c r="Z5829" s="190">
        <v>61.21</v>
      </c>
    </row>
    <row r="5830" spans="25:26" x14ac:dyDescent="0.3">
      <c r="Y5830" s="189">
        <v>43222</v>
      </c>
      <c r="Z5830" s="190">
        <v>60.19</v>
      </c>
    </row>
    <row r="5831" spans="25:26" x14ac:dyDescent="0.3">
      <c r="Y5831" s="189">
        <v>43223</v>
      </c>
      <c r="Z5831" s="190">
        <v>59.9</v>
      </c>
    </row>
    <row r="5832" spans="25:26" x14ac:dyDescent="0.3">
      <c r="Y5832" s="189">
        <v>43224</v>
      </c>
      <c r="Z5832" s="190">
        <v>60.64</v>
      </c>
    </row>
    <row r="5833" spans="25:26" x14ac:dyDescent="0.3">
      <c r="Y5833" s="189">
        <v>43227</v>
      </c>
      <c r="Z5833" s="190">
        <v>60.64</v>
      </c>
    </row>
    <row r="5834" spans="25:26" x14ac:dyDescent="0.3">
      <c r="Y5834" s="189">
        <v>43228</v>
      </c>
      <c r="Z5834" s="190">
        <v>60.88</v>
      </c>
    </row>
    <row r="5835" spans="25:26" x14ac:dyDescent="0.3">
      <c r="Y5835" s="189">
        <v>43229</v>
      </c>
      <c r="Z5835" s="190">
        <v>63.45</v>
      </c>
    </row>
    <row r="5836" spans="25:26" x14ac:dyDescent="0.3">
      <c r="Y5836" s="189">
        <v>43230</v>
      </c>
      <c r="Z5836" s="190">
        <v>63.76</v>
      </c>
    </row>
    <row r="5837" spans="25:26" x14ac:dyDescent="0.3">
      <c r="Y5837" s="189">
        <v>43231</v>
      </c>
      <c r="Z5837" s="190">
        <v>63.76</v>
      </c>
    </row>
    <row r="5838" spans="25:26" x14ac:dyDescent="0.3">
      <c r="Y5838" s="189">
        <v>43234</v>
      </c>
      <c r="Z5838" s="190">
        <v>64.44</v>
      </c>
    </row>
    <row r="5839" spans="25:26" x14ac:dyDescent="0.3">
      <c r="Y5839" s="189">
        <v>43235</v>
      </c>
      <c r="Z5839" s="190">
        <v>65.45</v>
      </c>
    </row>
    <row r="5840" spans="25:26" x14ac:dyDescent="0.3">
      <c r="Y5840" s="189">
        <v>43236</v>
      </c>
      <c r="Z5840" s="190">
        <v>66</v>
      </c>
    </row>
    <row r="5841" spans="25:26" x14ac:dyDescent="0.3">
      <c r="Y5841" s="189">
        <v>43237</v>
      </c>
      <c r="Z5841" s="190">
        <v>67.209999999999994</v>
      </c>
    </row>
    <row r="5842" spans="25:26" x14ac:dyDescent="0.3">
      <c r="Y5842" s="189">
        <v>43238</v>
      </c>
      <c r="Z5842" s="190">
        <v>66.83</v>
      </c>
    </row>
    <row r="5843" spans="25:26" x14ac:dyDescent="0.3">
      <c r="Y5843" s="189">
        <v>43241</v>
      </c>
      <c r="Z5843" s="190">
        <v>67.5</v>
      </c>
    </row>
    <row r="5844" spans="25:26" x14ac:dyDescent="0.3">
      <c r="Y5844" s="189">
        <v>43242</v>
      </c>
      <c r="Z5844" s="190">
        <v>68.22</v>
      </c>
    </row>
    <row r="5845" spans="25:26" x14ac:dyDescent="0.3">
      <c r="Y5845" s="189">
        <v>43243</v>
      </c>
      <c r="Z5845" s="190">
        <v>66.39</v>
      </c>
    </row>
    <row r="5846" spans="25:26" x14ac:dyDescent="0.3">
      <c r="Y5846" s="189">
        <v>43244</v>
      </c>
      <c r="Z5846" s="190">
        <v>65.930000000000007</v>
      </c>
    </row>
    <row r="5847" spans="25:26" x14ac:dyDescent="0.3">
      <c r="Y5847" s="189">
        <v>43245</v>
      </c>
      <c r="Z5847" s="190">
        <v>62.99</v>
      </c>
    </row>
    <row r="5848" spans="25:26" x14ac:dyDescent="0.3">
      <c r="Y5848" s="189">
        <v>43248</v>
      </c>
      <c r="Z5848" s="190">
        <v>62.99</v>
      </c>
    </row>
    <row r="5849" spans="25:26" x14ac:dyDescent="0.3">
      <c r="Y5849" s="189">
        <v>43249</v>
      </c>
      <c r="Z5849" s="190">
        <v>62.99</v>
      </c>
    </row>
    <row r="5850" spans="25:26" x14ac:dyDescent="0.3">
      <c r="Y5850" s="189">
        <v>43250</v>
      </c>
      <c r="Z5850" s="190">
        <v>62.9</v>
      </c>
    </row>
    <row r="5851" spans="25:26" x14ac:dyDescent="0.3">
      <c r="Y5851" s="189">
        <v>43251</v>
      </c>
      <c r="Z5851" s="190">
        <v>63.48</v>
      </c>
    </row>
    <row r="5852" spans="25:26" x14ac:dyDescent="0.3">
      <c r="Y5852" s="189">
        <v>43252</v>
      </c>
      <c r="Z5852" s="190">
        <v>63.97</v>
      </c>
    </row>
    <row r="5853" spans="25:26" x14ac:dyDescent="0.3">
      <c r="Y5853" s="189">
        <v>43255</v>
      </c>
      <c r="Z5853" s="190">
        <v>63.17</v>
      </c>
    </row>
    <row r="5854" spans="25:26" x14ac:dyDescent="0.3">
      <c r="Y5854" s="189">
        <v>43256</v>
      </c>
      <c r="Z5854" s="190">
        <v>63.18</v>
      </c>
    </row>
    <row r="5855" spans="25:26" x14ac:dyDescent="0.3">
      <c r="Y5855" s="189">
        <v>43257</v>
      </c>
      <c r="Z5855" s="190">
        <v>63.04</v>
      </c>
    </row>
    <row r="5856" spans="25:26" x14ac:dyDescent="0.3">
      <c r="Y5856" s="189">
        <v>43258</v>
      </c>
      <c r="Z5856" s="190">
        <v>64.900000000000006</v>
      </c>
    </row>
    <row r="5857" spans="25:26" x14ac:dyDescent="0.3">
      <c r="Y5857" s="189">
        <v>43259</v>
      </c>
      <c r="Z5857" s="190">
        <v>64.260000000000005</v>
      </c>
    </row>
    <row r="5858" spans="25:26" x14ac:dyDescent="0.3">
      <c r="Y5858" s="189">
        <v>43262</v>
      </c>
      <c r="Z5858" s="190">
        <v>64.739999999999995</v>
      </c>
    </row>
    <row r="5859" spans="25:26" x14ac:dyDescent="0.3">
      <c r="Y5859" s="189">
        <v>43263</v>
      </c>
      <c r="Z5859" s="190">
        <v>64.209999999999994</v>
      </c>
    </row>
    <row r="5860" spans="25:26" x14ac:dyDescent="0.3">
      <c r="Y5860" s="189">
        <v>43264</v>
      </c>
      <c r="Z5860" s="190">
        <v>64.17</v>
      </c>
    </row>
    <row r="5861" spans="25:26" x14ac:dyDescent="0.3">
      <c r="Y5861" s="189">
        <v>43265</v>
      </c>
      <c r="Z5861" s="190">
        <v>64.34</v>
      </c>
    </row>
    <row r="5862" spans="25:26" x14ac:dyDescent="0.3">
      <c r="Y5862" s="189">
        <v>43266</v>
      </c>
      <c r="Z5862" s="190">
        <v>64.34</v>
      </c>
    </row>
    <row r="5863" spans="25:26" x14ac:dyDescent="0.3">
      <c r="Y5863" s="189">
        <v>43269</v>
      </c>
      <c r="Z5863" s="190">
        <v>63.36</v>
      </c>
    </row>
    <row r="5864" spans="25:26" x14ac:dyDescent="0.3">
      <c r="Y5864" s="189">
        <v>43270</v>
      </c>
      <c r="Z5864" s="190">
        <v>63.35</v>
      </c>
    </row>
    <row r="5865" spans="25:26" x14ac:dyDescent="0.3">
      <c r="Y5865" s="189">
        <v>43271</v>
      </c>
      <c r="Z5865" s="190">
        <v>64.78</v>
      </c>
    </row>
    <row r="5866" spans="25:26" x14ac:dyDescent="0.3">
      <c r="Y5866" s="189">
        <v>43272</v>
      </c>
      <c r="Z5866" s="190">
        <v>64.61</v>
      </c>
    </row>
    <row r="5867" spans="25:26" x14ac:dyDescent="0.3">
      <c r="Y5867" s="189">
        <v>43273</v>
      </c>
      <c r="Z5867" s="190">
        <v>67.08</v>
      </c>
    </row>
    <row r="5868" spans="25:26" x14ac:dyDescent="0.3">
      <c r="Y5868" s="189">
        <v>43276</v>
      </c>
      <c r="Z5868" s="190">
        <v>65.13</v>
      </c>
    </row>
    <row r="5869" spans="25:26" x14ac:dyDescent="0.3">
      <c r="Y5869" s="189">
        <v>43277</v>
      </c>
      <c r="Z5869" s="190">
        <v>65.33</v>
      </c>
    </row>
    <row r="5870" spans="25:26" x14ac:dyDescent="0.3">
      <c r="Y5870" s="189">
        <v>43278</v>
      </c>
      <c r="Z5870" s="190">
        <v>66.930000000000007</v>
      </c>
    </row>
    <row r="5871" spans="25:26" x14ac:dyDescent="0.3">
      <c r="Y5871" s="189">
        <v>43279</v>
      </c>
      <c r="Z5871" s="190">
        <v>67.08</v>
      </c>
    </row>
    <row r="5872" spans="25:26" x14ac:dyDescent="0.3">
      <c r="Y5872" s="189">
        <v>43280</v>
      </c>
      <c r="Z5872" s="190">
        <v>68.72</v>
      </c>
    </row>
    <row r="5873" spans="25:26" x14ac:dyDescent="0.3">
      <c r="Y5873" s="189">
        <v>43283</v>
      </c>
      <c r="Z5873" s="190">
        <v>69.2</v>
      </c>
    </row>
    <row r="5874" spans="25:26" x14ac:dyDescent="0.3">
      <c r="Y5874" s="189">
        <v>43284</v>
      </c>
      <c r="Z5874" s="190">
        <v>68.959999999999994</v>
      </c>
    </row>
    <row r="5875" spans="25:26" x14ac:dyDescent="0.3">
      <c r="Y5875" s="189">
        <v>43285</v>
      </c>
      <c r="Z5875" s="190">
        <v>68.959999999999994</v>
      </c>
    </row>
    <row r="5876" spans="25:26" x14ac:dyDescent="0.3">
      <c r="Y5876" s="189">
        <v>43286</v>
      </c>
      <c r="Z5876" s="190">
        <v>68.98</v>
      </c>
    </row>
    <row r="5877" spans="25:26" x14ac:dyDescent="0.3">
      <c r="Y5877" s="189">
        <v>43287</v>
      </c>
      <c r="Z5877" s="190">
        <v>68.540000000000006</v>
      </c>
    </row>
    <row r="5878" spans="25:26" x14ac:dyDescent="0.3">
      <c r="Y5878" s="189">
        <v>43290</v>
      </c>
      <c r="Z5878" s="190">
        <v>69.02</v>
      </c>
    </row>
    <row r="5879" spans="25:26" x14ac:dyDescent="0.3">
      <c r="Y5879" s="189">
        <v>43291</v>
      </c>
      <c r="Z5879" s="190">
        <v>69.459999999999994</v>
      </c>
    </row>
    <row r="5880" spans="25:26" x14ac:dyDescent="0.3">
      <c r="Y5880" s="189">
        <v>43292</v>
      </c>
      <c r="Z5880" s="190">
        <v>65.989999999999995</v>
      </c>
    </row>
    <row r="5881" spans="25:26" x14ac:dyDescent="0.3">
      <c r="Y5881" s="189">
        <v>43293</v>
      </c>
      <c r="Z5881" s="190">
        <v>64.95</v>
      </c>
    </row>
    <row r="5882" spans="25:26" x14ac:dyDescent="0.3">
      <c r="Y5882" s="189">
        <v>43294</v>
      </c>
      <c r="Z5882" s="190">
        <v>67.67</v>
      </c>
    </row>
    <row r="5883" spans="25:26" x14ac:dyDescent="0.3">
      <c r="Y5883" s="189">
        <v>43297</v>
      </c>
      <c r="Z5883" s="190">
        <v>64.73</v>
      </c>
    </row>
    <row r="5884" spans="25:26" x14ac:dyDescent="0.3">
      <c r="Y5884" s="189">
        <v>43298</v>
      </c>
      <c r="Z5884" s="190">
        <v>63.86</v>
      </c>
    </row>
    <row r="5885" spans="25:26" x14ac:dyDescent="0.3">
      <c r="Y5885" s="189">
        <v>43299</v>
      </c>
      <c r="Z5885" s="190">
        <v>63.99</v>
      </c>
    </row>
    <row r="5886" spans="25:26" x14ac:dyDescent="0.3">
      <c r="Y5886" s="189">
        <v>43300</v>
      </c>
      <c r="Z5886" s="190">
        <v>64.319999999999993</v>
      </c>
    </row>
    <row r="5887" spans="25:26" x14ac:dyDescent="0.3">
      <c r="Y5887" s="189">
        <v>43301</v>
      </c>
      <c r="Z5887" s="190">
        <v>65.2</v>
      </c>
    </row>
    <row r="5888" spans="25:26" x14ac:dyDescent="0.3">
      <c r="Y5888" s="189">
        <v>43304</v>
      </c>
      <c r="Z5888" s="190">
        <v>64.69</v>
      </c>
    </row>
    <row r="5889" spans="25:26" x14ac:dyDescent="0.3">
      <c r="Y5889" s="189">
        <v>43305</v>
      </c>
      <c r="Z5889" s="190">
        <v>65.75</v>
      </c>
    </row>
    <row r="5890" spans="25:26" x14ac:dyDescent="0.3">
      <c r="Y5890" s="189">
        <v>43306</v>
      </c>
      <c r="Z5890" s="190">
        <v>66.010000000000005</v>
      </c>
    </row>
    <row r="5891" spans="25:26" x14ac:dyDescent="0.3">
      <c r="Y5891" s="189">
        <v>43307</v>
      </c>
      <c r="Z5891" s="190">
        <v>65.760000000000005</v>
      </c>
    </row>
    <row r="5892" spans="25:26" x14ac:dyDescent="0.3">
      <c r="Y5892" s="189">
        <v>43308</v>
      </c>
      <c r="Z5892" s="190">
        <v>65.400000000000006</v>
      </c>
    </row>
    <row r="5893" spans="25:26" x14ac:dyDescent="0.3">
      <c r="Y5893" s="189">
        <v>43311</v>
      </c>
      <c r="Z5893" s="190">
        <v>65.89</v>
      </c>
    </row>
    <row r="5894" spans="25:26" x14ac:dyDescent="0.3">
      <c r="Y5894" s="189">
        <v>43312</v>
      </c>
      <c r="Z5894" s="190">
        <v>65.09</v>
      </c>
    </row>
    <row r="5895" spans="25:26" x14ac:dyDescent="0.3">
      <c r="Y5895" s="189">
        <v>43313</v>
      </c>
      <c r="Z5895" s="190">
        <v>63.41</v>
      </c>
    </row>
    <row r="5896" spans="25:26" x14ac:dyDescent="0.3">
      <c r="Y5896" s="189">
        <v>43314</v>
      </c>
      <c r="Z5896" s="190">
        <v>63.82</v>
      </c>
    </row>
    <row r="5897" spans="25:26" x14ac:dyDescent="0.3">
      <c r="Y5897" s="189">
        <v>43315</v>
      </c>
      <c r="Z5897" s="190">
        <v>63.53</v>
      </c>
    </row>
    <row r="5898" spans="25:26" x14ac:dyDescent="0.3">
      <c r="Y5898" s="189">
        <v>43318</v>
      </c>
      <c r="Z5898" s="190">
        <v>63.74</v>
      </c>
    </row>
    <row r="5899" spans="25:26" x14ac:dyDescent="0.3">
      <c r="Y5899" s="189">
        <v>43319</v>
      </c>
      <c r="Z5899" s="190">
        <v>64.569999999999993</v>
      </c>
    </row>
    <row r="5900" spans="25:26" x14ac:dyDescent="0.3">
      <c r="Y5900" s="189">
        <v>43320</v>
      </c>
      <c r="Z5900" s="190">
        <v>62.79</v>
      </c>
    </row>
    <row r="5901" spans="25:26" x14ac:dyDescent="0.3">
      <c r="Y5901" s="189">
        <v>43321</v>
      </c>
      <c r="Z5901" s="190">
        <v>62.79</v>
      </c>
    </row>
    <row r="5902" spans="25:26" x14ac:dyDescent="0.3">
      <c r="Y5902" s="189">
        <v>43322</v>
      </c>
      <c r="Z5902" s="190">
        <v>64.64</v>
      </c>
    </row>
    <row r="5903" spans="25:26" x14ac:dyDescent="0.3">
      <c r="Y5903" s="189">
        <v>43325</v>
      </c>
      <c r="Z5903" s="190">
        <v>62.71</v>
      </c>
    </row>
    <row r="5904" spans="25:26" x14ac:dyDescent="0.3">
      <c r="Y5904" s="189">
        <v>43326</v>
      </c>
      <c r="Z5904" s="190">
        <v>62.71</v>
      </c>
    </row>
    <row r="5905" spans="25:26" x14ac:dyDescent="0.3">
      <c r="Y5905" s="189">
        <v>43327</v>
      </c>
      <c r="Z5905" s="190">
        <v>60.72</v>
      </c>
    </row>
    <row r="5906" spans="25:26" x14ac:dyDescent="0.3">
      <c r="Y5906" s="189">
        <v>43328</v>
      </c>
      <c r="Z5906" s="190">
        <v>61.28</v>
      </c>
    </row>
    <row r="5907" spans="25:26" x14ac:dyDescent="0.3">
      <c r="Y5907" s="189">
        <v>43329</v>
      </c>
      <c r="Z5907" s="190">
        <v>62.08</v>
      </c>
    </row>
    <row r="5908" spans="25:26" x14ac:dyDescent="0.3">
      <c r="Y5908" s="189">
        <v>43332</v>
      </c>
      <c r="Z5908" s="190">
        <v>62.11</v>
      </c>
    </row>
    <row r="5909" spans="25:26" x14ac:dyDescent="0.3">
      <c r="Y5909" s="189">
        <v>43333</v>
      </c>
      <c r="Z5909" s="190">
        <v>62.39</v>
      </c>
    </row>
    <row r="5910" spans="25:26" x14ac:dyDescent="0.3">
      <c r="Y5910" s="189">
        <v>43334</v>
      </c>
      <c r="Z5910" s="190">
        <v>62.39</v>
      </c>
    </row>
    <row r="5911" spans="25:26" x14ac:dyDescent="0.3">
      <c r="Y5911" s="189">
        <v>43335</v>
      </c>
      <c r="Z5911" s="190">
        <v>64.62</v>
      </c>
    </row>
    <row r="5912" spans="25:26" x14ac:dyDescent="0.3">
      <c r="Y5912" s="189">
        <v>43336</v>
      </c>
      <c r="Z5912" s="190">
        <v>65.52</v>
      </c>
    </row>
    <row r="5913" spans="25:26" x14ac:dyDescent="0.3">
      <c r="Y5913" s="189">
        <v>43339</v>
      </c>
      <c r="Z5913" s="190">
        <v>65.52</v>
      </c>
    </row>
    <row r="5914" spans="25:26" x14ac:dyDescent="0.3">
      <c r="Y5914" s="189">
        <v>43340</v>
      </c>
      <c r="Z5914" s="190">
        <v>65.22</v>
      </c>
    </row>
    <row r="5915" spans="25:26" x14ac:dyDescent="0.3">
      <c r="Y5915" s="189">
        <v>43341</v>
      </c>
      <c r="Z5915" s="190">
        <v>65.62</v>
      </c>
    </row>
    <row r="5916" spans="25:26" x14ac:dyDescent="0.3">
      <c r="Y5916" s="189">
        <v>43342</v>
      </c>
      <c r="Z5916" s="190">
        <v>66.45</v>
      </c>
    </row>
    <row r="5917" spans="25:26" x14ac:dyDescent="0.3">
      <c r="Y5917" s="189">
        <v>43343</v>
      </c>
      <c r="Z5917" s="190">
        <v>66.290000000000006</v>
      </c>
    </row>
    <row r="5918" spans="25:26" x14ac:dyDescent="0.3">
      <c r="Y5918" s="189">
        <v>43346</v>
      </c>
      <c r="Z5918" s="190">
        <v>66.290000000000006</v>
      </c>
    </row>
    <row r="5919" spans="25:26" x14ac:dyDescent="0.3">
      <c r="Y5919" s="189">
        <v>43347</v>
      </c>
      <c r="Z5919" s="190">
        <v>66.59</v>
      </c>
    </row>
    <row r="5920" spans="25:26" x14ac:dyDescent="0.3">
      <c r="Y5920" s="189">
        <v>43348</v>
      </c>
      <c r="Z5920" s="190">
        <v>65.58</v>
      </c>
    </row>
    <row r="5921" spans="25:26" x14ac:dyDescent="0.3">
      <c r="Y5921" s="189">
        <v>43349</v>
      </c>
      <c r="Z5921" s="190">
        <v>65.23</v>
      </c>
    </row>
    <row r="5922" spans="25:26" x14ac:dyDescent="0.3">
      <c r="Y5922" s="189">
        <v>43350</v>
      </c>
      <c r="Z5922" s="190">
        <v>66.010000000000005</v>
      </c>
    </row>
    <row r="5923" spans="25:26" x14ac:dyDescent="0.3">
      <c r="Y5923" s="189">
        <v>43353</v>
      </c>
      <c r="Z5923" s="190">
        <v>66.39</v>
      </c>
    </row>
    <row r="5924" spans="25:26" x14ac:dyDescent="0.3">
      <c r="Y5924" s="189">
        <v>43354</v>
      </c>
      <c r="Z5924" s="190">
        <v>67.650000000000006</v>
      </c>
    </row>
    <row r="5925" spans="25:26" x14ac:dyDescent="0.3">
      <c r="Y5925" s="189">
        <v>43355</v>
      </c>
      <c r="Z5925" s="190">
        <v>68.56</v>
      </c>
    </row>
    <row r="5926" spans="25:26" x14ac:dyDescent="0.3">
      <c r="Y5926" s="189">
        <v>43356</v>
      </c>
      <c r="Z5926" s="190">
        <v>67.45</v>
      </c>
    </row>
    <row r="5927" spans="25:26" x14ac:dyDescent="0.3">
      <c r="Y5927" s="189">
        <v>43357</v>
      </c>
      <c r="Z5927" s="190">
        <v>67.23</v>
      </c>
    </row>
    <row r="5928" spans="25:26" x14ac:dyDescent="0.3">
      <c r="Y5928" s="189">
        <v>43360</v>
      </c>
      <c r="Z5928" s="190">
        <v>68.09</v>
      </c>
    </row>
    <row r="5929" spans="25:26" x14ac:dyDescent="0.3">
      <c r="Y5929" s="189">
        <v>43361</v>
      </c>
      <c r="Z5929" s="190">
        <v>69.349999999999994</v>
      </c>
    </row>
    <row r="5930" spans="25:26" x14ac:dyDescent="0.3">
      <c r="Y5930" s="189">
        <v>43362</v>
      </c>
      <c r="Z5930" s="190">
        <v>70.2</v>
      </c>
    </row>
    <row r="5931" spans="25:26" x14ac:dyDescent="0.3">
      <c r="Y5931" s="189">
        <v>43363</v>
      </c>
      <c r="Z5931" s="190">
        <v>68.88</v>
      </c>
    </row>
    <row r="5932" spans="25:26" x14ac:dyDescent="0.3">
      <c r="Y5932" s="189">
        <v>43364</v>
      </c>
      <c r="Z5932" s="190">
        <v>69.53</v>
      </c>
    </row>
    <row r="5933" spans="25:26" x14ac:dyDescent="0.3">
      <c r="Y5933" s="189">
        <v>43367</v>
      </c>
      <c r="Z5933" s="190">
        <v>71.349999999999994</v>
      </c>
    </row>
    <row r="5934" spans="25:26" x14ac:dyDescent="0.3">
      <c r="Y5934" s="189">
        <v>43368</v>
      </c>
      <c r="Z5934" s="190">
        <v>72.400000000000006</v>
      </c>
    </row>
    <row r="5935" spans="25:26" x14ac:dyDescent="0.3">
      <c r="Y5935" s="189">
        <v>43369</v>
      </c>
      <c r="Z5935" s="190">
        <v>72.319999999999993</v>
      </c>
    </row>
    <row r="5936" spans="25:26" x14ac:dyDescent="0.3">
      <c r="Y5936" s="189">
        <v>43370</v>
      </c>
      <c r="Z5936" s="190">
        <v>73.040000000000006</v>
      </c>
    </row>
    <row r="5937" spans="25:26" x14ac:dyDescent="0.3">
      <c r="Y5937" s="189">
        <v>43371</v>
      </c>
      <c r="Z5937" s="190">
        <v>74.23</v>
      </c>
    </row>
    <row r="5938" spans="25:26" x14ac:dyDescent="0.3">
      <c r="Y5938" s="189">
        <v>43374</v>
      </c>
      <c r="Z5938" s="190">
        <v>76.34</v>
      </c>
    </row>
    <row r="5939" spans="25:26" x14ac:dyDescent="0.3">
      <c r="Y5939" s="189">
        <v>43375</v>
      </c>
      <c r="Z5939" s="190">
        <v>76.930000000000007</v>
      </c>
    </row>
    <row r="5940" spans="25:26" x14ac:dyDescent="0.3">
      <c r="Y5940" s="189">
        <v>43376</v>
      </c>
      <c r="Z5940" s="190">
        <v>77.73</v>
      </c>
    </row>
    <row r="5941" spans="25:26" x14ac:dyDescent="0.3">
      <c r="Y5941" s="189">
        <v>43377</v>
      </c>
      <c r="Z5941" s="190">
        <v>77.209999999999994</v>
      </c>
    </row>
    <row r="5942" spans="25:26" x14ac:dyDescent="0.3">
      <c r="Y5942" s="189">
        <v>43378</v>
      </c>
      <c r="Z5942" s="190">
        <v>77</v>
      </c>
    </row>
    <row r="5943" spans="25:26" x14ac:dyDescent="0.3">
      <c r="Y5943" s="189">
        <v>43381</v>
      </c>
      <c r="Z5943" s="190">
        <v>76.55</v>
      </c>
    </row>
    <row r="5944" spans="25:26" x14ac:dyDescent="0.3">
      <c r="Y5944" s="189">
        <v>43382</v>
      </c>
      <c r="Z5944" s="190">
        <v>77.36</v>
      </c>
    </row>
    <row r="5945" spans="25:26" x14ac:dyDescent="0.3">
      <c r="Y5945" s="189">
        <v>43383</v>
      </c>
      <c r="Z5945" s="190">
        <v>75.77</v>
      </c>
    </row>
    <row r="5946" spans="25:26" x14ac:dyDescent="0.3">
      <c r="Y5946" s="189">
        <v>43384</v>
      </c>
      <c r="Z5946" s="190">
        <v>73.67</v>
      </c>
    </row>
    <row r="5947" spans="25:26" x14ac:dyDescent="0.3">
      <c r="Y5947" s="189">
        <v>43385</v>
      </c>
      <c r="Z5947" s="190">
        <v>73.569999999999993</v>
      </c>
    </row>
    <row r="5948" spans="25:26" x14ac:dyDescent="0.3">
      <c r="Y5948" s="189">
        <v>43388</v>
      </c>
      <c r="Z5948" s="190">
        <v>74.28</v>
      </c>
    </row>
    <row r="5949" spans="25:26" x14ac:dyDescent="0.3">
      <c r="Y5949" s="189">
        <v>43389</v>
      </c>
      <c r="Z5949" s="190">
        <v>74.55</v>
      </c>
    </row>
    <row r="5950" spans="25:26" x14ac:dyDescent="0.3">
      <c r="Y5950" s="189">
        <v>43390</v>
      </c>
      <c r="Z5950" s="190">
        <v>73.709999999999994</v>
      </c>
    </row>
    <row r="5951" spans="25:26" x14ac:dyDescent="0.3">
      <c r="Y5951" s="189">
        <v>43391</v>
      </c>
      <c r="Z5951" s="190">
        <v>73.680000000000007</v>
      </c>
    </row>
    <row r="5952" spans="25:26" x14ac:dyDescent="0.3">
      <c r="Y5952" s="189">
        <v>43392</v>
      </c>
      <c r="Z5952" s="190">
        <v>74.17</v>
      </c>
    </row>
    <row r="5953" spans="25:26" x14ac:dyDescent="0.3">
      <c r="Y5953" s="189">
        <v>43395</v>
      </c>
      <c r="Z5953" s="190">
        <v>74.06</v>
      </c>
    </row>
    <row r="5954" spans="25:26" x14ac:dyDescent="0.3">
      <c r="Y5954" s="189">
        <v>43396</v>
      </c>
      <c r="Z5954" s="190">
        <v>71.430000000000007</v>
      </c>
    </row>
    <row r="5955" spans="25:26" x14ac:dyDescent="0.3">
      <c r="Y5955" s="189">
        <v>43397</v>
      </c>
      <c r="Z5955" s="190">
        <v>70.66</v>
      </c>
    </row>
    <row r="5956" spans="25:26" x14ac:dyDescent="0.3">
      <c r="Y5956" s="189">
        <v>43398</v>
      </c>
      <c r="Z5956" s="190">
        <v>71.400000000000006</v>
      </c>
    </row>
    <row r="5957" spans="25:26" x14ac:dyDescent="0.3">
      <c r="Y5957" s="189">
        <v>43399</v>
      </c>
      <c r="Z5957" s="190">
        <v>71.91</v>
      </c>
    </row>
    <row r="5958" spans="25:26" x14ac:dyDescent="0.3">
      <c r="Y5958" s="189">
        <v>43402</v>
      </c>
      <c r="Z5958" s="190">
        <v>71.61</v>
      </c>
    </row>
    <row r="5959" spans="25:26" x14ac:dyDescent="0.3">
      <c r="Y5959" s="189">
        <v>43403</v>
      </c>
      <c r="Z5959" s="190">
        <v>70.41</v>
      </c>
    </row>
    <row r="5960" spans="25:26" x14ac:dyDescent="0.3">
      <c r="Y5960" s="189">
        <v>43404</v>
      </c>
      <c r="Z5960" s="190">
        <v>70.17</v>
      </c>
    </row>
    <row r="5961" spans="25:26" x14ac:dyDescent="0.3">
      <c r="Y5961" s="189">
        <v>43405</v>
      </c>
      <c r="Z5961" s="190">
        <v>70.17</v>
      </c>
    </row>
    <row r="5962" spans="25:26" x14ac:dyDescent="0.3">
      <c r="Y5962" s="189">
        <v>43406</v>
      </c>
      <c r="Z5962" s="190">
        <v>70.17</v>
      </c>
    </row>
    <row r="5963" spans="25:26" x14ac:dyDescent="0.3">
      <c r="Y5963" s="189">
        <v>43409</v>
      </c>
      <c r="Z5963" s="190">
        <v>67.040000000000006</v>
      </c>
    </row>
    <row r="5964" spans="25:26" x14ac:dyDescent="0.3">
      <c r="Y5964" s="189">
        <v>43410</v>
      </c>
      <c r="Z5964" s="190">
        <v>67.040000000000006</v>
      </c>
    </row>
    <row r="5965" spans="25:26" x14ac:dyDescent="0.3">
      <c r="Y5965" s="189">
        <v>43411</v>
      </c>
      <c r="Z5965" s="190">
        <v>65.819999999999993</v>
      </c>
    </row>
    <row r="5966" spans="25:26" x14ac:dyDescent="0.3">
      <c r="Y5966" s="189">
        <v>43412</v>
      </c>
      <c r="Z5966" s="190">
        <v>65.150000000000006</v>
      </c>
    </row>
    <row r="5967" spans="25:26" x14ac:dyDescent="0.3">
      <c r="Y5967" s="189">
        <v>43413</v>
      </c>
      <c r="Z5967" s="190">
        <v>64.05</v>
      </c>
    </row>
    <row r="5968" spans="25:26" x14ac:dyDescent="0.3">
      <c r="Y5968" s="189">
        <v>43416</v>
      </c>
      <c r="Z5968" s="190">
        <v>64.42</v>
      </c>
    </row>
    <row r="5969" spans="25:26" x14ac:dyDescent="0.3">
      <c r="Y5969" s="189">
        <v>43417</v>
      </c>
      <c r="Z5969" s="190">
        <v>60.53</v>
      </c>
    </row>
    <row r="5970" spans="25:26" x14ac:dyDescent="0.3">
      <c r="Y5970" s="189">
        <v>43418</v>
      </c>
      <c r="Z5970" s="190">
        <v>60.35</v>
      </c>
    </row>
    <row r="5971" spans="25:26" x14ac:dyDescent="0.3">
      <c r="Y5971" s="189">
        <v>43419</v>
      </c>
      <c r="Z5971" s="190">
        <v>60.58</v>
      </c>
    </row>
    <row r="5972" spans="25:26" x14ac:dyDescent="0.3">
      <c r="Y5972" s="189">
        <v>43420</v>
      </c>
      <c r="Z5972" s="190">
        <v>60.35</v>
      </c>
    </row>
    <row r="5973" spans="25:26" x14ac:dyDescent="0.3">
      <c r="Y5973" s="189">
        <v>43423</v>
      </c>
      <c r="Z5973" s="190">
        <v>60.64</v>
      </c>
    </row>
    <row r="5974" spans="25:26" x14ac:dyDescent="0.3">
      <c r="Y5974" s="189">
        <v>43424</v>
      </c>
      <c r="Z5974" s="190">
        <v>57.65</v>
      </c>
    </row>
    <row r="5975" spans="25:26" x14ac:dyDescent="0.3">
      <c r="Y5975" s="189">
        <v>43425</v>
      </c>
      <c r="Z5975" s="190">
        <v>57.85</v>
      </c>
    </row>
    <row r="5976" spans="25:26" x14ac:dyDescent="0.3">
      <c r="Y5976" s="189">
        <v>43426</v>
      </c>
      <c r="Z5976" s="190">
        <v>57.85</v>
      </c>
    </row>
    <row r="5977" spans="25:26" x14ac:dyDescent="0.3">
      <c r="Y5977" s="189">
        <v>43427</v>
      </c>
      <c r="Z5977" s="190">
        <v>57.85</v>
      </c>
    </row>
    <row r="5978" spans="25:26" x14ac:dyDescent="0.3">
      <c r="Y5978" s="189">
        <v>43430</v>
      </c>
      <c r="Z5978" s="190">
        <v>54.88</v>
      </c>
    </row>
    <row r="5979" spans="25:26" x14ac:dyDescent="0.3">
      <c r="Y5979" s="189">
        <v>43431</v>
      </c>
      <c r="Z5979" s="190">
        <v>54.68</v>
      </c>
    </row>
    <row r="5980" spans="25:26" x14ac:dyDescent="0.3">
      <c r="Y5980" s="189">
        <v>43432</v>
      </c>
      <c r="Z5980" s="190">
        <v>53.43</v>
      </c>
    </row>
    <row r="5981" spans="25:26" x14ac:dyDescent="0.3">
      <c r="Y5981" s="189">
        <v>43433</v>
      </c>
      <c r="Z5981" s="190">
        <v>53.66</v>
      </c>
    </row>
    <row r="5982" spans="25:26" x14ac:dyDescent="0.3">
      <c r="Y5982" s="189">
        <v>43434</v>
      </c>
      <c r="Z5982" s="190">
        <v>53.14</v>
      </c>
    </row>
    <row r="5983" spans="25:26" x14ac:dyDescent="0.3">
      <c r="Y5983" s="189">
        <v>43437</v>
      </c>
      <c r="Z5983" s="190">
        <v>54.09</v>
      </c>
    </row>
    <row r="5984" spans="25:26" x14ac:dyDescent="0.3">
      <c r="Y5984" s="189">
        <v>43438</v>
      </c>
      <c r="Z5984" s="190">
        <v>54.82</v>
      </c>
    </row>
    <row r="5985" spans="25:26" x14ac:dyDescent="0.3">
      <c r="Y5985" s="189">
        <v>43439</v>
      </c>
      <c r="Z5985" s="190">
        <v>54.71</v>
      </c>
    </row>
    <row r="5986" spans="25:26" x14ac:dyDescent="0.3">
      <c r="Y5986" s="189">
        <v>43440</v>
      </c>
      <c r="Z5986" s="190">
        <v>51.92</v>
      </c>
    </row>
    <row r="5987" spans="25:26" x14ac:dyDescent="0.3">
      <c r="Y5987" s="189">
        <v>43441</v>
      </c>
      <c r="Z5987" s="190">
        <v>53.99</v>
      </c>
    </row>
    <row r="5988" spans="25:26" x14ac:dyDescent="0.3">
      <c r="Y5988" s="189">
        <v>43444</v>
      </c>
      <c r="Z5988" s="190">
        <v>52.61</v>
      </c>
    </row>
    <row r="5989" spans="25:26" x14ac:dyDescent="0.3">
      <c r="Y5989" s="189">
        <v>43445</v>
      </c>
      <c r="Z5989" s="190">
        <v>52.34</v>
      </c>
    </row>
    <row r="5990" spans="25:26" x14ac:dyDescent="0.3">
      <c r="Y5990" s="189">
        <v>43446</v>
      </c>
      <c r="Z5990" s="190">
        <v>52</v>
      </c>
    </row>
    <row r="5991" spans="25:26" x14ac:dyDescent="0.3">
      <c r="Y5991" s="189">
        <v>43447</v>
      </c>
      <c r="Z5991" s="190">
        <v>52.28</v>
      </c>
    </row>
    <row r="5992" spans="25:26" x14ac:dyDescent="0.3">
      <c r="Y5992" s="189">
        <v>43448</v>
      </c>
      <c r="Z5992" s="190">
        <v>51.83</v>
      </c>
    </row>
    <row r="5993" spans="25:26" x14ac:dyDescent="0.3">
      <c r="Y5993" s="189">
        <v>43451</v>
      </c>
      <c r="Z5993" s="190">
        <v>50.75</v>
      </c>
    </row>
    <row r="5994" spans="25:26" x14ac:dyDescent="0.3">
      <c r="Y5994" s="189">
        <v>43452</v>
      </c>
      <c r="Z5994" s="190">
        <v>47.93</v>
      </c>
    </row>
    <row r="5995" spans="25:26" x14ac:dyDescent="0.3">
      <c r="Y5995" s="189">
        <v>43453</v>
      </c>
      <c r="Z5995" s="190">
        <v>48.65</v>
      </c>
    </row>
    <row r="5996" spans="25:26" x14ac:dyDescent="0.3">
      <c r="Y5996" s="189">
        <v>43454</v>
      </c>
      <c r="Z5996" s="190">
        <v>46.91</v>
      </c>
    </row>
    <row r="5997" spans="25:26" x14ac:dyDescent="0.3">
      <c r="Y5997" s="189">
        <v>43455</v>
      </c>
      <c r="Z5997" s="190">
        <v>45.96</v>
      </c>
    </row>
    <row r="5998" spans="25:26" x14ac:dyDescent="0.3">
      <c r="Y5998" s="189">
        <v>43458</v>
      </c>
      <c r="Z5998" s="190">
        <v>45.96</v>
      </c>
    </row>
    <row r="5999" spans="25:26" x14ac:dyDescent="0.3">
      <c r="Y5999" s="189">
        <v>43459</v>
      </c>
      <c r="Z5999" s="190">
        <v>45.96</v>
      </c>
    </row>
    <row r="6000" spans="25:26" x14ac:dyDescent="0.3">
      <c r="Y6000" s="189">
        <v>43460</v>
      </c>
      <c r="Z6000" s="190">
        <v>45.96</v>
      </c>
    </row>
    <row r="6001" spans="25:26" x14ac:dyDescent="0.3">
      <c r="Y6001" s="189">
        <v>43461</v>
      </c>
      <c r="Z6001" s="190">
        <v>45.18</v>
      </c>
    </row>
    <row r="6002" spans="25:26" x14ac:dyDescent="0.3">
      <c r="Y6002" s="189">
        <v>43462</v>
      </c>
      <c r="Z6002" s="190">
        <v>44.69</v>
      </c>
    </row>
    <row r="6003" spans="25:26" x14ac:dyDescent="0.3">
      <c r="Y6003" s="189">
        <v>43465</v>
      </c>
      <c r="Z6003" s="190">
        <v>44.69</v>
      </c>
    </row>
    <row r="6004" spans="25:26" x14ac:dyDescent="0.3">
      <c r="Y6004" s="189">
        <v>43466</v>
      </c>
      <c r="Z6004" s="190">
        <v>44.69</v>
      </c>
    </row>
    <row r="6005" spans="25:26" x14ac:dyDescent="0.3">
      <c r="Y6005" s="189">
        <v>43467</v>
      </c>
      <c r="Z6005" s="190">
        <v>43.65</v>
      </c>
    </row>
    <row r="6006" spans="25:26" x14ac:dyDescent="0.3">
      <c r="Y6006" s="189">
        <v>43468</v>
      </c>
      <c r="Z6006" s="190">
        <v>45.48</v>
      </c>
    </row>
    <row r="6007" spans="25:26" x14ac:dyDescent="0.3">
      <c r="Y6007" s="189">
        <v>43469</v>
      </c>
      <c r="Z6007" s="190">
        <v>47.02</v>
      </c>
    </row>
    <row r="6008" spans="25:26" x14ac:dyDescent="0.3">
      <c r="Y6008" s="189">
        <v>43472</v>
      </c>
      <c r="Z6008" s="190">
        <v>48.11</v>
      </c>
    </row>
    <row r="6009" spans="25:26" x14ac:dyDescent="0.3">
      <c r="Y6009" s="189">
        <v>43473</v>
      </c>
      <c r="Z6009" s="190">
        <v>48.74</v>
      </c>
    </row>
    <row r="6010" spans="25:26" x14ac:dyDescent="0.3">
      <c r="Y6010" s="189">
        <v>43474</v>
      </c>
      <c r="Z6010" s="190">
        <v>51.61</v>
      </c>
    </row>
    <row r="6011" spans="25:26" x14ac:dyDescent="0.3">
      <c r="Y6011" s="189">
        <v>43475</v>
      </c>
      <c r="Z6011" s="190">
        <v>52.4</v>
      </c>
    </row>
    <row r="6012" spans="25:26" x14ac:dyDescent="0.3">
      <c r="Y6012" s="189">
        <v>43476</v>
      </c>
      <c r="Z6012" s="190">
        <v>51.65</v>
      </c>
    </row>
    <row r="6013" spans="25:26" x14ac:dyDescent="0.3">
      <c r="Y6013" s="189">
        <v>43479</v>
      </c>
      <c r="Z6013" s="190">
        <v>50.61</v>
      </c>
    </row>
    <row r="6014" spans="25:26" x14ac:dyDescent="0.3">
      <c r="Y6014" s="189">
        <v>43480</v>
      </c>
      <c r="Z6014" s="190">
        <v>51.2</v>
      </c>
    </row>
    <row r="6015" spans="25:26" x14ac:dyDescent="0.3">
      <c r="Y6015" s="189">
        <v>43481</v>
      </c>
      <c r="Z6015" s="190">
        <v>52.06</v>
      </c>
    </row>
    <row r="6016" spans="25:26" x14ac:dyDescent="0.3">
      <c r="Y6016" s="189">
        <v>43482</v>
      </c>
      <c r="Z6016" s="190">
        <v>52.02</v>
      </c>
    </row>
    <row r="6017" spans="25:26" x14ac:dyDescent="0.3">
      <c r="Y6017" s="189">
        <v>43483</v>
      </c>
      <c r="Z6017" s="190">
        <v>54.14</v>
      </c>
    </row>
    <row r="6018" spans="25:26" x14ac:dyDescent="0.3">
      <c r="Y6018" s="189">
        <v>43486</v>
      </c>
      <c r="Z6018" s="190">
        <v>54.14</v>
      </c>
    </row>
    <row r="6019" spans="25:26" x14ac:dyDescent="0.3">
      <c r="Y6019" s="189">
        <v>43487</v>
      </c>
      <c r="Z6019" s="190">
        <v>53.45</v>
      </c>
    </row>
    <row r="6020" spans="25:26" x14ac:dyDescent="0.3">
      <c r="Y6020" s="189">
        <v>43488</v>
      </c>
      <c r="Z6020" s="190">
        <v>53.66</v>
      </c>
    </row>
    <row r="6021" spans="25:26" x14ac:dyDescent="0.3">
      <c r="Y6021" s="189">
        <v>43489</v>
      </c>
      <c r="Z6021" s="190">
        <v>53.59</v>
      </c>
    </row>
    <row r="6022" spans="25:26" x14ac:dyDescent="0.3">
      <c r="Y6022" s="189">
        <v>43490</v>
      </c>
      <c r="Z6022" s="190">
        <v>54.12</v>
      </c>
    </row>
    <row r="6023" spans="25:26" x14ac:dyDescent="0.3">
      <c r="Y6023" s="189">
        <v>43493</v>
      </c>
      <c r="Z6023" s="190">
        <v>52.18</v>
      </c>
    </row>
    <row r="6024" spans="25:26" x14ac:dyDescent="0.3">
      <c r="Y6024" s="189">
        <v>43494</v>
      </c>
      <c r="Z6024" s="190">
        <v>54.21</v>
      </c>
    </row>
    <row r="6025" spans="25:26" x14ac:dyDescent="0.3">
      <c r="Y6025" s="189">
        <v>43495</v>
      </c>
      <c r="Z6025" s="190">
        <v>55.26</v>
      </c>
    </row>
    <row r="6026" spans="25:26" x14ac:dyDescent="0.3">
      <c r="Y6026" s="189">
        <v>43496</v>
      </c>
      <c r="Z6026" s="190">
        <v>55.03</v>
      </c>
    </row>
    <row r="6027" spans="25:26" x14ac:dyDescent="0.3">
      <c r="Y6027" s="189">
        <v>43497</v>
      </c>
      <c r="Z6027" s="190">
        <v>54.71</v>
      </c>
    </row>
    <row r="6028" spans="25:26" x14ac:dyDescent="0.3">
      <c r="Y6028" s="189">
        <v>43500</v>
      </c>
      <c r="Z6028" s="190">
        <v>54.96</v>
      </c>
    </row>
    <row r="6029" spans="25:26" x14ac:dyDescent="0.3">
      <c r="Y6029" s="189">
        <v>43501</v>
      </c>
      <c r="Z6029" s="190">
        <v>54.96</v>
      </c>
    </row>
    <row r="6030" spans="25:26" x14ac:dyDescent="0.3">
      <c r="Y6030" s="189">
        <v>43502</v>
      </c>
      <c r="Z6030" s="190">
        <v>54.96</v>
      </c>
    </row>
    <row r="6031" spans="25:26" x14ac:dyDescent="0.3">
      <c r="Y6031" s="189">
        <v>43503</v>
      </c>
      <c r="Z6031" s="190">
        <v>54.1</v>
      </c>
    </row>
    <row r="6032" spans="25:26" x14ac:dyDescent="0.3">
      <c r="Y6032" s="189">
        <v>43504</v>
      </c>
      <c r="Z6032" s="190">
        <v>54.6</v>
      </c>
    </row>
    <row r="6033" spans="25:26" x14ac:dyDescent="0.3">
      <c r="Y6033" s="189">
        <v>43507</v>
      </c>
      <c r="Z6033" s="190">
        <v>54.39</v>
      </c>
    </row>
    <row r="6034" spans="25:26" x14ac:dyDescent="0.3">
      <c r="Y6034" s="189">
        <v>43508</v>
      </c>
      <c r="Z6034" s="190">
        <v>55.43</v>
      </c>
    </row>
    <row r="6035" spans="25:26" x14ac:dyDescent="0.3">
      <c r="Y6035" s="189">
        <v>43509</v>
      </c>
      <c r="Z6035" s="190">
        <v>56.58</v>
      </c>
    </row>
    <row r="6036" spans="25:26" x14ac:dyDescent="0.3">
      <c r="Y6036" s="189">
        <v>43510</v>
      </c>
      <c r="Z6036" s="190">
        <v>57.39</v>
      </c>
    </row>
    <row r="6037" spans="25:26" x14ac:dyDescent="0.3">
      <c r="Y6037" s="189">
        <v>43511</v>
      </c>
      <c r="Z6037" s="190">
        <v>58.55</v>
      </c>
    </row>
    <row r="6038" spans="25:26" x14ac:dyDescent="0.3">
      <c r="Y6038" s="189">
        <v>43514</v>
      </c>
      <c r="Z6038" s="190">
        <v>58.55</v>
      </c>
    </row>
    <row r="6039" spans="25:26" x14ac:dyDescent="0.3">
      <c r="Y6039" s="189">
        <v>43515</v>
      </c>
      <c r="Z6039" s="190">
        <v>58.73</v>
      </c>
    </row>
    <row r="6040" spans="25:26" x14ac:dyDescent="0.3">
      <c r="Y6040" s="189">
        <v>43516</v>
      </c>
      <c r="Z6040" s="190">
        <v>59.68</v>
      </c>
    </row>
    <row r="6041" spans="25:26" x14ac:dyDescent="0.3">
      <c r="Y6041" s="189">
        <v>43517</v>
      </c>
      <c r="Z6041" s="190">
        <v>59.67</v>
      </c>
    </row>
    <row r="6042" spans="25:26" x14ac:dyDescent="0.3">
      <c r="Y6042" s="189">
        <v>43518</v>
      </c>
      <c r="Z6042" s="190">
        <v>59.22</v>
      </c>
    </row>
    <row r="6043" spans="25:26" x14ac:dyDescent="0.3">
      <c r="Y6043" s="189">
        <v>43521</v>
      </c>
      <c r="Z6043" s="190">
        <v>57.05</v>
      </c>
    </row>
    <row r="6044" spans="25:26" x14ac:dyDescent="0.3">
      <c r="Y6044" s="189">
        <v>43522</v>
      </c>
      <c r="Z6044" s="190">
        <v>57.31</v>
      </c>
    </row>
    <row r="6045" spans="25:26" x14ac:dyDescent="0.3">
      <c r="Y6045" s="189">
        <v>43523</v>
      </c>
      <c r="Z6045" s="190">
        <v>58.4</v>
      </c>
    </row>
    <row r="6046" spans="25:26" x14ac:dyDescent="0.3">
      <c r="Y6046" s="189">
        <v>43524</v>
      </c>
      <c r="Z6046" s="190">
        <v>58.62</v>
      </c>
    </row>
    <row r="6047" spans="25:26" x14ac:dyDescent="0.3">
      <c r="Y6047" s="189">
        <v>43525</v>
      </c>
      <c r="Z6047" s="190">
        <v>58.96</v>
      </c>
    </row>
    <row r="6048" spans="25:26" x14ac:dyDescent="0.3">
      <c r="Y6048" s="189">
        <v>43528</v>
      </c>
      <c r="Z6048" s="190">
        <v>59.48</v>
      </c>
    </row>
    <row r="6049" spans="25:26" x14ac:dyDescent="0.3">
      <c r="Y6049" s="189">
        <v>43529</v>
      </c>
      <c r="Z6049" s="190">
        <v>59.34</v>
      </c>
    </row>
    <row r="6050" spans="25:26" x14ac:dyDescent="0.3">
      <c r="Y6050" s="189">
        <v>43530</v>
      </c>
      <c r="Z6050" s="190">
        <v>58.96</v>
      </c>
    </row>
    <row r="6051" spans="25:26" x14ac:dyDescent="0.3">
      <c r="Y6051" s="189">
        <v>43531</v>
      </c>
      <c r="Z6051" s="190">
        <v>59.34</v>
      </c>
    </row>
    <row r="6052" spans="25:26" x14ac:dyDescent="0.3">
      <c r="Y6052" s="189">
        <v>43532</v>
      </c>
      <c r="Z6052" s="190">
        <v>58.49</v>
      </c>
    </row>
    <row r="6053" spans="25:26" x14ac:dyDescent="0.3">
      <c r="Y6053" s="189">
        <v>43535</v>
      </c>
      <c r="Z6053" s="190">
        <v>59.69</v>
      </c>
    </row>
    <row r="6054" spans="25:26" x14ac:dyDescent="0.3">
      <c r="Y6054" s="189">
        <v>43536</v>
      </c>
      <c r="Z6054" s="190">
        <v>59.76</v>
      </c>
    </row>
    <row r="6055" spans="25:26" x14ac:dyDescent="0.3">
      <c r="Y6055" s="189">
        <v>43537</v>
      </c>
      <c r="Z6055" s="190">
        <v>60.3</v>
      </c>
    </row>
    <row r="6056" spans="25:26" x14ac:dyDescent="0.3">
      <c r="Y6056" s="189">
        <v>43538</v>
      </c>
      <c r="Z6056" s="190">
        <v>60.4</v>
      </c>
    </row>
    <row r="6057" spans="25:26" x14ac:dyDescent="0.3">
      <c r="Y6057" s="189">
        <v>43539</v>
      </c>
      <c r="Z6057" s="190">
        <v>60.08</v>
      </c>
    </row>
    <row r="6058" spans="25:26" x14ac:dyDescent="0.3">
      <c r="Y6058" s="189">
        <v>43542</v>
      </c>
      <c r="Z6058" s="190">
        <v>60.34</v>
      </c>
    </row>
    <row r="6059" spans="25:26" x14ac:dyDescent="0.3">
      <c r="Y6059" s="189">
        <v>43543</v>
      </c>
      <c r="Z6059" s="190">
        <v>60.44</v>
      </c>
    </row>
    <row r="6060" spans="25:26" x14ac:dyDescent="0.3">
      <c r="Y6060" s="189">
        <v>43544</v>
      </c>
      <c r="Z6060" s="190">
        <v>60.98</v>
      </c>
    </row>
    <row r="6061" spans="25:26" x14ac:dyDescent="0.3">
      <c r="Y6061" s="189">
        <v>43545</v>
      </c>
      <c r="Z6061" s="190">
        <v>60.88</v>
      </c>
    </row>
    <row r="6062" spans="25:26" x14ac:dyDescent="0.3">
      <c r="Y6062" s="189">
        <v>43546</v>
      </c>
      <c r="Z6062" s="190">
        <v>59.68</v>
      </c>
    </row>
    <row r="6063" spans="25:26" x14ac:dyDescent="0.3">
      <c r="Y6063" s="189">
        <v>43549</v>
      </c>
      <c r="Z6063" s="190">
        <v>59.72</v>
      </c>
    </row>
    <row r="6064" spans="25:26" x14ac:dyDescent="0.3">
      <c r="Y6064" s="189">
        <v>43550</v>
      </c>
      <c r="Z6064" s="190">
        <v>60.56</v>
      </c>
    </row>
    <row r="6065" spans="25:26" x14ac:dyDescent="0.3">
      <c r="Y6065" s="189">
        <v>43551</v>
      </c>
      <c r="Z6065" s="190">
        <v>60.47</v>
      </c>
    </row>
    <row r="6066" spans="25:26" x14ac:dyDescent="0.3">
      <c r="Y6066" s="189">
        <v>43552</v>
      </c>
      <c r="Z6066" s="190">
        <v>60.05</v>
      </c>
    </row>
    <row r="6067" spans="25:26" x14ac:dyDescent="0.3">
      <c r="Y6067" s="189">
        <v>43553</v>
      </c>
      <c r="Z6067" s="190">
        <v>61.28</v>
      </c>
    </row>
    <row r="6068" spans="25:26" x14ac:dyDescent="0.3">
      <c r="Y6068" s="189">
        <v>43556</v>
      </c>
      <c r="Z6068" s="190">
        <v>63.09</v>
      </c>
    </row>
    <row r="6069" spans="25:26" x14ac:dyDescent="0.3">
      <c r="Y6069" s="189">
        <v>43557</v>
      </c>
      <c r="Z6069" s="190">
        <v>63.09</v>
      </c>
    </row>
    <row r="6070" spans="25:26" x14ac:dyDescent="0.3">
      <c r="Y6070" s="189">
        <v>43558</v>
      </c>
      <c r="Z6070" s="190">
        <v>63.04</v>
      </c>
    </row>
    <row r="6071" spans="25:26" x14ac:dyDescent="0.3">
      <c r="Y6071" s="189">
        <v>43559</v>
      </c>
      <c r="Z6071" s="190">
        <v>63.01</v>
      </c>
    </row>
    <row r="6072" spans="25:26" x14ac:dyDescent="0.3">
      <c r="Y6072" s="189">
        <v>43560</v>
      </c>
      <c r="Z6072" s="190">
        <v>63.49</v>
      </c>
    </row>
    <row r="6073" spans="25:26" x14ac:dyDescent="0.3">
      <c r="Y6073" s="189">
        <v>43563</v>
      </c>
      <c r="Z6073" s="190">
        <v>64.56</v>
      </c>
    </row>
    <row r="6074" spans="25:26" x14ac:dyDescent="0.3">
      <c r="Y6074" s="189">
        <v>43564</v>
      </c>
      <c r="Z6074" s="190">
        <v>63.84</v>
      </c>
    </row>
    <row r="6075" spans="25:26" x14ac:dyDescent="0.3">
      <c r="Y6075" s="189">
        <v>43565</v>
      </c>
      <c r="Z6075" s="190">
        <v>64.09</v>
      </c>
    </row>
    <row r="6076" spans="25:26" x14ac:dyDescent="0.3">
      <c r="Y6076" s="189">
        <v>43566</v>
      </c>
      <c r="Z6076" s="190">
        <v>63.48</v>
      </c>
    </row>
    <row r="6077" spans="25:26" x14ac:dyDescent="0.3">
      <c r="Y6077" s="189">
        <v>43567</v>
      </c>
      <c r="Z6077" s="190">
        <v>63.59</v>
      </c>
    </row>
    <row r="6078" spans="25:26" x14ac:dyDescent="0.3">
      <c r="Y6078" s="189">
        <v>43570</v>
      </c>
      <c r="Z6078" s="190">
        <v>62.98</v>
      </c>
    </row>
    <row r="6079" spans="25:26" x14ac:dyDescent="0.3">
      <c r="Y6079" s="189">
        <v>43571</v>
      </c>
      <c r="Z6079" s="190">
        <v>62.82</v>
      </c>
    </row>
    <row r="6080" spans="25:26" x14ac:dyDescent="0.3">
      <c r="Y6080" s="189">
        <v>43572</v>
      </c>
      <c r="Z6080" s="190">
        <v>63.03</v>
      </c>
    </row>
    <row r="6081" spans="25:26" x14ac:dyDescent="0.3">
      <c r="Y6081" s="189">
        <v>43573</v>
      </c>
      <c r="Z6081" s="190">
        <v>62.71</v>
      </c>
    </row>
    <row r="6082" spans="25:26" x14ac:dyDescent="0.3">
      <c r="Y6082" s="189">
        <v>43574</v>
      </c>
      <c r="Z6082" s="190">
        <v>62.71</v>
      </c>
    </row>
    <row r="6083" spans="25:26" x14ac:dyDescent="0.3">
      <c r="Y6083" s="189">
        <v>43577</v>
      </c>
      <c r="Z6083" s="190">
        <v>62.71</v>
      </c>
    </row>
    <row r="6084" spans="25:26" x14ac:dyDescent="0.3">
      <c r="Y6084" s="189">
        <v>43578</v>
      </c>
      <c r="Z6084" s="190">
        <v>65.510000000000005</v>
      </c>
    </row>
    <row r="6085" spans="25:26" x14ac:dyDescent="0.3">
      <c r="Y6085" s="189">
        <v>43579</v>
      </c>
      <c r="Z6085" s="190">
        <v>65.47</v>
      </c>
    </row>
    <row r="6086" spans="25:26" x14ac:dyDescent="0.3">
      <c r="Y6086" s="189">
        <v>43580</v>
      </c>
      <c r="Z6086" s="190">
        <v>65.61</v>
      </c>
    </row>
    <row r="6087" spans="25:26" x14ac:dyDescent="0.3">
      <c r="Y6087" s="189">
        <v>43581</v>
      </c>
      <c r="Z6087" s="190">
        <v>63.21</v>
      </c>
    </row>
    <row r="6088" spans="25:26" x14ac:dyDescent="0.3">
      <c r="Y6088" s="189">
        <v>43584</v>
      </c>
      <c r="Z6088" s="190">
        <v>63.03</v>
      </c>
    </row>
    <row r="6089" spans="25:26" x14ac:dyDescent="0.3">
      <c r="Y6089" s="189">
        <v>43585</v>
      </c>
      <c r="Z6089" s="190">
        <v>63.62</v>
      </c>
    </row>
    <row r="6090" spans="25:26" x14ac:dyDescent="0.3">
      <c r="Y6090" s="189">
        <v>43586</v>
      </c>
      <c r="Z6090" s="190">
        <v>63.62</v>
      </c>
    </row>
    <row r="6091" spans="25:26" x14ac:dyDescent="0.3">
      <c r="Y6091" s="189">
        <v>43587</v>
      </c>
      <c r="Z6091" s="190">
        <v>62.98</v>
      </c>
    </row>
    <row r="6092" spans="25:26" x14ac:dyDescent="0.3">
      <c r="Y6092" s="189">
        <v>43588</v>
      </c>
      <c r="Z6092" s="190">
        <v>63.11</v>
      </c>
    </row>
    <row r="6093" spans="25:26" x14ac:dyDescent="0.3">
      <c r="Y6093" s="189">
        <v>43591</v>
      </c>
      <c r="Z6093" s="190">
        <v>63.11</v>
      </c>
    </row>
    <row r="6094" spans="25:26" x14ac:dyDescent="0.3">
      <c r="Y6094" s="189">
        <v>43592</v>
      </c>
      <c r="Z6094" s="190">
        <v>62.28</v>
      </c>
    </row>
    <row r="6095" spans="25:26" x14ac:dyDescent="0.3">
      <c r="Y6095" s="189">
        <v>43593</v>
      </c>
      <c r="Z6095" s="190">
        <v>62.76</v>
      </c>
    </row>
    <row r="6096" spans="25:26" x14ac:dyDescent="0.3">
      <c r="Y6096" s="189">
        <v>43594</v>
      </c>
      <c r="Z6096" s="190">
        <v>62.38</v>
      </c>
    </row>
    <row r="6097" spans="25:26" x14ac:dyDescent="0.3">
      <c r="Y6097" s="189">
        <v>43595</v>
      </c>
      <c r="Z6097" s="190">
        <v>62.99</v>
      </c>
    </row>
    <row r="6098" spans="25:26" x14ac:dyDescent="0.3">
      <c r="Y6098" s="189">
        <v>43598</v>
      </c>
      <c r="Z6098" s="190">
        <v>62.86</v>
      </c>
    </row>
    <row r="6099" spans="25:26" x14ac:dyDescent="0.3">
      <c r="Y6099" s="189">
        <v>43599</v>
      </c>
      <c r="Z6099" s="190">
        <v>62.59</v>
      </c>
    </row>
    <row r="6100" spans="25:26" x14ac:dyDescent="0.3">
      <c r="Y6100" s="189">
        <v>43600</v>
      </c>
      <c r="Z6100" s="190">
        <v>63.35</v>
      </c>
    </row>
    <row r="6101" spans="25:26" x14ac:dyDescent="0.3">
      <c r="Y6101" s="189">
        <v>43601</v>
      </c>
      <c r="Z6101" s="190">
        <v>64.63</v>
      </c>
    </row>
    <row r="6102" spans="25:26" x14ac:dyDescent="0.3">
      <c r="Y6102" s="189">
        <v>43602</v>
      </c>
      <c r="Z6102" s="190">
        <v>64.569999999999993</v>
      </c>
    </row>
    <row r="6103" spans="25:26" x14ac:dyDescent="0.3">
      <c r="Y6103" s="189">
        <v>43605</v>
      </c>
      <c r="Z6103" s="190">
        <v>64.3</v>
      </c>
    </row>
    <row r="6104" spans="25:26" x14ac:dyDescent="0.3">
      <c r="Y6104" s="189">
        <v>43606</v>
      </c>
      <c r="Z6104" s="190">
        <v>64.08</v>
      </c>
    </row>
    <row r="6105" spans="25:26" x14ac:dyDescent="0.3">
      <c r="Y6105" s="189">
        <v>43607</v>
      </c>
      <c r="Z6105" s="190">
        <v>62.81</v>
      </c>
    </row>
    <row r="6106" spans="25:26" x14ac:dyDescent="0.3">
      <c r="Y6106" s="189">
        <v>43608</v>
      </c>
      <c r="Z6106" s="190">
        <v>59.81</v>
      </c>
    </row>
    <row r="6107" spans="25:26" x14ac:dyDescent="0.3">
      <c r="Y6107" s="189">
        <v>43609</v>
      </c>
      <c r="Z6107" s="190">
        <v>60.42</v>
      </c>
    </row>
    <row r="6108" spans="25:26" x14ac:dyDescent="0.3">
      <c r="Y6108" s="189">
        <v>43612</v>
      </c>
      <c r="Z6108" s="190">
        <v>60.42</v>
      </c>
    </row>
    <row r="6109" spans="25:26" x14ac:dyDescent="0.3">
      <c r="Y6109" s="189">
        <v>43613</v>
      </c>
      <c r="Z6109" s="190">
        <v>61.58</v>
      </c>
    </row>
    <row r="6110" spans="25:26" x14ac:dyDescent="0.3">
      <c r="Y6110" s="189">
        <v>43614</v>
      </c>
      <c r="Z6110" s="190">
        <v>60.88</v>
      </c>
    </row>
    <row r="6111" spans="25:26" x14ac:dyDescent="0.3">
      <c r="Y6111" s="189">
        <v>43615</v>
      </c>
      <c r="Z6111" s="190">
        <v>59.15</v>
      </c>
    </row>
    <row r="6112" spans="25:26" x14ac:dyDescent="0.3">
      <c r="Y6112" s="189">
        <v>43616</v>
      </c>
      <c r="Z6112" s="190">
        <v>56.57</v>
      </c>
    </row>
    <row r="6113" spans="25:26" x14ac:dyDescent="0.3">
      <c r="Y6113" s="189">
        <v>43619</v>
      </c>
      <c r="Z6113" s="190">
        <v>56.54</v>
      </c>
    </row>
    <row r="6114" spans="25:26" x14ac:dyDescent="0.3">
      <c r="Y6114" s="189">
        <v>43620</v>
      </c>
      <c r="Z6114" s="190">
        <v>57.14</v>
      </c>
    </row>
    <row r="6115" spans="25:26" x14ac:dyDescent="0.3">
      <c r="Y6115" s="189">
        <v>43621</v>
      </c>
      <c r="Z6115" s="190">
        <v>57.14</v>
      </c>
    </row>
    <row r="6116" spans="25:26" x14ac:dyDescent="0.3">
      <c r="Y6116" s="189">
        <v>43622</v>
      </c>
      <c r="Z6116" s="190">
        <v>56.09</v>
      </c>
    </row>
    <row r="6117" spans="25:26" x14ac:dyDescent="0.3">
      <c r="Y6117" s="189">
        <v>43623</v>
      </c>
      <c r="Z6117" s="190">
        <v>57.85</v>
      </c>
    </row>
    <row r="6118" spans="25:26" x14ac:dyDescent="0.3">
      <c r="Y6118" s="189">
        <v>43626</v>
      </c>
      <c r="Z6118" s="190">
        <v>57.33</v>
      </c>
    </row>
    <row r="6119" spans="25:26" x14ac:dyDescent="0.3">
      <c r="Y6119" s="189">
        <v>43627</v>
      </c>
      <c r="Z6119" s="190">
        <v>57.04</v>
      </c>
    </row>
    <row r="6120" spans="25:26" x14ac:dyDescent="0.3">
      <c r="Y6120" s="189">
        <v>43628</v>
      </c>
      <c r="Z6120" s="190">
        <v>54.67</v>
      </c>
    </row>
    <row r="6121" spans="25:26" x14ac:dyDescent="0.3">
      <c r="Y6121" s="189">
        <v>43629</v>
      </c>
      <c r="Z6121" s="190">
        <v>55.22</v>
      </c>
    </row>
    <row r="6122" spans="25:26" x14ac:dyDescent="0.3">
      <c r="Y6122" s="189">
        <v>43630</v>
      </c>
      <c r="Z6122" s="190">
        <v>55.49</v>
      </c>
    </row>
    <row r="6123" spans="25:26" x14ac:dyDescent="0.3">
      <c r="Y6123" s="189">
        <v>43633</v>
      </c>
      <c r="Z6123" s="190">
        <v>54.84</v>
      </c>
    </row>
    <row r="6124" spans="25:26" x14ac:dyDescent="0.3">
      <c r="Y6124" s="189">
        <v>43634</v>
      </c>
      <c r="Z6124" s="190">
        <v>56.18</v>
      </c>
    </row>
    <row r="6125" spans="25:26" x14ac:dyDescent="0.3">
      <c r="Y6125" s="189">
        <v>43635</v>
      </c>
      <c r="Z6125" s="190">
        <v>56.27</v>
      </c>
    </row>
    <row r="6126" spans="25:26" x14ac:dyDescent="0.3">
      <c r="Y6126" s="189">
        <v>43636</v>
      </c>
      <c r="Z6126" s="190">
        <v>58.46</v>
      </c>
    </row>
    <row r="6127" spans="25:26" x14ac:dyDescent="0.3">
      <c r="Y6127" s="189">
        <v>43637</v>
      </c>
      <c r="Z6127" s="190">
        <v>59.91</v>
      </c>
    </row>
    <row r="6128" spans="25:26" x14ac:dyDescent="0.3">
      <c r="Y6128" s="189">
        <v>43640</v>
      </c>
      <c r="Z6128" s="190">
        <v>59.59</v>
      </c>
    </row>
    <row r="6129" spans="25:26" x14ac:dyDescent="0.3">
      <c r="Y6129" s="189">
        <v>43641</v>
      </c>
      <c r="Z6129" s="190">
        <v>59.63</v>
      </c>
    </row>
    <row r="6130" spans="25:26" x14ac:dyDescent="0.3">
      <c r="Y6130" s="189">
        <v>43642</v>
      </c>
      <c r="Z6130" s="190">
        <v>61.16</v>
      </c>
    </row>
    <row r="6131" spans="25:26" x14ac:dyDescent="0.3">
      <c r="Y6131" s="189">
        <v>43643</v>
      </c>
      <c r="Z6131" s="190">
        <v>61.21</v>
      </c>
    </row>
    <row r="6132" spans="25:26" x14ac:dyDescent="0.3">
      <c r="Y6132" s="189">
        <v>43644</v>
      </c>
      <c r="Z6132" s="190">
        <v>61.08</v>
      </c>
    </row>
    <row r="6133" spans="25:26" x14ac:dyDescent="0.3">
      <c r="Y6133" s="189">
        <v>43647</v>
      </c>
      <c r="Z6133" s="190">
        <v>60.6</v>
      </c>
    </row>
    <row r="6134" spans="25:26" x14ac:dyDescent="0.3">
      <c r="Y6134" s="189">
        <v>43648</v>
      </c>
      <c r="Z6134" s="190">
        <v>58.69</v>
      </c>
    </row>
    <row r="6135" spans="25:26" x14ac:dyDescent="0.3">
      <c r="Y6135" s="189">
        <v>43649</v>
      </c>
      <c r="Z6135" s="190">
        <v>59.33</v>
      </c>
    </row>
    <row r="6136" spans="25:26" x14ac:dyDescent="0.3">
      <c r="Y6136" s="189">
        <v>43650</v>
      </c>
      <c r="Z6136" s="190">
        <v>59.33</v>
      </c>
    </row>
    <row r="6137" spans="25:26" x14ac:dyDescent="0.3">
      <c r="Y6137" s="189">
        <v>43651</v>
      </c>
      <c r="Z6137" s="190">
        <v>59.33</v>
      </c>
    </row>
    <row r="6138" spans="25:26" x14ac:dyDescent="0.3">
      <c r="Y6138" s="189">
        <v>43654</v>
      </c>
      <c r="Z6138" s="190">
        <v>60.29</v>
      </c>
    </row>
    <row r="6139" spans="25:26" x14ac:dyDescent="0.3">
      <c r="Y6139" s="189">
        <v>43655</v>
      </c>
      <c r="Z6139" s="190">
        <v>59.18</v>
      </c>
    </row>
    <row r="6140" spans="25:26" x14ac:dyDescent="0.3">
      <c r="Y6140" s="189">
        <v>43656</v>
      </c>
      <c r="Z6140" s="190">
        <v>62.32</v>
      </c>
    </row>
    <row r="6141" spans="25:26" x14ac:dyDescent="0.3">
      <c r="Y6141" s="189">
        <v>43657</v>
      </c>
      <c r="Z6141" s="190">
        <v>62.65</v>
      </c>
    </row>
    <row r="6142" spans="25:26" x14ac:dyDescent="0.3">
      <c r="Y6142" s="189">
        <v>43658</v>
      </c>
      <c r="Z6142" s="190">
        <v>61.68</v>
      </c>
    </row>
    <row r="6143" spans="25:26" x14ac:dyDescent="0.3">
      <c r="Y6143" s="189">
        <v>43661</v>
      </c>
      <c r="Z6143" s="190">
        <v>60.49</v>
      </c>
    </row>
    <row r="6144" spans="25:26" x14ac:dyDescent="0.3">
      <c r="Y6144" s="189">
        <v>43662</v>
      </c>
      <c r="Z6144" s="190">
        <v>59.4</v>
      </c>
    </row>
    <row r="6145" spans="25:26" x14ac:dyDescent="0.3">
      <c r="Y6145" s="189">
        <v>43663</v>
      </c>
      <c r="Z6145" s="190">
        <v>58.21</v>
      </c>
    </row>
    <row r="6146" spans="25:26" x14ac:dyDescent="0.3">
      <c r="Y6146" s="189">
        <v>43664</v>
      </c>
      <c r="Z6146" s="190">
        <v>56.61</v>
      </c>
    </row>
    <row r="6147" spans="25:26" x14ac:dyDescent="0.3">
      <c r="Y6147" s="189">
        <v>43665</v>
      </c>
      <c r="Z6147" s="190">
        <v>56.99</v>
      </c>
    </row>
    <row r="6148" spans="25:26" x14ac:dyDescent="0.3">
      <c r="Y6148" s="189">
        <v>43668</v>
      </c>
      <c r="Z6148" s="190">
        <v>57.54</v>
      </c>
    </row>
    <row r="6149" spans="25:26" x14ac:dyDescent="0.3">
      <c r="Y6149" s="189">
        <v>43669</v>
      </c>
      <c r="Z6149" s="190">
        <v>57.13</v>
      </c>
    </row>
    <row r="6150" spans="25:26" x14ac:dyDescent="0.3">
      <c r="Y6150" s="189">
        <v>43670</v>
      </c>
      <c r="Z6150" s="190">
        <v>56.9</v>
      </c>
    </row>
    <row r="6151" spans="25:26" x14ac:dyDescent="0.3">
      <c r="Y6151" s="189">
        <v>43671</v>
      </c>
      <c r="Z6151" s="190">
        <v>57.35</v>
      </c>
    </row>
    <row r="6152" spans="25:26" x14ac:dyDescent="0.3">
      <c r="Y6152" s="189">
        <v>43672</v>
      </c>
      <c r="Z6152" s="190">
        <v>57.53</v>
      </c>
    </row>
    <row r="6153" spans="25:26" x14ac:dyDescent="0.3">
      <c r="Y6153" s="189">
        <v>43675</v>
      </c>
      <c r="Z6153" s="190">
        <v>57.51</v>
      </c>
    </row>
    <row r="6154" spans="25:26" x14ac:dyDescent="0.3">
      <c r="Y6154" s="189">
        <v>43676</v>
      </c>
      <c r="Z6154" s="190">
        <v>58.67</v>
      </c>
    </row>
    <row r="6155" spans="25:26" x14ac:dyDescent="0.3">
      <c r="Y6155" s="189">
        <v>43677</v>
      </c>
      <c r="Z6155" s="190">
        <v>59.63</v>
      </c>
    </row>
    <row r="6156" spans="25:26" x14ac:dyDescent="0.3">
      <c r="Y6156" s="189">
        <v>43678</v>
      </c>
      <c r="Z6156" s="190">
        <v>54.01</v>
      </c>
    </row>
    <row r="6157" spans="25:26" x14ac:dyDescent="0.3">
      <c r="Y6157" s="189">
        <v>43679</v>
      </c>
      <c r="Z6157" s="190">
        <v>54.36</v>
      </c>
    </row>
    <row r="6158" spans="25:26" x14ac:dyDescent="0.3">
      <c r="Y6158" s="189">
        <v>43682</v>
      </c>
      <c r="Z6158" s="190">
        <v>52.32</v>
      </c>
    </row>
    <row r="6159" spans="25:26" x14ac:dyDescent="0.3">
      <c r="Y6159" s="189">
        <v>43683</v>
      </c>
      <c r="Z6159" s="190">
        <v>50.69</v>
      </c>
    </row>
    <row r="6160" spans="25:26" x14ac:dyDescent="0.3">
      <c r="Y6160" s="189">
        <v>43684</v>
      </c>
      <c r="Z6160" s="190">
        <v>47.36</v>
      </c>
    </row>
    <row r="6161" spans="25:26" x14ac:dyDescent="0.3">
      <c r="Y6161" s="189">
        <v>43685</v>
      </c>
      <c r="Z6161" s="190">
        <v>48.04</v>
      </c>
    </row>
    <row r="6162" spans="25:26" x14ac:dyDescent="0.3">
      <c r="Y6162" s="189">
        <v>43686</v>
      </c>
      <c r="Z6162" s="190">
        <v>48.04</v>
      </c>
    </row>
    <row r="6163" spans="25:26" x14ac:dyDescent="0.3">
      <c r="Y6163" s="189">
        <v>43689</v>
      </c>
      <c r="Z6163" s="190">
        <v>48.04</v>
      </c>
    </row>
    <row r="6164" spans="25:26" x14ac:dyDescent="0.3">
      <c r="Y6164" s="189">
        <v>43690</v>
      </c>
      <c r="Z6164" s="190">
        <v>50.86</v>
      </c>
    </row>
    <row r="6165" spans="25:26" x14ac:dyDescent="0.3">
      <c r="Y6165" s="189">
        <v>43691</v>
      </c>
      <c r="Z6165" s="190">
        <v>48.53</v>
      </c>
    </row>
    <row r="6166" spans="25:26" x14ac:dyDescent="0.3">
      <c r="Y6166" s="189">
        <v>43692</v>
      </c>
      <c r="Z6166" s="190">
        <v>48.13</v>
      </c>
    </row>
    <row r="6167" spans="25:26" x14ac:dyDescent="0.3">
      <c r="Y6167" s="189">
        <v>43693</v>
      </c>
      <c r="Z6167" s="190">
        <v>49.29</v>
      </c>
    </row>
    <row r="6168" spans="25:26" x14ac:dyDescent="0.3">
      <c r="Y6168" s="189">
        <v>43696</v>
      </c>
      <c r="Z6168" s="190">
        <v>49.76</v>
      </c>
    </row>
    <row r="6169" spans="25:26" x14ac:dyDescent="0.3">
      <c r="Y6169" s="189">
        <v>43697</v>
      </c>
      <c r="Z6169" s="190">
        <v>49.41</v>
      </c>
    </row>
    <row r="6170" spans="25:26" x14ac:dyDescent="0.3">
      <c r="Y6170" s="189">
        <v>43698</v>
      </c>
      <c r="Z6170" s="190">
        <v>50.06</v>
      </c>
    </row>
    <row r="6171" spans="25:26" x14ac:dyDescent="0.3">
      <c r="Y6171" s="189">
        <v>43699</v>
      </c>
      <c r="Z6171" s="190">
        <v>49.93</v>
      </c>
    </row>
    <row r="6172" spans="25:26" x14ac:dyDescent="0.3">
      <c r="Y6172" s="189">
        <v>43700</v>
      </c>
      <c r="Z6172" s="190">
        <v>49.32</v>
      </c>
    </row>
    <row r="6173" spans="25:26" x14ac:dyDescent="0.3">
      <c r="Y6173" s="189">
        <v>43703</v>
      </c>
      <c r="Z6173" s="190">
        <v>49.32</v>
      </c>
    </row>
    <row r="6174" spans="25:26" x14ac:dyDescent="0.3">
      <c r="Y6174" s="189">
        <v>43704</v>
      </c>
      <c r="Z6174" s="190">
        <v>50.09</v>
      </c>
    </row>
    <row r="6175" spans="25:26" x14ac:dyDescent="0.3">
      <c r="Y6175" s="189">
        <v>43705</v>
      </c>
      <c r="Z6175" s="190">
        <v>50.73</v>
      </c>
    </row>
    <row r="6176" spans="25:26" x14ac:dyDescent="0.3">
      <c r="Y6176" s="189">
        <v>43706</v>
      </c>
      <c r="Z6176" s="190">
        <v>51.05</v>
      </c>
    </row>
    <row r="6177" spans="25:26" x14ac:dyDescent="0.3">
      <c r="Y6177" s="189">
        <v>43707</v>
      </c>
      <c r="Z6177" s="190">
        <v>49.54</v>
      </c>
    </row>
    <row r="6178" spans="25:26" x14ac:dyDescent="0.3">
      <c r="Y6178" s="189">
        <v>43710</v>
      </c>
      <c r="Z6178" s="190">
        <v>49.54</v>
      </c>
    </row>
    <row r="6179" spans="25:26" x14ac:dyDescent="0.3">
      <c r="Y6179" s="189">
        <v>43711</v>
      </c>
      <c r="Z6179" s="190">
        <v>51.75</v>
      </c>
    </row>
    <row r="6180" spans="25:26" x14ac:dyDescent="0.3">
      <c r="Y6180" s="189">
        <v>43712</v>
      </c>
      <c r="Z6180" s="190">
        <v>54.7</v>
      </c>
    </row>
    <row r="6181" spans="25:26" x14ac:dyDescent="0.3">
      <c r="Y6181" s="189">
        <v>43713</v>
      </c>
      <c r="Z6181" s="190">
        <v>56.72</v>
      </c>
    </row>
    <row r="6182" spans="25:26" x14ac:dyDescent="0.3">
      <c r="Y6182" s="189">
        <v>43714</v>
      </c>
      <c r="Z6182" s="190">
        <v>57.13</v>
      </c>
    </row>
    <row r="6183" spans="25:26" x14ac:dyDescent="0.3">
      <c r="Y6183" s="189">
        <v>43717</v>
      </c>
      <c r="Z6183" s="190">
        <v>57.54</v>
      </c>
    </row>
    <row r="6184" spans="25:26" x14ac:dyDescent="0.3">
      <c r="Y6184" s="189">
        <v>43718</v>
      </c>
      <c r="Z6184" s="190">
        <v>56.13</v>
      </c>
    </row>
    <row r="6185" spans="25:26" x14ac:dyDescent="0.3">
      <c r="Y6185" s="189">
        <v>43719</v>
      </c>
      <c r="Z6185" s="190">
        <v>54.82</v>
      </c>
    </row>
    <row r="6186" spans="25:26" x14ac:dyDescent="0.3">
      <c r="Y6186" s="189">
        <v>43720</v>
      </c>
      <c r="Z6186" s="190">
        <v>55.49</v>
      </c>
    </row>
    <row r="6187" spans="25:26" x14ac:dyDescent="0.3">
      <c r="Y6187" s="189">
        <v>43721</v>
      </c>
      <c r="Z6187" s="190">
        <v>56.54</v>
      </c>
    </row>
    <row r="6188" spans="25:26" x14ac:dyDescent="0.3">
      <c r="Y6188" s="189">
        <v>43724</v>
      </c>
      <c r="Z6188" s="190">
        <v>65.83</v>
      </c>
    </row>
    <row r="6189" spans="25:26" x14ac:dyDescent="0.3">
      <c r="Y6189" s="189">
        <v>43725</v>
      </c>
      <c r="Z6189" s="190">
        <v>63.66</v>
      </c>
    </row>
    <row r="6190" spans="25:26" x14ac:dyDescent="0.3">
      <c r="Y6190" s="189">
        <v>43726</v>
      </c>
      <c r="Z6190" s="190">
        <v>60.31</v>
      </c>
    </row>
    <row r="6191" spans="25:26" x14ac:dyDescent="0.3">
      <c r="Y6191" s="189">
        <v>43727</v>
      </c>
      <c r="Z6191" s="190">
        <v>61.32</v>
      </c>
    </row>
    <row r="6192" spans="25:26" x14ac:dyDescent="0.3">
      <c r="Y6192" s="189">
        <v>43728</v>
      </c>
      <c r="Z6192" s="190">
        <v>61.1</v>
      </c>
    </row>
    <row r="6193" spans="25:26" x14ac:dyDescent="0.3">
      <c r="Y6193" s="189">
        <v>43731</v>
      </c>
      <c r="Z6193" s="190">
        <v>59.65</v>
      </c>
    </row>
    <row r="6194" spans="25:26" x14ac:dyDescent="0.3">
      <c r="Y6194" s="189">
        <v>43732</v>
      </c>
      <c r="Z6194" s="190">
        <v>58.98</v>
      </c>
    </row>
    <row r="6195" spans="25:26" x14ac:dyDescent="0.3">
      <c r="Y6195" s="189">
        <v>43733</v>
      </c>
      <c r="Z6195" s="190">
        <v>59.15</v>
      </c>
    </row>
    <row r="6196" spans="25:26" x14ac:dyDescent="0.3">
      <c r="Y6196" s="189">
        <v>43734</v>
      </c>
      <c r="Z6196" s="190">
        <v>60.59</v>
      </c>
    </row>
    <row r="6197" spans="25:26" x14ac:dyDescent="0.3">
      <c r="Y6197" s="189">
        <v>43735</v>
      </c>
      <c r="Z6197" s="190">
        <v>57.58</v>
      </c>
    </row>
    <row r="6198" spans="25:26" x14ac:dyDescent="0.3">
      <c r="Y6198" s="189">
        <v>43738</v>
      </c>
      <c r="Z6198" s="190">
        <v>54.85</v>
      </c>
    </row>
    <row r="6199" spans="25:26" x14ac:dyDescent="0.3">
      <c r="Y6199" s="189">
        <v>43739</v>
      </c>
      <c r="Z6199" s="190">
        <v>50.15</v>
      </c>
    </row>
    <row r="6200" spans="25:26" x14ac:dyDescent="0.3">
      <c r="Y6200" s="189">
        <v>43740</v>
      </c>
      <c r="Z6200" s="190">
        <v>50.28</v>
      </c>
    </row>
    <row r="6201" spans="25:26" x14ac:dyDescent="0.3">
      <c r="Y6201" s="189">
        <v>43741</v>
      </c>
      <c r="Z6201" s="190">
        <v>50.83</v>
      </c>
    </row>
    <row r="6202" spans="25:26" x14ac:dyDescent="0.3">
      <c r="Y6202" s="189">
        <v>43742</v>
      </c>
      <c r="Z6202" s="190">
        <v>51.7</v>
      </c>
    </row>
    <row r="6203" spans="25:26" x14ac:dyDescent="0.3">
      <c r="Y6203" s="189">
        <v>43745</v>
      </c>
      <c r="Z6203" s="190">
        <v>51.59</v>
      </c>
    </row>
    <row r="6204" spans="25:26" x14ac:dyDescent="0.3">
      <c r="Y6204" s="189">
        <v>43746</v>
      </c>
      <c r="Z6204" s="190">
        <v>50.66</v>
      </c>
    </row>
    <row r="6205" spans="25:26" x14ac:dyDescent="0.3">
      <c r="Y6205" s="189">
        <v>43747</v>
      </c>
      <c r="Z6205" s="190">
        <v>51.06</v>
      </c>
    </row>
    <row r="6206" spans="25:26" x14ac:dyDescent="0.3">
      <c r="Y6206" s="189">
        <v>43748</v>
      </c>
      <c r="Z6206" s="190">
        <v>51.16</v>
      </c>
    </row>
    <row r="6207" spans="25:26" x14ac:dyDescent="0.3">
      <c r="Y6207" s="189">
        <v>43749</v>
      </c>
      <c r="Z6207" s="190">
        <v>50.36</v>
      </c>
    </row>
    <row r="6208" spans="25:26" x14ac:dyDescent="0.3">
      <c r="Y6208" s="189">
        <v>43752</v>
      </c>
      <c r="Z6208" s="190">
        <v>47.73</v>
      </c>
    </row>
    <row r="6209" spans="25:26" x14ac:dyDescent="0.3">
      <c r="Y6209" s="189">
        <v>43753</v>
      </c>
      <c r="Z6209" s="190">
        <v>47.37</v>
      </c>
    </row>
    <row r="6210" spans="25:26" x14ac:dyDescent="0.3">
      <c r="Y6210" s="189">
        <v>43754</v>
      </c>
      <c r="Z6210" s="190">
        <v>47.53</v>
      </c>
    </row>
    <row r="6211" spans="25:26" x14ac:dyDescent="0.3">
      <c r="Y6211" s="189">
        <v>43755</v>
      </c>
      <c r="Z6211" s="190">
        <v>46.98</v>
      </c>
    </row>
    <row r="6212" spans="25:26" x14ac:dyDescent="0.3">
      <c r="Y6212" s="189">
        <v>43756</v>
      </c>
      <c r="Z6212" s="190">
        <v>46.1</v>
      </c>
    </row>
    <row r="6213" spans="25:26" x14ac:dyDescent="0.3">
      <c r="Y6213" s="189">
        <v>43759</v>
      </c>
      <c r="Z6213" s="190">
        <v>45.63</v>
      </c>
    </row>
    <row r="6214" spans="25:26" x14ac:dyDescent="0.3">
      <c r="Y6214" s="189">
        <v>43760</v>
      </c>
      <c r="Z6214" s="190">
        <v>46.97</v>
      </c>
    </row>
    <row r="6215" spans="25:26" x14ac:dyDescent="0.3">
      <c r="Y6215" s="189">
        <v>43761</v>
      </c>
      <c r="Z6215" s="190">
        <v>47.65</v>
      </c>
    </row>
    <row r="6216" spans="25:26" x14ac:dyDescent="0.3">
      <c r="Y6216" s="189">
        <v>43762</v>
      </c>
      <c r="Z6216" s="190">
        <v>48.64</v>
      </c>
    </row>
    <row r="6217" spans="25:26" x14ac:dyDescent="0.3">
      <c r="Y6217" s="189">
        <v>43763</v>
      </c>
      <c r="Z6217" s="190">
        <v>48.73</v>
      </c>
    </row>
    <row r="6218" spans="25:26" x14ac:dyDescent="0.3">
      <c r="Y6218" s="189">
        <v>43766</v>
      </c>
      <c r="Z6218" s="190">
        <v>48.73</v>
      </c>
    </row>
    <row r="6219" spans="25:26" x14ac:dyDescent="0.3">
      <c r="Y6219" s="189">
        <v>43767</v>
      </c>
      <c r="Z6219" s="190">
        <v>47.47</v>
      </c>
    </row>
    <row r="6220" spans="25:26" x14ac:dyDescent="0.3">
      <c r="Y6220" s="189">
        <v>43768</v>
      </c>
      <c r="Z6220" s="190">
        <v>47.52</v>
      </c>
    </row>
    <row r="6221" spans="25:26" x14ac:dyDescent="0.3">
      <c r="Y6221" s="189">
        <v>43769</v>
      </c>
      <c r="Z6221" s="190">
        <v>48.08</v>
      </c>
    </row>
    <row r="6222" spans="25:26" x14ac:dyDescent="0.3">
      <c r="Y6222" s="189">
        <v>43770</v>
      </c>
      <c r="Z6222" s="190">
        <v>52.44</v>
      </c>
    </row>
    <row r="6223" spans="25:26" x14ac:dyDescent="0.3">
      <c r="Y6223" s="189">
        <v>43773</v>
      </c>
      <c r="Z6223" s="190">
        <v>52.51</v>
      </c>
    </row>
    <row r="6224" spans="25:26" x14ac:dyDescent="0.3">
      <c r="Y6224" s="189">
        <v>43774</v>
      </c>
      <c r="Z6224" s="190">
        <v>52.12</v>
      </c>
    </row>
    <row r="6225" spans="25:26" x14ac:dyDescent="0.3">
      <c r="Y6225" s="189">
        <v>43775</v>
      </c>
      <c r="Z6225" s="190">
        <v>51.17</v>
      </c>
    </row>
    <row r="6226" spans="25:26" x14ac:dyDescent="0.3">
      <c r="Y6226" s="189">
        <v>43776</v>
      </c>
      <c r="Z6226" s="190">
        <v>50.64</v>
      </c>
    </row>
    <row r="6227" spans="25:26" x14ac:dyDescent="0.3">
      <c r="Y6227" s="189">
        <v>43777</v>
      </c>
      <c r="Z6227" s="190">
        <v>50.22</v>
      </c>
    </row>
    <row r="6228" spans="25:26" x14ac:dyDescent="0.3">
      <c r="Y6228" s="189">
        <v>43780</v>
      </c>
      <c r="Z6228" s="190">
        <v>49.72</v>
      </c>
    </row>
    <row r="6229" spans="25:26" x14ac:dyDescent="0.3">
      <c r="Y6229" s="189">
        <v>43781</v>
      </c>
      <c r="Z6229" s="190">
        <v>49.4</v>
      </c>
    </row>
    <row r="6230" spans="25:26" x14ac:dyDescent="0.3">
      <c r="Y6230" s="189">
        <v>43782</v>
      </c>
      <c r="Z6230" s="190">
        <v>49.03</v>
      </c>
    </row>
    <row r="6231" spans="25:26" x14ac:dyDescent="0.3">
      <c r="Y6231" s="189">
        <v>43783</v>
      </c>
      <c r="Z6231" s="190">
        <v>49</v>
      </c>
    </row>
    <row r="6232" spans="25:26" x14ac:dyDescent="0.3">
      <c r="Y6232" s="189">
        <v>43784</v>
      </c>
      <c r="Z6232" s="190">
        <v>50.2</v>
      </c>
    </row>
    <row r="6233" spans="25:26" x14ac:dyDescent="0.3">
      <c r="Y6233" s="189">
        <v>43787</v>
      </c>
      <c r="Z6233" s="190">
        <v>49.67</v>
      </c>
    </row>
    <row r="6234" spans="25:26" x14ac:dyDescent="0.3">
      <c r="Y6234" s="189">
        <v>43788</v>
      </c>
      <c r="Z6234" s="190">
        <v>48.34</v>
      </c>
    </row>
    <row r="6235" spans="25:26" x14ac:dyDescent="0.3">
      <c r="Y6235" s="189">
        <v>43789</v>
      </c>
      <c r="Z6235" s="190">
        <v>49.58</v>
      </c>
    </row>
    <row r="6236" spans="25:26" x14ac:dyDescent="0.3">
      <c r="Y6236" s="189">
        <v>43790</v>
      </c>
      <c r="Z6236" s="190">
        <v>51.25</v>
      </c>
    </row>
    <row r="6237" spans="25:26" x14ac:dyDescent="0.3">
      <c r="Y6237" s="189">
        <v>43791</v>
      </c>
      <c r="Z6237" s="190">
        <v>50.95</v>
      </c>
    </row>
    <row r="6238" spans="25:26" x14ac:dyDescent="0.3">
      <c r="Y6238" s="189">
        <v>43794</v>
      </c>
      <c r="Z6238" s="190">
        <v>51.27</v>
      </c>
    </row>
    <row r="6239" spans="25:26" x14ac:dyDescent="0.3">
      <c r="Y6239" s="189">
        <v>43795</v>
      </c>
      <c r="Z6239" s="190">
        <v>51.68</v>
      </c>
    </row>
    <row r="6240" spans="25:26" x14ac:dyDescent="0.3">
      <c r="Y6240" s="189">
        <v>43796</v>
      </c>
      <c r="Z6240" s="190">
        <v>51.24</v>
      </c>
    </row>
    <row r="6241" spans="25:26" x14ac:dyDescent="0.3">
      <c r="Y6241" s="189">
        <v>43797</v>
      </c>
      <c r="Z6241" s="190">
        <v>51.24</v>
      </c>
    </row>
    <row r="6242" spans="25:26" x14ac:dyDescent="0.3">
      <c r="Y6242" s="189">
        <v>43798</v>
      </c>
      <c r="Z6242" s="190">
        <v>51.24</v>
      </c>
    </row>
    <row r="6243" spans="25:26" x14ac:dyDescent="0.3">
      <c r="Y6243" s="189">
        <v>43801</v>
      </c>
      <c r="Z6243" s="190">
        <v>50.98</v>
      </c>
    </row>
    <row r="6244" spans="25:26" x14ac:dyDescent="0.3">
      <c r="Y6244" s="189">
        <v>43802</v>
      </c>
      <c r="Z6244" s="190">
        <v>50.95</v>
      </c>
    </row>
    <row r="6245" spans="25:26" x14ac:dyDescent="0.3">
      <c r="Y6245" s="189">
        <v>43803</v>
      </c>
      <c r="Z6245" s="190">
        <v>52.78</v>
      </c>
    </row>
    <row r="6246" spans="25:26" x14ac:dyDescent="0.3">
      <c r="Y6246" s="189">
        <v>43804</v>
      </c>
      <c r="Z6246" s="190">
        <v>53.3</v>
      </c>
    </row>
    <row r="6247" spans="25:26" x14ac:dyDescent="0.3">
      <c r="Y6247" s="189">
        <v>43805</v>
      </c>
      <c r="Z6247" s="190">
        <v>54.15</v>
      </c>
    </row>
    <row r="6248" spans="25:26" x14ac:dyDescent="0.3">
      <c r="Y6248" s="189">
        <v>43808</v>
      </c>
      <c r="Z6248" s="190">
        <v>54.21</v>
      </c>
    </row>
    <row r="6249" spans="25:26" x14ac:dyDescent="0.3">
      <c r="Y6249" s="189">
        <v>43809</v>
      </c>
      <c r="Z6249" s="190">
        <v>54.33</v>
      </c>
    </row>
    <row r="6250" spans="25:26" x14ac:dyDescent="0.3">
      <c r="Y6250" s="189">
        <v>43810</v>
      </c>
      <c r="Z6250" s="190">
        <v>54</v>
      </c>
    </row>
    <row r="6251" spans="25:26" x14ac:dyDescent="0.3">
      <c r="Y6251" s="189">
        <v>43811</v>
      </c>
      <c r="Z6251" s="190">
        <v>54.28</v>
      </c>
    </row>
    <row r="6252" spans="25:26" x14ac:dyDescent="0.3">
      <c r="Y6252" s="189">
        <v>43812</v>
      </c>
      <c r="Z6252" s="190">
        <v>54.94</v>
      </c>
    </row>
    <row r="6253" spans="25:26" x14ac:dyDescent="0.3">
      <c r="Y6253" s="189">
        <v>43815</v>
      </c>
      <c r="Z6253" s="190">
        <v>55.43</v>
      </c>
    </row>
    <row r="6254" spans="25:26" x14ac:dyDescent="0.3">
      <c r="Y6254" s="189">
        <v>43816</v>
      </c>
      <c r="Z6254" s="190">
        <v>56.03</v>
      </c>
    </row>
    <row r="6255" spans="25:26" x14ac:dyDescent="0.3">
      <c r="Y6255" s="189">
        <v>43817</v>
      </c>
      <c r="Z6255" s="190">
        <v>56.04</v>
      </c>
    </row>
    <row r="6256" spans="25:26" x14ac:dyDescent="0.3">
      <c r="Y6256" s="189">
        <v>43818</v>
      </c>
      <c r="Z6256" s="190">
        <v>56.24</v>
      </c>
    </row>
    <row r="6257" spans="25:26" x14ac:dyDescent="0.3">
      <c r="Y6257" s="189">
        <v>43819</v>
      </c>
      <c r="Z6257" s="190">
        <v>55.81</v>
      </c>
    </row>
    <row r="6258" spans="25:26" x14ac:dyDescent="0.3">
      <c r="Y6258" s="189">
        <v>43822</v>
      </c>
      <c r="Z6258" s="190">
        <v>55.95</v>
      </c>
    </row>
    <row r="6259" spans="25:26" x14ac:dyDescent="0.3">
      <c r="Y6259" s="189">
        <v>43823</v>
      </c>
      <c r="Z6259" s="190">
        <v>55.95</v>
      </c>
    </row>
    <row r="6260" spans="25:26" x14ac:dyDescent="0.3">
      <c r="Y6260" s="189">
        <v>43824</v>
      </c>
      <c r="Z6260" s="190">
        <v>55.95</v>
      </c>
    </row>
    <row r="6261" spans="25:26" x14ac:dyDescent="0.3">
      <c r="Y6261" s="189">
        <v>43825</v>
      </c>
      <c r="Z6261" s="190">
        <v>57.32</v>
      </c>
    </row>
    <row r="6262" spans="25:26" x14ac:dyDescent="0.3">
      <c r="Y6262" s="189">
        <v>43826</v>
      </c>
      <c r="Z6262" s="190">
        <v>57.32</v>
      </c>
    </row>
    <row r="6263" spans="25:26" x14ac:dyDescent="0.3">
      <c r="Y6263" s="189">
        <v>43829</v>
      </c>
      <c r="Z6263" s="190">
        <v>57.68</v>
      </c>
    </row>
    <row r="6264" spans="25:26" x14ac:dyDescent="0.3">
      <c r="Y6264" s="189">
        <v>43830</v>
      </c>
      <c r="Z6264" s="190">
        <v>56.14</v>
      </c>
    </row>
    <row r="6265" spans="25:26" x14ac:dyDescent="0.3">
      <c r="Y6265" s="189">
        <v>43831</v>
      </c>
      <c r="Z6265" s="190">
        <v>56.14</v>
      </c>
    </row>
    <row r="6266" spans="25:26" x14ac:dyDescent="0.3">
      <c r="Y6266" s="189">
        <v>43832</v>
      </c>
      <c r="Z6266" s="190">
        <v>56.67</v>
      </c>
    </row>
    <row r="6267" spans="25:26" x14ac:dyDescent="0.3">
      <c r="Y6267" s="189">
        <v>43833</v>
      </c>
      <c r="Z6267" s="190">
        <v>58.88</v>
      </c>
    </row>
    <row r="6268" spans="25:26" x14ac:dyDescent="0.3">
      <c r="Y6268" s="189">
        <v>43836</v>
      </c>
      <c r="Z6268" s="190">
        <v>59.35</v>
      </c>
    </row>
    <row r="6269" spans="25:26" x14ac:dyDescent="0.3">
      <c r="Y6269" s="189">
        <v>43837</v>
      </c>
      <c r="Z6269" s="190">
        <v>58.61</v>
      </c>
    </row>
    <row r="6270" spans="25:26" x14ac:dyDescent="0.3">
      <c r="Y6270" s="189">
        <v>43838</v>
      </c>
      <c r="Z6270" s="190">
        <v>56.12</v>
      </c>
    </row>
    <row r="6271" spans="25:26" x14ac:dyDescent="0.3">
      <c r="Y6271" s="189">
        <v>43839</v>
      </c>
      <c r="Z6271" s="190">
        <v>55.7</v>
      </c>
    </row>
    <row r="6272" spans="25:26" x14ac:dyDescent="0.3">
      <c r="Y6272" s="189">
        <v>43840</v>
      </c>
      <c r="Z6272" s="190">
        <v>55.33</v>
      </c>
    </row>
    <row r="6273" spans="25:26" x14ac:dyDescent="0.3">
      <c r="Y6273" s="189">
        <v>43843</v>
      </c>
      <c r="Z6273" s="190">
        <v>54.6</v>
      </c>
    </row>
    <row r="6274" spans="25:26" x14ac:dyDescent="0.3">
      <c r="Y6274" s="189">
        <v>43844</v>
      </c>
      <c r="Z6274" s="190">
        <v>54.82</v>
      </c>
    </row>
    <row r="6275" spans="25:26" x14ac:dyDescent="0.3">
      <c r="Y6275" s="189">
        <v>43845</v>
      </c>
      <c r="Z6275" s="190">
        <v>54.95</v>
      </c>
    </row>
    <row r="6276" spans="25:26" x14ac:dyDescent="0.3">
      <c r="Y6276" s="189">
        <v>43846</v>
      </c>
      <c r="Z6276" s="190">
        <v>54.95</v>
      </c>
    </row>
    <row r="6277" spans="25:26" x14ac:dyDescent="0.3">
      <c r="Y6277" s="189">
        <v>43847</v>
      </c>
      <c r="Z6277" s="190">
        <v>55.06</v>
      </c>
    </row>
    <row r="6278" spans="25:26" x14ac:dyDescent="0.3">
      <c r="Y6278" s="189">
        <v>43850</v>
      </c>
      <c r="Z6278" s="190">
        <v>55.06</v>
      </c>
    </row>
    <row r="6279" spans="25:26" x14ac:dyDescent="0.3">
      <c r="Y6279" s="189">
        <v>43851</v>
      </c>
      <c r="Z6279" s="190">
        <v>54.79</v>
      </c>
    </row>
    <row r="6280" spans="25:26" x14ac:dyDescent="0.3">
      <c r="Y6280" s="189">
        <v>43852</v>
      </c>
      <c r="Z6280" s="190">
        <v>53.43</v>
      </c>
    </row>
    <row r="6281" spans="25:26" x14ac:dyDescent="0.3">
      <c r="Y6281" s="189">
        <v>43853</v>
      </c>
      <c r="Z6281" s="190">
        <v>52.27</v>
      </c>
    </row>
    <row r="6282" spans="25:26" x14ac:dyDescent="0.3">
      <c r="Y6282" s="189">
        <v>43854</v>
      </c>
      <c r="Z6282" s="190">
        <v>51.09</v>
      </c>
    </row>
    <row r="6283" spans="25:26" x14ac:dyDescent="0.3">
      <c r="Y6283" s="189">
        <v>43857</v>
      </c>
      <c r="Z6283" s="190">
        <v>49.8</v>
      </c>
    </row>
    <row r="6284" spans="25:26" x14ac:dyDescent="0.3">
      <c r="Y6284" s="189">
        <v>43858</v>
      </c>
      <c r="Z6284" s="190">
        <v>49.59</v>
      </c>
    </row>
    <row r="6285" spans="25:26" x14ac:dyDescent="0.3">
      <c r="Y6285" s="189">
        <v>43859</v>
      </c>
      <c r="Z6285" s="190">
        <v>49.86</v>
      </c>
    </row>
    <row r="6286" spans="25:26" x14ac:dyDescent="0.3">
      <c r="Y6286" s="189">
        <v>43860</v>
      </c>
      <c r="Z6286" s="190">
        <v>48.37</v>
      </c>
    </row>
    <row r="6287" spans="25:26" x14ac:dyDescent="0.3">
      <c r="Y6287" s="189">
        <v>43861</v>
      </c>
      <c r="Z6287" s="190">
        <v>48.15</v>
      </c>
    </row>
    <row r="6288" spans="25:26" x14ac:dyDescent="0.3">
      <c r="Y6288" s="189">
        <v>43864</v>
      </c>
      <c r="Z6288" s="190">
        <v>48.15</v>
      </c>
    </row>
    <row r="6289" spans="25:26" x14ac:dyDescent="0.3">
      <c r="Y6289" s="189">
        <v>43865</v>
      </c>
      <c r="Z6289" s="190">
        <v>44.21</v>
      </c>
    </row>
    <row r="6290" spans="25:26" x14ac:dyDescent="0.3">
      <c r="Y6290" s="189">
        <v>43866</v>
      </c>
      <c r="Z6290" s="190">
        <v>45.46</v>
      </c>
    </row>
    <row r="6291" spans="25:26" x14ac:dyDescent="0.3">
      <c r="Y6291" s="189">
        <v>43867</v>
      </c>
      <c r="Z6291" s="190">
        <v>45.37</v>
      </c>
    </row>
    <row r="6292" spans="25:26" x14ac:dyDescent="0.3">
      <c r="Y6292" s="189">
        <v>43868</v>
      </c>
      <c r="Z6292" s="190">
        <v>44.82</v>
      </c>
    </row>
    <row r="6293" spans="25:26" x14ac:dyDescent="0.3">
      <c r="Y6293" s="189">
        <v>43871</v>
      </c>
      <c r="Z6293" s="190">
        <v>43.72</v>
      </c>
    </row>
    <row r="6294" spans="25:26" x14ac:dyDescent="0.3">
      <c r="Y6294" s="189">
        <v>43872</v>
      </c>
      <c r="Z6294" s="190">
        <v>44.27</v>
      </c>
    </row>
    <row r="6295" spans="25:26" x14ac:dyDescent="0.3">
      <c r="Y6295" s="189">
        <v>43873</v>
      </c>
      <c r="Z6295" s="190">
        <v>45.9</v>
      </c>
    </row>
    <row r="6296" spans="25:26" x14ac:dyDescent="0.3">
      <c r="Y6296" s="189">
        <v>43874</v>
      </c>
      <c r="Z6296" s="190">
        <v>46.35</v>
      </c>
    </row>
    <row r="6297" spans="25:26" x14ac:dyDescent="0.3">
      <c r="Y6297" s="189">
        <v>43875</v>
      </c>
      <c r="Z6297" s="190">
        <v>47.23</v>
      </c>
    </row>
    <row r="6298" spans="25:26" x14ac:dyDescent="0.3">
      <c r="Y6298" s="189">
        <v>43878</v>
      </c>
      <c r="Z6298" s="190">
        <v>47.23</v>
      </c>
    </row>
    <row r="6299" spans="25:26" x14ac:dyDescent="0.3">
      <c r="Y6299" s="189">
        <v>43879</v>
      </c>
      <c r="Z6299" s="190">
        <v>47.49</v>
      </c>
    </row>
    <row r="6300" spans="25:26" x14ac:dyDescent="0.3">
      <c r="Y6300" s="189">
        <v>43880</v>
      </c>
      <c r="Z6300" s="190">
        <v>48.85</v>
      </c>
    </row>
    <row r="6301" spans="25:26" x14ac:dyDescent="0.3">
      <c r="Y6301" s="189">
        <v>43881</v>
      </c>
      <c r="Z6301" s="190">
        <v>49.15</v>
      </c>
    </row>
    <row r="6302" spans="25:26" x14ac:dyDescent="0.3">
      <c r="Y6302" s="189">
        <v>43882</v>
      </c>
      <c r="Z6302" s="190">
        <v>48.47</v>
      </c>
    </row>
    <row r="6303" spans="25:26" x14ac:dyDescent="0.3">
      <c r="Y6303" s="189">
        <v>43885</v>
      </c>
      <c r="Z6303" s="190">
        <v>46.41</v>
      </c>
    </row>
    <row r="6304" spans="25:26" x14ac:dyDescent="0.3">
      <c r="Y6304" s="189">
        <v>43886</v>
      </c>
      <c r="Z6304" s="190">
        <v>44.94</v>
      </c>
    </row>
    <row r="6305" spans="25:26" x14ac:dyDescent="0.3">
      <c r="Y6305" s="189">
        <v>43887</v>
      </c>
      <c r="Z6305" s="190">
        <v>43.46</v>
      </c>
    </row>
    <row r="6306" spans="25:26" x14ac:dyDescent="0.3">
      <c r="Y6306" s="189">
        <v>43888</v>
      </c>
      <c r="Z6306" s="190">
        <v>42.05</v>
      </c>
    </row>
    <row r="6307" spans="25:26" x14ac:dyDescent="0.3">
      <c r="Y6307" s="189">
        <v>43889</v>
      </c>
      <c r="Z6307" s="190">
        <v>39.76</v>
      </c>
    </row>
    <row r="6308" spans="25:26" x14ac:dyDescent="0.3">
      <c r="Y6308" s="189">
        <v>43892</v>
      </c>
      <c r="Z6308" s="190">
        <v>41.85</v>
      </c>
    </row>
    <row r="6309" spans="25:26" x14ac:dyDescent="0.3">
      <c r="Y6309" s="189">
        <v>43893</v>
      </c>
      <c r="Z6309" s="190">
        <v>42.02</v>
      </c>
    </row>
    <row r="6310" spans="25:26" x14ac:dyDescent="0.3">
      <c r="Y6310" s="189">
        <v>43894</v>
      </c>
      <c r="Z6310" s="190">
        <v>41.37</v>
      </c>
    </row>
    <row r="6311" spans="25:26" x14ac:dyDescent="0.3">
      <c r="Y6311" s="189">
        <v>43895</v>
      </c>
      <c r="Z6311" s="190">
        <v>40.32</v>
      </c>
    </row>
    <row r="6312" spans="25:26" x14ac:dyDescent="0.3">
      <c r="Y6312" s="189">
        <v>43896</v>
      </c>
      <c r="Z6312" s="190">
        <v>35.75</v>
      </c>
    </row>
    <row r="6313" spans="25:26" x14ac:dyDescent="0.3">
      <c r="Y6313" s="189">
        <v>43899</v>
      </c>
      <c r="Z6313" s="190">
        <v>24.43</v>
      </c>
    </row>
    <row r="6314" spans="25:26" x14ac:dyDescent="0.3">
      <c r="Y6314" s="189">
        <v>43900</v>
      </c>
      <c r="Z6314" s="190">
        <v>27.4</v>
      </c>
    </row>
    <row r="6315" spans="25:26" x14ac:dyDescent="0.3">
      <c r="Y6315" s="189">
        <v>43901</v>
      </c>
      <c r="Z6315" s="190">
        <v>25.93</v>
      </c>
    </row>
    <row r="6316" spans="25:26" x14ac:dyDescent="0.3">
      <c r="Y6316" s="189">
        <v>43902</v>
      </c>
      <c r="Z6316" s="190">
        <v>23.58</v>
      </c>
    </row>
    <row r="6317" spans="25:26" x14ac:dyDescent="0.3">
      <c r="Y6317" s="189">
        <v>43903</v>
      </c>
      <c r="Z6317" s="190">
        <v>24.19</v>
      </c>
    </row>
    <row r="6318" spans="25:26" x14ac:dyDescent="0.3">
      <c r="Y6318" s="189">
        <v>43906</v>
      </c>
      <c r="Z6318" s="190">
        <v>24.19</v>
      </c>
    </row>
    <row r="6319" spans="25:26" x14ac:dyDescent="0.3">
      <c r="Y6319" s="189">
        <v>43907</v>
      </c>
      <c r="Z6319" s="190">
        <v>18.78</v>
      </c>
    </row>
    <row r="6320" spans="25:26" x14ac:dyDescent="0.3">
      <c r="Y6320" s="189">
        <v>43908</v>
      </c>
      <c r="Z6320" s="190">
        <v>14.54</v>
      </c>
    </row>
    <row r="6321" spans="25:26" x14ac:dyDescent="0.3">
      <c r="Y6321" s="189">
        <v>43909</v>
      </c>
      <c r="Z6321" s="190">
        <v>17.7</v>
      </c>
    </row>
    <row r="6322" spans="25:26" x14ac:dyDescent="0.3">
      <c r="Y6322" s="189">
        <v>43910</v>
      </c>
      <c r="Z6322" s="190">
        <v>15.78</v>
      </c>
    </row>
    <row r="6323" spans="25:26" x14ac:dyDescent="0.3">
      <c r="Y6323" s="189">
        <v>43913</v>
      </c>
      <c r="Z6323" s="190">
        <v>15.33</v>
      </c>
    </row>
    <row r="6324" spans="25:26" x14ac:dyDescent="0.3">
      <c r="Y6324" s="189">
        <v>43914</v>
      </c>
      <c r="Z6324" s="190">
        <v>16.059999999999999</v>
      </c>
    </row>
    <row r="6325" spans="25:26" x14ac:dyDescent="0.3">
      <c r="Y6325" s="189">
        <v>43915</v>
      </c>
      <c r="Z6325" s="190">
        <v>16.84</v>
      </c>
    </row>
    <row r="6326" spans="25:26" x14ac:dyDescent="0.3">
      <c r="Y6326" s="189">
        <v>43916</v>
      </c>
      <c r="Z6326" s="190">
        <v>14.67</v>
      </c>
    </row>
    <row r="6327" spans="25:26" x14ac:dyDescent="0.3">
      <c r="Y6327" s="189">
        <v>43917</v>
      </c>
      <c r="Z6327" s="190">
        <v>13.01</v>
      </c>
    </row>
    <row r="6328" spans="25:26" x14ac:dyDescent="0.3">
      <c r="Y6328" s="189">
        <v>43920</v>
      </c>
      <c r="Z6328" s="190">
        <v>10.37</v>
      </c>
    </row>
    <row r="6329" spans="25:26" x14ac:dyDescent="0.3">
      <c r="Y6329" s="189">
        <v>43921</v>
      </c>
      <c r="Z6329" s="190">
        <v>10.76</v>
      </c>
    </row>
    <row r="6330" spans="25:26" x14ac:dyDescent="0.3">
      <c r="Y6330" s="189">
        <v>43922</v>
      </c>
      <c r="Z6330" s="190">
        <v>10.61</v>
      </c>
    </row>
    <row r="6331" spans="25:26" x14ac:dyDescent="0.3">
      <c r="Y6331" s="189">
        <v>43923</v>
      </c>
      <c r="Z6331" s="190">
        <v>16.05</v>
      </c>
    </row>
    <row r="6332" spans="25:26" x14ac:dyDescent="0.3">
      <c r="Y6332" s="189">
        <v>43924</v>
      </c>
      <c r="Z6332" s="190">
        <v>20.48</v>
      </c>
    </row>
    <row r="6333" spans="25:26" x14ac:dyDescent="0.3">
      <c r="Y6333" s="189">
        <v>43927</v>
      </c>
      <c r="Z6333" s="190">
        <v>18.66</v>
      </c>
    </row>
    <row r="6334" spans="25:26" x14ac:dyDescent="0.3">
      <c r="Y6334" s="189">
        <v>43928</v>
      </c>
      <c r="Z6334" s="190">
        <v>16.649999999999999</v>
      </c>
    </row>
    <row r="6335" spans="25:26" x14ac:dyDescent="0.3">
      <c r="Y6335" s="189">
        <v>43929</v>
      </c>
      <c r="Z6335" s="190">
        <v>17.89</v>
      </c>
    </row>
    <row r="6336" spans="25:26" x14ac:dyDescent="0.3">
      <c r="Y6336" s="189">
        <v>43930</v>
      </c>
      <c r="Z6336" s="190">
        <v>16.54</v>
      </c>
    </row>
    <row r="6337" spans="25:26" x14ac:dyDescent="0.3">
      <c r="Y6337" s="189">
        <v>43931</v>
      </c>
      <c r="Z6337" s="190">
        <v>16.54</v>
      </c>
    </row>
    <row r="6338" spans="25:26" x14ac:dyDescent="0.3">
      <c r="Y6338" s="189">
        <v>43934</v>
      </c>
      <c r="Z6338" s="190">
        <v>17.16</v>
      </c>
    </row>
    <row r="6339" spans="25:26" x14ac:dyDescent="0.3">
      <c r="Y6339" s="189">
        <v>43935</v>
      </c>
      <c r="Z6339" s="190">
        <v>15.3</v>
      </c>
    </row>
    <row r="6340" spans="25:26" x14ac:dyDescent="0.3">
      <c r="Y6340" s="189">
        <v>43936</v>
      </c>
      <c r="Z6340" s="190">
        <v>14.23</v>
      </c>
    </row>
    <row r="6341" spans="25:26" x14ac:dyDescent="0.3">
      <c r="Y6341" s="189">
        <v>43937</v>
      </c>
      <c r="Z6341" s="190">
        <v>14.17</v>
      </c>
    </row>
    <row r="6342" spans="25:26" x14ac:dyDescent="0.3">
      <c r="Y6342" s="189">
        <v>43938</v>
      </c>
      <c r="Z6342" s="190">
        <v>14.35</v>
      </c>
    </row>
    <row r="6343" spans="25:26" x14ac:dyDescent="0.3">
      <c r="Y6343" s="189">
        <v>43941</v>
      </c>
      <c r="Z6343" s="190">
        <v>-2.37</v>
      </c>
    </row>
    <row r="6344" spans="25:26" x14ac:dyDescent="0.3">
      <c r="Y6344" s="189">
        <v>43942</v>
      </c>
      <c r="Z6344" s="190">
        <v>7.12</v>
      </c>
    </row>
    <row r="6345" spans="25:26" x14ac:dyDescent="0.3">
      <c r="Y6345" s="189">
        <v>43943</v>
      </c>
      <c r="Z6345" s="190">
        <v>7.19</v>
      </c>
    </row>
    <row r="6346" spans="25:26" x14ac:dyDescent="0.3">
      <c r="Y6346" s="189">
        <v>43944</v>
      </c>
      <c r="Z6346" s="190">
        <v>8.5399999999999991</v>
      </c>
    </row>
    <row r="6347" spans="25:26" x14ac:dyDescent="0.3">
      <c r="Y6347" s="189">
        <v>43945</v>
      </c>
      <c r="Z6347" s="190">
        <v>8.5299999999999994</v>
      </c>
    </row>
    <row r="6348" spans="25:26" x14ac:dyDescent="0.3">
      <c r="Y6348" s="189">
        <v>43948</v>
      </c>
      <c r="Z6348" s="190">
        <v>6.55</v>
      </c>
    </row>
    <row r="6349" spans="25:26" x14ac:dyDescent="0.3">
      <c r="Y6349" s="189">
        <v>43949</v>
      </c>
      <c r="Z6349" s="190">
        <v>7.33</v>
      </c>
    </row>
    <row r="6350" spans="25:26" x14ac:dyDescent="0.3">
      <c r="Y6350" s="189">
        <v>43950</v>
      </c>
      <c r="Z6350" s="190">
        <v>9.44</v>
      </c>
    </row>
    <row r="6351" spans="25:26" x14ac:dyDescent="0.3">
      <c r="Y6351" s="189">
        <v>43951</v>
      </c>
      <c r="Z6351" s="190">
        <v>12.5</v>
      </c>
    </row>
    <row r="6352" spans="25:26" x14ac:dyDescent="0.3">
      <c r="Y6352" s="189">
        <v>43952</v>
      </c>
      <c r="Z6352" s="190">
        <v>12.5</v>
      </c>
    </row>
    <row r="6353" spans="25:26" x14ac:dyDescent="0.3">
      <c r="Y6353" s="189">
        <v>43955</v>
      </c>
      <c r="Z6353" s="190">
        <v>18.170000000000002</v>
      </c>
    </row>
    <row r="6354" spans="25:26" x14ac:dyDescent="0.3">
      <c r="Y6354" s="189">
        <v>43956</v>
      </c>
      <c r="Z6354" s="190">
        <v>21.67</v>
      </c>
    </row>
    <row r="6355" spans="25:26" x14ac:dyDescent="0.3">
      <c r="Y6355" s="189">
        <v>43957</v>
      </c>
      <c r="Z6355" s="190">
        <v>21.1</v>
      </c>
    </row>
    <row r="6356" spans="25:26" x14ac:dyDescent="0.3">
      <c r="Y6356" s="189">
        <v>43958</v>
      </c>
      <c r="Z6356" s="190">
        <v>21.1</v>
      </c>
    </row>
    <row r="6357" spans="25:26" x14ac:dyDescent="0.3">
      <c r="Y6357" s="189">
        <v>43959</v>
      </c>
      <c r="Z6357" s="190">
        <v>21.89</v>
      </c>
    </row>
    <row r="6358" spans="25:26" x14ac:dyDescent="0.3">
      <c r="Y6358" s="189">
        <v>43962</v>
      </c>
      <c r="Z6358" s="190">
        <v>21.05</v>
      </c>
    </row>
    <row r="6359" spans="25:26" x14ac:dyDescent="0.3">
      <c r="Y6359" s="189">
        <v>43963</v>
      </c>
      <c r="Z6359" s="190">
        <v>21.95</v>
      </c>
    </row>
    <row r="6360" spans="25:26" x14ac:dyDescent="0.3">
      <c r="Y6360" s="189">
        <v>43964</v>
      </c>
      <c r="Z6360" s="190">
        <v>21.13</v>
      </c>
    </row>
    <row r="6361" spans="25:26" x14ac:dyDescent="0.3">
      <c r="Y6361" s="189">
        <v>43965</v>
      </c>
      <c r="Z6361" s="190">
        <v>23.08</v>
      </c>
    </row>
    <row r="6362" spans="25:26" x14ac:dyDescent="0.3">
      <c r="Y6362" s="189">
        <v>43966</v>
      </c>
      <c r="Z6362" s="190">
        <v>24.74</v>
      </c>
    </row>
    <row r="6363" spans="25:26" x14ac:dyDescent="0.3">
      <c r="Y6363" s="189">
        <v>43969</v>
      </c>
      <c r="Z6363" s="190">
        <v>26.73</v>
      </c>
    </row>
    <row r="6364" spans="25:26" x14ac:dyDescent="0.3">
      <c r="Y6364" s="189">
        <v>43970</v>
      </c>
      <c r="Z6364" s="190">
        <v>26.55</v>
      </c>
    </row>
    <row r="6365" spans="25:26" x14ac:dyDescent="0.3">
      <c r="Y6365" s="189">
        <v>43971</v>
      </c>
      <c r="Z6365" s="190">
        <v>27.71</v>
      </c>
    </row>
    <row r="6366" spans="25:26" x14ac:dyDescent="0.3">
      <c r="Y6366" s="189">
        <v>43972</v>
      </c>
      <c r="Z6366" s="190">
        <v>28.03</v>
      </c>
    </row>
    <row r="6367" spans="25:26" x14ac:dyDescent="0.3">
      <c r="Y6367" s="189">
        <v>43973</v>
      </c>
      <c r="Z6367" s="190">
        <v>27.3</v>
      </c>
    </row>
    <row r="6368" spans="25:26" x14ac:dyDescent="0.3">
      <c r="Y6368" s="189">
        <v>43976</v>
      </c>
      <c r="Z6368" s="190">
        <v>27.3</v>
      </c>
    </row>
    <row r="6369" spans="25:26" x14ac:dyDescent="0.3">
      <c r="Y6369" s="189">
        <v>43977</v>
      </c>
      <c r="Z6369" s="190">
        <v>28.65</v>
      </c>
    </row>
    <row r="6370" spans="25:26" x14ac:dyDescent="0.3">
      <c r="Y6370" s="189">
        <v>43978</v>
      </c>
      <c r="Z6370" s="190">
        <v>27.37</v>
      </c>
    </row>
    <row r="6371" spans="25:26" x14ac:dyDescent="0.3">
      <c r="Y6371" s="189">
        <v>43979</v>
      </c>
      <c r="Z6371" s="190">
        <v>27.92</v>
      </c>
    </row>
    <row r="6372" spans="25:26" x14ac:dyDescent="0.3">
      <c r="Y6372" s="189">
        <v>43980</v>
      </c>
      <c r="Z6372" s="190">
        <v>29.87</v>
      </c>
    </row>
    <row r="6373" spans="25:26" x14ac:dyDescent="0.3">
      <c r="Y6373" s="189">
        <v>43983</v>
      </c>
      <c r="Z6373" s="190">
        <v>31.14</v>
      </c>
    </row>
    <row r="6374" spans="25:26" x14ac:dyDescent="0.3">
      <c r="Y6374" s="189">
        <v>43984</v>
      </c>
      <c r="Z6374" s="190">
        <v>32.4</v>
      </c>
    </row>
    <row r="6375" spans="25:26" x14ac:dyDescent="0.3">
      <c r="Y6375" s="189">
        <v>43985</v>
      </c>
      <c r="Z6375" s="190">
        <v>32.64</v>
      </c>
    </row>
    <row r="6376" spans="25:26" x14ac:dyDescent="0.3">
      <c r="Y6376" s="189">
        <v>43986</v>
      </c>
      <c r="Z6376" s="190">
        <v>32.61</v>
      </c>
    </row>
    <row r="6377" spans="25:26" x14ac:dyDescent="0.3">
      <c r="Y6377" s="189">
        <v>43987</v>
      </c>
      <c r="Z6377" s="190">
        <v>34.770000000000003</v>
      </c>
    </row>
    <row r="6378" spans="25:26" x14ac:dyDescent="0.3">
      <c r="Y6378" s="189">
        <v>43990</v>
      </c>
      <c r="Z6378" s="190">
        <v>33.880000000000003</v>
      </c>
    </row>
    <row r="6379" spans="25:26" x14ac:dyDescent="0.3">
      <c r="Y6379" s="189">
        <v>43991</v>
      </c>
      <c r="Z6379" s="190">
        <v>33.880000000000003</v>
      </c>
    </row>
    <row r="6380" spans="25:26" x14ac:dyDescent="0.3">
      <c r="Y6380" s="189">
        <v>43992</v>
      </c>
      <c r="Z6380" s="190">
        <v>33.880000000000003</v>
      </c>
    </row>
    <row r="6381" spans="25:26" x14ac:dyDescent="0.3">
      <c r="Y6381" s="189">
        <v>43993</v>
      </c>
      <c r="Z6381" s="190">
        <v>31.59</v>
      </c>
    </row>
    <row r="6382" spans="25:26" x14ac:dyDescent="0.3">
      <c r="Y6382" s="189">
        <v>43994</v>
      </c>
      <c r="Z6382" s="190">
        <v>31.59</v>
      </c>
    </row>
    <row r="6383" spans="25:26" x14ac:dyDescent="0.3">
      <c r="Y6383" s="189">
        <v>43997</v>
      </c>
      <c r="Z6383" s="190">
        <v>31.42</v>
      </c>
    </row>
    <row r="6384" spans="25:26" x14ac:dyDescent="0.3">
      <c r="Y6384" s="189">
        <v>43998</v>
      </c>
      <c r="Z6384" s="190">
        <v>33.630000000000003</v>
      </c>
    </row>
    <row r="6385" spans="25:26" x14ac:dyDescent="0.3">
      <c r="Y6385" s="189">
        <v>43999</v>
      </c>
      <c r="Z6385" s="190">
        <v>33.51</v>
      </c>
    </row>
    <row r="6386" spans="25:26" x14ac:dyDescent="0.3">
      <c r="Y6386" s="189">
        <v>44000</v>
      </c>
      <c r="Z6386" s="190">
        <v>34.17</v>
      </c>
    </row>
    <row r="6387" spans="25:26" x14ac:dyDescent="0.3">
      <c r="Y6387" s="189">
        <v>44001</v>
      </c>
      <c r="Z6387" s="190">
        <v>35.04</v>
      </c>
    </row>
    <row r="6388" spans="25:26" x14ac:dyDescent="0.3">
      <c r="Y6388" s="189">
        <v>44004</v>
      </c>
      <c r="Z6388" s="190">
        <v>35.49</v>
      </c>
    </row>
    <row r="6389" spans="25:26" x14ac:dyDescent="0.3">
      <c r="Y6389" s="189">
        <v>44005</v>
      </c>
      <c r="Z6389" s="190">
        <v>35.42</v>
      </c>
    </row>
    <row r="6390" spans="25:26" x14ac:dyDescent="0.3">
      <c r="Y6390" s="189">
        <v>44006</v>
      </c>
      <c r="Z6390" s="190">
        <v>33.15</v>
      </c>
    </row>
    <row r="6391" spans="25:26" x14ac:dyDescent="0.3">
      <c r="Y6391" s="189">
        <v>44007</v>
      </c>
      <c r="Z6391" s="190">
        <v>33.67</v>
      </c>
    </row>
    <row r="6392" spans="25:26" x14ac:dyDescent="0.3">
      <c r="Y6392" s="189">
        <v>44008</v>
      </c>
      <c r="Z6392" s="190">
        <v>33.89</v>
      </c>
    </row>
    <row r="6393" spans="25:26" x14ac:dyDescent="0.3">
      <c r="Y6393" s="189">
        <v>44011</v>
      </c>
      <c r="Z6393" s="190">
        <v>34.51</v>
      </c>
    </row>
    <row r="6394" spans="25:26" x14ac:dyDescent="0.3">
      <c r="Y6394" s="189">
        <v>44012</v>
      </c>
      <c r="Z6394" s="190">
        <v>34.28</v>
      </c>
    </row>
    <row r="6395" spans="25:26" x14ac:dyDescent="0.3">
      <c r="Y6395" s="189">
        <v>44013</v>
      </c>
      <c r="Z6395" s="190">
        <v>36.43</v>
      </c>
    </row>
    <row r="6396" spans="25:26" x14ac:dyDescent="0.3">
      <c r="Y6396" s="189">
        <v>44014</v>
      </c>
      <c r="Z6396" s="190">
        <v>37.35</v>
      </c>
    </row>
    <row r="6397" spans="25:26" x14ac:dyDescent="0.3">
      <c r="Y6397" s="189">
        <v>44015</v>
      </c>
      <c r="Z6397" s="190">
        <v>37.35</v>
      </c>
    </row>
    <row r="6398" spans="25:26" x14ac:dyDescent="0.3">
      <c r="Y6398" s="189">
        <v>44018</v>
      </c>
      <c r="Z6398" s="190">
        <v>37.54</v>
      </c>
    </row>
    <row r="6399" spans="25:26" x14ac:dyDescent="0.3">
      <c r="Y6399" s="189">
        <v>44019</v>
      </c>
      <c r="Z6399" s="190">
        <v>37.450000000000003</v>
      </c>
    </row>
    <row r="6400" spans="25:26" x14ac:dyDescent="0.3">
      <c r="Y6400" s="189">
        <v>44020</v>
      </c>
      <c r="Z6400" s="190">
        <v>37.69</v>
      </c>
    </row>
    <row r="6401" spans="25:26" x14ac:dyDescent="0.3">
      <c r="Y6401" s="189">
        <v>44021</v>
      </c>
      <c r="Z6401" s="190">
        <v>36.78</v>
      </c>
    </row>
    <row r="6402" spans="25:26" x14ac:dyDescent="0.3">
      <c r="Y6402" s="189">
        <v>44022</v>
      </c>
      <c r="Z6402" s="190">
        <v>36.78</v>
      </c>
    </row>
    <row r="6403" spans="25:26" x14ac:dyDescent="0.3">
      <c r="Y6403" s="189">
        <v>44025</v>
      </c>
      <c r="Z6403" s="190">
        <v>37.1</v>
      </c>
    </row>
    <row r="6404" spans="25:26" x14ac:dyDescent="0.3">
      <c r="Y6404" s="189">
        <v>44026</v>
      </c>
      <c r="Z6404" s="190">
        <v>37.15</v>
      </c>
    </row>
    <row r="6405" spans="25:26" x14ac:dyDescent="0.3">
      <c r="Y6405" s="189">
        <v>44027</v>
      </c>
      <c r="Z6405" s="190">
        <v>38.090000000000003</v>
      </c>
    </row>
    <row r="6406" spans="25:26" x14ac:dyDescent="0.3">
      <c r="Y6406" s="189">
        <v>44028</v>
      </c>
      <c r="Z6406" s="190">
        <v>37.58</v>
      </c>
    </row>
    <row r="6407" spans="25:26" x14ac:dyDescent="0.3">
      <c r="Y6407" s="189">
        <v>44029</v>
      </c>
      <c r="Z6407" s="190">
        <v>37.270000000000003</v>
      </c>
    </row>
    <row r="6408" spans="25:26" x14ac:dyDescent="0.3">
      <c r="Y6408" s="189">
        <v>44032</v>
      </c>
      <c r="Z6408" s="190">
        <v>37.340000000000003</v>
      </c>
    </row>
    <row r="6409" spans="25:26" x14ac:dyDescent="0.3">
      <c r="Y6409" s="189">
        <v>44033</v>
      </c>
      <c r="Z6409" s="190">
        <v>38.39</v>
      </c>
    </row>
    <row r="6410" spans="25:26" x14ac:dyDescent="0.3">
      <c r="Y6410" s="189">
        <v>44034</v>
      </c>
      <c r="Z6410" s="190">
        <v>38.43</v>
      </c>
    </row>
    <row r="6411" spans="25:26" x14ac:dyDescent="0.3">
      <c r="Y6411" s="189">
        <v>44035</v>
      </c>
      <c r="Z6411" s="190">
        <v>37.68</v>
      </c>
    </row>
    <row r="6412" spans="25:26" x14ac:dyDescent="0.3">
      <c r="Y6412" s="189">
        <v>44036</v>
      </c>
      <c r="Z6412" s="190">
        <v>37.54</v>
      </c>
    </row>
    <row r="6413" spans="25:26" x14ac:dyDescent="0.3">
      <c r="Y6413" s="189">
        <v>44039</v>
      </c>
      <c r="Z6413" s="190">
        <v>37.770000000000003</v>
      </c>
    </row>
    <row r="6414" spans="25:26" x14ac:dyDescent="0.3">
      <c r="Y6414" s="189">
        <v>44040</v>
      </c>
      <c r="Z6414" s="190">
        <v>37.42</v>
      </c>
    </row>
    <row r="6415" spans="25:26" x14ac:dyDescent="0.3">
      <c r="Y6415" s="189">
        <v>44041</v>
      </c>
      <c r="Z6415" s="190">
        <v>37.82</v>
      </c>
    </row>
    <row r="6416" spans="25:26" x14ac:dyDescent="0.3">
      <c r="Y6416" s="189">
        <v>44042</v>
      </c>
      <c r="Z6416" s="190">
        <v>36.94</v>
      </c>
    </row>
    <row r="6417" spans="25:26" x14ac:dyDescent="0.3">
      <c r="Y6417" s="189">
        <v>44043</v>
      </c>
      <c r="Z6417" s="190">
        <v>36.94</v>
      </c>
    </row>
    <row r="6418" spans="25:26" x14ac:dyDescent="0.3">
      <c r="Y6418" s="189">
        <v>44046</v>
      </c>
      <c r="Z6418" s="190">
        <v>39.049999999999997</v>
      </c>
    </row>
    <row r="6419" spans="25:26" x14ac:dyDescent="0.3">
      <c r="Y6419" s="189">
        <v>44047</v>
      </c>
      <c r="Z6419" s="190">
        <v>39.5</v>
      </c>
    </row>
    <row r="6420" spans="25:26" x14ac:dyDescent="0.3">
      <c r="Y6420" s="189">
        <v>44048</v>
      </c>
      <c r="Z6420" s="190">
        <v>40.229999999999997</v>
      </c>
    </row>
    <row r="6421" spans="25:26" x14ac:dyDescent="0.3">
      <c r="Y6421" s="189">
        <v>44049</v>
      </c>
      <c r="Z6421" s="190">
        <v>40.119999999999997</v>
      </c>
    </row>
    <row r="6422" spans="25:26" x14ac:dyDescent="0.3">
      <c r="Y6422" s="189">
        <v>44050</v>
      </c>
      <c r="Z6422" s="190">
        <v>39.57</v>
      </c>
    </row>
    <row r="6423" spans="25:26" x14ac:dyDescent="0.3">
      <c r="Y6423" s="189">
        <v>44053</v>
      </c>
      <c r="Z6423" s="190">
        <v>39.57</v>
      </c>
    </row>
    <row r="6424" spans="25:26" x14ac:dyDescent="0.3">
      <c r="Y6424" s="189">
        <v>44054</v>
      </c>
      <c r="Z6424" s="190">
        <v>39.78</v>
      </c>
    </row>
    <row r="6425" spans="25:26" x14ac:dyDescent="0.3">
      <c r="Y6425" s="189">
        <v>44055</v>
      </c>
      <c r="Z6425" s="190">
        <v>40.57</v>
      </c>
    </row>
    <row r="6426" spans="25:26" x14ac:dyDescent="0.3">
      <c r="Y6426" s="189">
        <v>44056</v>
      </c>
      <c r="Z6426" s="190">
        <v>40.229999999999997</v>
      </c>
    </row>
    <row r="6427" spans="25:26" x14ac:dyDescent="0.3">
      <c r="Y6427" s="189">
        <v>44057</v>
      </c>
      <c r="Z6427" s="190">
        <v>39.93</v>
      </c>
    </row>
    <row r="6428" spans="25:26" x14ac:dyDescent="0.3">
      <c r="Y6428" s="189">
        <v>44060</v>
      </c>
      <c r="Z6428" s="190">
        <v>40.58</v>
      </c>
    </row>
    <row r="6429" spans="25:26" x14ac:dyDescent="0.3">
      <c r="Y6429" s="189">
        <v>44061</v>
      </c>
      <c r="Z6429" s="190">
        <v>40.74</v>
      </c>
    </row>
    <row r="6430" spans="25:26" x14ac:dyDescent="0.3">
      <c r="Y6430" s="189">
        <v>44062</v>
      </c>
      <c r="Z6430" s="190">
        <v>40.68</v>
      </c>
    </row>
    <row r="6431" spans="25:26" x14ac:dyDescent="0.3">
      <c r="Y6431" s="189">
        <v>44063</v>
      </c>
      <c r="Z6431" s="190">
        <v>40.33</v>
      </c>
    </row>
    <row r="6432" spans="25:26" x14ac:dyDescent="0.3">
      <c r="Y6432" s="189">
        <v>44064</v>
      </c>
      <c r="Z6432" s="190">
        <v>40</v>
      </c>
    </row>
    <row r="6433" spans="25:26" x14ac:dyDescent="0.3">
      <c r="Y6433" s="189">
        <v>44067</v>
      </c>
      <c r="Z6433" s="190">
        <v>40.5</v>
      </c>
    </row>
    <row r="6434" spans="25:26" x14ac:dyDescent="0.3">
      <c r="Y6434" s="189">
        <v>44068</v>
      </c>
      <c r="Z6434" s="190">
        <v>41.12</v>
      </c>
    </row>
    <row r="6435" spans="25:26" x14ac:dyDescent="0.3">
      <c r="Y6435" s="189">
        <v>44069</v>
      </c>
      <c r="Z6435" s="190">
        <v>41.11</v>
      </c>
    </row>
    <row r="6436" spans="25:26" x14ac:dyDescent="0.3">
      <c r="Y6436" s="189">
        <v>44070</v>
      </c>
      <c r="Z6436" s="190">
        <v>40.729999999999997</v>
      </c>
    </row>
    <row r="6437" spans="25:26" x14ac:dyDescent="0.3">
      <c r="Y6437" s="189">
        <v>44071</v>
      </c>
      <c r="Z6437" s="190">
        <v>40.58</v>
      </c>
    </row>
    <row r="6438" spans="25:26" x14ac:dyDescent="0.3">
      <c r="Y6438" s="189">
        <v>44074</v>
      </c>
      <c r="Z6438" s="190">
        <v>40.85</v>
      </c>
    </row>
    <row r="6439" spans="25:26" x14ac:dyDescent="0.3">
      <c r="Y6439" s="189">
        <v>44075</v>
      </c>
      <c r="Z6439" s="190">
        <v>41.12</v>
      </c>
    </row>
    <row r="6440" spans="25:26" x14ac:dyDescent="0.3">
      <c r="Y6440" s="189">
        <v>44076</v>
      </c>
      <c r="Z6440" s="190">
        <v>40.17</v>
      </c>
    </row>
    <row r="6441" spans="25:26" x14ac:dyDescent="0.3">
      <c r="Y6441" s="189">
        <v>44077</v>
      </c>
      <c r="Z6441" s="190">
        <v>39.619999999999997</v>
      </c>
    </row>
    <row r="6442" spans="25:26" x14ac:dyDescent="0.3">
      <c r="Y6442" s="189">
        <v>44078</v>
      </c>
      <c r="Z6442" s="190">
        <v>38.450000000000003</v>
      </c>
    </row>
    <row r="6443" spans="25:26" x14ac:dyDescent="0.3">
      <c r="Y6443" s="189">
        <v>44081</v>
      </c>
      <c r="Z6443" s="190">
        <v>38.450000000000003</v>
      </c>
    </row>
    <row r="6444" spans="25:26" x14ac:dyDescent="0.3">
      <c r="Y6444" s="189">
        <v>44082</v>
      </c>
      <c r="Z6444" s="190">
        <v>35.5</v>
      </c>
    </row>
    <row r="6445" spans="25:26" x14ac:dyDescent="0.3">
      <c r="Y6445" s="189">
        <v>44083</v>
      </c>
      <c r="Z6445" s="190">
        <v>36.200000000000003</v>
      </c>
    </row>
    <row r="6446" spans="25:26" x14ac:dyDescent="0.3">
      <c r="Y6446" s="189">
        <v>44084</v>
      </c>
      <c r="Z6446" s="190">
        <v>35.659999999999997</v>
      </c>
    </row>
    <row r="6447" spans="25:26" x14ac:dyDescent="0.3">
      <c r="Y6447" s="189">
        <v>44085</v>
      </c>
      <c r="Z6447" s="190">
        <v>35.46</v>
      </c>
    </row>
    <row r="6448" spans="25:26" x14ac:dyDescent="0.3">
      <c r="Y6448" s="189">
        <v>44088</v>
      </c>
      <c r="Z6448" s="190">
        <v>35.25</v>
      </c>
    </row>
    <row r="6449" spans="25:26" x14ac:dyDescent="0.3">
      <c r="Y6449" s="189">
        <v>44089</v>
      </c>
      <c r="Z6449" s="190">
        <v>36.08</v>
      </c>
    </row>
    <row r="6450" spans="25:26" x14ac:dyDescent="0.3">
      <c r="Y6450" s="189">
        <v>44090</v>
      </c>
      <c r="Z6450" s="190">
        <v>37.31</v>
      </c>
    </row>
    <row r="6451" spans="25:26" x14ac:dyDescent="0.3">
      <c r="Y6451" s="189">
        <v>44091</v>
      </c>
      <c r="Z6451" s="190">
        <v>38.76</v>
      </c>
    </row>
    <row r="6452" spans="25:26" x14ac:dyDescent="0.3">
      <c r="Y6452" s="189">
        <v>44092</v>
      </c>
      <c r="Z6452" s="190">
        <v>38.97</v>
      </c>
    </row>
    <row r="6453" spans="25:26" x14ac:dyDescent="0.3">
      <c r="Y6453" s="189">
        <v>44095</v>
      </c>
      <c r="Z6453" s="190">
        <v>37.26</v>
      </c>
    </row>
    <row r="6454" spans="25:26" x14ac:dyDescent="0.3">
      <c r="Y6454" s="189">
        <v>44096</v>
      </c>
      <c r="Z6454" s="190">
        <v>37.44</v>
      </c>
    </row>
    <row r="6455" spans="25:26" x14ac:dyDescent="0.3">
      <c r="Y6455" s="189">
        <v>44097</v>
      </c>
      <c r="Z6455" s="190">
        <v>37.58</v>
      </c>
    </row>
    <row r="6456" spans="25:26" x14ac:dyDescent="0.3">
      <c r="Y6456" s="189">
        <v>44098</v>
      </c>
      <c r="Z6456" s="190">
        <v>37.74</v>
      </c>
    </row>
    <row r="6457" spans="25:26" x14ac:dyDescent="0.3">
      <c r="Y6457" s="189">
        <v>44099</v>
      </c>
      <c r="Z6457" s="190">
        <v>37.86</v>
      </c>
    </row>
    <row r="6458" spans="25:26" x14ac:dyDescent="0.3">
      <c r="Y6458" s="189">
        <v>44102</v>
      </c>
      <c r="Z6458" s="190">
        <v>38.15</v>
      </c>
    </row>
    <row r="6459" spans="25:26" x14ac:dyDescent="0.3">
      <c r="Y6459" s="189">
        <v>44103</v>
      </c>
      <c r="Z6459" s="190">
        <v>37.11</v>
      </c>
    </row>
    <row r="6460" spans="25:26" x14ac:dyDescent="0.3">
      <c r="Y6460" s="189">
        <v>44104</v>
      </c>
      <c r="Z6460" s="190">
        <v>37.119999999999997</v>
      </c>
    </row>
    <row r="6461" spans="25:26" x14ac:dyDescent="0.3">
      <c r="Y6461" s="189">
        <v>44105</v>
      </c>
      <c r="Z6461" s="190">
        <v>35.94</v>
      </c>
    </row>
    <row r="6462" spans="25:26" x14ac:dyDescent="0.3">
      <c r="Y6462" s="189">
        <v>44106</v>
      </c>
      <c r="Z6462" s="190">
        <v>34.159999999999997</v>
      </c>
    </row>
    <row r="6463" spans="25:26" x14ac:dyDescent="0.3">
      <c r="Y6463" s="189">
        <v>44109</v>
      </c>
      <c r="Z6463" s="190">
        <v>36.020000000000003</v>
      </c>
    </row>
    <row r="6464" spans="25:26" x14ac:dyDescent="0.3">
      <c r="Y6464" s="189">
        <v>44110</v>
      </c>
      <c r="Z6464" s="190">
        <v>37.380000000000003</v>
      </c>
    </row>
    <row r="6465" spans="25:26" x14ac:dyDescent="0.3">
      <c r="Y6465" s="189">
        <v>44111</v>
      </c>
      <c r="Z6465" s="190">
        <v>36.909999999999997</v>
      </c>
    </row>
    <row r="6466" spans="25:26" x14ac:dyDescent="0.3">
      <c r="Y6466" s="189">
        <v>44112</v>
      </c>
      <c r="Z6466" s="190">
        <v>38.04</v>
      </c>
    </row>
    <row r="6467" spans="25:26" x14ac:dyDescent="0.3">
      <c r="Y6467" s="189">
        <v>44113</v>
      </c>
      <c r="Z6467" s="190">
        <v>37.71</v>
      </c>
    </row>
    <row r="6468" spans="25:26" x14ac:dyDescent="0.3">
      <c r="Y6468" s="189">
        <v>44116</v>
      </c>
      <c r="Z6468" s="190">
        <v>36.630000000000003</v>
      </c>
    </row>
    <row r="6469" spans="25:26" x14ac:dyDescent="0.3">
      <c r="Y6469" s="189">
        <v>44117</v>
      </c>
      <c r="Z6469" s="190">
        <v>37.25</v>
      </c>
    </row>
    <row r="6470" spans="25:26" x14ac:dyDescent="0.3">
      <c r="Y6470" s="189">
        <v>44118</v>
      </c>
      <c r="Z6470" s="190">
        <v>38.049999999999997</v>
      </c>
    </row>
    <row r="6471" spans="25:26" x14ac:dyDescent="0.3">
      <c r="Y6471" s="189">
        <v>44119</v>
      </c>
      <c r="Z6471" s="190">
        <v>38.01</v>
      </c>
    </row>
    <row r="6472" spans="25:26" x14ac:dyDescent="0.3">
      <c r="Y6472" s="189">
        <v>44120</v>
      </c>
      <c r="Z6472" s="190">
        <v>37.869999999999997</v>
      </c>
    </row>
    <row r="6473" spans="25:26" x14ac:dyDescent="0.3">
      <c r="Y6473" s="189">
        <v>44123</v>
      </c>
      <c r="Z6473" s="190">
        <v>37.64</v>
      </c>
    </row>
    <row r="6474" spans="25:26" x14ac:dyDescent="0.3">
      <c r="Y6474" s="189">
        <v>44124</v>
      </c>
      <c r="Z6474" s="190">
        <v>38.08</v>
      </c>
    </row>
    <row r="6475" spans="25:26" x14ac:dyDescent="0.3">
      <c r="Y6475" s="189">
        <v>44125</v>
      </c>
      <c r="Z6475" s="190">
        <v>36.81</v>
      </c>
    </row>
    <row r="6476" spans="25:26" x14ac:dyDescent="0.3">
      <c r="Y6476" s="189">
        <v>44126</v>
      </c>
      <c r="Z6476" s="190">
        <v>37.35</v>
      </c>
    </row>
    <row r="6477" spans="25:26" x14ac:dyDescent="0.3">
      <c r="Y6477" s="189">
        <v>44127</v>
      </c>
      <c r="Z6477" s="190">
        <v>36.799999999999997</v>
      </c>
    </row>
    <row r="6478" spans="25:26" x14ac:dyDescent="0.3">
      <c r="Y6478" s="189">
        <v>44130</v>
      </c>
      <c r="Z6478" s="190">
        <v>35.46</v>
      </c>
    </row>
    <row r="6479" spans="25:26" x14ac:dyDescent="0.3">
      <c r="Y6479" s="189">
        <v>44131</v>
      </c>
      <c r="Z6479" s="190">
        <v>36.200000000000003</v>
      </c>
    </row>
    <row r="6480" spans="25:26" x14ac:dyDescent="0.3">
      <c r="Y6480" s="189">
        <v>44132</v>
      </c>
      <c r="Z6480" s="190">
        <v>34.31</v>
      </c>
    </row>
    <row r="6481" spans="25:26" x14ac:dyDescent="0.3">
      <c r="Y6481" s="189">
        <v>44133</v>
      </c>
      <c r="Z6481" s="190">
        <v>32.979999999999997</v>
      </c>
    </row>
    <row r="6482" spans="25:26" x14ac:dyDescent="0.3">
      <c r="Y6482" s="189">
        <v>44134</v>
      </c>
      <c r="Z6482" s="190">
        <v>32.58</v>
      </c>
    </row>
    <row r="6483" spans="25:26" x14ac:dyDescent="0.3">
      <c r="Y6483" s="189">
        <v>44137</v>
      </c>
      <c r="Z6483" s="190">
        <v>33.92</v>
      </c>
    </row>
    <row r="6484" spans="25:26" x14ac:dyDescent="0.3">
      <c r="Y6484" s="189">
        <v>44138</v>
      </c>
      <c r="Z6484" s="190">
        <v>35</v>
      </c>
    </row>
    <row r="6485" spans="25:26" x14ac:dyDescent="0.3">
      <c r="Y6485" s="189">
        <v>44139</v>
      </c>
      <c r="Z6485" s="190">
        <v>36.36</v>
      </c>
    </row>
    <row r="6486" spans="25:26" x14ac:dyDescent="0.3">
      <c r="Y6486" s="189">
        <v>44140</v>
      </c>
      <c r="Z6486" s="190">
        <v>36.21</v>
      </c>
    </row>
    <row r="6487" spans="25:26" x14ac:dyDescent="0.3">
      <c r="Y6487" s="189">
        <v>44141</v>
      </c>
      <c r="Z6487" s="190">
        <v>34.83</v>
      </c>
    </row>
    <row r="6488" spans="25:26" x14ac:dyDescent="0.3">
      <c r="Y6488" s="189">
        <v>44144</v>
      </c>
      <c r="Z6488" s="190">
        <v>37.46</v>
      </c>
    </row>
    <row r="6489" spans="25:26" x14ac:dyDescent="0.3">
      <c r="Y6489" s="189">
        <v>44145</v>
      </c>
      <c r="Z6489" s="190">
        <v>38.74</v>
      </c>
    </row>
    <row r="6490" spans="25:26" x14ac:dyDescent="0.3">
      <c r="Y6490" s="189">
        <v>44146</v>
      </c>
      <c r="Z6490" s="190">
        <v>39.15</v>
      </c>
    </row>
    <row r="6491" spans="25:26" x14ac:dyDescent="0.3">
      <c r="Y6491" s="189">
        <v>44147</v>
      </c>
      <c r="Z6491" s="190">
        <v>38.83</v>
      </c>
    </row>
    <row r="6492" spans="25:26" x14ac:dyDescent="0.3">
      <c r="Y6492" s="189">
        <v>44148</v>
      </c>
      <c r="Z6492" s="190">
        <v>38</v>
      </c>
    </row>
    <row r="6493" spans="25:26" x14ac:dyDescent="0.3">
      <c r="Y6493" s="189">
        <v>44151</v>
      </c>
      <c r="Z6493" s="190">
        <v>39.04</v>
      </c>
    </row>
    <row r="6494" spans="25:26" x14ac:dyDescent="0.3">
      <c r="Y6494" s="189">
        <v>44152</v>
      </c>
      <c r="Z6494" s="190">
        <v>39.06</v>
      </c>
    </row>
    <row r="6495" spans="25:26" x14ac:dyDescent="0.3">
      <c r="Y6495" s="189">
        <v>44153</v>
      </c>
      <c r="Z6495" s="190">
        <v>39.51</v>
      </c>
    </row>
    <row r="6496" spans="25:26" x14ac:dyDescent="0.3">
      <c r="Y6496" s="189">
        <v>44154</v>
      </c>
      <c r="Z6496" s="190">
        <v>39.43</v>
      </c>
    </row>
    <row r="6497" spans="25:26" x14ac:dyDescent="0.3">
      <c r="Y6497" s="189">
        <v>44155</v>
      </c>
      <c r="Z6497" s="190">
        <v>40.01</v>
      </c>
    </row>
    <row r="6498" spans="25:26" x14ac:dyDescent="0.3">
      <c r="Y6498" s="189">
        <v>44158</v>
      </c>
      <c r="Z6498" s="190">
        <v>41.07</v>
      </c>
    </row>
    <row r="6499" spans="25:26" x14ac:dyDescent="0.3">
      <c r="Y6499" s="189">
        <v>44159</v>
      </c>
      <c r="Z6499" s="190">
        <v>42.65</v>
      </c>
    </row>
    <row r="6500" spans="25:26" x14ac:dyDescent="0.3">
      <c r="Y6500" s="189">
        <v>44160</v>
      </c>
      <c r="Z6500" s="190">
        <v>43.64</v>
      </c>
    </row>
    <row r="6501" spans="25:26" x14ac:dyDescent="0.3">
      <c r="Y6501" s="189">
        <v>44161</v>
      </c>
      <c r="Z6501" s="190">
        <v>43.64</v>
      </c>
    </row>
    <row r="6502" spans="25:26" x14ac:dyDescent="0.3">
      <c r="Y6502" s="189">
        <v>44162</v>
      </c>
      <c r="Z6502" s="190">
        <v>43.64</v>
      </c>
    </row>
    <row r="6503" spans="25:26" x14ac:dyDescent="0.3">
      <c r="Y6503" s="189">
        <v>44165</v>
      </c>
      <c r="Z6503" s="190">
        <v>42.95</v>
      </c>
    </row>
    <row r="6504" spans="25:26" x14ac:dyDescent="0.3">
      <c r="Y6504" s="189">
        <v>44166</v>
      </c>
      <c r="Z6504" s="190">
        <v>42.92</v>
      </c>
    </row>
    <row r="6505" spans="25:26" x14ac:dyDescent="0.3">
      <c r="Y6505" s="189">
        <v>44167</v>
      </c>
      <c r="Z6505" s="190">
        <v>43.49</v>
      </c>
    </row>
    <row r="6506" spans="25:26" x14ac:dyDescent="0.3">
      <c r="Y6506" s="189">
        <v>44168</v>
      </c>
      <c r="Z6506" s="190">
        <v>44.04</v>
      </c>
    </row>
    <row r="6507" spans="25:26" x14ac:dyDescent="0.3">
      <c r="Y6507" s="189">
        <v>44169</v>
      </c>
      <c r="Z6507" s="190">
        <v>44.7</v>
      </c>
    </row>
    <row r="6508" spans="25:26" x14ac:dyDescent="0.3">
      <c r="Y6508" s="189">
        <v>44172</v>
      </c>
      <c r="Z6508" s="190">
        <v>44.16</v>
      </c>
    </row>
    <row r="6509" spans="25:26" x14ac:dyDescent="0.3">
      <c r="Y6509" s="189">
        <v>44173</v>
      </c>
      <c r="Z6509" s="190">
        <v>44.17</v>
      </c>
    </row>
    <row r="6510" spans="25:26" x14ac:dyDescent="0.3">
      <c r="Y6510" s="189">
        <v>44174</v>
      </c>
      <c r="Z6510" s="190">
        <v>44.3</v>
      </c>
    </row>
    <row r="6511" spans="25:26" x14ac:dyDescent="0.3">
      <c r="Y6511" s="189">
        <v>44175</v>
      </c>
      <c r="Z6511" s="190">
        <v>45.42</v>
      </c>
    </row>
    <row r="6512" spans="25:26" x14ac:dyDescent="0.3">
      <c r="Y6512" s="189">
        <v>44176</v>
      </c>
      <c r="Z6512" s="190">
        <v>45.5</v>
      </c>
    </row>
    <row r="6513" spans="25:26" x14ac:dyDescent="0.3">
      <c r="Y6513" s="189">
        <v>44179</v>
      </c>
      <c r="Z6513" s="190">
        <v>45.84</v>
      </c>
    </row>
    <row r="6514" spans="25:26" x14ac:dyDescent="0.3">
      <c r="Y6514" s="189">
        <v>44180</v>
      </c>
      <c r="Z6514" s="190">
        <v>46.14</v>
      </c>
    </row>
    <row r="6515" spans="25:26" x14ac:dyDescent="0.3">
      <c r="Y6515" s="189">
        <v>44181</v>
      </c>
      <c r="Z6515" s="190">
        <v>46.47</v>
      </c>
    </row>
    <row r="6516" spans="25:26" x14ac:dyDescent="0.3">
      <c r="Y6516" s="189">
        <v>44182</v>
      </c>
      <c r="Z6516" s="190">
        <v>46.96</v>
      </c>
    </row>
    <row r="6517" spans="25:26" x14ac:dyDescent="0.3">
      <c r="Y6517" s="189">
        <v>44183</v>
      </c>
      <c r="Z6517" s="190">
        <v>47.5</v>
      </c>
    </row>
    <row r="6518" spans="25:26" x14ac:dyDescent="0.3">
      <c r="Y6518" s="189">
        <v>44186</v>
      </c>
      <c r="Z6518" s="190">
        <v>46.25</v>
      </c>
    </row>
    <row r="6519" spans="25:26" x14ac:dyDescent="0.3">
      <c r="Y6519" s="189">
        <v>44187</v>
      </c>
      <c r="Z6519" s="190">
        <v>45.5</v>
      </c>
    </row>
    <row r="6520" spans="25:26" x14ac:dyDescent="0.3">
      <c r="Y6520" s="189">
        <v>44188</v>
      </c>
      <c r="Z6520" s="190">
        <v>46.46</v>
      </c>
    </row>
    <row r="6521" spans="25:26" x14ac:dyDescent="0.3">
      <c r="Y6521" s="189">
        <v>44189</v>
      </c>
      <c r="Z6521" s="190">
        <v>46.46</v>
      </c>
    </row>
    <row r="6522" spans="25:26" x14ac:dyDescent="0.3">
      <c r="Y6522" s="189">
        <v>44190</v>
      </c>
      <c r="Z6522" s="190">
        <v>46.46</v>
      </c>
    </row>
    <row r="6523" spans="25:26" x14ac:dyDescent="0.3">
      <c r="Y6523" s="189">
        <v>44193</v>
      </c>
      <c r="Z6523" s="190">
        <v>46.34</v>
      </c>
    </row>
    <row r="6524" spans="25:26" x14ac:dyDescent="0.3">
      <c r="Y6524" s="189">
        <v>44194</v>
      </c>
      <c r="Z6524" s="190">
        <v>46.6</v>
      </c>
    </row>
    <row r="6525" spans="25:26" x14ac:dyDescent="0.3">
      <c r="Y6525" s="189">
        <v>44195</v>
      </c>
      <c r="Z6525" s="190">
        <v>46.88</v>
      </c>
    </row>
    <row r="6526" spans="25:26" x14ac:dyDescent="0.3">
      <c r="Y6526" s="189">
        <v>44196</v>
      </c>
      <c r="Z6526" s="190">
        <v>47.16</v>
      </c>
    </row>
    <row r="6527" spans="25:26" x14ac:dyDescent="0.3">
      <c r="Y6527" s="189">
        <v>44197</v>
      </c>
      <c r="Z6527" s="190">
        <v>47.16</v>
      </c>
    </row>
    <row r="6528" spans="25:26" x14ac:dyDescent="0.3">
      <c r="Y6528" s="189">
        <v>44200</v>
      </c>
      <c r="Z6528" s="190">
        <v>47.12</v>
      </c>
    </row>
    <row r="6529" spans="25:26" x14ac:dyDescent="0.3">
      <c r="Y6529" s="189">
        <v>44201</v>
      </c>
      <c r="Z6529" s="190">
        <v>48.81</v>
      </c>
    </row>
    <row r="6530" spans="25:26" x14ac:dyDescent="0.3">
      <c r="Y6530" s="189">
        <v>44202</v>
      </c>
      <c r="Z6530" s="190">
        <v>49.96</v>
      </c>
    </row>
    <row r="6531" spans="25:26" x14ac:dyDescent="0.3">
      <c r="Y6531" s="189">
        <v>44203</v>
      </c>
      <c r="Z6531" s="190">
        <v>50.23</v>
      </c>
    </row>
    <row r="6532" spans="25:26" x14ac:dyDescent="0.3">
      <c r="Y6532" s="189">
        <v>44204</v>
      </c>
      <c r="Z6532" s="190">
        <v>51.52</v>
      </c>
    </row>
    <row r="6533" spans="25:26" x14ac:dyDescent="0.3">
      <c r="Y6533" s="189">
        <v>44207</v>
      </c>
      <c r="Z6533" s="190">
        <v>51.41</v>
      </c>
    </row>
    <row r="6534" spans="25:26" x14ac:dyDescent="0.3">
      <c r="Y6534" s="189">
        <v>44208</v>
      </c>
      <c r="Z6534" s="190">
        <v>52.25</v>
      </c>
    </row>
    <row r="6535" spans="25:26" x14ac:dyDescent="0.3">
      <c r="Y6535" s="189">
        <v>44209</v>
      </c>
      <c r="Z6535" s="190">
        <v>51.91</v>
      </c>
    </row>
    <row r="6536" spans="25:26" x14ac:dyDescent="0.3">
      <c r="Y6536" s="189">
        <v>44210</v>
      </c>
      <c r="Z6536" s="190">
        <v>52.15</v>
      </c>
    </row>
    <row r="6537" spans="25:26" x14ac:dyDescent="0.3">
      <c r="Y6537" s="189">
        <v>44211</v>
      </c>
      <c r="Z6537" s="190">
        <v>51.05</v>
      </c>
    </row>
    <row r="6538" spans="25:26" x14ac:dyDescent="0.3">
      <c r="Y6538" s="189">
        <v>44214</v>
      </c>
      <c r="Z6538" s="190">
        <v>51.05</v>
      </c>
    </row>
    <row r="6539" spans="25:26" x14ac:dyDescent="0.3">
      <c r="Y6539" s="189">
        <v>44215</v>
      </c>
      <c r="Z6539" s="190">
        <v>51.67</v>
      </c>
    </row>
    <row r="6540" spans="25:26" x14ac:dyDescent="0.3">
      <c r="Y6540" s="189">
        <v>44216</v>
      </c>
      <c r="Z6540" s="190">
        <v>51.97</v>
      </c>
    </row>
    <row r="6541" spans="25:26" x14ac:dyDescent="0.3">
      <c r="Y6541" s="189">
        <v>44217</v>
      </c>
      <c r="Z6541" s="190">
        <v>51.73</v>
      </c>
    </row>
    <row r="6542" spans="25:26" x14ac:dyDescent="0.3">
      <c r="Y6542" s="189">
        <v>44218</v>
      </c>
      <c r="Z6542" s="190">
        <v>51.11</v>
      </c>
    </row>
    <row r="6543" spans="25:26" x14ac:dyDescent="0.3">
      <c r="Y6543" s="189">
        <v>44221</v>
      </c>
      <c r="Z6543" s="190">
        <v>51.61</v>
      </c>
    </row>
    <row r="6544" spans="25:26" x14ac:dyDescent="0.3">
      <c r="Y6544" s="189">
        <v>44222</v>
      </c>
      <c r="Z6544" s="190">
        <v>51.58</v>
      </c>
    </row>
    <row r="6545" spans="25:26" x14ac:dyDescent="0.3">
      <c r="Y6545" s="189">
        <v>44223</v>
      </c>
      <c r="Z6545" s="190">
        <v>51.66</v>
      </c>
    </row>
    <row r="6546" spans="25:26" x14ac:dyDescent="0.3">
      <c r="Y6546" s="189">
        <v>44224</v>
      </c>
      <c r="Z6546" s="190">
        <v>51.13</v>
      </c>
    </row>
    <row r="6547" spans="25:26" x14ac:dyDescent="0.3">
      <c r="Y6547" s="189">
        <v>44225</v>
      </c>
      <c r="Z6547" s="190">
        <v>51.18</v>
      </c>
    </row>
    <row r="6548" spans="25:26" x14ac:dyDescent="0.3">
      <c r="Y6548" s="189">
        <v>44228</v>
      </c>
      <c r="Z6548" s="190">
        <v>51.84</v>
      </c>
    </row>
    <row r="6549" spans="25:26" x14ac:dyDescent="0.3">
      <c r="Y6549" s="189">
        <v>44229</v>
      </c>
      <c r="Z6549" s="190">
        <v>53.05</v>
      </c>
    </row>
    <row r="6550" spans="25:26" x14ac:dyDescent="0.3">
      <c r="Y6550" s="189">
        <v>44230</v>
      </c>
      <c r="Z6550" s="190">
        <v>54.04</v>
      </c>
    </row>
    <row r="6551" spans="25:26" x14ac:dyDescent="0.3">
      <c r="Y6551" s="189">
        <v>44231</v>
      </c>
      <c r="Z6551" s="190">
        <v>54.57</v>
      </c>
    </row>
    <row r="6552" spans="25:26" x14ac:dyDescent="0.3">
      <c r="Y6552" s="189">
        <v>44232</v>
      </c>
      <c r="Z6552" s="190">
        <v>55.17</v>
      </c>
    </row>
    <row r="6553" spans="25:26" x14ac:dyDescent="0.3">
      <c r="Y6553" s="189">
        <v>44235</v>
      </c>
      <c r="Z6553" s="190">
        <v>56.31</v>
      </c>
    </row>
    <row r="6554" spans="25:26" x14ac:dyDescent="0.3">
      <c r="Y6554" s="189">
        <v>44236</v>
      </c>
      <c r="Z6554" s="190">
        <v>56.84</v>
      </c>
    </row>
    <row r="6555" spans="25:26" x14ac:dyDescent="0.3">
      <c r="Y6555" s="189">
        <v>44237</v>
      </c>
      <c r="Z6555" s="190">
        <v>57.13</v>
      </c>
    </row>
    <row r="6556" spans="25:26" x14ac:dyDescent="0.3">
      <c r="Y6556" s="189">
        <v>44238</v>
      </c>
      <c r="Z6556" s="190">
        <v>56.8</v>
      </c>
    </row>
    <row r="6557" spans="25:26" x14ac:dyDescent="0.3">
      <c r="Y6557" s="189">
        <v>44239</v>
      </c>
      <c r="Z6557" s="190">
        <v>57.89</v>
      </c>
    </row>
    <row r="6558" spans="25:26" x14ac:dyDescent="0.3">
      <c r="Y6558" s="189">
        <v>44242</v>
      </c>
      <c r="Z6558" s="190">
        <v>57.89</v>
      </c>
    </row>
    <row r="6559" spans="25:26" x14ac:dyDescent="0.3">
      <c r="Y6559" s="189">
        <v>44243</v>
      </c>
      <c r="Z6559" s="190">
        <v>58.8</v>
      </c>
    </row>
    <row r="6560" spans="25:26" x14ac:dyDescent="0.3">
      <c r="Y6560" s="189">
        <v>44244</v>
      </c>
      <c r="Z6560" s="190">
        <v>59.8</v>
      </c>
    </row>
    <row r="6561" spans="25:26" x14ac:dyDescent="0.3">
      <c r="Y6561" s="189">
        <v>44245</v>
      </c>
      <c r="Z6561" s="190">
        <v>59.4</v>
      </c>
    </row>
    <row r="6562" spans="25:26" x14ac:dyDescent="0.3">
      <c r="Y6562" s="189">
        <v>44246</v>
      </c>
      <c r="Z6562" s="190">
        <v>58.07</v>
      </c>
    </row>
    <row r="6563" spans="25:26" x14ac:dyDescent="0.3">
      <c r="Y6563" s="189">
        <v>44249</v>
      </c>
      <c r="Z6563" s="190">
        <v>60.1</v>
      </c>
    </row>
    <row r="6564" spans="25:26" x14ac:dyDescent="0.3">
      <c r="Y6564" s="189">
        <v>44250</v>
      </c>
      <c r="Z6564" s="190">
        <v>60.53</v>
      </c>
    </row>
    <row r="6565" spans="25:26" x14ac:dyDescent="0.3">
      <c r="Y6565" s="189">
        <v>44251</v>
      </c>
      <c r="Z6565" s="190">
        <v>61.85</v>
      </c>
    </row>
    <row r="6566" spans="25:26" x14ac:dyDescent="0.3">
      <c r="Y6566" s="189">
        <v>44252</v>
      </c>
      <c r="Z6566" s="190">
        <v>62.23</v>
      </c>
    </row>
    <row r="6567" spans="25:26" x14ac:dyDescent="0.3">
      <c r="Y6567" s="189">
        <v>44253</v>
      </c>
      <c r="Z6567" s="190">
        <v>60.89</v>
      </c>
    </row>
    <row r="6568" spans="25:26" x14ac:dyDescent="0.3">
      <c r="Y6568" s="189">
        <v>44256</v>
      </c>
      <c r="Z6568" s="190">
        <v>59.23</v>
      </c>
    </row>
    <row r="6569" spans="25:26" x14ac:dyDescent="0.3">
      <c r="Y6569" s="189">
        <v>44257</v>
      </c>
      <c r="Z6569" s="190">
        <v>57.97</v>
      </c>
    </row>
    <row r="6570" spans="25:26" x14ac:dyDescent="0.3">
      <c r="Y6570" s="189">
        <v>44258</v>
      </c>
      <c r="Z6570" s="190">
        <v>59.24</v>
      </c>
    </row>
    <row r="6571" spans="25:26" x14ac:dyDescent="0.3">
      <c r="Y6571" s="189">
        <v>44259</v>
      </c>
      <c r="Z6571" s="190">
        <v>61.74</v>
      </c>
    </row>
    <row r="6572" spans="25:26" x14ac:dyDescent="0.3">
      <c r="Y6572" s="189">
        <v>44260</v>
      </c>
      <c r="Z6572" s="190">
        <v>64.400000000000006</v>
      </c>
    </row>
    <row r="6573" spans="25:26" x14ac:dyDescent="0.3">
      <c r="Y6573" s="189">
        <v>44263</v>
      </c>
      <c r="Z6573" s="190">
        <v>63.67</v>
      </c>
    </row>
    <row r="6574" spans="25:26" x14ac:dyDescent="0.3">
      <c r="Y6574" s="189">
        <v>44264</v>
      </c>
      <c r="Z6574" s="190">
        <v>62.66</v>
      </c>
    </row>
    <row r="6575" spans="25:26" x14ac:dyDescent="0.3">
      <c r="Y6575" s="189">
        <v>44265</v>
      </c>
      <c r="Z6575" s="190">
        <v>62.83</v>
      </c>
    </row>
    <row r="6576" spans="25:26" x14ac:dyDescent="0.3">
      <c r="Y6576" s="189">
        <v>44266</v>
      </c>
      <c r="Z6576" s="190">
        <v>64.48</v>
      </c>
    </row>
    <row r="6577" spans="25:26" x14ac:dyDescent="0.3">
      <c r="Y6577" s="189">
        <v>44267</v>
      </c>
      <c r="Z6577" s="190">
        <v>64.27</v>
      </c>
    </row>
    <row r="6578" spans="25:26" x14ac:dyDescent="0.3">
      <c r="Y6578" s="189">
        <v>44270</v>
      </c>
      <c r="Z6578" s="190">
        <v>64.02</v>
      </c>
    </row>
    <row r="6579" spans="25:26" x14ac:dyDescent="0.3">
      <c r="Y6579" s="189">
        <v>44271</v>
      </c>
      <c r="Z6579" s="190">
        <v>63.29</v>
      </c>
    </row>
    <row r="6580" spans="25:26" x14ac:dyDescent="0.3">
      <c r="Y6580" s="189">
        <v>44272</v>
      </c>
      <c r="Z6580" s="190">
        <v>63.03</v>
      </c>
    </row>
    <row r="6581" spans="25:26" x14ac:dyDescent="0.3">
      <c r="Y6581" s="189">
        <v>44273</v>
      </c>
      <c r="Z6581" s="190">
        <v>63.03</v>
      </c>
    </row>
    <row r="6582" spans="25:26" x14ac:dyDescent="0.3">
      <c r="Y6582" s="189">
        <v>44274</v>
      </c>
      <c r="Z6582" s="190">
        <v>59.55</v>
      </c>
    </row>
    <row r="6583" spans="25:26" x14ac:dyDescent="0.3">
      <c r="Y6583" s="189">
        <v>44277</v>
      </c>
      <c r="Z6583" s="190">
        <v>59.7</v>
      </c>
    </row>
    <row r="6584" spans="25:26" x14ac:dyDescent="0.3">
      <c r="Y6584" s="189">
        <v>44278</v>
      </c>
      <c r="Z6584" s="190">
        <v>56.23</v>
      </c>
    </row>
    <row r="6585" spans="25:26" x14ac:dyDescent="0.3">
      <c r="Y6585" s="189">
        <v>44279</v>
      </c>
      <c r="Z6585" s="190">
        <v>59.09</v>
      </c>
    </row>
    <row r="6586" spans="25:26" x14ac:dyDescent="0.3">
      <c r="Y6586" s="189">
        <v>44280</v>
      </c>
      <c r="Z6586" s="190">
        <v>57.13</v>
      </c>
    </row>
    <row r="6587" spans="25:26" x14ac:dyDescent="0.3">
      <c r="Y6587" s="189">
        <v>44281</v>
      </c>
      <c r="Z6587" s="190">
        <v>59.35</v>
      </c>
    </row>
    <row r="6588" spans="25:26" x14ac:dyDescent="0.3">
      <c r="Y6588" s="189">
        <v>44284</v>
      </c>
      <c r="Z6588" s="190">
        <v>59.98</v>
      </c>
    </row>
    <row r="6589" spans="25:26" x14ac:dyDescent="0.3">
      <c r="Y6589" s="189">
        <v>44285</v>
      </c>
      <c r="Z6589" s="190">
        <v>59.25</v>
      </c>
    </row>
    <row r="6590" spans="25:26" x14ac:dyDescent="0.3">
      <c r="Y6590" s="189">
        <v>44286</v>
      </c>
      <c r="Z6590" s="190">
        <v>58.37</v>
      </c>
    </row>
    <row r="6591" spans="25:26" x14ac:dyDescent="0.3">
      <c r="Y6591" s="189">
        <v>44287</v>
      </c>
      <c r="Z6591" s="190">
        <v>58.37</v>
      </c>
    </row>
    <row r="6592" spans="25:26" x14ac:dyDescent="0.3">
      <c r="Y6592" s="189">
        <v>44288</v>
      </c>
      <c r="Z6592" s="190">
        <v>58.37</v>
      </c>
    </row>
    <row r="6593" spans="25:26" x14ac:dyDescent="0.3">
      <c r="Y6593" s="189">
        <v>44291</v>
      </c>
      <c r="Z6593" s="190">
        <v>56.62</v>
      </c>
    </row>
    <row r="6594" spans="25:26" x14ac:dyDescent="0.3">
      <c r="Y6594" s="189">
        <v>44292</v>
      </c>
      <c r="Z6594" s="190">
        <v>57.09</v>
      </c>
    </row>
    <row r="6595" spans="25:26" x14ac:dyDescent="0.3">
      <c r="Y6595" s="189">
        <v>44293</v>
      </c>
      <c r="Z6595" s="190">
        <v>57.4</v>
      </c>
    </row>
    <row r="6596" spans="25:26" x14ac:dyDescent="0.3">
      <c r="Y6596" s="189">
        <v>44294</v>
      </c>
      <c r="Z6596" s="190">
        <v>57.39</v>
      </c>
    </row>
    <row r="6597" spans="25:26" x14ac:dyDescent="0.3">
      <c r="Y6597" s="189">
        <v>44295</v>
      </c>
      <c r="Z6597" s="190">
        <v>57.13</v>
      </c>
    </row>
    <row r="6598" spans="25:26" x14ac:dyDescent="0.3">
      <c r="Y6598" s="189">
        <v>44298</v>
      </c>
      <c r="Z6598" s="190">
        <v>57.45</v>
      </c>
    </row>
    <row r="6599" spans="25:26" x14ac:dyDescent="0.3">
      <c r="Y6599" s="189">
        <v>44299</v>
      </c>
      <c r="Z6599" s="190">
        <v>57.9</v>
      </c>
    </row>
    <row r="6600" spans="25:26" x14ac:dyDescent="0.3">
      <c r="Y6600" s="189">
        <v>44300</v>
      </c>
      <c r="Z6600" s="190">
        <v>60.63</v>
      </c>
    </row>
    <row r="6601" spans="25:26" x14ac:dyDescent="0.3">
      <c r="Y6601" s="189">
        <v>44301</v>
      </c>
      <c r="Z6601" s="190">
        <v>61.12</v>
      </c>
    </row>
    <row r="6602" spans="25:26" x14ac:dyDescent="0.3">
      <c r="Y6602" s="189">
        <v>44302</v>
      </c>
      <c r="Z6602" s="190">
        <v>61.03</v>
      </c>
    </row>
    <row r="6603" spans="25:26" x14ac:dyDescent="0.3">
      <c r="Y6603" s="189">
        <v>44305</v>
      </c>
      <c r="Z6603" s="190">
        <v>61.24</v>
      </c>
    </row>
    <row r="6604" spans="25:26" x14ac:dyDescent="0.3">
      <c r="Y6604" s="189">
        <v>44306</v>
      </c>
      <c r="Z6604" s="190">
        <v>60.67</v>
      </c>
    </row>
    <row r="6605" spans="25:26" x14ac:dyDescent="0.3">
      <c r="Y6605" s="189">
        <v>44307</v>
      </c>
      <c r="Z6605" s="190">
        <v>59.39</v>
      </c>
    </row>
    <row r="6606" spans="25:26" x14ac:dyDescent="0.3">
      <c r="Y6606" s="189">
        <v>44308</v>
      </c>
      <c r="Z6606" s="190">
        <v>59.28</v>
      </c>
    </row>
    <row r="6607" spans="25:26" x14ac:dyDescent="0.3">
      <c r="Y6607" s="189">
        <v>44309</v>
      </c>
      <c r="Z6607" s="190">
        <v>59.86</v>
      </c>
    </row>
    <row r="6608" spans="25:26" x14ac:dyDescent="0.3">
      <c r="Y6608" s="189">
        <v>44312</v>
      </c>
      <c r="Z6608" s="190">
        <v>59.65</v>
      </c>
    </row>
    <row r="6609" spans="25:26" x14ac:dyDescent="0.3">
      <c r="Y6609" s="189">
        <v>44313</v>
      </c>
      <c r="Z6609" s="190">
        <v>60.48</v>
      </c>
    </row>
    <row r="6610" spans="25:26" x14ac:dyDescent="0.3">
      <c r="Y6610" s="189">
        <v>44314</v>
      </c>
      <c r="Z6610" s="190">
        <v>61.29</v>
      </c>
    </row>
    <row r="6611" spans="25:26" x14ac:dyDescent="0.3">
      <c r="Y6611" s="189">
        <v>44315</v>
      </c>
      <c r="Z6611" s="190">
        <v>62.57</v>
      </c>
    </row>
    <row r="6612" spans="25:26" x14ac:dyDescent="0.3">
      <c r="Y6612" s="189">
        <v>44316</v>
      </c>
      <c r="Z6612" s="190">
        <v>61.39</v>
      </c>
    </row>
    <row r="6613" spans="25:26" x14ac:dyDescent="0.3">
      <c r="Y6613" s="189">
        <v>44319</v>
      </c>
      <c r="Z6613" s="190">
        <v>61.6</v>
      </c>
    </row>
    <row r="6614" spans="25:26" x14ac:dyDescent="0.3">
      <c r="Y6614" s="189">
        <v>44320</v>
      </c>
      <c r="Z6614" s="190">
        <v>62.86</v>
      </c>
    </row>
    <row r="6615" spans="25:26" x14ac:dyDescent="0.3">
      <c r="Y6615" s="189">
        <v>44321</v>
      </c>
      <c r="Z6615" s="190">
        <v>63.15</v>
      </c>
    </row>
    <row r="6616" spans="25:26" x14ac:dyDescent="0.3">
      <c r="Y6616" s="189">
        <v>44322</v>
      </c>
      <c r="Z6616" s="190">
        <v>62.27</v>
      </c>
    </row>
    <row r="6617" spans="25:26" x14ac:dyDescent="0.3">
      <c r="Y6617" s="189">
        <v>44323</v>
      </c>
      <c r="Z6617" s="190">
        <v>62.28</v>
      </c>
    </row>
    <row r="6618" spans="25:26" x14ac:dyDescent="0.3">
      <c r="Y6618" s="189">
        <v>44326</v>
      </c>
      <c r="Z6618" s="190">
        <v>62.38</v>
      </c>
    </row>
    <row r="6619" spans="25:26" x14ac:dyDescent="0.3">
      <c r="Y6619" s="189">
        <v>44327</v>
      </c>
      <c r="Z6619" s="190">
        <v>62.43</v>
      </c>
    </row>
    <row r="6620" spans="25:26" x14ac:dyDescent="0.3">
      <c r="Y6620" s="189">
        <v>44328</v>
      </c>
      <c r="Z6620" s="190">
        <v>63.26</v>
      </c>
    </row>
    <row r="6621" spans="25:26" x14ac:dyDescent="0.3">
      <c r="Y6621" s="189">
        <v>44329</v>
      </c>
      <c r="Z6621" s="190">
        <v>63.26</v>
      </c>
    </row>
    <row r="6622" spans="25:26" x14ac:dyDescent="0.3">
      <c r="Y6622" s="189">
        <v>44330</v>
      </c>
      <c r="Z6622" s="190">
        <v>62.6</v>
      </c>
    </row>
    <row r="6623" spans="25:26" x14ac:dyDescent="0.3">
      <c r="Y6623" s="189">
        <v>44333</v>
      </c>
      <c r="Z6623" s="190">
        <v>63.55</v>
      </c>
    </row>
    <row r="6624" spans="25:26" x14ac:dyDescent="0.3">
      <c r="Y6624" s="189">
        <v>44334</v>
      </c>
      <c r="Z6624" s="190">
        <v>63.01</v>
      </c>
    </row>
    <row r="6625" spans="25:26" x14ac:dyDescent="0.3">
      <c r="Y6625" s="189">
        <v>44335</v>
      </c>
      <c r="Z6625" s="190">
        <v>60.91</v>
      </c>
    </row>
    <row r="6626" spans="25:26" x14ac:dyDescent="0.3">
      <c r="Y6626" s="189">
        <v>44336</v>
      </c>
      <c r="Z6626" s="190">
        <v>59.53</v>
      </c>
    </row>
    <row r="6627" spans="25:26" x14ac:dyDescent="0.3">
      <c r="Y6627" s="189">
        <v>44337</v>
      </c>
      <c r="Z6627" s="190">
        <v>60.52</v>
      </c>
    </row>
    <row r="6628" spans="25:26" x14ac:dyDescent="0.3">
      <c r="Y6628" s="189">
        <v>44340</v>
      </c>
      <c r="Z6628" s="190">
        <v>62.8</v>
      </c>
    </row>
    <row r="6629" spans="25:26" x14ac:dyDescent="0.3">
      <c r="Y6629" s="189">
        <v>44341</v>
      </c>
      <c r="Z6629" s="190">
        <v>63.08</v>
      </c>
    </row>
    <row r="6630" spans="25:26" x14ac:dyDescent="0.3">
      <c r="Y6630" s="189">
        <v>44342</v>
      </c>
      <c r="Z6630" s="190">
        <v>63.08</v>
      </c>
    </row>
    <row r="6631" spans="25:26" x14ac:dyDescent="0.3">
      <c r="Y6631" s="189">
        <v>44343</v>
      </c>
      <c r="Z6631" s="190">
        <v>63.62</v>
      </c>
    </row>
    <row r="6632" spans="25:26" x14ac:dyDescent="0.3">
      <c r="Y6632" s="189">
        <v>44344</v>
      </c>
      <c r="Z6632" s="190">
        <v>63.66</v>
      </c>
    </row>
    <row r="6633" spans="25:26" x14ac:dyDescent="0.3">
      <c r="Y6633" s="189">
        <v>44347</v>
      </c>
      <c r="Z6633" s="190">
        <v>63.66</v>
      </c>
    </row>
    <row r="6634" spans="25:26" x14ac:dyDescent="0.3">
      <c r="Y6634" s="189">
        <v>44348</v>
      </c>
      <c r="Z6634" s="190">
        <v>64.400000000000006</v>
      </c>
    </row>
    <row r="6635" spans="25:26" x14ac:dyDescent="0.3">
      <c r="Y6635" s="189">
        <v>44349</v>
      </c>
      <c r="Z6635" s="190">
        <v>65.36</v>
      </c>
    </row>
    <row r="6636" spans="25:26" x14ac:dyDescent="0.3">
      <c r="Y6636" s="189">
        <v>44350</v>
      </c>
      <c r="Z6636" s="190">
        <v>65.45</v>
      </c>
    </row>
    <row r="6637" spans="25:26" x14ac:dyDescent="0.3">
      <c r="Y6637" s="189">
        <v>44351</v>
      </c>
      <c r="Z6637" s="190">
        <v>66.08</v>
      </c>
    </row>
    <row r="6638" spans="25:26" x14ac:dyDescent="0.3">
      <c r="Y6638" s="189">
        <v>44354</v>
      </c>
      <c r="Z6638" s="190">
        <v>65.709999999999994</v>
      </c>
    </row>
    <row r="6639" spans="25:26" x14ac:dyDescent="0.3">
      <c r="Y6639" s="189">
        <v>44355</v>
      </c>
      <c r="Z6639" s="190">
        <v>66.22</v>
      </c>
    </row>
    <row r="6640" spans="25:26" x14ac:dyDescent="0.3">
      <c r="Y6640" s="189">
        <v>44356</v>
      </c>
      <c r="Z6640" s="190">
        <v>66.510000000000005</v>
      </c>
    </row>
    <row r="6641" spans="25:26" x14ac:dyDescent="0.3">
      <c r="Y6641" s="189">
        <v>44357</v>
      </c>
      <c r="Z6641" s="190">
        <v>66.73</v>
      </c>
    </row>
    <row r="6642" spans="25:26" x14ac:dyDescent="0.3">
      <c r="Y6642" s="189">
        <v>44358</v>
      </c>
      <c r="Z6642" s="190">
        <v>67.11</v>
      </c>
    </row>
    <row r="6643" spans="25:26" x14ac:dyDescent="0.3">
      <c r="Y6643" s="189">
        <v>44361</v>
      </c>
      <c r="Z6643" s="190">
        <v>67.239999999999995</v>
      </c>
    </row>
    <row r="6644" spans="25:26" x14ac:dyDescent="0.3">
      <c r="Y6644" s="189">
        <v>44362</v>
      </c>
      <c r="Z6644" s="190">
        <v>68.209999999999994</v>
      </c>
    </row>
    <row r="6645" spans="25:26" x14ac:dyDescent="0.3">
      <c r="Y6645" s="189">
        <v>44363</v>
      </c>
      <c r="Z6645" s="190">
        <v>68.569999999999993</v>
      </c>
    </row>
    <row r="6646" spans="25:26" x14ac:dyDescent="0.3">
      <c r="Y6646" s="189">
        <v>44364</v>
      </c>
      <c r="Z6646" s="190">
        <v>67.44</v>
      </c>
    </row>
    <row r="6647" spans="25:26" x14ac:dyDescent="0.3">
      <c r="Y6647" s="189">
        <v>44365</v>
      </c>
      <c r="Z6647" s="190">
        <v>67.55</v>
      </c>
    </row>
    <row r="6648" spans="25:26" x14ac:dyDescent="0.3">
      <c r="Y6648" s="189">
        <v>44368</v>
      </c>
      <c r="Z6648" s="190">
        <v>69.03</v>
      </c>
    </row>
    <row r="6649" spans="25:26" x14ac:dyDescent="0.3">
      <c r="Y6649" s="189">
        <v>44369</v>
      </c>
      <c r="Z6649" s="190">
        <v>68.86</v>
      </c>
    </row>
    <row r="6650" spans="25:26" x14ac:dyDescent="0.3">
      <c r="Y6650" s="189">
        <v>44370</v>
      </c>
      <c r="Z6650" s="190">
        <v>69.31</v>
      </c>
    </row>
    <row r="6651" spans="25:26" x14ac:dyDescent="0.3">
      <c r="Y6651" s="189">
        <v>44371</v>
      </c>
      <c r="Z6651" s="190">
        <v>69.599999999999994</v>
      </c>
    </row>
    <row r="6652" spans="25:26" x14ac:dyDescent="0.3">
      <c r="Y6652" s="189">
        <v>44372</v>
      </c>
      <c r="Z6652" s="190">
        <v>70.2</v>
      </c>
    </row>
    <row r="6653" spans="25:26" x14ac:dyDescent="0.3">
      <c r="Y6653" s="189">
        <v>44375</v>
      </c>
      <c r="Z6653" s="190">
        <v>69.03</v>
      </c>
    </row>
    <row r="6654" spans="25:26" x14ac:dyDescent="0.3">
      <c r="Y6654" s="189">
        <v>44376</v>
      </c>
      <c r="Z6654" s="190">
        <v>68.89</v>
      </c>
    </row>
    <row r="6655" spans="25:26" x14ac:dyDescent="0.3">
      <c r="Y6655" s="189">
        <v>44377</v>
      </c>
      <c r="Z6655" s="190">
        <v>69.3</v>
      </c>
    </row>
    <row r="6656" spans="25:26" x14ac:dyDescent="0.3">
      <c r="Y6656" s="189">
        <v>44378</v>
      </c>
      <c r="Z6656" s="190">
        <v>70.569999999999993</v>
      </c>
    </row>
    <row r="6657" spans="25:26" x14ac:dyDescent="0.3">
      <c r="Y6657" s="189">
        <v>44379</v>
      </c>
      <c r="Z6657" s="190">
        <v>70.760000000000005</v>
      </c>
    </row>
    <row r="6658" spans="25:26" x14ac:dyDescent="0.3">
      <c r="Y6658" s="189">
        <v>44382</v>
      </c>
      <c r="Z6658" s="190">
        <v>70.760000000000005</v>
      </c>
    </row>
    <row r="6659" spans="25:26" x14ac:dyDescent="0.3">
      <c r="Y6659" s="189">
        <v>44383</v>
      </c>
      <c r="Z6659" s="190">
        <v>69.430000000000007</v>
      </c>
    </row>
    <row r="6660" spans="25:26" x14ac:dyDescent="0.3">
      <c r="Y6660" s="189">
        <v>44384</v>
      </c>
      <c r="Z6660" s="190">
        <v>68.13</v>
      </c>
    </row>
    <row r="6661" spans="25:26" x14ac:dyDescent="0.3">
      <c r="Y6661" s="189">
        <v>44385</v>
      </c>
      <c r="Z6661" s="190">
        <v>68.53</v>
      </c>
    </row>
    <row r="6662" spans="25:26" x14ac:dyDescent="0.3">
      <c r="Y6662" s="189">
        <v>44386</v>
      </c>
      <c r="Z6662" s="190">
        <v>70.05</v>
      </c>
    </row>
    <row r="6663" spans="25:26" x14ac:dyDescent="0.3">
      <c r="Y6663" s="189">
        <v>44389</v>
      </c>
      <c r="Z6663" s="190">
        <v>69.7</v>
      </c>
    </row>
    <row r="6664" spans="25:26" x14ac:dyDescent="0.3">
      <c r="Y6664" s="189">
        <v>44390</v>
      </c>
      <c r="Z6664" s="190">
        <v>69.7</v>
      </c>
    </row>
    <row r="6665" spans="25:26" x14ac:dyDescent="0.3">
      <c r="Y6665" s="189">
        <v>44391</v>
      </c>
      <c r="Z6665" s="190">
        <v>69.22</v>
      </c>
    </row>
    <row r="6666" spans="25:26" x14ac:dyDescent="0.3">
      <c r="Y6666" s="189">
        <v>44392</v>
      </c>
      <c r="Z6666" s="190">
        <v>67.739999999999995</v>
      </c>
    </row>
    <row r="6667" spans="25:26" x14ac:dyDescent="0.3">
      <c r="Y6667" s="189">
        <v>44393</v>
      </c>
      <c r="Z6667" s="190">
        <v>67.88</v>
      </c>
    </row>
    <row r="6668" spans="25:26" x14ac:dyDescent="0.3">
      <c r="Y6668" s="189">
        <v>44396</v>
      </c>
      <c r="Z6668" s="190">
        <v>63.13</v>
      </c>
    </row>
    <row r="6669" spans="25:26" x14ac:dyDescent="0.3">
      <c r="Y6669" s="189">
        <v>44397</v>
      </c>
      <c r="Z6669" s="190">
        <v>63.13</v>
      </c>
    </row>
    <row r="6670" spans="25:26" x14ac:dyDescent="0.3">
      <c r="Y6670" s="189">
        <v>44398</v>
      </c>
      <c r="Z6670" s="190">
        <v>66.33</v>
      </c>
    </row>
    <row r="6671" spans="25:26" x14ac:dyDescent="0.3">
      <c r="Y6671" s="189">
        <v>44399</v>
      </c>
      <c r="Z6671" s="190">
        <v>67.98</v>
      </c>
    </row>
    <row r="6672" spans="25:26" x14ac:dyDescent="0.3">
      <c r="Y6672" s="189">
        <v>44400</v>
      </c>
      <c r="Z6672" s="190">
        <v>68.34</v>
      </c>
    </row>
    <row r="6673" spans="25:26" x14ac:dyDescent="0.3">
      <c r="Y6673" s="189">
        <v>44403</v>
      </c>
      <c r="Z6673" s="190">
        <v>68.33</v>
      </c>
    </row>
    <row r="6674" spans="25:26" x14ac:dyDescent="0.3">
      <c r="Y6674" s="189">
        <v>44404</v>
      </c>
      <c r="Z6674" s="190">
        <v>68.319999999999993</v>
      </c>
    </row>
    <row r="6675" spans="25:26" x14ac:dyDescent="0.3">
      <c r="Y6675" s="189">
        <v>44405</v>
      </c>
      <c r="Z6675" s="190">
        <v>68.73</v>
      </c>
    </row>
    <row r="6676" spans="25:26" x14ac:dyDescent="0.3">
      <c r="Y6676" s="189">
        <v>44406</v>
      </c>
      <c r="Z6676" s="190">
        <v>69.959999999999994</v>
      </c>
    </row>
    <row r="6677" spans="25:26" x14ac:dyDescent="0.3">
      <c r="Y6677" s="189">
        <v>44407</v>
      </c>
      <c r="Z6677" s="190">
        <v>70.27</v>
      </c>
    </row>
    <row r="6678" spans="25:26" x14ac:dyDescent="0.3">
      <c r="Y6678" s="189">
        <v>44410</v>
      </c>
      <c r="Z6678" s="190">
        <v>67.150000000000006</v>
      </c>
    </row>
    <row r="6679" spans="25:26" x14ac:dyDescent="0.3">
      <c r="Y6679" s="189">
        <v>44411</v>
      </c>
      <c r="Z6679" s="190">
        <v>66.459999999999994</v>
      </c>
    </row>
    <row r="6680" spans="25:26" x14ac:dyDescent="0.3">
      <c r="Y6680" s="189">
        <v>44412</v>
      </c>
      <c r="Z6680" s="190">
        <v>64.55</v>
      </c>
    </row>
    <row r="6681" spans="25:26" x14ac:dyDescent="0.3">
      <c r="Y6681" s="189">
        <v>44413</v>
      </c>
      <c r="Z6681" s="190">
        <v>64.92</v>
      </c>
    </row>
    <row r="6682" spans="25:26" x14ac:dyDescent="0.3">
      <c r="Y6682" s="189">
        <v>44414</v>
      </c>
      <c r="Z6682" s="190">
        <v>64.67</v>
      </c>
    </row>
    <row r="6683" spans="25:26" x14ac:dyDescent="0.3">
      <c r="Y6683" s="189">
        <v>44417</v>
      </c>
      <c r="Z6683" s="190">
        <v>64.67</v>
      </c>
    </row>
    <row r="6684" spans="25:26" x14ac:dyDescent="0.3">
      <c r="Y6684" s="189">
        <v>44418</v>
      </c>
      <c r="Z6684" s="190">
        <v>64.349999999999994</v>
      </c>
    </row>
    <row r="6685" spans="25:26" x14ac:dyDescent="0.3">
      <c r="Y6685" s="189">
        <v>44419</v>
      </c>
      <c r="Z6685" s="190">
        <v>65.239999999999995</v>
      </c>
    </row>
    <row r="6686" spans="25:26" x14ac:dyDescent="0.3">
      <c r="Y6686" s="189">
        <v>44420</v>
      </c>
      <c r="Z6686" s="190">
        <v>65.22</v>
      </c>
    </row>
    <row r="6687" spans="25:26" x14ac:dyDescent="0.3">
      <c r="Y6687" s="189">
        <v>44421</v>
      </c>
      <c r="Z6687" s="190">
        <v>64.59</v>
      </c>
    </row>
    <row r="6688" spans="25:26" x14ac:dyDescent="0.3">
      <c r="Y6688" s="189">
        <v>44424</v>
      </c>
      <c r="Z6688" s="190">
        <v>63.49</v>
      </c>
    </row>
    <row r="6689" spans="25:26" x14ac:dyDescent="0.3">
      <c r="Y6689" s="189">
        <v>44425</v>
      </c>
      <c r="Z6689" s="190">
        <v>62.93</v>
      </c>
    </row>
    <row r="6690" spans="25:26" x14ac:dyDescent="0.3">
      <c r="Y6690" s="189">
        <v>44426</v>
      </c>
      <c r="Z6690" s="190">
        <v>62.2</v>
      </c>
    </row>
    <row r="6691" spans="25:26" x14ac:dyDescent="0.3">
      <c r="Y6691" s="189">
        <v>44427</v>
      </c>
      <c r="Z6691" s="190">
        <v>60.25</v>
      </c>
    </row>
    <row r="6692" spans="25:26" x14ac:dyDescent="0.3">
      <c r="Y6692" s="189">
        <v>44428</v>
      </c>
      <c r="Z6692" s="190">
        <v>59.16</v>
      </c>
    </row>
    <row r="6693" spans="25:26" x14ac:dyDescent="0.3">
      <c r="Y6693" s="189">
        <v>44431</v>
      </c>
      <c r="Z6693" s="190">
        <v>62.22</v>
      </c>
    </row>
    <row r="6694" spans="25:26" x14ac:dyDescent="0.3">
      <c r="Y6694" s="189">
        <v>44432</v>
      </c>
      <c r="Z6694" s="190">
        <v>64.400000000000006</v>
      </c>
    </row>
    <row r="6695" spans="25:26" x14ac:dyDescent="0.3">
      <c r="Y6695" s="189">
        <v>44433</v>
      </c>
      <c r="Z6695" s="190">
        <v>65.430000000000007</v>
      </c>
    </row>
    <row r="6696" spans="25:26" x14ac:dyDescent="0.3">
      <c r="Y6696" s="189">
        <v>44434</v>
      </c>
      <c r="Z6696" s="190">
        <v>64.569999999999993</v>
      </c>
    </row>
    <row r="6697" spans="25:26" x14ac:dyDescent="0.3">
      <c r="Y6697" s="189">
        <v>44435</v>
      </c>
      <c r="Z6697" s="190">
        <v>65.88</v>
      </c>
    </row>
    <row r="6698" spans="25:26" x14ac:dyDescent="0.3">
      <c r="Y6698" s="189">
        <v>44438</v>
      </c>
      <c r="Z6698" s="190">
        <v>66.47</v>
      </c>
    </row>
    <row r="6699" spans="25:26" x14ac:dyDescent="0.3">
      <c r="Y6699" s="189">
        <v>44439</v>
      </c>
      <c r="Z6699" s="190">
        <v>66.02</v>
      </c>
    </row>
    <row r="6700" spans="25:26" x14ac:dyDescent="0.3">
      <c r="Y6700" s="189">
        <v>44440</v>
      </c>
      <c r="Z6700" s="190">
        <v>64.52</v>
      </c>
    </row>
    <row r="6701" spans="25:26" x14ac:dyDescent="0.3">
      <c r="Y6701" s="189">
        <v>44441</v>
      </c>
      <c r="Z6701" s="190">
        <v>65.66</v>
      </c>
    </row>
    <row r="6702" spans="25:26" x14ac:dyDescent="0.3">
      <c r="Y6702" s="189">
        <v>44442</v>
      </c>
      <c r="Z6702" s="190">
        <v>65.39</v>
      </c>
    </row>
    <row r="6703" spans="25:26" x14ac:dyDescent="0.3">
      <c r="Y6703" s="189">
        <v>44445</v>
      </c>
      <c r="Z6703" s="190">
        <v>65.39</v>
      </c>
    </row>
    <row r="6704" spans="25:26" x14ac:dyDescent="0.3">
      <c r="Y6704" s="189">
        <v>44446</v>
      </c>
      <c r="Z6704" s="190">
        <v>64.459999999999994</v>
      </c>
    </row>
    <row r="6705" spans="25:26" x14ac:dyDescent="0.3">
      <c r="Y6705" s="189">
        <v>44447</v>
      </c>
      <c r="Z6705" s="190">
        <v>65.22</v>
      </c>
    </row>
    <row r="6706" spans="25:26" x14ac:dyDescent="0.3">
      <c r="Y6706" s="189">
        <v>44448</v>
      </c>
      <c r="Z6706" s="190">
        <v>64.38</v>
      </c>
    </row>
    <row r="6707" spans="25:26" x14ac:dyDescent="0.3">
      <c r="Y6707" s="189">
        <v>44449</v>
      </c>
      <c r="Z6707" s="190">
        <v>65.739999999999995</v>
      </c>
    </row>
    <row r="6708" spans="25:26" x14ac:dyDescent="0.3">
      <c r="Y6708" s="189">
        <v>44452</v>
      </c>
      <c r="Z6708" s="190">
        <v>66.42</v>
      </c>
    </row>
    <row r="6709" spans="25:26" x14ac:dyDescent="0.3">
      <c r="Y6709" s="189">
        <v>44453</v>
      </c>
      <c r="Z6709" s="190">
        <v>66.61</v>
      </c>
    </row>
    <row r="6710" spans="25:26" x14ac:dyDescent="0.3">
      <c r="Y6710" s="189">
        <v>44454</v>
      </c>
      <c r="Z6710" s="190">
        <v>68.31</v>
      </c>
    </row>
    <row r="6711" spans="25:26" x14ac:dyDescent="0.3">
      <c r="Y6711" s="189">
        <v>44455</v>
      </c>
      <c r="Z6711" s="190">
        <v>68.31</v>
      </c>
    </row>
    <row r="6712" spans="25:26" x14ac:dyDescent="0.3">
      <c r="Y6712" s="189">
        <v>44456</v>
      </c>
      <c r="Z6712" s="190">
        <v>68.05</v>
      </c>
    </row>
    <row r="6713" spans="25:26" x14ac:dyDescent="0.3">
      <c r="Y6713" s="189">
        <v>44459</v>
      </c>
      <c r="Z6713" s="190">
        <v>66.599999999999994</v>
      </c>
    </row>
    <row r="6714" spans="25:26" x14ac:dyDescent="0.3">
      <c r="Y6714" s="189">
        <v>44460</v>
      </c>
      <c r="Z6714" s="190">
        <v>66.989999999999995</v>
      </c>
    </row>
    <row r="6715" spans="25:26" x14ac:dyDescent="0.3">
      <c r="Y6715" s="189">
        <v>44461</v>
      </c>
      <c r="Z6715" s="190">
        <v>68.680000000000007</v>
      </c>
    </row>
    <row r="6716" spans="25:26" x14ac:dyDescent="0.3">
      <c r="Y6716" s="189">
        <v>44462</v>
      </c>
      <c r="Z6716" s="190">
        <v>69.760000000000005</v>
      </c>
    </row>
    <row r="6717" spans="25:26" x14ac:dyDescent="0.3">
      <c r="Y6717" s="189">
        <v>44463</v>
      </c>
      <c r="Z6717" s="190">
        <v>70.59</v>
      </c>
    </row>
    <row r="6718" spans="25:26" x14ac:dyDescent="0.3">
      <c r="Y6718" s="189">
        <v>44466</v>
      </c>
      <c r="Z6718" s="190">
        <v>71.89</v>
      </c>
    </row>
    <row r="6719" spans="25:26" x14ac:dyDescent="0.3">
      <c r="Y6719" s="189">
        <v>44467</v>
      </c>
      <c r="Z6719" s="190">
        <v>71.760000000000005</v>
      </c>
    </row>
    <row r="6720" spans="25:26" x14ac:dyDescent="0.3">
      <c r="Y6720" s="189">
        <v>44468</v>
      </c>
      <c r="Z6720" s="190">
        <v>71.13</v>
      </c>
    </row>
    <row r="6721" spans="25:26" x14ac:dyDescent="0.3">
      <c r="Y6721" s="189">
        <v>44469</v>
      </c>
      <c r="Z6721" s="190">
        <v>71.25</v>
      </c>
    </row>
    <row r="6722" spans="25:26" x14ac:dyDescent="0.3">
      <c r="Y6722" s="189">
        <v>44470</v>
      </c>
      <c r="Z6722" s="190">
        <v>71.64</v>
      </c>
    </row>
    <row r="6723" spans="25:26" x14ac:dyDescent="0.3">
      <c r="Y6723" s="189">
        <v>44473</v>
      </c>
      <c r="Z6723" s="190">
        <v>73.52</v>
      </c>
    </row>
    <row r="6724" spans="25:26" x14ac:dyDescent="0.3">
      <c r="Y6724" s="189">
        <v>44474</v>
      </c>
      <c r="Z6724" s="190">
        <v>75.02</v>
      </c>
    </row>
    <row r="6725" spans="25:26" x14ac:dyDescent="0.3">
      <c r="Y6725" s="189">
        <v>44475</v>
      </c>
      <c r="Z6725" s="190">
        <v>73.84</v>
      </c>
    </row>
    <row r="6726" spans="25:26" x14ac:dyDescent="0.3">
      <c r="Y6726" s="189">
        <v>44476</v>
      </c>
      <c r="Z6726" s="190">
        <v>74.239999999999995</v>
      </c>
    </row>
    <row r="6727" spans="25:26" x14ac:dyDescent="0.3">
      <c r="Y6727" s="189">
        <v>44477</v>
      </c>
      <c r="Z6727" s="190">
        <v>75.22</v>
      </c>
    </row>
    <row r="6728" spans="25:26" x14ac:dyDescent="0.3">
      <c r="Y6728" s="189">
        <v>44480</v>
      </c>
      <c r="Z6728" s="190">
        <v>76.27</v>
      </c>
    </row>
    <row r="6729" spans="25:26" x14ac:dyDescent="0.3">
      <c r="Y6729" s="189">
        <v>44481</v>
      </c>
      <c r="Z6729" s="190">
        <v>76.150000000000006</v>
      </c>
    </row>
    <row r="6730" spans="25:26" x14ac:dyDescent="0.3">
      <c r="Y6730" s="189">
        <v>44482</v>
      </c>
      <c r="Z6730" s="190">
        <v>75.849999999999994</v>
      </c>
    </row>
    <row r="6731" spans="25:26" x14ac:dyDescent="0.3">
      <c r="Y6731" s="189">
        <v>44483</v>
      </c>
      <c r="Z6731" s="190">
        <v>76.709999999999994</v>
      </c>
    </row>
    <row r="6732" spans="25:26" x14ac:dyDescent="0.3">
      <c r="Y6732" s="189">
        <v>44484</v>
      </c>
      <c r="Z6732" s="190">
        <v>77.599999999999994</v>
      </c>
    </row>
    <row r="6733" spans="25:26" x14ac:dyDescent="0.3">
      <c r="Y6733" s="189">
        <v>44487</v>
      </c>
      <c r="Z6733" s="190">
        <v>77.36</v>
      </c>
    </row>
    <row r="6734" spans="25:26" x14ac:dyDescent="0.3">
      <c r="Y6734" s="189">
        <v>44488</v>
      </c>
      <c r="Z6734" s="190">
        <v>77.78</v>
      </c>
    </row>
    <row r="6735" spans="25:26" x14ac:dyDescent="0.3">
      <c r="Y6735" s="189">
        <v>44489</v>
      </c>
      <c r="Z6735" s="190">
        <v>78.47</v>
      </c>
    </row>
    <row r="6736" spans="25:26" x14ac:dyDescent="0.3">
      <c r="Y6736" s="189">
        <v>44490</v>
      </c>
      <c r="Z6736" s="190">
        <v>77.64</v>
      </c>
    </row>
    <row r="6737" spans="25:26" x14ac:dyDescent="0.3">
      <c r="Y6737" s="189">
        <v>44491</v>
      </c>
      <c r="Z6737" s="190">
        <v>78.52</v>
      </c>
    </row>
    <row r="6738" spans="25:26" x14ac:dyDescent="0.3">
      <c r="Y6738" s="189">
        <v>44494</v>
      </c>
      <c r="Z6738" s="190">
        <v>78.900000000000006</v>
      </c>
    </row>
    <row r="6739" spans="25:26" x14ac:dyDescent="0.3">
      <c r="Y6739" s="189">
        <v>44495</v>
      </c>
      <c r="Z6739" s="190">
        <v>79.22</v>
      </c>
    </row>
    <row r="6740" spans="25:26" x14ac:dyDescent="0.3">
      <c r="Y6740" s="189">
        <v>44496</v>
      </c>
      <c r="Z6740" s="190">
        <v>77.47</v>
      </c>
    </row>
    <row r="6741" spans="25:26" x14ac:dyDescent="0.3">
      <c r="Y6741" s="189">
        <v>44497</v>
      </c>
      <c r="Z6741" s="190">
        <v>77.19</v>
      </c>
    </row>
    <row r="6742" spans="25:26" x14ac:dyDescent="0.3">
      <c r="Y6742" s="189">
        <v>44498</v>
      </c>
      <c r="Z6742" s="190">
        <v>77.599999999999994</v>
      </c>
    </row>
    <row r="6743" spans="25:26" x14ac:dyDescent="0.3">
      <c r="Y6743" s="189">
        <v>44501</v>
      </c>
      <c r="Z6743" s="190">
        <v>77.599999999999994</v>
      </c>
    </row>
    <row r="6744" spans="25:26" x14ac:dyDescent="0.3">
      <c r="Y6744" s="189">
        <v>44502</v>
      </c>
      <c r="Z6744" s="190">
        <v>78.06</v>
      </c>
    </row>
    <row r="6745" spans="25:26" x14ac:dyDescent="0.3">
      <c r="Y6745" s="189">
        <v>44503</v>
      </c>
      <c r="Z6745" s="190">
        <v>75.47</v>
      </c>
    </row>
    <row r="6746" spans="25:26" x14ac:dyDescent="0.3">
      <c r="Y6746" s="189">
        <v>44504</v>
      </c>
      <c r="Z6746" s="190">
        <v>75.47</v>
      </c>
    </row>
    <row r="6747" spans="25:26" x14ac:dyDescent="0.3">
      <c r="Y6747" s="189">
        <v>44505</v>
      </c>
      <c r="Z6747" s="190">
        <v>75.67</v>
      </c>
    </row>
    <row r="6748" spans="25:26" x14ac:dyDescent="0.3">
      <c r="Y6748" s="189">
        <v>44508</v>
      </c>
      <c r="Z6748" s="190">
        <v>76.63</v>
      </c>
    </row>
    <row r="6749" spans="25:26" x14ac:dyDescent="0.3">
      <c r="Y6749" s="189">
        <v>44509</v>
      </c>
      <c r="Z6749" s="190">
        <v>78.11</v>
      </c>
    </row>
    <row r="6750" spans="25:26" x14ac:dyDescent="0.3">
      <c r="Y6750" s="189">
        <v>44510</v>
      </c>
      <c r="Z6750" s="190">
        <v>76.25</v>
      </c>
    </row>
    <row r="6751" spans="25:26" x14ac:dyDescent="0.3">
      <c r="Y6751" s="189">
        <v>44511</v>
      </c>
      <c r="Z6751" s="190">
        <v>76.2</v>
      </c>
    </row>
    <row r="6752" spans="25:26" x14ac:dyDescent="0.3">
      <c r="Y6752" s="189">
        <v>44512</v>
      </c>
      <c r="Z6752" s="190">
        <v>75.48</v>
      </c>
    </row>
    <row r="6753" spans="25:26" x14ac:dyDescent="0.3">
      <c r="Y6753" s="189">
        <v>44515</v>
      </c>
      <c r="Z6753" s="190">
        <v>75.349999999999994</v>
      </c>
    </row>
    <row r="6754" spans="25:26" x14ac:dyDescent="0.3">
      <c r="Y6754" s="189">
        <v>44516</v>
      </c>
      <c r="Z6754" s="190">
        <v>75.67</v>
      </c>
    </row>
    <row r="6755" spans="25:26" x14ac:dyDescent="0.3">
      <c r="Y6755" s="189">
        <v>44517</v>
      </c>
      <c r="Z6755" s="190">
        <v>73.599999999999994</v>
      </c>
    </row>
    <row r="6756" spans="25:26" x14ac:dyDescent="0.3">
      <c r="Y6756" s="189">
        <v>44518</v>
      </c>
      <c r="Z6756" s="190">
        <v>73.97</v>
      </c>
    </row>
    <row r="6757" spans="25:26" x14ac:dyDescent="0.3">
      <c r="Y6757" s="189">
        <v>44519</v>
      </c>
      <c r="Z6757" s="190">
        <v>73.97</v>
      </c>
    </row>
    <row r="6758" spans="25:26" x14ac:dyDescent="0.3">
      <c r="Y6758" s="189">
        <v>44522</v>
      </c>
      <c r="Z6758" s="190">
        <v>73.97</v>
      </c>
    </row>
    <row r="6759" spans="25:26" x14ac:dyDescent="0.3">
      <c r="Y6759" s="189">
        <v>44523</v>
      </c>
      <c r="Z6759" s="190">
        <v>74.39</v>
      </c>
    </row>
    <row r="6760" spans="25:26" x14ac:dyDescent="0.3">
      <c r="Y6760" s="189">
        <v>44524</v>
      </c>
      <c r="Z6760" s="190">
        <v>74.87</v>
      </c>
    </row>
    <row r="6761" spans="25:26" x14ac:dyDescent="0.3">
      <c r="Y6761" s="189">
        <v>44525</v>
      </c>
      <c r="Z6761" s="190">
        <v>74.87</v>
      </c>
    </row>
    <row r="6762" spans="25:26" x14ac:dyDescent="0.3">
      <c r="Y6762" s="189">
        <v>44526</v>
      </c>
      <c r="Z6762" s="190">
        <v>74.87</v>
      </c>
    </row>
    <row r="6763" spans="25:26" x14ac:dyDescent="0.3">
      <c r="Y6763" s="189">
        <v>44529</v>
      </c>
      <c r="Z6763" s="190">
        <v>66.489999999999995</v>
      </c>
    </row>
    <row r="6764" spans="25:26" x14ac:dyDescent="0.3">
      <c r="Y6764" s="189">
        <v>44530</v>
      </c>
      <c r="Z6764" s="190">
        <v>66.489999999999995</v>
      </c>
    </row>
    <row r="6765" spans="25:26" x14ac:dyDescent="0.3">
      <c r="Y6765" s="189">
        <v>44531</v>
      </c>
      <c r="Z6765" s="190">
        <v>61.23</v>
      </c>
    </row>
    <row r="6766" spans="25:26" x14ac:dyDescent="0.3">
      <c r="Y6766" s="189">
        <v>44532</v>
      </c>
      <c r="Z6766" s="190">
        <v>61.59</v>
      </c>
    </row>
    <row r="6767" spans="25:26" x14ac:dyDescent="0.3">
      <c r="Y6767" s="189">
        <v>44533</v>
      </c>
      <c r="Z6767" s="190">
        <v>61.87</v>
      </c>
    </row>
    <row r="6768" spans="25:26" x14ac:dyDescent="0.3">
      <c r="Y6768" s="189">
        <v>44536</v>
      </c>
      <c r="Z6768" s="190">
        <v>64.48</v>
      </c>
    </row>
    <row r="6769" spans="25:26" x14ac:dyDescent="0.3">
      <c r="Y6769" s="189">
        <v>44537</v>
      </c>
      <c r="Z6769" s="190">
        <v>67</v>
      </c>
    </row>
    <row r="6770" spans="25:26" x14ac:dyDescent="0.3">
      <c r="Y6770" s="189">
        <v>44538</v>
      </c>
      <c r="Z6770" s="190">
        <v>67.45</v>
      </c>
    </row>
    <row r="6771" spans="25:26" x14ac:dyDescent="0.3">
      <c r="Y6771" s="189">
        <v>44539</v>
      </c>
      <c r="Z6771" s="190">
        <v>66.37</v>
      </c>
    </row>
    <row r="6772" spans="25:26" x14ac:dyDescent="0.3">
      <c r="Y6772" s="189">
        <v>44540</v>
      </c>
      <c r="Z6772" s="190">
        <v>66.739999999999995</v>
      </c>
    </row>
    <row r="6773" spans="25:26" x14ac:dyDescent="0.3">
      <c r="Y6773" s="189">
        <v>44543</v>
      </c>
      <c r="Z6773" s="190">
        <v>66.48</v>
      </c>
    </row>
    <row r="6774" spans="25:26" x14ac:dyDescent="0.3">
      <c r="Y6774" s="189">
        <v>44544</v>
      </c>
      <c r="Z6774" s="190">
        <v>66.75</v>
      </c>
    </row>
    <row r="6775" spans="25:26" x14ac:dyDescent="0.3">
      <c r="Y6775" s="189">
        <v>44545</v>
      </c>
      <c r="Z6775" s="190">
        <v>65.7</v>
      </c>
    </row>
    <row r="6776" spans="25:26" x14ac:dyDescent="0.3">
      <c r="Y6776" s="189">
        <v>44546</v>
      </c>
      <c r="Z6776" s="190">
        <v>66.98</v>
      </c>
    </row>
    <row r="6777" spans="25:26" x14ac:dyDescent="0.3">
      <c r="Y6777" s="189">
        <v>44547</v>
      </c>
      <c r="Z6777" s="190">
        <v>65.739999999999995</v>
      </c>
    </row>
    <row r="6778" spans="25:26" x14ac:dyDescent="0.3">
      <c r="Y6778" s="189">
        <v>44550</v>
      </c>
      <c r="Z6778" s="190">
        <v>63.43</v>
      </c>
    </row>
    <row r="6779" spans="25:26" x14ac:dyDescent="0.3">
      <c r="Y6779" s="189">
        <v>44551</v>
      </c>
      <c r="Z6779" s="190">
        <v>65.81</v>
      </c>
    </row>
    <row r="6780" spans="25:26" x14ac:dyDescent="0.3">
      <c r="Y6780" s="189">
        <v>44552</v>
      </c>
      <c r="Z6780" s="190">
        <v>67.36</v>
      </c>
    </row>
    <row r="6781" spans="25:26" x14ac:dyDescent="0.3">
      <c r="Y6781" s="189">
        <v>44553</v>
      </c>
      <c r="Z6781" s="190">
        <v>68.569999999999993</v>
      </c>
    </row>
    <row r="6782" spans="25:26" x14ac:dyDescent="0.3">
      <c r="Y6782" s="189">
        <v>44554</v>
      </c>
      <c r="Z6782" s="190">
        <v>68.569999999999993</v>
      </c>
    </row>
    <row r="6783" spans="25:26" x14ac:dyDescent="0.3">
      <c r="Y6783" s="189">
        <v>44557</v>
      </c>
      <c r="Z6783" s="190">
        <v>68.569999999999993</v>
      </c>
    </row>
    <row r="6784" spans="25:26" x14ac:dyDescent="0.3">
      <c r="Y6784" s="189">
        <v>44558</v>
      </c>
      <c r="Z6784" s="190">
        <v>70.63</v>
      </c>
    </row>
    <row r="6785" spans="25:26" x14ac:dyDescent="0.3">
      <c r="Y6785" s="189">
        <v>44559</v>
      </c>
      <c r="Z6785" s="190">
        <v>71.040000000000006</v>
      </c>
    </row>
    <row r="6786" spans="25:26" x14ac:dyDescent="0.3">
      <c r="Y6786" s="189">
        <v>44560</v>
      </c>
      <c r="Z6786" s="190">
        <v>71.290000000000006</v>
      </c>
    </row>
    <row r="6787" spans="25:26" x14ac:dyDescent="0.3">
      <c r="Y6787" s="189">
        <v>44561</v>
      </c>
      <c r="Z6787" s="190">
        <v>71.290000000000006</v>
      </c>
    </row>
    <row r="6788" spans="25:26" x14ac:dyDescent="0.3">
      <c r="Y6788" s="189">
        <v>44564</v>
      </c>
      <c r="Z6788" s="190">
        <v>70.900000000000006</v>
      </c>
    </row>
    <row r="6789" spans="25:26" x14ac:dyDescent="0.3">
      <c r="Y6789" s="189">
        <v>44565</v>
      </c>
      <c r="Z6789" s="190">
        <v>71.849999999999994</v>
      </c>
    </row>
    <row r="6790" spans="25:26" x14ac:dyDescent="0.3">
      <c r="Y6790" s="189">
        <v>44566</v>
      </c>
      <c r="Z6790" s="190">
        <v>72.77</v>
      </c>
    </row>
    <row r="6791" spans="25:26" x14ac:dyDescent="0.3">
      <c r="Y6791" s="189">
        <v>44567</v>
      </c>
      <c r="Z6791" s="190">
        <v>74.12</v>
      </c>
    </row>
    <row r="6792" spans="25:26" x14ac:dyDescent="0.3">
      <c r="Y6792" s="189">
        <v>44568</v>
      </c>
      <c r="Z6792" s="190">
        <v>74.010000000000005</v>
      </c>
    </row>
    <row r="6793" spans="25:26" x14ac:dyDescent="0.3">
      <c r="Y6793" s="189">
        <v>44571</v>
      </c>
      <c r="Z6793" s="190">
        <v>73.319999999999993</v>
      </c>
    </row>
    <row r="6794" spans="25:26" x14ac:dyDescent="0.3">
      <c r="Y6794" s="189">
        <v>44572</v>
      </c>
      <c r="Z6794" s="190">
        <v>75.760000000000005</v>
      </c>
    </row>
    <row r="6795" spans="25:26" x14ac:dyDescent="0.3">
      <c r="Y6795" s="189">
        <v>44573</v>
      </c>
      <c r="Z6795" s="190">
        <v>76.97</v>
      </c>
    </row>
    <row r="6796" spans="25:26" x14ac:dyDescent="0.3">
      <c r="Y6796" s="189">
        <v>44574</v>
      </c>
      <c r="Z6796" s="190">
        <v>76.75</v>
      </c>
    </row>
    <row r="6797" spans="25:26" x14ac:dyDescent="0.3">
      <c r="Y6797" s="189">
        <v>44575</v>
      </c>
      <c r="Z6797" s="190">
        <v>78.36</v>
      </c>
    </row>
    <row r="6798" spans="25:26" x14ac:dyDescent="0.3">
      <c r="Y6798" s="189">
        <v>44578</v>
      </c>
      <c r="Z6798" s="190">
        <v>78.36</v>
      </c>
    </row>
    <row r="6799" spans="25:26" x14ac:dyDescent="0.3">
      <c r="Y6799" s="189">
        <v>44579</v>
      </c>
      <c r="Z6799" s="190">
        <v>80.180000000000007</v>
      </c>
    </row>
    <row r="6800" spans="25:26" x14ac:dyDescent="0.3">
      <c r="Y6800" s="189">
        <v>44580</v>
      </c>
      <c r="Z6800" s="190">
        <v>81.13</v>
      </c>
    </row>
    <row r="6801" spans="25:26" x14ac:dyDescent="0.3">
      <c r="Y6801" s="189">
        <v>44581</v>
      </c>
      <c r="Z6801" s="190">
        <v>81.09</v>
      </c>
    </row>
    <row r="6802" spans="25:26" x14ac:dyDescent="0.3">
      <c r="Y6802" s="189">
        <v>44582</v>
      </c>
      <c r="Z6802" s="190">
        <v>80.52</v>
      </c>
    </row>
    <row r="6803" spans="25:26" x14ac:dyDescent="0.3">
      <c r="Y6803" s="189">
        <v>44585</v>
      </c>
      <c r="Z6803" s="190">
        <v>79.14</v>
      </c>
    </row>
    <row r="6804" spans="25:26" x14ac:dyDescent="0.3">
      <c r="Y6804" s="189">
        <v>44586</v>
      </c>
      <c r="Z6804" s="190">
        <v>81.02</v>
      </c>
    </row>
    <row r="6805" spans="25:26" x14ac:dyDescent="0.3">
      <c r="Y6805" s="189">
        <v>44587</v>
      </c>
      <c r="Z6805" s="190">
        <v>82.11</v>
      </c>
    </row>
    <row r="6806" spans="25:26" x14ac:dyDescent="0.3">
      <c r="Y6806" s="189">
        <v>44588</v>
      </c>
      <c r="Z6806" s="190">
        <v>81.599999999999994</v>
      </c>
    </row>
    <row r="6807" spans="25:26" x14ac:dyDescent="0.3">
      <c r="Y6807" s="189">
        <v>44589</v>
      </c>
      <c r="Z6807" s="190">
        <v>81.81</v>
      </c>
    </row>
    <row r="6808" spans="25:26" x14ac:dyDescent="0.3">
      <c r="Y6808" s="189">
        <v>44592</v>
      </c>
      <c r="Z6808" s="190">
        <v>83.11</v>
      </c>
    </row>
    <row r="6809" spans="25:26" x14ac:dyDescent="0.3">
      <c r="Y6809" s="189">
        <v>44593</v>
      </c>
      <c r="Z6809" s="190">
        <v>83.11</v>
      </c>
    </row>
    <row r="6810" spans="25:26" x14ac:dyDescent="0.3">
      <c r="Y6810" s="189">
        <v>44594</v>
      </c>
      <c r="Z6810" s="190">
        <v>83.11</v>
      </c>
    </row>
    <row r="6811" spans="25:26" x14ac:dyDescent="0.3">
      <c r="Y6811" s="189">
        <v>44595</v>
      </c>
      <c r="Z6811" s="190">
        <v>83.82</v>
      </c>
    </row>
    <row r="6812" spans="25:26" x14ac:dyDescent="0.3">
      <c r="Y6812" s="189">
        <v>44596</v>
      </c>
      <c r="Z6812" s="190">
        <v>85.93</v>
      </c>
    </row>
    <row r="6813" spans="25:26" x14ac:dyDescent="0.3">
      <c r="Y6813" s="189">
        <v>44599</v>
      </c>
      <c r="Z6813" s="190">
        <v>85.36</v>
      </c>
    </row>
    <row r="6814" spans="25:26" x14ac:dyDescent="0.3">
      <c r="Y6814" s="189">
        <v>44600</v>
      </c>
      <c r="Z6814" s="190">
        <v>83.6</v>
      </c>
    </row>
    <row r="6815" spans="25:26" x14ac:dyDescent="0.3">
      <c r="Y6815" s="189">
        <v>44601</v>
      </c>
      <c r="Z6815" s="190">
        <v>83.96</v>
      </c>
    </row>
    <row r="6816" spans="25:26" x14ac:dyDescent="0.3">
      <c r="Y6816" s="189">
        <v>44602</v>
      </c>
      <c r="Z6816" s="190">
        <v>84.12</v>
      </c>
    </row>
    <row r="6817" spans="25:26" x14ac:dyDescent="0.3">
      <c r="Y6817" s="189">
        <v>44603</v>
      </c>
      <c r="Z6817" s="190">
        <v>86.84</v>
      </c>
    </row>
    <row r="6818" spans="25:26" x14ac:dyDescent="0.3">
      <c r="Y6818" s="189">
        <v>44606</v>
      </c>
      <c r="Z6818" s="190">
        <v>89.1</v>
      </c>
    </row>
    <row r="6819" spans="25:26" x14ac:dyDescent="0.3">
      <c r="Y6819" s="189">
        <v>44607</v>
      </c>
      <c r="Z6819" s="190">
        <v>86.21</v>
      </c>
    </row>
    <row r="6820" spans="25:26" x14ac:dyDescent="0.3">
      <c r="Y6820" s="189">
        <v>44608</v>
      </c>
      <c r="Z6820" s="190">
        <v>87.44</v>
      </c>
    </row>
    <row r="6821" spans="25:26" x14ac:dyDescent="0.3">
      <c r="Y6821" s="189">
        <v>44609</v>
      </c>
      <c r="Z6821" s="190">
        <v>85.72</v>
      </c>
    </row>
    <row r="6822" spans="25:26" x14ac:dyDescent="0.3">
      <c r="Y6822" s="189">
        <v>44610</v>
      </c>
      <c r="Z6822" s="190">
        <v>85.55</v>
      </c>
    </row>
    <row r="6823" spans="25:26" x14ac:dyDescent="0.3">
      <c r="Y6823" s="189">
        <v>44613</v>
      </c>
      <c r="Z6823" s="190">
        <v>85.55</v>
      </c>
    </row>
    <row r="6824" spans="25:26" x14ac:dyDescent="0.3">
      <c r="Y6824" s="189">
        <v>44614</v>
      </c>
      <c r="Z6824" s="190">
        <v>88.48</v>
      </c>
    </row>
    <row r="6825" spans="25:26" x14ac:dyDescent="0.3">
      <c r="Y6825" s="189">
        <v>44615</v>
      </c>
      <c r="Z6825" s="190">
        <v>88.53</v>
      </c>
    </row>
    <row r="6826" spans="25:26" x14ac:dyDescent="0.3">
      <c r="Y6826" s="189">
        <v>44616</v>
      </c>
      <c r="Z6826" s="190">
        <v>90.52</v>
      </c>
    </row>
    <row r="6827" spans="25:26" x14ac:dyDescent="0.3">
      <c r="Y6827" s="189">
        <v>44617</v>
      </c>
      <c r="Z6827" s="190">
        <v>88.81</v>
      </c>
    </row>
    <row r="6828" spans="25:26" x14ac:dyDescent="0.3">
      <c r="Y6828" s="189">
        <v>44620</v>
      </c>
      <c r="Z6828" s="190">
        <v>91.8</v>
      </c>
    </row>
    <row r="6829" spans="25:26" x14ac:dyDescent="0.3">
      <c r="Y6829" s="189">
        <v>44621</v>
      </c>
      <c r="Z6829" s="190">
        <v>97.57</v>
      </c>
    </row>
    <row r="6830" spans="25:26" x14ac:dyDescent="0.3">
      <c r="Y6830" s="189">
        <v>44622</v>
      </c>
      <c r="Z6830" s="190">
        <v>105.52</v>
      </c>
    </row>
    <row r="6831" spans="25:26" x14ac:dyDescent="0.3">
      <c r="Y6831" s="189">
        <v>44623</v>
      </c>
      <c r="Z6831" s="190">
        <v>103.71</v>
      </c>
    </row>
    <row r="6832" spans="25:26" x14ac:dyDescent="0.3">
      <c r="Y6832" s="189">
        <v>44624</v>
      </c>
      <c r="Z6832" s="190">
        <v>110.02</v>
      </c>
    </row>
    <row r="6833" spans="25:26" x14ac:dyDescent="0.3">
      <c r="Y6833" s="189">
        <v>44627</v>
      </c>
      <c r="Z6833" s="190">
        <v>115.66</v>
      </c>
    </row>
    <row r="6834" spans="25:26" x14ac:dyDescent="0.3">
      <c r="Y6834" s="189">
        <v>44628</v>
      </c>
      <c r="Z6834" s="190">
        <v>119.62</v>
      </c>
    </row>
    <row r="6835" spans="25:26" x14ac:dyDescent="0.3">
      <c r="Y6835" s="189">
        <v>44629</v>
      </c>
      <c r="Z6835" s="190">
        <v>105.97</v>
      </c>
    </row>
    <row r="6836" spans="25:26" x14ac:dyDescent="0.3">
      <c r="Y6836" s="189">
        <v>44630</v>
      </c>
      <c r="Z6836" s="190">
        <v>102.49</v>
      </c>
    </row>
    <row r="6837" spans="25:26" x14ac:dyDescent="0.3">
      <c r="Y6837" s="189">
        <v>44631</v>
      </c>
      <c r="Z6837" s="190">
        <v>104.96</v>
      </c>
    </row>
    <row r="6838" spans="25:26" x14ac:dyDescent="0.3">
      <c r="Y6838" s="189">
        <v>44634</v>
      </c>
      <c r="Z6838" s="190">
        <v>99.48</v>
      </c>
    </row>
    <row r="6839" spans="25:26" x14ac:dyDescent="0.3">
      <c r="Y6839" s="189">
        <v>44635</v>
      </c>
      <c r="Z6839" s="190">
        <v>92.26</v>
      </c>
    </row>
    <row r="6840" spans="25:26" x14ac:dyDescent="0.3">
      <c r="Y6840" s="189">
        <v>44636</v>
      </c>
      <c r="Z6840" s="190">
        <v>90.96</v>
      </c>
    </row>
    <row r="6841" spans="25:26" x14ac:dyDescent="0.3">
      <c r="Y6841" s="189">
        <v>44637</v>
      </c>
      <c r="Z6841" s="190">
        <v>98.28</v>
      </c>
    </row>
    <row r="6842" spans="25:26" x14ac:dyDescent="0.3">
      <c r="Y6842" s="189">
        <v>44638</v>
      </c>
      <c r="Z6842" s="190">
        <v>98.28</v>
      </c>
    </row>
    <row r="6843" spans="25:26" x14ac:dyDescent="0.3">
      <c r="Y6843" s="189">
        <v>44641</v>
      </c>
      <c r="Z6843" s="190">
        <v>98.28</v>
      </c>
    </row>
    <row r="6844" spans="25:26" x14ac:dyDescent="0.3">
      <c r="Y6844" s="189">
        <v>44642</v>
      </c>
      <c r="Z6844" s="190">
        <v>107.03</v>
      </c>
    </row>
    <row r="6845" spans="25:26" x14ac:dyDescent="0.3">
      <c r="Y6845" s="189">
        <v>44643</v>
      </c>
      <c r="Z6845" s="190">
        <v>111.94</v>
      </c>
    </row>
    <row r="6846" spans="25:26" x14ac:dyDescent="0.3">
      <c r="Y6846" s="189">
        <v>44644</v>
      </c>
      <c r="Z6846" s="190">
        <v>110.34</v>
      </c>
    </row>
    <row r="6847" spans="25:26" x14ac:dyDescent="0.3">
      <c r="Y6847" s="189">
        <v>44645</v>
      </c>
      <c r="Z6847" s="190">
        <v>110.95</v>
      </c>
    </row>
    <row r="6848" spans="25:26" x14ac:dyDescent="0.3">
      <c r="Y6848" s="189">
        <v>44648</v>
      </c>
      <c r="Z6848" s="190">
        <v>103.04</v>
      </c>
    </row>
    <row r="6849" spans="25:26" x14ac:dyDescent="0.3">
      <c r="Y6849" s="189">
        <v>44649</v>
      </c>
      <c r="Z6849" s="190">
        <v>100.99</v>
      </c>
    </row>
    <row r="6850" spans="25:26" x14ac:dyDescent="0.3">
      <c r="Y6850" s="189">
        <v>44650</v>
      </c>
      <c r="Z6850" s="190">
        <v>104.04</v>
      </c>
    </row>
    <row r="6851" spans="25:26" x14ac:dyDescent="0.3">
      <c r="Y6851" s="189">
        <v>44651</v>
      </c>
      <c r="Z6851" s="190">
        <v>98</v>
      </c>
    </row>
    <row r="6852" spans="25:26" x14ac:dyDescent="0.3">
      <c r="Y6852" s="189">
        <v>44652</v>
      </c>
      <c r="Z6852" s="190">
        <v>97.25</v>
      </c>
    </row>
    <row r="6853" spans="25:26" x14ac:dyDescent="0.3">
      <c r="Y6853" s="189">
        <v>44655</v>
      </c>
      <c r="Z6853" s="190">
        <v>100.16</v>
      </c>
    </row>
    <row r="6854" spans="25:26" x14ac:dyDescent="0.3">
      <c r="Y6854" s="189">
        <v>44656</v>
      </c>
      <c r="Z6854" s="190">
        <v>99.86</v>
      </c>
    </row>
    <row r="6855" spans="25:26" x14ac:dyDescent="0.3">
      <c r="Y6855" s="189">
        <v>44657</v>
      </c>
      <c r="Z6855" s="190">
        <v>94.97</v>
      </c>
    </row>
    <row r="6856" spans="25:26" x14ac:dyDescent="0.3">
      <c r="Y6856" s="189">
        <v>44658</v>
      </c>
      <c r="Z6856" s="190">
        <v>93.43</v>
      </c>
    </row>
    <row r="6857" spans="25:26" x14ac:dyDescent="0.3">
      <c r="Y6857" s="189">
        <v>44659</v>
      </c>
      <c r="Z6857" s="190">
        <v>95.36</v>
      </c>
    </row>
    <row r="6858" spans="25:26" x14ac:dyDescent="0.3">
      <c r="Y6858" s="189">
        <v>44662</v>
      </c>
      <c r="Z6858" s="190">
        <v>91.93</v>
      </c>
    </row>
    <row r="6859" spans="25:26" x14ac:dyDescent="0.3">
      <c r="Y6859" s="189">
        <v>44663</v>
      </c>
      <c r="Z6859" s="190">
        <v>97.16</v>
      </c>
    </row>
    <row r="6860" spans="25:26" x14ac:dyDescent="0.3">
      <c r="Y6860" s="189">
        <v>44664</v>
      </c>
      <c r="Z6860" s="190">
        <v>101.14</v>
      </c>
    </row>
    <row r="6861" spans="25:26" x14ac:dyDescent="0.3">
      <c r="Y6861" s="189">
        <v>44665</v>
      </c>
      <c r="Z6861" s="190">
        <v>101.14</v>
      </c>
    </row>
    <row r="6862" spans="25:26" x14ac:dyDescent="0.3">
      <c r="Y6862" s="189">
        <v>44666</v>
      </c>
      <c r="Z6862" s="190">
        <v>101.14</v>
      </c>
    </row>
    <row r="6863" spans="25:26" x14ac:dyDescent="0.3">
      <c r="Y6863" s="189">
        <v>44669</v>
      </c>
      <c r="Z6863" s="190">
        <v>105.5</v>
      </c>
    </row>
    <row r="6864" spans="25:26" x14ac:dyDescent="0.3">
      <c r="Y6864" s="189">
        <v>44670</v>
      </c>
      <c r="Z6864" s="190">
        <v>100.92</v>
      </c>
    </row>
    <row r="6865" spans="25:26" x14ac:dyDescent="0.3">
      <c r="Y6865" s="189">
        <v>44671</v>
      </c>
      <c r="Z6865" s="190">
        <v>100.25</v>
      </c>
    </row>
    <row r="6866" spans="25:26" x14ac:dyDescent="0.3">
      <c r="Y6866" s="189">
        <v>44672</v>
      </c>
      <c r="Z6866" s="190">
        <v>101.68</v>
      </c>
    </row>
    <row r="6867" spans="25:26" x14ac:dyDescent="0.3">
      <c r="Y6867" s="189">
        <v>44673</v>
      </c>
      <c r="Z6867" s="190">
        <v>100.21</v>
      </c>
    </row>
    <row r="6868" spans="25:26" x14ac:dyDescent="0.3">
      <c r="Y6868" s="189">
        <v>44676</v>
      </c>
      <c r="Z6868" s="190">
        <v>96.06</v>
      </c>
    </row>
    <row r="6869" spans="25:26" x14ac:dyDescent="0.3">
      <c r="Y6869" s="189">
        <v>44677</v>
      </c>
      <c r="Z6869" s="190">
        <v>98.02</v>
      </c>
    </row>
    <row r="6870" spans="25:26" x14ac:dyDescent="0.3">
      <c r="Y6870" s="189">
        <v>44678</v>
      </c>
      <c r="Z6870" s="190">
        <v>98.89</v>
      </c>
    </row>
    <row r="6871" spans="25:26" x14ac:dyDescent="0.3">
      <c r="Y6871" s="189">
        <v>44679</v>
      </c>
      <c r="Z6871" s="190">
        <v>101.16</v>
      </c>
    </row>
    <row r="6872" spans="25:26" x14ac:dyDescent="0.3">
      <c r="Y6872" s="189">
        <v>44680</v>
      </c>
      <c r="Z6872" s="190">
        <v>102.02</v>
      </c>
    </row>
    <row r="6873" spans="25:26" x14ac:dyDescent="0.3">
      <c r="Y6873" s="189">
        <v>44683</v>
      </c>
      <c r="Z6873" s="190">
        <v>102.02</v>
      </c>
    </row>
    <row r="6874" spans="25:26" x14ac:dyDescent="0.3">
      <c r="Y6874" s="189">
        <v>44684</v>
      </c>
      <c r="Z6874" s="190">
        <v>102.02</v>
      </c>
    </row>
    <row r="6875" spans="25:26" x14ac:dyDescent="0.3">
      <c r="Y6875" s="189">
        <v>44685</v>
      </c>
      <c r="Z6875" s="190">
        <v>104.18</v>
      </c>
    </row>
    <row r="6876" spans="25:26" x14ac:dyDescent="0.3">
      <c r="Y6876" s="189">
        <v>44686</v>
      </c>
      <c r="Z6876" s="190">
        <v>104.18</v>
      </c>
    </row>
    <row r="6877" spans="25:26" x14ac:dyDescent="0.3">
      <c r="Y6877" s="189">
        <v>44687</v>
      </c>
      <c r="Z6877" s="190">
        <v>106.45</v>
      </c>
    </row>
    <row r="6878" spans="25:26" x14ac:dyDescent="0.3">
      <c r="Y6878" s="189">
        <v>44690</v>
      </c>
      <c r="Z6878" s="190">
        <v>100.82</v>
      </c>
    </row>
    <row r="6879" spans="25:26" x14ac:dyDescent="0.3">
      <c r="Y6879" s="189">
        <v>44691</v>
      </c>
      <c r="Z6879" s="190">
        <v>97.26</v>
      </c>
    </row>
    <row r="6880" spans="25:26" x14ac:dyDescent="0.3">
      <c r="Y6880" s="189">
        <v>44692</v>
      </c>
      <c r="Z6880" s="190">
        <v>102.03</v>
      </c>
    </row>
    <row r="6881" spans="25:26" x14ac:dyDescent="0.3">
      <c r="Y6881" s="189">
        <v>44693</v>
      </c>
      <c r="Z6881" s="190">
        <v>102.14</v>
      </c>
    </row>
    <row r="6882" spans="25:26" x14ac:dyDescent="0.3">
      <c r="Y6882" s="189">
        <v>44694</v>
      </c>
      <c r="Z6882" s="190">
        <v>106.36</v>
      </c>
    </row>
    <row r="6883" spans="25:26" x14ac:dyDescent="0.3">
      <c r="Y6883" s="189">
        <v>44697</v>
      </c>
      <c r="Z6883" s="190">
        <v>106.36</v>
      </c>
    </row>
    <row r="6884" spans="25:26" x14ac:dyDescent="0.3">
      <c r="Y6884" s="189">
        <v>44698</v>
      </c>
      <c r="Z6884" s="190">
        <v>107.8</v>
      </c>
    </row>
    <row r="6885" spans="25:26" x14ac:dyDescent="0.3">
      <c r="Y6885" s="189">
        <v>44699</v>
      </c>
      <c r="Z6885" s="190">
        <v>105.12</v>
      </c>
    </row>
    <row r="6886" spans="25:26" x14ac:dyDescent="0.3">
      <c r="Y6886" s="189">
        <v>44700</v>
      </c>
      <c r="Z6886" s="190">
        <v>107.02</v>
      </c>
    </row>
    <row r="6887" spans="25:26" x14ac:dyDescent="0.3">
      <c r="Y6887" s="189">
        <v>44701</v>
      </c>
      <c r="Z6887" s="190">
        <v>107.86</v>
      </c>
    </row>
    <row r="6888" spans="25:26" x14ac:dyDescent="0.3">
      <c r="Y6888" s="189">
        <v>44704</v>
      </c>
      <c r="Z6888" s="190">
        <v>108.18</v>
      </c>
    </row>
    <row r="6889" spans="25:26" x14ac:dyDescent="0.3">
      <c r="Y6889" s="189">
        <v>44705</v>
      </c>
      <c r="Z6889" s="190">
        <v>107.59</v>
      </c>
    </row>
    <row r="6890" spans="25:26" x14ac:dyDescent="0.3">
      <c r="Y6890" s="189">
        <v>44706</v>
      </c>
      <c r="Z6890" s="190">
        <v>108.21</v>
      </c>
    </row>
    <row r="6891" spans="25:26" x14ac:dyDescent="0.3">
      <c r="Y6891" s="189">
        <v>44707</v>
      </c>
      <c r="Z6891" s="190">
        <v>110.44</v>
      </c>
    </row>
    <row r="6892" spans="25:26" x14ac:dyDescent="0.3">
      <c r="Y6892" s="189">
        <v>44708</v>
      </c>
      <c r="Z6892" s="190">
        <v>112.2</v>
      </c>
    </row>
    <row r="6893" spans="25:26" x14ac:dyDescent="0.3">
      <c r="Y6893" s="189">
        <v>44711</v>
      </c>
      <c r="Z6893" s="190">
        <v>112.2</v>
      </c>
    </row>
    <row r="6894" spans="25:26" x14ac:dyDescent="0.3">
      <c r="Y6894" s="189">
        <v>44712</v>
      </c>
      <c r="Z6894" s="190">
        <v>113.83</v>
      </c>
    </row>
    <row r="6895" spans="25:26" x14ac:dyDescent="0.3">
      <c r="Y6895" s="189">
        <v>44713</v>
      </c>
      <c r="Z6895" s="190">
        <v>109.63</v>
      </c>
    </row>
    <row r="6896" spans="25:26" x14ac:dyDescent="0.3">
      <c r="Y6896" s="189">
        <v>44714</v>
      </c>
      <c r="Z6896" s="190">
        <v>110.55</v>
      </c>
    </row>
    <row r="6897" spans="25:26" x14ac:dyDescent="0.3">
      <c r="Y6897" s="189">
        <v>44715</v>
      </c>
      <c r="Z6897" s="190">
        <v>112.7</v>
      </c>
    </row>
    <row r="6898" spans="25:26" x14ac:dyDescent="0.3">
      <c r="Y6898" s="189">
        <v>44718</v>
      </c>
      <c r="Z6898" s="190">
        <v>112.75</v>
      </c>
    </row>
    <row r="6899" spans="25:26" x14ac:dyDescent="0.3">
      <c r="Y6899" s="189">
        <v>44719</v>
      </c>
      <c r="Z6899" s="190">
        <v>113.59</v>
      </c>
    </row>
    <row r="6900" spans="25:26" x14ac:dyDescent="0.3">
      <c r="Y6900" s="189">
        <v>44720</v>
      </c>
      <c r="Z6900" s="190">
        <v>116.28</v>
      </c>
    </row>
    <row r="6901" spans="25:26" x14ac:dyDescent="0.3">
      <c r="Y6901" s="189">
        <v>44721</v>
      </c>
      <c r="Z6901" s="190">
        <v>115.98</v>
      </c>
    </row>
    <row r="6902" spans="25:26" x14ac:dyDescent="0.3">
      <c r="Y6902" s="189">
        <v>44722</v>
      </c>
      <c r="Z6902" s="190">
        <v>115.2</v>
      </c>
    </row>
    <row r="6903" spans="25:26" x14ac:dyDescent="0.3">
      <c r="Y6903" s="189">
        <v>44725</v>
      </c>
      <c r="Z6903" s="190">
        <v>115.06</v>
      </c>
    </row>
    <row r="6904" spans="25:26" x14ac:dyDescent="0.3">
      <c r="Y6904" s="189">
        <v>44726</v>
      </c>
      <c r="Z6904" s="190">
        <v>113.96</v>
      </c>
    </row>
    <row r="6905" spans="25:26" x14ac:dyDescent="0.3">
      <c r="Y6905" s="189">
        <v>44727</v>
      </c>
      <c r="Z6905" s="190">
        <v>110.92</v>
      </c>
    </row>
    <row r="6906" spans="25:26" x14ac:dyDescent="0.3">
      <c r="Y6906" s="189">
        <v>44728</v>
      </c>
      <c r="Z6906" s="190">
        <v>112.4</v>
      </c>
    </row>
    <row r="6907" spans="25:26" x14ac:dyDescent="0.3">
      <c r="Y6907" s="189">
        <v>44729</v>
      </c>
      <c r="Z6907" s="190">
        <v>105.9</v>
      </c>
    </row>
    <row r="6908" spans="25:26" x14ac:dyDescent="0.3">
      <c r="Y6908" s="189">
        <v>44732</v>
      </c>
      <c r="Z6908" s="190">
        <v>105.9</v>
      </c>
    </row>
    <row r="6909" spans="25:26" x14ac:dyDescent="0.3">
      <c r="Y6909" s="189">
        <v>44733</v>
      </c>
      <c r="Z6909" s="190">
        <v>106.72</v>
      </c>
    </row>
    <row r="6910" spans="25:26" x14ac:dyDescent="0.3">
      <c r="Y6910" s="189">
        <v>44734</v>
      </c>
      <c r="Z6910" s="190">
        <v>103.79</v>
      </c>
    </row>
    <row r="6911" spans="25:26" x14ac:dyDescent="0.3">
      <c r="Y6911" s="189">
        <v>44735</v>
      </c>
      <c r="Z6911" s="190">
        <v>102.39</v>
      </c>
    </row>
    <row r="6912" spans="25:26" x14ac:dyDescent="0.3">
      <c r="Y6912" s="189">
        <v>44736</v>
      </c>
      <c r="Z6912" s="190">
        <v>105.61</v>
      </c>
    </row>
    <row r="6913" spans="25:26" x14ac:dyDescent="0.3">
      <c r="Y6913" s="189">
        <v>44739</v>
      </c>
      <c r="Z6913" s="190">
        <v>106.25</v>
      </c>
    </row>
    <row r="6914" spans="25:26" x14ac:dyDescent="0.3">
      <c r="Y6914" s="189">
        <v>44740</v>
      </c>
      <c r="Z6914" s="190">
        <v>108.77</v>
      </c>
    </row>
    <row r="6915" spans="25:26" x14ac:dyDescent="0.3">
      <c r="Y6915" s="189">
        <v>44741</v>
      </c>
      <c r="Z6915" s="190">
        <v>107.35</v>
      </c>
    </row>
    <row r="6916" spans="25:26" x14ac:dyDescent="0.3">
      <c r="Y6916" s="189">
        <v>44742</v>
      </c>
      <c r="Z6916" s="190">
        <v>104.79</v>
      </c>
    </row>
    <row r="6917" spans="25:26" x14ac:dyDescent="0.3">
      <c r="Y6917" s="189">
        <v>44743</v>
      </c>
      <c r="Z6917" s="190">
        <v>103.02</v>
      </c>
    </row>
    <row r="6918" spans="25:26" x14ac:dyDescent="0.3">
      <c r="Y6918" s="189">
        <v>44746</v>
      </c>
      <c r="Z6918" s="190">
        <v>103.02</v>
      </c>
    </row>
    <row r="6919" spans="25:26" x14ac:dyDescent="0.3">
      <c r="Y6919" s="189">
        <v>44747</v>
      </c>
      <c r="Z6919" s="190">
        <v>95.13</v>
      </c>
    </row>
    <row r="6920" spans="25:26" x14ac:dyDescent="0.3">
      <c r="Y6920" s="189">
        <v>44748</v>
      </c>
      <c r="Z6920" s="190">
        <v>93.08</v>
      </c>
    </row>
    <row r="6921" spans="25:26" x14ac:dyDescent="0.3">
      <c r="Y6921" s="189">
        <v>44749</v>
      </c>
      <c r="Z6921" s="190">
        <v>96.53</v>
      </c>
    </row>
    <row r="6922" spans="25:26" x14ac:dyDescent="0.3">
      <c r="Y6922" s="189">
        <v>44750</v>
      </c>
      <c r="Z6922" s="190">
        <v>98.99</v>
      </c>
    </row>
    <row r="6923" spans="25:26" x14ac:dyDescent="0.3">
      <c r="Y6923" s="189">
        <v>44753</v>
      </c>
      <c r="Z6923" s="190">
        <v>98.99</v>
      </c>
    </row>
    <row r="6924" spans="25:26" x14ac:dyDescent="0.3">
      <c r="Y6924" s="189">
        <v>44754</v>
      </c>
      <c r="Z6924" s="190">
        <v>91.3</v>
      </c>
    </row>
    <row r="6925" spans="25:26" x14ac:dyDescent="0.3">
      <c r="Y6925" s="189">
        <v>44755</v>
      </c>
      <c r="Z6925" s="190">
        <v>91.37</v>
      </c>
    </row>
    <row r="6926" spans="25:26" x14ac:dyDescent="0.3">
      <c r="Y6926" s="189">
        <v>44756</v>
      </c>
      <c r="Z6926" s="190">
        <v>90.87</v>
      </c>
    </row>
    <row r="6927" spans="25:26" x14ac:dyDescent="0.3">
      <c r="Y6927" s="189">
        <v>44757</v>
      </c>
      <c r="Z6927" s="190">
        <v>92.68</v>
      </c>
    </row>
    <row r="6928" spans="25:26" x14ac:dyDescent="0.3">
      <c r="Y6928" s="189">
        <v>44760</v>
      </c>
      <c r="Z6928" s="190">
        <v>97.83</v>
      </c>
    </row>
    <row r="6929" spans="25:26" x14ac:dyDescent="0.3">
      <c r="Y6929" s="189">
        <v>44761</v>
      </c>
      <c r="Z6929" s="190">
        <v>99.36</v>
      </c>
    </row>
    <row r="6930" spans="25:26" x14ac:dyDescent="0.3">
      <c r="Y6930" s="189">
        <v>44762</v>
      </c>
      <c r="Z6930" s="190">
        <v>98.15</v>
      </c>
    </row>
    <row r="6931" spans="25:26" x14ac:dyDescent="0.3">
      <c r="Y6931" s="189">
        <v>44763</v>
      </c>
      <c r="Z6931" s="190">
        <v>95.18</v>
      </c>
    </row>
    <row r="6932" spans="25:26" x14ac:dyDescent="0.3">
      <c r="Y6932" s="189">
        <v>44764</v>
      </c>
      <c r="Z6932" s="190">
        <v>94.54</v>
      </c>
    </row>
    <row r="6933" spans="25:26" x14ac:dyDescent="0.3">
      <c r="Y6933" s="189">
        <v>44767</v>
      </c>
      <c r="Z6933" s="190">
        <v>96.09</v>
      </c>
    </row>
    <row r="6934" spans="25:26" x14ac:dyDescent="0.3">
      <c r="Y6934" s="189">
        <v>44768</v>
      </c>
      <c r="Z6934" s="190">
        <v>93.61</v>
      </c>
    </row>
    <row r="6935" spans="25:26" x14ac:dyDescent="0.3">
      <c r="Y6935" s="189">
        <v>44769</v>
      </c>
      <c r="Z6935" s="190">
        <v>95.55</v>
      </c>
    </row>
    <row r="6936" spans="25:26" x14ac:dyDescent="0.3">
      <c r="Y6936" s="189">
        <v>44770</v>
      </c>
      <c r="Z6936" s="190">
        <v>95.75</v>
      </c>
    </row>
    <row r="6937" spans="25:26" x14ac:dyDescent="0.3">
      <c r="Y6937" s="189">
        <v>44771</v>
      </c>
      <c r="Z6937" s="190">
        <v>98.33</v>
      </c>
    </row>
    <row r="6938" spans="25:26" x14ac:dyDescent="0.3">
      <c r="Y6938" s="189">
        <v>44774</v>
      </c>
      <c r="Z6938" s="190">
        <v>89.96</v>
      </c>
    </row>
    <row r="6939" spans="25:26" x14ac:dyDescent="0.3">
      <c r="Y6939" s="189">
        <v>44775</v>
      </c>
      <c r="Z6939" s="190">
        <v>89.97</v>
      </c>
    </row>
    <row r="6940" spans="25:26" x14ac:dyDescent="0.3">
      <c r="Y6940" s="189">
        <v>44776</v>
      </c>
      <c r="Z6940" s="190">
        <v>86.67</v>
      </c>
    </row>
    <row r="6941" spans="25:26" x14ac:dyDescent="0.3">
      <c r="Y6941" s="189">
        <v>44777</v>
      </c>
      <c r="Z6941" s="190">
        <v>84.2</v>
      </c>
    </row>
    <row r="6942" spans="25:26" x14ac:dyDescent="0.3">
      <c r="Y6942" s="189">
        <v>44778</v>
      </c>
      <c r="Z6942" s="190">
        <v>84.54</v>
      </c>
    </row>
    <row r="6943" spans="25:26" x14ac:dyDescent="0.3">
      <c r="Y6943" s="189">
        <v>44781</v>
      </c>
      <c r="Z6943" s="190">
        <v>86.11</v>
      </c>
    </row>
    <row r="6944" spans="25:26" x14ac:dyDescent="0.3">
      <c r="Y6944" s="189">
        <v>44782</v>
      </c>
      <c r="Z6944" s="190">
        <v>86.11</v>
      </c>
    </row>
    <row r="6945" spans="25:26" x14ac:dyDescent="0.3">
      <c r="Y6945" s="189">
        <v>44783</v>
      </c>
      <c r="Z6945" s="190">
        <v>86.96</v>
      </c>
    </row>
    <row r="6946" spans="25:26" x14ac:dyDescent="0.3">
      <c r="Y6946" s="189">
        <v>44784</v>
      </c>
      <c r="Z6946" s="190">
        <v>89.14</v>
      </c>
    </row>
    <row r="6947" spans="25:26" x14ac:dyDescent="0.3">
      <c r="Y6947" s="189">
        <v>44785</v>
      </c>
      <c r="Z6947" s="190">
        <v>87.74</v>
      </c>
    </row>
    <row r="6948" spans="25:26" x14ac:dyDescent="0.3">
      <c r="Y6948" s="189">
        <v>44788</v>
      </c>
      <c r="Z6948" s="190">
        <v>84.79</v>
      </c>
    </row>
    <row r="6949" spans="25:26" x14ac:dyDescent="0.3">
      <c r="Y6949" s="189">
        <v>44789</v>
      </c>
      <c r="Z6949" s="190">
        <v>81.95</v>
      </c>
    </row>
    <row r="6950" spans="25:26" x14ac:dyDescent="0.3">
      <c r="Y6950" s="189">
        <v>44790</v>
      </c>
      <c r="Z6950" s="190">
        <v>83.05</v>
      </c>
    </row>
    <row r="6951" spans="25:26" x14ac:dyDescent="0.3">
      <c r="Y6951" s="189">
        <v>44791</v>
      </c>
      <c r="Z6951" s="190">
        <v>85.71</v>
      </c>
    </row>
    <row r="6952" spans="25:26" x14ac:dyDescent="0.3">
      <c r="Y6952" s="189">
        <v>44792</v>
      </c>
      <c r="Z6952" s="190">
        <v>86.09</v>
      </c>
    </row>
    <row r="6953" spans="25:26" x14ac:dyDescent="0.3">
      <c r="Y6953" s="189">
        <v>44795</v>
      </c>
      <c r="Z6953" s="190">
        <v>85.89</v>
      </c>
    </row>
    <row r="6954" spans="25:26" x14ac:dyDescent="0.3">
      <c r="Y6954" s="189">
        <v>44796</v>
      </c>
      <c r="Z6954" s="190">
        <v>89.96</v>
      </c>
    </row>
    <row r="6955" spans="25:26" x14ac:dyDescent="0.3">
      <c r="Y6955" s="189">
        <v>44797</v>
      </c>
      <c r="Z6955" s="190">
        <v>91.11</v>
      </c>
    </row>
    <row r="6956" spans="25:26" x14ac:dyDescent="0.3">
      <c r="Y6956" s="189">
        <v>44798</v>
      </c>
      <c r="Z6956" s="190">
        <v>89.45</v>
      </c>
    </row>
    <row r="6957" spans="25:26" x14ac:dyDescent="0.3">
      <c r="Y6957" s="189">
        <v>44799</v>
      </c>
      <c r="Z6957" s="190">
        <v>89.73</v>
      </c>
    </row>
    <row r="6958" spans="25:26" x14ac:dyDescent="0.3">
      <c r="Y6958" s="189">
        <v>44802</v>
      </c>
      <c r="Z6958" s="190">
        <v>93.38</v>
      </c>
    </row>
    <row r="6959" spans="25:26" x14ac:dyDescent="0.3">
      <c r="Y6959" s="189">
        <v>44803</v>
      </c>
      <c r="Z6959" s="190">
        <v>88.65</v>
      </c>
    </row>
    <row r="6960" spans="25:26" x14ac:dyDescent="0.3">
      <c r="Y6960" s="189">
        <v>44804</v>
      </c>
      <c r="Z6960" s="190">
        <v>85.96</v>
      </c>
    </row>
    <row r="6961" spans="25:26" x14ac:dyDescent="0.3">
      <c r="Y6961" s="189">
        <v>44805</v>
      </c>
      <c r="Z6961" s="190">
        <v>82.56</v>
      </c>
    </row>
    <row r="6962" spans="25:26" x14ac:dyDescent="0.3">
      <c r="Y6962" s="189">
        <v>44806</v>
      </c>
      <c r="Z6962" s="190">
        <v>83.09</v>
      </c>
    </row>
    <row r="6963" spans="25:26" x14ac:dyDescent="0.3">
      <c r="Y6963" s="189">
        <v>44809</v>
      </c>
      <c r="Z6963" s="190">
        <v>83.09</v>
      </c>
    </row>
    <row r="6964" spans="25:26" x14ac:dyDescent="0.3">
      <c r="Y6964" s="189">
        <v>44810</v>
      </c>
      <c r="Z6964" s="190">
        <v>83.13</v>
      </c>
    </row>
    <row r="6965" spans="25:26" x14ac:dyDescent="0.3">
      <c r="Y6965" s="189">
        <v>44811</v>
      </c>
      <c r="Z6965" s="190">
        <v>78.48</v>
      </c>
    </row>
    <row r="6966" spans="25:26" x14ac:dyDescent="0.3">
      <c r="Y6966" s="189">
        <v>44812</v>
      </c>
      <c r="Z6966" s="190">
        <v>79.180000000000007</v>
      </c>
    </row>
    <row r="6967" spans="25:26" x14ac:dyDescent="0.3">
      <c r="Y6967" s="189">
        <v>44813</v>
      </c>
      <c r="Z6967" s="190">
        <v>82.5</v>
      </c>
    </row>
    <row r="6968" spans="25:26" x14ac:dyDescent="0.3">
      <c r="Y6968" s="189">
        <v>44816</v>
      </c>
      <c r="Z6968" s="190">
        <v>83.71</v>
      </c>
    </row>
    <row r="6969" spans="25:26" x14ac:dyDescent="0.3">
      <c r="Y6969" s="189">
        <v>44817</v>
      </c>
      <c r="Z6969" s="190">
        <v>83.46</v>
      </c>
    </row>
    <row r="6970" spans="25:26" x14ac:dyDescent="0.3">
      <c r="Y6970" s="189">
        <v>44818</v>
      </c>
      <c r="Z6970" s="190">
        <v>84.13</v>
      </c>
    </row>
    <row r="6971" spans="25:26" x14ac:dyDescent="0.3">
      <c r="Y6971" s="189">
        <v>44819</v>
      </c>
      <c r="Z6971" s="190">
        <v>81.39</v>
      </c>
    </row>
    <row r="6972" spans="25:26" x14ac:dyDescent="0.3">
      <c r="Y6972" s="189">
        <v>44820</v>
      </c>
      <c r="Z6972" s="190">
        <v>81.400000000000006</v>
      </c>
    </row>
    <row r="6973" spans="25:26" x14ac:dyDescent="0.3">
      <c r="Y6973" s="189">
        <v>44823</v>
      </c>
      <c r="Z6973" s="190">
        <v>82.04</v>
      </c>
    </row>
    <row r="6974" spans="25:26" x14ac:dyDescent="0.3">
      <c r="Y6974" s="189">
        <v>44824</v>
      </c>
      <c r="Z6974" s="190">
        <v>81.05</v>
      </c>
    </row>
    <row r="6975" spans="25:26" x14ac:dyDescent="0.3">
      <c r="Y6975" s="189">
        <v>44825</v>
      </c>
      <c r="Z6975" s="190">
        <v>80.08</v>
      </c>
    </row>
    <row r="6976" spans="25:26" x14ac:dyDescent="0.3">
      <c r="Y6976" s="189">
        <v>44826</v>
      </c>
      <c r="Z6976" s="190">
        <v>80.2</v>
      </c>
    </row>
    <row r="6977" spans="25:26" x14ac:dyDescent="0.3">
      <c r="Y6977" s="189">
        <v>44827</v>
      </c>
      <c r="Z6977" s="190">
        <v>76.03</v>
      </c>
    </row>
    <row r="6978" spans="25:26" x14ac:dyDescent="0.3">
      <c r="Y6978" s="189">
        <v>44830</v>
      </c>
      <c r="Z6978" s="190">
        <v>73.66</v>
      </c>
    </row>
    <row r="6979" spans="25:26" x14ac:dyDescent="0.3">
      <c r="Y6979" s="189">
        <v>44831</v>
      </c>
      <c r="Z6979" s="190">
        <v>75.38</v>
      </c>
    </row>
    <row r="6980" spans="25:26" x14ac:dyDescent="0.3">
      <c r="Y6980" s="189">
        <v>44832</v>
      </c>
      <c r="Z6980" s="190">
        <v>78.260000000000005</v>
      </c>
    </row>
    <row r="6981" spans="25:26" x14ac:dyDescent="0.3">
      <c r="Y6981" s="189">
        <v>44833</v>
      </c>
      <c r="Z6981" s="190">
        <v>77.790000000000006</v>
      </c>
    </row>
    <row r="6982" spans="25:26" x14ac:dyDescent="0.3">
      <c r="Y6982" s="189">
        <v>44834</v>
      </c>
      <c r="Z6982" s="190">
        <v>77.16</v>
      </c>
    </row>
    <row r="6983" spans="25:26" x14ac:dyDescent="0.3">
      <c r="Y6983" s="189">
        <v>44837</v>
      </c>
      <c r="Z6983" s="190">
        <v>77.099999999999994</v>
      </c>
    </row>
    <row r="6984" spans="25:26" x14ac:dyDescent="0.3">
      <c r="Y6984" s="189">
        <v>44838</v>
      </c>
      <c r="Z6984" s="190">
        <v>79.78</v>
      </c>
    </row>
    <row r="6985" spans="25:26" x14ac:dyDescent="0.3">
      <c r="Y6985" s="189">
        <v>44839</v>
      </c>
      <c r="Z6985" s="190">
        <v>81.33</v>
      </c>
    </row>
    <row r="6986" spans="25:26" x14ac:dyDescent="0.3">
      <c r="Y6986" s="189">
        <v>44840</v>
      </c>
      <c r="Z6986" s="190">
        <v>82.34</v>
      </c>
    </row>
    <row r="6987" spans="25:26" x14ac:dyDescent="0.3">
      <c r="Y6987" s="189">
        <v>44841</v>
      </c>
      <c r="Z6987" s="190">
        <v>85.87</v>
      </c>
    </row>
    <row r="6988" spans="25:26" x14ac:dyDescent="0.3">
      <c r="Y6988" s="189">
        <v>44844</v>
      </c>
      <c r="Z6988" s="190">
        <v>84.58</v>
      </c>
    </row>
    <row r="6989" spans="25:26" x14ac:dyDescent="0.3">
      <c r="Y6989" s="189">
        <v>44845</v>
      </c>
      <c r="Z6989" s="190">
        <v>82.67</v>
      </c>
    </row>
    <row r="6990" spans="25:26" x14ac:dyDescent="0.3">
      <c r="Y6990" s="189">
        <v>44846</v>
      </c>
      <c r="Z6990" s="190">
        <v>80.819999999999993</v>
      </c>
    </row>
    <row r="6991" spans="25:26" x14ac:dyDescent="0.3">
      <c r="Y6991" s="189">
        <v>44847</v>
      </c>
      <c r="Z6991" s="190">
        <v>82.45</v>
      </c>
    </row>
    <row r="6992" spans="25:26" x14ac:dyDescent="0.3">
      <c r="Y6992" s="189">
        <v>44848</v>
      </c>
      <c r="Z6992" s="190">
        <v>79.680000000000007</v>
      </c>
    </row>
    <row r="6993" spans="25:26" x14ac:dyDescent="0.3">
      <c r="Y6993" s="189">
        <v>44851</v>
      </c>
      <c r="Z6993" s="190">
        <v>79.42</v>
      </c>
    </row>
    <row r="6994" spans="25:26" x14ac:dyDescent="0.3">
      <c r="Y6994" s="189">
        <v>44852</v>
      </c>
      <c r="Z6994" s="190">
        <v>77.47</v>
      </c>
    </row>
    <row r="6995" spans="25:26" x14ac:dyDescent="0.3">
      <c r="Y6995" s="189">
        <v>44853</v>
      </c>
      <c r="Z6995" s="190">
        <v>79.39</v>
      </c>
    </row>
    <row r="6996" spans="25:26" x14ac:dyDescent="0.3">
      <c r="Y6996" s="189">
        <v>44854</v>
      </c>
      <c r="Z6996" s="190">
        <v>79.819999999999993</v>
      </c>
    </row>
    <row r="6997" spans="25:26" x14ac:dyDescent="0.3">
      <c r="Y6997" s="189">
        <v>44855</v>
      </c>
      <c r="Z6997" s="190">
        <v>80.75</v>
      </c>
    </row>
    <row r="6998" spans="25:26" x14ac:dyDescent="0.3">
      <c r="Y6998" s="189">
        <v>44858</v>
      </c>
      <c r="Z6998" s="190">
        <v>80.75</v>
      </c>
    </row>
    <row r="6999" spans="25:26" x14ac:dyDescent="0.3">
      <c r="Y6999" s="189">
        <v>44859</v>
      </c>
      <c r="Z6999" s="190">
        <v>80.540000000000006</v>
      </c>
    </row>
    <row r="7000" spans="25:26" x14ac:dyDescent="0.3">
      <c r="Y7000" s="189">
        <v>44860</v>
      </c>
      <c r="Z7000" s="190">
        <v>82.38</v>
      </c>
    </row>
    <row r="7001" spans="25:26" x14ac:dyDescent="0.3">
      <c r="Y7001" s="189">
        <v>44861</v>
      </c>
      <c r="Z7001" s="190">
        <v>83.65</v>
      </c>
    </row>
    <row r="7002" spans="25:26" x14ac:dyDescent="0.3">
      <c r="Y7002" s="189">
        <v>44862</v>
      </c>
      <c r="Z7002" s="190">
        <v>82.61</v>
      </c>
    </row>
    <row r="7003" spans="25:26" x14ac:dyDescent="0.3">
      <c r="Y7003" s="189">
        <v>44865</v>
      </c>
      <c r="Z7003" s="190">
        <v>81.39</v>
      </c>
    </row>
    <row r="7004" spans="25:26" x14ac:dyDescent="0.3">
      <c r="Y7004" s="189">
        <v>44866</v>
      </c>
      <c r="Z7004" s="190">
        <v>81.39</v>
      </c>
    </row>
    <row r="7005" spans="25:26" x14ac:dyDescent="0.3">
      <c r="Y7005" s="189">
        <v>44867</v>
      </c>
      <c r="Z7005" s="190">
        <v>81.39</v>
      </c>
    </row>
    <row r="7006" spans="25:26" x14ac:dyDescent="0.3">
      <c r="Y7006" s="189">
        <v>44868</v>
      </c>
      <c r="Z7006" s="190">
        <v>81.84</v>
      </c>
    </row>
    <row r="7007" spans="25:26" x14ac:dyDescent="0.3">
      <c r="Y7007" s="189">
        <v>44869</v>
      </c>
      <c r="Z7007" s="190">
        <v>85.78</v>
      </c>
    </row>
    <row r="7008" spans="25:26" x14ac:dyDescent="0.3">
      <c r="Y7008" s="189">
        <v>44872</v>
      </c>
      <c r="Z7008" s="190">
        <v>85.22</v>
      </c>
    </row>
    <row r="7009" spans="25:26" x14ac:dyDescent="0.3">
      <c r="Y7009" s="189">
        <v>44873</v>
      </c>
      <c r="Z7009" s="190">
        <v>82.77</v>
      </c>
    </row>
    <row r="7010" spans="25:26" x14ac:dyDescent="0.3">
      <c r="Y7010" s="189">
        <v>44874</v>
      </c>
      <c r="Z7010" s="190">
        <v>79.88</v>
      </c>
    </row>
    <row r="7011" spans="25:26" x14ac:dyDescent="0.3">
      <c r="Y7011" s="189">
        <v>44875</v>
      </c>
      <c r="Z7011" s="190">
        <v>80.180000000000007</v>
      </c>
    </row>
    <row r="7012" spans="25:26" x14ac:dyDescent="0.3">
      <c r="Y7012" s="189">
        <v>44876</v>
      </c>
      <c r="Z7012" s="190">
        <v>82.79</v>
      </c>
    </row>
    <row r="7013" spans="25:26" x14ac:dyDescent="0.3">
      <c r="Y7013" s="189">
        <v>44879</v>
      </c>
      <c r="Z7013" s="190">
        <v>80.06</v>
      </c>
    </row>
    <row r="7014" spans="25:26" x14ac:dyDescent="0.3">
      <c r="Y7014" s="189">
        <v>44880</v>
      </c>
      <c r="Z7014" s="190">
        <v>80.19</v>
      </c>
    </row>
    <row r="7015" spans="25:26" x14ac:dyDescent="0.3">
      <c r="Y7015" s="189">
        <v>44881</v>
      </c>
      <c r="Z7015" s="190">
        <v>79.290000000000006</v>
      </c>
    </row>
    <row r="7016" spans="25:26" x14ac:dyDescent="0.3">
      <c r="Y7016" s="189">
        <v>44882</v>
      </c>
      <c r="Z7016" s="190">
        <v>75.91</v>
      </c>
    </row>
    <row r="7017" spans="25:26" x14ac:dyDescent="0.3">
      <c r="Y7017" s="189">
        <v>44883</v>
      </c>
      <c r="Z7017" s="190">
        <v>73.97</v>
      </c>
    </row>
    <row r="7018" spans="25:26" x14ac:dyDescent="0.3">
      <c r="Y7018" s="189">
        <v>44886</v>
      </c>
      <c r="Z7018" s="190">
        <v>73.97</v>
      </c>
    </row>
    <row r="7019" spans="25:26" x14ac:dyDescent="0.3">
      <c r="Y7019" s="189">
        <v>44887</v>
      </c>
      <c r="Z7019" s="190">
        <v>74.25</v>
      </c>
    </row>
    <row r="7020" spans="25:26" x14ac:dyDescent="0.3">
      <c r="Y7020" s="189">
        <v>44888</v>
      </c>
      <c r="Z7020" s="190">
        <v>71.69</v>
      </c>
    </row>
    <row r="7021" spans="25:26" x14ac:dyDescent="0.3">
      <c r="Y7021" s="189">
        <v>44889</v>
      </c>
      <c r="Z7021" s="190">
        <v>71.69</v>
      </c>
    </row>
    <row r="7022" spans="25:26" x14ac:dyDescent="0.3">
      <c r="Y7022" s="189">
        <v>44890</v>
      </c>
      <c r="Z7022" s="190">
        <v>71.69</v>
      </c>
    </row>
    <row r="7023" spans="25:26" x14ac:dyDescent="0.3">
      <c r="Y7023" s="189">
        <v>44893</v>
      </c>
      <c r="Z7023" s="190">
        <v>69.900000000000006</v>
      </c>
    </row>
    <row r="7024" spans="25:26" x14ac:dyDescent="0.3">
      <c r="Y7024" s="189">
        <v>44894</v>
      </c>
      <c r="Z7024" s="190">
        <v>70.84</v>
      </c>
    </row>
    <row r="7025" spans="25:26" x14ac:dyDescent="0.3">
      <c r="Y7025" s="189">
        <v>44895</v>
      </c>
      <c r="Z7025" s="190">
        <v>72.77</v>
      </c>
    </row>
    <row r="7026" spans="25:26" x14ac:dyDescent="0.3">
      <c r="Y7026" s="189">
        <v>44896</v>
      </c>
      <c r="Z7026" s="190">
        <v>71.08</v>
      </c>
    </row>
    <row r="7027" spans="25:26" x14ac:dyDescent="0.3">
      <c r="Y7027" s="189">
        <v>44897</v>
      </c>
      <c r="Z7027" s="190">
        <v>69.88</v>
      </c>
    </row>
    <row r="7028" spans="25:26" x14ac:dyDescent="0.3">
      <c r="Y7028" s="189">
        <v>44900</v>
      </c>
      <c r="Z7028" s="190">
        <v>67.16</v>
      </c>
    </row>
    <row r="7029" spans="25:26" x14ac:dyDescent="0.3">
      <c r="Y7029" s="189">
        <v>44901</v>
      </c>
      <c r="Z7029" s="190">
        <v>64.150000000000006</v>
      </c>
    </row>
    <row r="7030" spans="25:26" x14ac:dyDescent="0.3">
      <c r="Y7030" s="189">
        <v>44902</v>
      </c>
      <c r="Z7030" s="190">
        <v>61.86</v>
      </c>
    </row>
    <row r="7031" spans="25:26" x14ac:dyDescent="0.3">
      <c r="Y7031" s="189">
        <v>44903</v>
      </c>
      <c r="Z7031" s="190">
        <v>60.86</v>
      </c>
    </row>
    <row r="7032" spans="25:26" x14ac:dyDescent="0.3">
      <c r="Y7032" s="189">
        <v>44904</v>
      </c>
      <c r="Z7032" s="190">
        <v>60.42</v>
      </c>
    </row>
    <row r="7033" spans="25:26" x14ac:dyDescent="0.3">
      <c r="Y7033" s="189">
        <v>44907</v>
      </c>
      <c r="Z7033" s="190">
        <v>61.97</v>
      </c>
    </row>
    <row r="7034" spans="25:26" x14ac:dyDescent="0.3">
      <c r="Y7034" s="189">
        <v>44908</v>
      </c>
      <c r="Z7034" s="190">
        <v>64.67</v>
      </c>
    </row>
    <row r="7035" spans="25:26" x14ac:dyDescent="0.3">
      <c r="Y7035" s="189">
        <v>44909</v>
      </c>
      <c r="Z7035" s="190">
        <v>66.73</v>
      </c>
    </row>
    <row r="7036" spans="25:26" x14ac:dyDescent="0.3">
      <c r="Y7036" s="189">
        <v>44910</v>
      </c>
      <c r="Z7036" s="190">
        <v>65.73</v>
      </c>
    </row>
    <row r="7037" spans="25:26" x14ac:dyDescent="0.3">
      <c r="Y7037" s="189">
        <v>44911</v>
      </c>
      <c r="Z7037" s="190">
        <v>63.86</v>
      </c>
    </row>
    <row r="7038" spans="25:26" x14ac:dyDescent="0.3">
      <c r="Y7038" s="189">
        <v>44914</v>
      </c>
      <c r="Z7038" s="190">
        <v>64.59</v>
      </c>
    </row>
    <row r="7039" spans="25:26" x14ac:dyDescent="0.3">
      <c r="Y7039" s="189">
        <v>44915</v>
      </c>
      <c r="Z7039" s="190">
        <v>65.22</v>
      </c>
    </row>
    <row r="7040" spans="25:26" x14ac:dyDescent="0.3">
      <c r="Y7040" s="189">
        <v>44916</v>
      </c>
      <c r="Z7040" s="190">
        <v>67.209999999999994</v>
      </c>
    </row>
    <row r="7041" spans="25:26" x14ac:dyDescent="0.3">
      <c r="Y7041" s="189">
        <v>44917</v>
      </c>
      <c r="Z7041" s="190">
        <v>66.62</v>
      </c>
    </row>
    <row r="7042" spans="25:26" x14ac:dyDescent="0.3">
      <c r="Y7042" s="189">
        <v>44918</v>
      </c>
      <c r="Z7042" s="190">
        <v>68.81</v>
      </c>
    </row>
    <row r="7043" spans="25:26" x14ac:dyDescent="0.3">
      <c r="Y7043" s="189">
        <v>44921</v>
      </c>
      <c r="Z7043" s="190">
        <v>68.81</v>
      </c>
    </row>
    <row r="7044" spans="25:26" x14ac:dyDescent="0.3">
      <c r="Y7044" s="189">
        <v>44922</v>
      </c>
      <c r="Z7044" s="190">
        <v>69.11</v>
      </c>
    </row>
    <row r="7045" spans="25:26" x14ac:dyDescent="0.3">
      <c r="Y7045" s="189">
        <v>44923</v>
      </c>
      <c r="Z7045" s="190">
        <v>68.28</v>
      </c>
    </row>
    <row r="7046" spans="25:26" x14ac:dyDescent="0.3">
      <c r="Y7046" s="189">
        <v>44924</v>
      </c>
      <c r="Z7046" s="190">
        <v>67.319999999999993</v>
      </c>
    </row>
    <row r="7047" spans="25:26" x14ac:dyDescent="0.3">
      <c r="Y7047" s="189">
        <v>44925</v>
      </c>
      <c r="Z7047" s="190">
        <v>69.709999999999994</v>
      </c>
    </row>
    <row r="7048" spans="25:26" x14ac:dyDescent="0.3">
      <c r="Y7048" s="189">
        <v>44928</v>
      </c>
      <c r="Z7048" s="190">
        <v>69.709999999999994</v>
      </c>
    </row>
    <row r="7049" spans="25:26" x14ac:dyDescent="0.3">
      <c r="Y7049" s="189">
        <v>44929</v>
      </c>
      <c r="Z7049" s="190">
        <v>65.84</v>
      </c>
    </row>
    <row r="7050" spans="25:26" x14ac:dyDescent="0.3">
      <c r="Y7050" s="189">
        <v>44930</v>
      </c>
      <c r="Z7050" s="190">
        <v>61.66</v>
      </c>
    </row>
    <row r="7051" spans="25:26" x14ac:dyDescent="0.3">
      <c r="Y7051" s="189">
        <v>44931</v>
      </c>
      <c r="Z7051" s="190">
        <v>62.47</v>
      </c>
    </row>
    <row r="7052" spans="25:26" x14ac:dyDescent="0.3">
      <c r="Y7052" s="189">
        <v>44932</v>
      </c>
      <c r="Z7052" s="190">
        <v>62.51</v>
      </c>
    </row>
    <row r="7053" spans="25:26" x14ac:dyDescent="0.3">
      <c r="Y7053" s="189">
        <v>44935</v>
      </c>
      <c r="Z7053" s="190">
        <v>63.5</v>
      </c>
    </row>
    <row r="7054" spans="25:26" x14ac:dyDescent="0.3">
      <c r="Y7054" s="189">
        <v>44936</v>
      </c>
      <c r="Z7054" s="190">
        <v>63.89</v>
      </c>
    </row>
    <row r="7055" spans="25:26" x14ac:dyDescent="0.3">
      <c r="Y7055" s="189">
        <v>44937</v>
      </c>
      <c r="Z7055" s="190">
        <v>66.239999999999995</v>
      </c>
    </row>
    <row r="7056" spans="25:26" x14ac:dyDescent="0.3">
      <c r="Y7056" s="189">
        <v>44938</v>
      </c>
      <c r="Z7056" s="190">
        <v>67.540000000000006</v>
      </c>
    </row>
    <row r="7057" spans="25:26" x14ac:dyDescent="0.3">
      <c r="Y7057" s="189">
        <v>44939</v>
      </c>
      <c r="Z7057" s="190">
        <v>68.94</v>
      </c>
    </row>
    <row r="7058" spans="25:26" x14ac:dyDescent="0.3">
      <c r="Y7058" s="189">
        <v>44942</v>
      </c>
      <c r="Z7058" s="190">
        <v>68.94</v>
      </c>
    </row>
    <row r="7059" spans="25:26" x14ac:dyDescent="0.3">
      <c r="Y7059" s="189">
        <v>44943</v>
      </c>
      <c r="Z7059" s="190">
        <v>69.709999999999994</v>
      </c>
    </row>
    <row r="7060" spans="25:26" x14ac:dyDescent="0.3">
      <c r="Y7060" s="189">
        <v>44944</v>
      </c>
      <c r="Z7060" s="190">
        <v>69.16</v>
      </c>
    </row>
    <row r="7061" spans="25:26" x14ac:dyDescent="0.3">
      <c r="Y7061" s="189">
        <v>44945</v>
      </c>
      <c r="Z7061" s="190">
        <v>69.88</v>
      </c>
    </row>
    <row r="7062" spans="25:26" x14ac:dyDescent="0.3">
      <c r="Y7062" s="189">
        <v>44946</v>
      </c>
      <c r="Z7062" s="190">
        <v>71.099999999999994</v>
      </c>
    </row>
    <row r="7063" spans="25:26" x14ac:dyDescent="0.3">
      <c r="Y7063" s="189">
        <v>44949</v>
      </c>
      <c r="Z7063" s="190">
        <v>71.099999999999994</v>
      </c>
    </row>
    <row r="7064" spans="25:26" x14ac:dyDescent="0.3">
      <c r="Y7064" s="189">
        <v>44950</v>
      </c>
      <c r="Z7064" s="190">
        <v>71.099999999999994</v>
      </c>
    </row>
    <row r="7065" spans="25:26" x14ac:dyDescent="0.3">
      <c r="Y7065" s="189">
        <v>44951</v>
      </c>
      <c r="Z7065" s="190">
        <v>69.819999999999993</v>
      </c>
    </row>
    <row r="7066" spans="25:26" x14ac:dyDescent="0.3">
      <c r="Y7066" s="189">
        <v>44952</v>
      </c>
      <c r="Z7066" s="190">
        <v>71.069999999999993</v>
      </c>
    </row>
    <row r="7067" spans="25:26" x14ac:dyDescent="0.3">
      <c r="Y7067" s="189">
        <v>44953</v>
      </c>
      <c r="Z7067" s="190">
        <v>70.17</v>
      </c>
    </row>
    <row r="7068" spans="25:26" x14ac:dyDescent="0.3">
      <c r="Y7068" s="189">
        <v>44956</v>
      </c>
      <c r="Z7068" s="190">
        <v>68.459999999999994</v>
      </c>
    </row>
    <row r="7069" spans="25:26" x14ac:dyDescent="0.3">
      <c r="Y7069" s="189">
        <v>44957</v>
      </c>
      <c r="Z7069" s="190">
        <v>68.66</v>
      </c>
    </row>
    <row r="7070" spans="25:26" x14ac:dyDescent="0.3">
      <c r="Y7070" s="189">
        <v>44958</v>
      </c>
      <c r="Z7070" s="190">
        <v>66.61</v>
      </c>
    </row>
    <row r="7071" spans="25:26" x14ac:dyDescent="0.3">
      <c r="Y7071" s="189">
        <v>44959</v>
      </c>
      <c r="Z7071" s="190">
        <v>65.83</v>
      </c>
    </row>
    <row r="7072" spans="25:26" x14ac:dyDescent="0.3">
      <c r="Y7072" s="189">
        <v>44960</v>
      </c>
      <c r="Z7072" s="190">
        <v>63.63</v>
      </c>
    </row>
    <row r="7073" spans="25:26" x14ac:dyDescent="0.3">
      <c r="Y7073" s="189">
        <v>44963</v>
      </c>
      <c r="Z7073" s="190">
        <v>64.42</v>
      </c>
    </row>
    <row r="7074" spans="25:26" x14ac:dyDescent="0.3">
      <c r="Y7074" s="189">
        <v>44964</v>
      </c>
      <c r="Z7074" s="190">
        <v>67.27</v>
      </c>
    </row>
    <row r="7075" spans="25:26" x14ac:dyDescent="0.3">
      <c r="Y7075" s="189">
        <v>44965</v>
      </c>
      <c r="Z7075" s="190">
        <v>68.599999999999994</v>
      </c>
    </row>
    <row r="7076" spans="25:26" x14ac:dyDescent="0.3">
      <c r="Y7076" s="189">
        <v>44966</v>
      </c>
      <c r="Z7076" s="190">
        <v>68.209999999999994</v>
      </c>
    </row>
    <row r="7077" spans="25:26" x14ac:dyDescent="0.3">
      <c r="Y7077" s="189">
        <v>44967</v>
      </c>
      <c r="Z7077" s="190">
        <v>69.92</v>
      </c>
    </row>
    <row r="7078" spans="25:26" x14ac:dyDescent="0.3">
      <c r="Y7078" s="189">
        <v>44970</v>
      </c>
      <c r="Z7078" s="190">
        <v>70.33</v>
      </c>
    </row>
    <row r="7079" spans="25:26" x14ac:dyDescent="0.3">
      <c r="Y7079" s="189">
        <v>44971</v>
      </c>
      <c r="Z7079" s="190">
        <v>69.47</v>
      </c>
    </row>
    <row r="7080" spans="25:26" x14ac:dyDescent="0.3">
      <c r="Y7080" s="189">
        <v>44972</v>
      </c>
      <c r="Z7080" s="190">
        <v>69.06</v>
      </c>
    </row>
    <row r="7081" spans="25:26" x14ac:dyDescent="0.3">
      <c r="Y7081" s="189">
        <v>44973</v>
      </c>
      <c r="Z7081" s="190">
        <v>68.819999999999993</v>
      </c>
    </row>
    <row r="7082" spans="25:26" x14ac:dyDescent="0.3">
      <c r="Y7082" s="189">
        <v>44974</v>
      </c>
      <c r="Z7082" s="190">
        <v>66.680000000000007</v>
      </c>
    </row>
    <row r="7083" spans="25:26" x14ac:dyDescent="0.3">
      <c r="Y7083" s="189">
        <v>44977</v>
      </c>
      <c r="Z7083" s="190">
        <v>66.680000000000007</v>
      </c>
    </row>
    <row r="7084" spans="25:26" x14ac:dyDescent="0.3">
      <c r="Y7084" s="189">
        <v>44978</v>
      </c>
      <c r="Z7084" s="190">
        <v>66.63</v>
      </c>
    </row>
    <row r="7085" spans="25:26" x14ac:dyDescent="0.3">
      <c r="Y7085" s="189">
        <v>44979</v>
      </c>
      <c r="Z7085" s="190">
        <v>64.22</v>
      </c>
    </row>
    <row r="7086" spans="25:26" x14ac:dyDescent="0.3">
      <c r="Y7086" s="189">
        <v>44980</v>
      </c>
      <c r="Z7086" s="190">
        <v>65.69</v>
      </c>
    </row>
    <row r="7087" spans="25:26" x14ac:dyDescent="0.3">
      <c r="Y7087" s="189">
        <v>44981</v>
      </c>
      <c r="Z7087" s="190">
        <v>66.64</v>
      </c>
    </row>
    <row r="7088" spans="25:26" x14ac:dyDescent="0.3">
      <c r="Y7088" s="189">
        <v>44984</v>
      </c>
      <c r="Z7088" s="190">
        <v>66.05</v>
      </c>
    </row>
    <row r="7089" spans="25:26" x14ac:dyDescent="0.3">
      <c r="Y7089" s="189">
        <v>44985</v>
      </c>
      <c r="Z7089" s="190">
        <v>67.27</v>
      </c>
    </row>
    <row r="7090" spans="25:26" x14ac:dyDescent="0.3">
      <c r="Y7090" s="189">
        <v>44986</v>
      </c>
      <c r="Z7090" s="190">
        <v>68.260000000000005</v>
      </c>
    </row>
    <row r="7091" spans="25:26" x14ac:dyDescent="0.3">
      <c r="Y7091" s="189">
        <v>44987</v>
      </c>
      <c r="Z7091" s="190">
        <v>68.680000000000007</v>
      </c>
    </row>
    <row r="7092" spans="25:26" x14ac:dyDescent="0.3">
      <c r="Y7092" s="189">
        <v>44988</v>
      </c>
      <c r="Z7092" s="190">
        <v>69.88</v>
      </c>
    </row>
    <row r="7093" spans="25:26" x14ac:dyDescent="0.3">
      <c r="Y7093" s="189">
        <v>44991</v>
      </c>
      <c r="Z7093" s="190">
        <v>70.37</v>
      </c>
    </row>
    <row r="7094" spans="25:26" x14ac:dyDescent="0.3">
      <c r="Y7094" s="189">
        <v>44992</v>
      </c>
      <c r="Z7094" s="190">
        <v>67.61</v>
      </c>
    </row>
    <row r="7095" spans="25:26" x14ac:dyDescent="0.3">
      <c r="Y7095" s="189">
        <v>44993</v>
      </c>
      <c r="Z7095" s="190">
        <v>66.819999999999993</v>
      </c>
    </row>
    <row r="7096" spans="25:26" x14ac:dyDescent="0.3">
      <c r="Y7096" s="189">
        <v>44994</v>
      </c>
      <c r="Z7096" s="190">
        <v>65.95</v>
      </c>
    </row>
    <row r="7097" spans="25:26" x14ac:dyDescent="0.3">
      <c r="Y7097" s="189">
        <v>44995</v>
      </c>
      <c r="Z7097" s="190">
        <v>66.84</v>
      </c>
    </row>
    <row r="7098" spans="25:26" x14ac:dyDescent="0.3">
      <c r="Y7098" s="189">
        <v>44998</v>
      </c>
      <c r="Z7098" s="190">
        <v>65.069999999999993</v>
      </c>
    </row>
    <row r="7099" spans="25:26" x14ac:dyDescent="0.3">
      <c r="Y7099" s="189">
        <v>44999</v>
      </c>
      <c r="Z7099" s="190">
        <v>61.64</v>
      </c>
    </row>
    <row r="7100" spans="25:26" x14ac:dyDescent="0.3">
      <c r="Y7100" s="189">
        <v>45000</v>
      </c>
      <c r="Z7100" s="190">
        <v>58.11</v>
      </c>
    </row>
    <row r="7101" spans="25:26" x14ac:dyDescent="0.3">
      <c r="Y7101" s="189">
        <v>45001</v>
      </c>
      <c r="Z7101" s="190">
        <v>58.68</v>
      </c>
    </row>
    <row r="7102" spans="25:26" x14ac:dyDescent="0.3">
      <c r="Y7102" s="189">
        <v>45002</v>
      </c>
      <c r="Z7102" s="190">
        <v>57.12</v>
      </c>
    </row>
    <row r="7103" spans="25:26" x14ac:dyDescent="0.3">
      <c r="Y7103" s="189">
        <v>45005</v>
      </c>
      <c r="Z7103" s="190">
        <v>57.61</v>
      </c>
    </row>
    <row r="7104" spans="25:26" x14ac:dyDescent="0.3">
      <c r="Y7104" s="189">
        <v>45006</v>
      </c>
      <c r="Z7104" s="190">
        <v>59.27</v>
      </c>
    </row>
    <row r="7105" spans="25:26" x14ac:dyDescent="0.3">
      <c r="Y7105" s="189">
        <v>45007</v>
      </c>
      <c r="Z7105" s="190">
        <v>60.67</v>
      </c>
    </row>
    <row r="7106" spans="25:26" x14ac:dyDescent="0.3">
      <c r="Y7106" s="189">
        <v>45008</v>
      </c>
      <c r="Z7106" s="190">
        <v>59.87</v>
      </c>
    </row>
    <row r="7107" spans="25:26" x14ac:dyDescent="0.3">
      <c r="Y7107" s="189">
        <v>45009</v>
      </c>
      <c r="Z7107" s="190">
        <v>59.02</v>
      </c>
    </row>
    <row r="7108" spans="25:26" x14ac:dyDescent="0.3">
      <c r="Y7108" s="189">
        <v>45012</v>
      </c>
      <c r="Z7108" s="190">
        <v>62.22</v>
      </c>
    </row>
    <row r="7109" spans="25:26" x14ac:dyDescent="0.3">
      <c r="Y7109" s="189">
        <v>45013</v>
      </c>
      <c r="Z7109" s="190">
        <v>62.72</v>
      </c>
    </row>
    <row r="7110" spans="25:26" x14ac:dyDescent="0.3">
      <c r="Y7110" s="189">
        <v>45014</v>
      </c>
      <c r="Z7110" s="190">
        <v>62.38</v>
      </c>
    </row>
    <row r="7111" spans="25:26" x14ac:dyDescent="0.3">
      <c r="Y7111" s="189">
        <v>45015</v>
      </c>
      <c r="Z7111" s="190">
        <v>63.47</v>
      </c>
    </row>
    <row r="7112" spans="25:26" x14ac:dyDescent="0.3">
      <c r="Y7112" s="189">
        <v>45016</v>
      </c>
      <c r="Z7112" s="190">
        <v>64.19</v>
      </c>
    </row>
    <row r="7113" spans="25:26" x14ac:dyDescent="0.3">
      <c r="Y7113" s="189">
        <v>45019</v>
      </c>
      <c r="Z7113" s="190">
        <v>71.739999999999995</v>
      </c>
    </row>
    <row r="7114" spans="25:26" x14ac:dyDescent="0.3">
      <c r="Y7114" s="189">
        <v>45020</v>
      </c>
      <c r="Z7114" s="190">
        <v>71.92</v>
      </c>
    </row>
    <row r="7115" spans="25:26" x14ac:dyDescent="0.3">
      <c r="Y7115" s="189">
        <v>45021</v>
      </c>
      <c r="Z7115" s="190">
        <v>71.87</v>
      </c>
    </row>
    <row r="7116" spans="25:26" x14ac:dyDescent="0.3">
      <c r="Y7116" s="189">
        <v>45022</v>
      </c>
      <c r="Z7116" s="190">
        <v>71.87</v>
      </c>
    </row>
    <row r="7117" spans="25:26" x14ac:dyDescent="0.3">
      <c r="Y7117" s="189">
        <v>45023</v>
      </c>
      <c r="Z7117" s="190">
        <v>71.87</v>
      </c>
    </row>
    <row r="7118" spans="25:26" x14ac:dyDescent="0.3">
      <c r="Y7118" s="189">
        <v>45026</v>
      </c>
      <c r="Z7118" s="190">
        <v>71.069999999999993</v>
      </c>
    </row>
    <row r="7119" spans="25:26" x14ac:dyDescent="0.3">
      <c r="Y7119" s="189">
        <v>45027</v>
      </c>
      <c r="Z7119" s="190">
        <v>72.36</v>
      </c>
    </row>
    <row r="7120" spans="25:26" x14ac:dyDescent="0.3">
      <c r="Y7120" s="189">
        <v>45028</v>
      </c>
      <c r="Z7120" s="190">
        <v>74.010000000000005</v>
      </c>
    </row>
    <row r="7121" spans="25:26" x14ac:dyDescent="0.3">
      <c r="Y7121" s="189">
        <v>45029</v>
      </c>
      <c r="Z7121" s="190">
        <v>73.16</v>
      </c>
    </row>
    <row r="7122" spans="25:26" x14ac:dyDescent="0.3">
      <c r="Y7122" s="189">
        <v>45030</v>
      </c>
      <c r="Z7122" s="190">
        <v>73.23</v>
      </c>
    </row>
    <row r="7123" spans="25:26" x14ac:dyDescent="0.3">
      <c r="Y7123" s="189">
        <v>45033</v>
      </c>
      <c r="Z7123" s="190">
        <v>71.86</v>
      </c>
    </row>
    <row r="7124" spans="25:26" x14ac:dyDescent="0.3">
      <c r="Y7124" s="189">
        <v>45034</v>
      </c>
      <c r="Z7124" s="190">
        <v>71.78</v>
      </c>
    </row>
    <row r="7125" spans="25:26" x14ac:dyDescent="0.3">
      <c r="Y7125" s="189">
        <v>45035</v>
      </c>
      <c r="Z7125" s="190">
        <v>70.2</v>
      </c>
    </row>
    <row r="7126" spans="25:26" x14ac:dyDescent="0.3">
      <c r="Y7126" s="189">
        <v>45036</v>
      </c>
      <c r="Z7126" s="190">
        <v>68.2</v>
      </c>
    </row>
    <row r="7127" spans="25:26" x14ac:dyDescent="0.3">
      <c r="Y7127" s="189">
        <v>45037</v>
      </c>
      <c r="Z7127" s="190">
        <v>68.489999999999995</v>
      </c>
    </row>
    <row r="7128" spans="25:26" x14ac:dyDescent="0.3">
      <c r="Y7128" s="189">
        <v>45040</v>
      </c>
      <c r="Z7128" s="190">
        <v>69.44</v>
      </c>
    </row>
    <row r="7129" spans="25:26" x14ac:dyDescent="0.3">
      <c r="Y7129" s="189">
        <v>45041</v>
      </c>
      <c r="Z7129" s="190">
        <v>69.44</v>
      </c>
    </row>
    <row r="7130" spans="25:26" x14ac:dyDescent="0.3">
      <c r="Y7130" s="189">
        <v>45042</v>
      </c>
      <c r="Z7130" s="190">
        <v>65.180000000000007</v>
      </c>
    </row>
    <row r="7131" spans="25:26" x14ac:dyDescent="0.3">
      <c r="Y7131" s="189">
        <v>45043</v>
      </c>
      <c r="Z7131" s="190">
        <v>65.39</v>
      </c>
    </row>
    <row r="7132" spans="25:26" x14ac:dyDescent="0.3">
      <c r="Y7132" s="189">
        <v>45044</v>
      </c>
      <c r="Z7132" s="190">
        <v>67.03</v>
      </c>
    </row>
    <row r="7133" spans="25:26" x14ac:dyDescent="0.3">
      <c r="Y7133" s="189">
        <v>45047</v>
      </c>
      <c r="Z7133" s="190">
        <v>67.03</v>
      </c>
    </row>
    <row r="7134" spans="25:26" x14ac:dyDescent="0.3">
      <c r="Y7134" s="189">
        <v>45048</v>
      </c>
      <c r="Z7134" s="190">
        <v>64.03</v>
      </c>
    </row>
    <row r="7135" spans="25:26" x14ac:dyDescent="0.3">
      <c r="Y7135" s="189">
        <v>45049</v>
      </c>
      <c r="Z7135" s="190">
        <v>60.71</v>
      </c>
    </row>
    <row r="7136" spans="25:26" x14ac:dyDescent="0.3">
      <c r="Y7136" s="189">
        <v>45050</v>
      </c>
      <c r="Z7136" s="190">
        <v>60.72</v>
      </c>
    </row>
    <row r="7137" spans="25:26" x14ac:dyDescent="0.3">
      <c r="Y7137" s="189">
        <v>45051</v>
      </c>
      <c r="Z7137" s="190">
        <v>60.72</v>
      </c>
    </row>
    <row r="7138" spans="25:26" x14ac:dyDescent="0.3">
      <c r="Y7138" s="189">
        <v>45054</v>
      </c>
      <c r="Z7138" s="190">
        <v>65.02</v>
      </c>
    </row>
    <row r="7139" spans="25:26" x14ac:dyDescent="0.3">
      <c r="Y7139" s="189">
        <v>45055</v>
      </c>
      <c r="Z7139" s="190">
        <v>65.38</v>
      </c>
    </row>
    <row r="7140" spans="25:26" x14ac:dyDescent="0.3">
      <c r="Y7140" s="189">
        <v>45056</v>
      </c>
      <c r="Z7140" s="190">
        <v>64.36</v>
      </c>
    </row>
    <row r="7141" spans="25:26" x14ac:dyDescent="0.3">
      <c r="Y7141" s="189">
        <v>45057</v>
      </c>
      <c r="Z7141" s="190">
        <v>63.13</v>
      </c>
    </row>
    <row r="7142" spans="25:26" x14ac:dyDescent="0.3">
      <c r="Y7142" s="189">
        <v>45058</v>
      </c>
      <c r="Z7142" s="190">
        <v>62.07</v>
      </c>
    </row>
    <row r="7143" spans="25:26" x14ac:dyDescent="0.3">
      <c r="Y7143" s="189">
        <v>45061</v>
      </c>
      <c r="Z7143" s="190">
        <v>62.92</v>
      </c>
    </row>
    <row r="7144" spans="25:26" x14ac:dyDescent="0.3">
      <c r="Y7144" s="189">
        <v>45062</v>
      </c>
      <c r="Z7144" s="190">
        <v>62.88</v>
      </c>
    </row>
    <row r="7145" spans="25:26" x14ac:dyDescent="0.3">
      <c r="Y7145" s="189">
        <v>45063</v>
      </c>
      <c r="Z7145" s="190">
        <v>64.290000000000006</v>
      </c>
    </row>
    <row r="7146" spans="25:26" x14ac:dyDescent="0.3">
      <c r="Y7146" s="189">
        <v>45064</v>
      </c>
      <c r="Z7146" s="190">
        <v>63.77</v>
      </c>
    </row>
    <row r="7147" spans="25:26" x14ac:dyDescent="0.3">
      <c r="Y7147" s="189">
        <v>45065</v>
      </c>
      <c r="Z7147" s="190">
        <v>63.49</v>
      </c>
    </row>
    <row r="7148" spans="25:26" x14ac:dyDescent="0.3">
      <c r="Y7148" s="189">
        <v>45068</v>
      </c>
      <c r="Z7148" s="190">
        <v>63.74</v>
      </c>
    </row>
    <row r="7149" spans="25:26" x14ac:dyDescent="0.3">
      <c r="Y7149" s="189">
        <v>45069</v>
      </c>
      <c r="Z7149" s="190">
        <v>64.599999999999994</v>
      </c>
    </row>
    <row r="7150" spans="25:26" x14ac:dyDescent="0.3">
      <c r="Y7150" s="189">
        <v>45070</v>
      </c>
      <c r="Z7150" s="190">
        <v>66.040000000000006</v>
      </c>
    </row>
    <row r="7151" spans="25:26" x14ac:dyDescent="0.3">
      <c r="Y7151" s="189">
        <v>45071</v>
      </c>
      <c r="Z7151" s="190">
        <v>64.400000000000006</v>
      </c>
    </row>
    <row r="7152" spans="25:26" x14ac:dyDescent="0.3">
      <c r="Y7152" s="189">
        <v>45072</v>
      </c>
      <c r="Z7152" s="190">
        <v>64.86</v>
      </c>
    </row>
    <row r="7153" spans="25:26" x14ac:dyDescent="0.3">
      <c r="Y7153" s="189">
        <v>45075</v>
      </c>
      <c r="Z7153" s="190">
        <v>64.86</v>
      </c>
    </row>
    <row r="7154" spans="25:26" x14ac:dyDescent="0.3">
      <c r="Y7154" s="189">
        <v>45076</v>
      </c>
      <c r="Z7154" s="190">
        <v>62.07</v>
      </c>
    </row>
    <row r="7155" spans="25:26" x14ac:dyDescent="0.3">
      <c r="Y7155" s="189">
        <v>45077</v>
      </c>
      <c r="Z7155" s="190">
        <v>60.64</v>
      </c>
    </row>
    <row r="7156" spans="25:26" x14ac:dyDescent="0.3">
      <c r="Y7156" s="189">
        <v>45078</v>
      </c>
      <c r="Z7156" s="190">
        <v>63.8</v>
      </c>
    </row>
    <row r="7157" spans="25:26" x14ac:dyDescent="0.3">
      <c r="Y7157" s="189">
        <v>45079</v>
      </c>
      <c r="Z7157" s="190">
        <v>63.8</v>
      </c>
    </row>
    <row r="7158" spans="25:26" x14ac:dyDescent="0.3">
      <c r="Y7158" s="189">
        <v>45082</v>
      </c>
      <c r="Z7158" s="190">
        <v>66.430000000000007</v>
      </c>
    </row>
    <row r="7159" spans="25:26" x14ac:dyDescent="0.3">
      <c r="Y7159" s="189">
        <v>45083</v>
      </c>
      <c r="Z7159" s="190">
        <v>65.78</v>
      </c>
    </row>
    <row r="7160" spans="25:26" x14ac:dyDescent="0.3">
      <c r="Y7160" s="189">
        <v>45084</v>
      </c>
      <c r="Z7160" s="190">
        <v>66.52</v>
      </c>
    </row>
    <row r="7161" spans="25:26" x14ac:dyDescent="0.3">
      <c r="Y7161" s="189">
        <v>45085</v>
      </c>
      <c r="Z7161" s="190">
        <v>65.67</v>
      </c>
    </row>
    <row r="7162" spans="25:26" x14ac:dyDescent="0.3">
      <c r="Y7162" s="189">
        <v>45086</v>
      </c>
      <c r="Z7162" s="190">
        <v>64.56</v>
      </c>
    </row>
    <row r="7163" spans="25:26" x14ac:dyDescent="0.3">
      <c r="Y7163" s="189">
        <v>45089</v>
      </c>
      <c r="Z7163" s="190">
        <v>61.62</v>
      </c>
    </row>
    <row r="7164" spans="25:26" x14ac:dyDescent="0.3">
      <c r="Y7164" s="189">
        <v>45090</v>
      </c>
      <c r="Z7164" s="190">
        <v>63.56</v>
      </c>
    </row>
    <row r="7165" spans="25:26" x14ac:dyDescent="0.3">
      <c r="Y7165" s="189">
        <v>45091</v>
      </c>
      <c r="Z7165" s="190">
        <v>63.01</v>
      </c>
    </row>
    <row r="7166" spans="25:26" x14ac:dyDescent="0.3">
      <c r="Y7166" s="189">
        <v>45092</v>
      </c>
      <c r="Z7166" s="190">
        <v>64.900000000000006</v>
      </c>
    </row>
    <row r="7167" spans="25:26" x14ac:dyDescent="0.3">
      <c r="Y7167" s="189">
        <v>45093</v>
      </c>
      <c r="Z7167" s="190">
        <v>66.06</v>
      </c>
    </row>
    <row r="7168" spans="25:26" x14ac:dyDescent="0.3">
      <c r="Y7168" s="189">
        <v>45096</v>
      </c>
      <c r="Z7168" s="190">
        <v>66.06</v>
      </c>
    </row>
    <row r="7169" spans="25:26" x14ac:dyDescent="0.3">
      <c r="Y7169" s="189">
        <v>45097</v>
      </c>
      <c r="Z7169" s="190">
        <v>65.510000000000005</v>
      </c>
    </row>
    <row r="7170" spans="25:26" x14ac:dyDescent="0.3">
      <c r="Y7170" s="189">
        <v>45098</v>
      </c>
      <c r="Z7170" s="190">
        <v>66.78</v>
      </c>
    </row>
    <row r="7171" spans="25:26" x14ac:dyDescent="0.3">
      <c r="Y7171" s="189">
        <v>45099</v>
      </c>
      <c r="Z7171" s="190">
        <v>64.23</v>
      </c>
    </row>
    <row r="7172" spans="25:26" x14ac:dyDescent="0.3">
      <c r="Y7172" s="189">
        <v>45100</v>
      </c>
      <c r="Z7172" s="190">
        <v>63.47</v>
      </c>
    </row>
    <row r="7173" spans="25:26" x14ac:dyDescent="0.3">
      <c r="Y7173" s="189">
        <v>45103</v>
      </c>
      <c r="Z7173" s="190">
        <v>63.98</v>
      </c>
    </row>
    <row r="7174" spans="25:26" x14ac:dyDescent="0.3">
      <c r="Y7174" s="189">
        <v>45104</v>
      </c>
      <c r="Z7174" s="190">
        <v>62.63</v>
      </c>
    </row>
    <row r="7175" spans="25:26" x14ac:dyDescent="0.3">
      <c r="Y7175" s="189">
        <v>45105</v>
      </c>
      <c r="Z7175" s="190">
        <v>63.96</v>
      </c>
    </row>
    <row r="7176" spans="25:26" x14ac:dyDescent="0.3">
      <c r="Y7176" s="189">
        <v>45106</v>
      </c>
      <c r="Z7176" s="190">
        <v>63.96</v>
      </c>
    </row>
    <row r="7177" spans="25:26" x14ac:dyDescent="0.3">
      <c r="Y7177" s="189">
        <v>45107</v>
      </c>
      <c r="Z7177" s="190">
        <v>65.14</v>
      </c>
    </row>
    <row r="7178" spans="25:26" x14ac:dyDescent="0.3">
      <c r="Y7178" s="189">
        <v>45110</v>
      </c>
      <c r="Z7178" s="190">
        <v>65.14</v>
      </c>
    </row>
    <row r="7179" spans="25:26" x14ac:dyDescent="0.3">
      <c r="Y7179" s="189">
        <v>45111</v>
      </c>
      <c r="Z7179" s="190">
        <v>65.14</v>
      </c>
    </row>
    <row r="7180" spans="25:26" x14ac:dyDescent="0.3">
      <c r="Y7180" s="189">
        <v>45112</v>
      </c>
      <c r="Z7180" s="190">
        <v>67.150000000000006</v>
      </c>
    </row>
    <row r="7181" spans="25:26" x14ac:dyDescent="0.3">
      <c r="Y7181" s="189">
        <v>45113</v>
      </c>
      <c r="Z7181" s="190">
        <v>67.39</v>
      </c>
    </row>
    <row r="7182" spans="25:26" x14ac:dyDescent="0.3">
      <c r="Y7182" s="189">
        <v>45114</v>
      </c>
      <c r="Z7182" s="190">
        <v>69.209999999999994</v>
      </c>
    </row>
    <row r="7183" spans="25:26" x14ac:dyDescent="0.3">
      <c r="Y7183" s="189">
        <v>45117</v>
      </c>
      <c r="Z7183" s="190">
        <v>68.53</v>
      </c>
    </row>
    <row r="7184" spans="25:26" x14ac:dyDescent="0.3">
      <c r="Y7184" s="189">
        <v>45118</v>
      </c>
      <c r="Z7184" s="190">
        <v>70.11</v>
      </c>
    </row>
    <row r="7185" spans="25:26" x14ac:dyDescent="0.3">
      <c r="Y7185" s="189">
        <v>45119</v>
      </c>
      <c r="Z7185" s="190">
        <v>70.95</v>
      </c>
    </row>
    <row r="7186" spans="25:26" x14ac:dyDescent="0.3">
      <c r="Y7186" s="189">
        <v>45120</v>
      </c>
      <c r="Z7186" s="190">
        <v>72.12</v>
      </c>
    </row>
    <row r="7187" spans="25:26" x14ac:dyDescent="0.3">
      <c r="Y7187" s="189">
        <v>45121</v>
      </c>
      <c r="Z7187" s="190">
        <v>70.94</v>
      </c>
    </row>
    <row r="7188" spans="25:26" x14ac:dyDescent="0.3">
      <c r="Y7188" s="189">
        <v>45124</v>
      </c>
      <c r="Z7188" s="190">
        <v>69.45</v>
      </c>
    </row>
    <row r="7189" spans="25:26" x14ac:dyDescent="0.3">
      <c r="Y7189" s="189">
        <v>45125</v>
      </c>
      <c r="Z7189" s="190">
        <v>70.64</v>
      </c>
    </row>
    <row r="7190" spans="25:26" x14ac:dyDescent="0.3">
      <c r="Y7190" s="189">
        <v>45126</v>
      </c>
      <c r="Z7190" s="190">
        <v>70.47</v>
      </c>
    </row>
    <row r="7191" spans="25:26" x14ac:dyDescent="0.3">
      <c r="Y7191" s="189">
        <v>45127</v>
      </c>
      <c r="Z7191" s="190">
        <v>70.61</v>
      </c>
    </row>
    <row r="7192" spans="25:26" x14ac:dyDescent="0.3">
      <c r="Y7192" s="189">
        <v>45128</v>
      </c>
      <c r="Z7192" s="190">
        <v>72</v>
      </c>
    </row>
    <row r="7193" spans="25:26" x14ac:dyDescent="0.3">
      <c r="Y7193" s="189">
        <v>45131</v>
      </c>
      <c r="Z7193" s="190">
        <v>73.510000000000005</v>
      </c>
    </row>
    <row r="7194" spans="25:26" x14ac:dyDescent="0.3">
      <c r="Y7194" s="189">
        <v>45132</v>
      </c>
      <c r="Z7194" s="190">
        <v>74.63</v>
      </c>
    </row>
    <row r="7195" spans="25:26" x14ac:dyDescent="0.3">
      <c r="Y7195" s="189">
        <v>45133</v>
      </c>
      <c r="Z7195" s="190">
        <v>73.94</v>
      </c>
    </row>
    <row r="7196" spans="25:26" x14ac:dyDescent="0.3">
      <c r="Y7196" s="189">
        <v>45134</v>
      </c>
      <c r="Z7196" s="190">
        <v>75.010000000000005</v>
      </c>
    </row>
    <row r="7197" spans="25:26" x14ac:dyDescent="0.3">
      <c r="Y7197" s="189">
        <v>45135</v>
      </c>
      <c r="Z7197" s="190">
        <v>75.62</v>
      </c>
    </row>
    <row r="7198" spans="25:26" x14ac:dyDescent="0.3">
      <c r="Y7198" s="189">
        <v>45138</v>
      </c>
      <c r="Z7198" s="190">
        <v>76.53</v>
      </c>
    </row>
    <row r="7199" spans="25:26" x14ac:dyDescent="0.3">
      <c r="Y7199" s="189">
        <v>45139</v>
      </c>
      <c r="Z7199" s="190">
        <v>77.790000000000006</v>
      </c>
    </row>
    <row r="7200" spans="25:26" x14ac:dyDescent="0.3">
      <c r="Y7200" s="189">
        <v>45140</v>
      </c>
      <c r="Z7200" s="190">
        <v>76.27</v>
      </c>
    </row>
    <row r="7201" spans="25:26" x14ac:dyDescent="0.3">
      <c r="Y7201" s="189">
        <v>45141</v>
      </c>
      <c r="Z7201" s="190">
        <v>77.77</v>
      </c>
    </row>
    <row r="7202" spans="25:26" x14ac:dyDescent="0.3">
      <c r="Y7202" s="189">
        <v>45142</v>
      </c>
      <c r="Z7202" s="190">
        <v>79.180000000000007</v>
      </c>
    </row>
    <row r="7203" spans="25:26" x14ac:dyDescent="0.3">
      <c r="Y7203" s="189">
        <v>45145</v>
      </c>
      <c r="Z7203" s="190">
        <v>78.48</v>
      </c>
    </row>
    <row r="7204" spans="25:26" x14ac:dyDescent="0.3">
      <c r="Y7204" s="189">
        <v>45146</v>
      </c>
      <c r="Z7204" s="190">
        <v>79.209999999999994</v>
      </c>
    </row>
    <row r="7205" spans="25:26" x14ac:dyDescent="0.3">
      <c r="Y7205" s="189">
        <v>45147</v>
      </c>
      <c r="Z7205" s="190">
        <v>79.209999999999994</v>
      </c>
    </row>
    <row r="7206" spans="25:26" x14ac:dyDescent="0.3">
      <c r="Y7206" s="189">
        <v>45148</v>
      </c>
      <c r="Z7206" s="190">
        <v>79.56</v>
      </c>
    </row>
    <row r="7207" spans="25:26" x14ac:dyDescent="0.3">
      <c r="Y7207" s="189">
        <v>45149</v>
      </c>
      <c r="Z7207" s="190">
        <v>79.819999999999993</v>
      </c>
    </row>
    <row r="7208" spans="25:26" x14ac:dyDescent="0.3">
      <c r="Y7208" s="189">
        <v>45152</v>
      </c>
      <c r="Z7208" s="190">
        <v>79.239999999999995</v>
      </c>
    </row>
    <row r="7209" spans="25:26" x14ac:dyDescent="0.3">
      <c r="Y7209" s="189">
        <v>45153</v>
      </c>
      <c r="Z7209" s="190">
        <v>77.930000000000007</v>
      </c>
    </row>
    <row r="7210" spans="25:26" x14ac:dyDescent="0.3">
      <c r="Y7210" s="189">
        <v>45154</v>
      </c>
      <c r="Z7210" s="190">
        <v>76.489999999999995</v>
      </c>
    </row>
    <row r="7211" spans="25:26" x14ac:dyDescent="0.3">
      <c r="Y7211" s="189">
        <v>45155</v>
      </c>
      <c r="Z7211" s="190">
        <v>77.11</v>
      </c>
    </row>
    <row r="7212" spans="25:26" x14ac:dyDescent="0.3">
      <c r="Y7212" s="189">
        <v>45156</v>
      </c>
      <c r="Z7212" s="190">
        <v>77.739999999999995</v>
      </c>
    </row>
    <row r="7213" spans="25:26" x14ac:dyDescent="0.3">
      <c r="Y7213" s="189">
        <v>45159</v>
      </c>
      <c r="Z7213" s="190">
        <v>77.510000000000005</v>
      </c>
    </row>
    <row r="7214" spans="25:26" x14ac:dyDescent="0.3">
      <c r="Y7214" s="189">
        <v>45160</v>
      </c>
      <c r="Z7214" s="190">
        <v>77.02</v>
      </c>
    </row>
    <row r="7215" spans="25:26" x14ac:dyDescent="0.3">
      <c r="Y7215" s="189">
        <v>45161</v>
      </c>
      <c r="Z7215" s="190">
        <v>76.319999999999993</v>
      </c>
    </row>
    <row r="7216" spans="25:26" x14ac:dyDescent="0.3">
      <c r="Y7216" s="189">
        <v>45162</v>
      </c>
      <c r="Z7216" s="190">
        <v>76.53</v>
      </c>
    </row>
    <row r="7217" spans="25:26" x14ac:dyDescent="0.3">
      <c r="Y7217" s="189">
        <v>45163</v>
      </c>
      <c r="Z7217" s="190">
        <v>77.73</v>
      </c>
    </row>
    <row r="7218" spans="25:26" x14ac:dyDescent="0.3">
      <c r="Y7218" s="189">
        <v>45166</v>
      </c>
      <c r="Z7218" s="190">
        <v>77.16</v>
      </c>
    </row>
    <row r="7219" spans="25:26" x14ac:dyDescent="0.3">
      <c r="Y7219" s="189">
        <v>45167</v>
      </c>
      <c r="Z7219" s="190">
        <v>78.069999999999993</v>
      </c>
    </row>
    <row r="7220" spans="25:26" x14ac:dyDescent="0.3">
      <c r="Y7220" s="189">
        <v>45168</v>
      </c>
      <c r="Z7220" s="190">
        <v>78.53</v>
      </c>
    </row>
    <row r="7221" spans="25:26" x14ac:dyDescent="0.3">
      <c r="Y7221" s="189">
        <v>45169</v>
      </c>
      <c r="Z7221" s="190">
        <v>79.959999999999994</v>
      </c>
    </row>
    <row r="7222" spans="25:26" x14ac:dyDescent="0.3">
      <c r="Y7222" s="189">
        <v>45170</v>
      </c>
      <c r="Z7222" s="190">
        <v>79.959999999999994</v>
      </c>
    </row>
    <row r="7223" spans="25:26" x14ac:dyDescent="0.3">
      <c r="Y7223" s="189">
        <v>45173</v>
      </c>
      <c r="Z7223" s="190">
        <v>79.959999999999994</v>
      </c>
    </row>
    <row r="7224" spans="25:26" x14ac:dyDescent="0.3">
      <c r="Y7224" s="189">
        <v>45174</v>
      </c>
      <c r="Z7224" s="190">
        <v>83</v>
      </c>
    </row>
    <row r="7225" spans="25:26" x14ac:dyDescent="0.3">
      <c r="Y7225" s="189">
        <v>45175</v>
      </c>
      <c r="Z7225" s="190">
        <v>83.79</v>
      </c>
    </row>
    <row r="7226" spans="25:26" x14ac:dyDescent="0.3">
      <c r="Y7226" s="189">
        <v>45176</v>
      </c>
      <c r="Z7226" s="190">
        <v>83.27</v>
      </c>
    </row>
    <row r="7227" spans="25:26" x14ac:dyDescent="0.3">
      <c r="Y7227" s="189">
        <v>45177</v>
      </c>
      <c r="Z7227" s="190">
        <v>83.85</v>
      </c>
    </row>
    <row r="7228" spans="25:26" x14ac:dyDescent="0.3">
      <c r="Y7228" s="189">
        <v>45180</v>
      </c>
      <c r="Z7228" s="190">
        <v>83.86</v>
      </c>
    </row>
    <row r="7229" spans="25:26" x14ac:dyDescent="0.3">
      <c r="Y7229" s="189">
        <v>45181</v>
      </c>
      <c r="Z7229" s="190">
        <v>85.27</v>
      </c>
    </row>
    <row r="7230" spans="25:26" x14ac:dyDescent="0.3">
      <c r="Y7230" s="189">
        <v>45182</v>
      </c>
      <c r="Z7230" s="190">
        <v>85.24</v>
      </c>
    </row>
    <row r="7231" spans="25:26" x14ac:dyDescent="0.3">
      <c r="Y7231" s="189">
        <v>45183</v>
      </c>
      <c r="Z7231" s="190">
        <v>86.86</v>
      </c>
    </row>
    <row r="7232" spans="25:26" x14ac:dyDescent="0.3">
      <c r="Y7232" s="189">
        <v>45184</v>
      </c>
      <c r="Z7232" s="190">
        <v>87.5</v>
      </c>
    </row>
    <row r="7233" spans="25:26" x14ac:dyDescent="0.3">
      <c r="Y7233" s="189">
        <v>45187</v>
      </c>
      <c r="Z7233" s="190">
        <v>87.98</v>
      </c>
    </row>
    <row r="7234" spans="25:26" x14ac:dyDescent="0.3">
      <c r="Y7234" s="189">
        <v>45188</v>
      </c>
      <c r="Z7234" s="190">
        <v>87.64</v>
      </c>
    </row>
    <row r="7235" spans="25:26" x14ac:dyDescent="0.3">
      <c r="Y7235" s="189">
        <v>45189</v>
      </c>
      <c r="Z7235" s="190">
        <v>86.78</v>
      </c>
    </row>
    <row r="7236" spans="25:26" x14ac:dyDescent="0.3">
      <c r="Y7236" s="189">
        <v>45190</v>
      </c>
      <c r="Z7236" s="190">
        <v>86.79</v>
      </c>
    </row>
    <row r="7237" spans="25:26" x14ac:dyDescent="0.3">
      <c r="Y7237" s="189">
        <v>45191</v>
      </c>
      <c r="Z7237" s="190">
        <v>86.99</v>
      </c>
    </row>
    <row r="7238" spans="25:26" x14ac:dyDescent="0.3">
      <c r="Y7238" s="189">
        <v>45194</v>
      </c>
      <c r="Z7238" s="190">
        <v>86.51</v>
      </c>
    </row>
    <row r="7239" spans="25:26" x14ac:dyDescent="0.3">
      <c r="Y7239" s="189">
        <v>45195</v>
      </c>
      <c r="Z7239" s="190">
        <v>86.7</v>
      </c>
    </row>
    <row r="7240" spans="25:26" x14ac:dyDescent="0.3">
      <c r="Y7240" s="189">
        <v>45196</v>
      </c>
      <c r="Z7240" s="190">
        <v>89.43</v>
      </c>
    </row>
    <row r="7241" spans="25:26" x14ac:dyDescent="0.3">
      <c r="Y7241" s="189">
        <v>45197</v>
      </c>
      <c r="Z7241" s="190">
        <v>88.12</v>
      </c>
    </row>
    <row r="7242" spans="25:26" x14ac:dyDescent="0.3">
      <c r="Y7242" s="189">
        <v>45198</v>
      </c>
      <c r="Z7242" s="190">
        <v>87.64</v>
      </c>
    </row>
    <row r="7243" spans="25:26" x14ac:dyDescent="0.3">
      <c r="Y7243" s="189">
        <v>45201</v>
      </c>
      <c r="Z7243" s="190">
        <v>84.1</v>
      </c>
    </row>
    <row r="7244" spans="25:26" x14ac:dyDescent="0.3">
      <c r="Y7244" s="189">
        <v>45202</v>
      </c>
      <c r="Z7244" s="190">
        <v>84.22</v>
      </c>
    </row>
    <row r="7245" spans="25:26" x14ac:dyDescent="0.3">
      <c r="Y7245" s="189">
        <v>45203</v>
      </c>
      <c r="Z7245" s="190">
        <v>79.63</v>
      </c>
    </row>
    <row r="7246" spans="25:26" x14ac:dyDescent="0.3">
      <c r="Y7246" s="189">
        <v>45204</v>
      </c>
      <c r="Z7246" s="190">
        <v>77.52</v>
      </c>
    </row>
    <row r="7247" spans="25:26" x14ac:dyDescent="0.3">
      <c r="Y7247" s="189">
        <v>45205</v>
      </c>
      <c r="Z7247" s="190">
        <v>77.84</v>
      </c>
    </row>
    <row r="7248" spans="25:26" x14ac:dyDescent="0.3">
      <c r="Y7248" s="189">
        <v>45208</v>
      </c>
      <c r="Z7248" s="190">
        <v>81.290000000000006</v>
      </c>
    </row>
    <row r="7249" spans="25:26" x14ac:dyDescent="0.3">
      <c r="Y7249" s="189">
        <v>45209</v>
      </c>
      <c r="Z7249" s="190">
        <v>80.989999999999995</v>
      </c>
    </row>
    <row r="7250" spans="25:26" x14ac:dyDescent="0.3">
      <c r="Y7250" s="189">
        <v>45210</v>
      </c>
      <c r="Z7250" s="190">
        <v>78.959999999999994</v>
      </c>
    </row>
    <row r="7251" spans="25:26" x14ac:dyDescent="0.3">
      <c r="Y7251" s="189">
        <v>45211</v>
      </c>
      <c r="Z7251" s="190">
        <v>78.959999999999994</v>
      </c>
    </row>
    <row r="7252" spans="25:26" x14ac:dyDescent="0.3">
      <c r="Y7252" s="189">
        <v>45212</v>
      </c>
      <c r="Z7252" s="190">
        <v>83.24</v>
      </c>
    </row>
    <row r="7253" spans="25:26" x14ac:dyDescent="0.3">
      <c r="Y7253" s="189">
        <v>45215</v>
      </c>
      <c r="Z7253" s="190">
        <v>82.44</v>
      </c>
    </row>
    <row r="7254" spans="25:26" x14ac:dyDescent="0.3">
      <c r="Y7254" s="189">
        <v>45216</v>
      </c>
      <c r="Z7254" s="190">
        <v>82.47</v>
      </c>
    </row>
    <row r="7255" spans="25:26" x14ac:dyDescent="0.3">
      <c r="Y7255" s="189">
        <v>45217</v>
      </c>
      <c r="Z7255" s="190">
        <v>84.11</v>
      </c>
    </row>
    <row r="7256" spans="25:26" x14ac:dyDescent="0.3">
      <c r="Y7256" s="189">
        <v>45218</v>
      </c>
      <c r="Z7256" s="190">
        <v>84.86</v>
      </c>
    </row>
    <row r="7257" spans="25:26" x14ac:dyDescent="0.3">
      <c r="Y7257" s="189">
        <v>45219</v>
      </c>
      <c r="Z7257" s="190">
        <v>84.58</v>
      </c>
    </row>
    <row r="7258" spans="25:26" x14ac:dyDescent="0.3">
      <c r="Y7258" s="189">
        <v>45222</v>
      </c>
      <c r="Z7258" s="190">
        <v>82.38</v>
      </c>
    </row>
    <row r="7259" spans="25:26" x14ac:dyDescent="0.3">
      <c r="Y7259" s="189">
        <v>45223</v>
      </c>
      <c r="Z7259" s="190">
        <v>80.36</v>
      </c>
    </row>
    <row r="7260" spans="25:26" x14ac:dyDescent="0.3">
      <c r="Y7260" s="189">
        <v>45224</v>
      </c>
      <c r="Z7260" s="190">
        <v>81.87</v>
      </c>
    </row>
    <row r="7261" spans="25:26" x14ac:dyDescent="0.3">
      <c r="Y7261" s="189">
        <v>45225</v>
      </c>
      <c r="Z7261" s="190">
        <v>79.91</v>
      </c>
    </row>
    <row r="7262" spans="25:26" x14ac:dyDescent="0.3">
      <c r="Y7262" s="189">
        <v>45226</v>
      </c>
      <c r="Z7262" s="190">
        <v>82.09</v>
      </c>
    </row>
    <row r="7263" spans="25:26" x14ac:dyDescent="0.3">
      <c r="Y7263" s="189">
        <v>45229</v>
      </c>
      <c r="Z7263" s="190">
        <v>79.27</v>
      </c>
    </row>
    <row r="7264" spans="25:26" x14ac:dyDescent="0.3">
      <c r="Y7264" s="189">
        <v>45230</v>
      </c>
      <c r="Z7264" s="190">
        <v>78.45</v>
      </c>
    </row>
    <row r="7265" spans="25:26" x14ac:dyDescent="0.3">
      <c r="Y7265" s="189">
        <v>45231</v>
      </c>
      <c r="Z7265" s="190">
        <v>78.45</v>
      </c>
    </row>
    <row r="7266" spans="25:26" x14ac:dyDescent="0.3">
      <c r="Y7266" s="189">
        <v>45232</v>
      </c>
      <c r="Z7266" s="190">
        <v>78.45</v>
      </c>
    </row>
    <row r="7267" spans="25:26" x14ac:dyDescent="0.3">
      <c r="Y7267" s="189">
        <v>45233</v>
      </c>
      <c r="Z7267" s="190">
        <v>76.64</v>
      </c>
    </row>
    <row r="7268" spans="25:26" x14ac:dyDescent="0.3">
      <c r="Y7268" s="189">
        <v>45236</v>
      </c>
      <c r="Z7268" s="190">
        <v>76.78</v>
      </c>
    </row>
    <row r="7269" spans="25:26" x14ac:dyDescent="0.3">
      <c r="Y7269" s="189">
        <v>45237</v>
      </c>
      <c r="Z7269" s="190">
        <v>73.37</v>
      </c>
    </row>
    <row r="7270" spans="25:26" x14ac:dyDescent="0.3">
      <c r="Y7270" s="189">
        <v>45238</v>
      </c>
      <c r="Z7270" s="190">
        <v>71.260000000000005</v>
      </c>
    </row>
    <row r="7271" spans="25:26" x14ac:dyDescent="0.3">
      <c r="Y7271" s="189">
        <v>45239</v>
      </c>
      <c r="Z7271" s="190">
        <v>71.52</v>
      </c>
    </row>
    <row r="7272" spans="25:26" x14ac:dyDescent="0.3">
      <c r="Y7272" s="189">
        <v>45240</v>
      </c>
      <c r="Z7272" s="190">
        <v>72.89</v>
      </c>
    </row>
    <row r="7273" spans="25:26" x14ac:dyDescent="0.3">
      <c r="Y7273" s="189">
        <v>45243</v>
      </c>
      <c r="Z7273" s="190">
        <v>72.89</v>
      </c>
    </row>
    <row r="7274" spans="25:26" x14ac:dyDescent="0.3">
      <c r="Y7274" s="189">
        <v>45244</v>
      </c>
      <c r="Z7274" s="190">
        <v>74.11</v>
      </c>
    </row>
    <row r="7275" spans="25:26" x14ac:dyDescent="0.3">
      <c r="Y7275" s="189">
        <v>45245</v>
      </c>
      <c r="Z7275" s="190">
        <v>72.75</v>
      </c>
    </row>
    <row r="7276" spans="25:26" x14ac:dyDescent="0.3">
      <c r="Y7276" s="189">
        <v>45246</v>
      </c>
      <c r="Z7276" s="190">
        <v>69.23</v>
      </c>
    </row>
    <row r="7277" spans="25:26" x14ac:dyDescent="0.3">
      <c r="Y7277" s="189">
        <v>45247</v>
      </c>
      <c r="Z7277" s="190">
        <v>71.959999999999994</v>
      </c>
    </row>
    <row r="7278" spans="25:26" x14ac:dyDescent="0.3">
      <c r="Y7278" s="189">
        <v>45250</v>
      </c>
      <c r="Z7278" s="190">
        <v>71.959999999999994</v>
      </c>
    </row>
    <row r="7279" spans="25:26" x14ac:dyDescent="0.3">
      <c r="Y7279" s="189">
        <v>45251</v>
      </c>
      <c r="Z7279" s="190">
        <v>73.91</v>
      </c>
    </row>
    <row r="7280" spans="25:26" x14ac:dyDescent="0.3">
      <c r="Y7280" s="189">
        <v>45252</v>
      </c>
      <c r="Z7280" s="190">
        <v>73.349999999999994</v>
      </c>
    </row>
    <row r="7281" spans="25:26" x14ac:dyDescent="0.3">
      <c r="Y7281" s="189">
        <v>45253</v>
      </c>
      <c r="Z7281" s="190">
        <v>73.349999999999994</v>
      </c>
    </row>
    <row r="7282" spans="25:26" x14ac:dyDescent="0.3">
      <c r="Y7282" s="189">
        <v>45254</v>
      </c>
      <c r="Z7282" s="190">
        <v>73.349999999999994</v>
      </c>
    </row>
    <row r="7283" spans="25:26" x14ac:dyDescent="0.3">
      <c r="Y7283" s="189">
        <v>45257</v>
      </c>
      <c r="Z7283" s="190">
        <v>71.5</v>
      </c>
    </row>
    <row r="7284" spans="25:26" x14ac:dyDescent="0.3">
      <c r="Y7284" s="189">
        <v>45258</v>
      </c>
      <c r="Z7284" s="190">
        <v>73.02</v>
      </c>
    </row>
    <row r="7285" spans="25:26" x14ac:dyDescent="0.3">
      <c r="Y7285" s="189">
        <v>45259</v>
      </c>
      <c r="Z7285" s="190">
        <v>74.39</v>
      </c>
    </row>
    <row r="7286" spans="25:26" x14ac:dyDescent="0.3">
      <c r="Y7286" s="189">
        <v>45260</v>
      </c>
      <c r="Z7286" s="190">
        <v>73.59</v>
      </c>
    </row>
    <row r="7287" spans="25:26" x14ac:dyDescent="0.3">
      <c r="Y7287" s="189">
        <v>45261</v>
      </c>
      <c r="Z7287" s="190">
        <v>69.83</v>
      </c>
    </row>
    <row r="7288" spans="25:26" x14ac:dyDescent="0.3">
      <c r="Y7288" s="189">
        <v>45264</v>
      </c>
      <c r="Z7288" s="190">
        <v>68.569999999999993</v>
      </c>
    </row>
    <row r="7289" spans="25:26" x14ac:dyDescent="0.3">
      <c r="Y7289" s="189">
        <v>45265</v>
      </c>
      <c r="Z7289" s="190">
        <v>67.95</v>
      </c>
    </row>
    <row r="7290" spans="25:26" x14ac:dyDescent="0.3">
      <c r="Y7290" s="189">
        <v>45266</v>
      </c>
      <c r="Z7290" s="190">
        <v>65.31</v>
      </c>
    </row>
    <row r="7291" spans="25:26" x14ac:dyDescent="0.3">
      <c r="Y7291" s="189">
        <v>45267</v>
      </c>
      <c r="Z7291" s="190">
        <v>64.86</v>
      </c>
    </row>
    <row r="7292" spans="25:26" x14ac:dyDescent="0.3">
      <c r="Y7292" s="189">
        <v>45268</v>
      </c>
      <c r="Z7292" s="190">
        <v>66.599999999999994</v>
      </c>
    </row>
    <row r="7293" spans="25:26" x14ac:dyDescent="0.3">
      <c r="Y7293" s="189">
        <v>45271</v>
      </c>
      <c r="Z7293" s="190">
        <v>66.760000000000005</v>
      </c>
    </row>
    <row r="7294" spans="25:26" x14ac:dyDescent="0.3">
      <c r="Y7294" s="189">
        <v>45272</v>
      </c>
      <c r="Z7294" s="190">
        <v>64.33</v>
      </c>
    </row>
    <row r="7295" spans="25:26" x14ac:dyDescent="0.3">
      <c r="Y7295" s="189">
        <v>45273</v>
      </c>
      <c r="Z7295" s="190">
        <v>64.599999999999994</v>
      </c>
    </row>
    <row r="7296" spans="25:26" x14ac:dyDescent="0.3">
      <c r="Y7296" s="189">
        <v>45274</v>
      </c>
      <c r="Z7296" s="190">
        <v>66.959999999999994</v>
      </c>
    </row>
    <row r="7297" spans="25:26" x14ac:dyDescent="0.3">
      <c r="Y7297" s="189">
        <v>45275</v>
      </c>
      <c r="Z7297" s="190">
        <v>67.12</v>
      </c>
    </row>
    <row r="7298" spans="25:26" x14ac:dyDescent="0.3">
      <c r="Y7298" s="189">
        <v>45278</v>
      </c>
      <c r="Z7298" s="190">
        <v>68.25</v>
      </c>
    </row>
    <row r="7299" spans="25:26" x14ac:dyDescent="0.3">
      <c r="Y7299" s="189">
        <v>45279</v>
      </c>
      <c r="Z7299" s="190">
        <v>69.5</v>
      </c>
    </row>
    <row r="7300" spans="25:26" x14ac:dyDescent="0.3">
      <c r="Y7300" s="189">
        <v>45280</v>
      </c>
      <c r="Z7300" s="190">
        <v>70.290000000000006</v>
      </c>
    </row>
    <row r="7301" spans="25:26" x14ac:dyDescent="0.3">
      <c r="Y7301" s="189">
        <v>45281</v>
      </c>
      <c r="Z7301" s="190">
        <v>70</v>
      </c>
    </row>
    <row r="7302" spans="25:26" x14ac:dyDescent="0.3">
      <c r="Y7302" s="189">
        <v>45282</v>
      </c>
      <c r="Z7302" s="190">
        <v>69.94</v>
      </c>
    </row>
    <row r="7303" spans="25:26" x14ac:dyDescent="0.3">
      <c r="Y7303" s="189">
        <v>45285</v>
      </c>
      <c r="Z7303" s="190" t="s">
        <v>149</v>
      </c>
    </row>
    <row r="7304" spans="25:26" x14ac:dyDescent="0.3">
      <c r="Y7304" s="189">
        <v>45286</v>
      </c>
      <c r="Z7304" s="190">
        <v>71.28</v>
      </c>
    </row>
    <row r="7305" spans="25:26" x14ac:dyDescent="0.3">
      <c r="Y7305" s="189">
        <v>45287</v>
      </c>
      <c r="Z7305" s="190">
        <v>70.23</v>
      </c>
    </row>
    <row r="7306" spans="25:26" x14ac:dyDescent="0.3">
      <c r="Y7306" s="189">
        <v>45288</v>
      </c>
      <c r="Z7306" s="190">
        <v>68.540000000000006</v>
      </c>
    </row>
    <row r="7307" spans="25:26" x14ac:dyDescent="0.3">
      <c r="Y7307" s="189">
        <v>45289</v>
      </c>
      <c r="Z7307" s="190">
        <v>67.650000000000006</v>
      </c>
    </row>
    <row r="7308" spans="25:26" x14ac:dyDescent="0.3">
      <c r="Y7308" s="189">
        <v>45292</v>
      </c>
      <c r="Z7308" s="190" t="s">
        <v>149</v>
      </c>
    </row>
    <row r="7309" spans="25:26" x14ac:dyDescent="0.3">
      <c r="Y7309" s="189">
        <v>45293</v>
      </c>
      <c r="Z7309" s="190">
        <v>66.11</v>
      </c>
    </row>
    <row r="7310" spans="25:26" x14ac:dyDescent="0.3">
      <c r="Y7310" s="189">
        <v>45294</v>
      </c>
      <c r="Z7310" s="190">
        <v>68.16</v>
      </c>
    </row>
    <row r="7311" spans="25:26" x14ac:dyDescent="0.3">
      <c r="Y7311" s="189">
        <v>45295</v>
      </c>
      <c r="Z7311" s="190">
        <v>67.760000000000005</v>
      </c>
    </row>
    <row r="7312" spans="25:26" x14ac:dyDescent="0.3">
      <c r="Y7312" s="189">
        <v>45296</v>
      </c>
      <c r="Z7312" s="190">
        <v>68.92</v>
      </c>
    </row>
    <row r="7313" spans="25:26" x14ac:dyDescent="0.3">
      <c r="Y7313" s="189">
        <v>45299</v>
      </c>
      <c r="Z7313" s="190">
        <v>66.31</v>
      </c>
    </row>
    <row r="7314" spans="25:26" x14ac:dyDescent="0.3">
      <c r="Y7314" s="189">
        <v>45300</v>
      </c>
      <c r="Z7314" s="190">
        <v>67.62</v>
      </c>
    </row>
    <row r="7315" spans="25:26" x14ac:dyDescent="0.3">
      <c r="Y7315" s="189">
        <v>45301</v>
      </c>
      <c r="Z7315" s="190">
        <v>66.87</v>
      </c>
    </row>
    <row r="7316" spans="25:26" x14ac:dyDescent="0.3">
      <c r="Y7316" s="189">
        <v>45302</v>
      </c>
      <c r="Z7316" s="190">
        <v>67.459999999999994</v>
      </c>
    </row>
    <row r="7317" spans="25:26" x14ac:dyDescent="0.3">
      <c r="Y7317" s="189">
        <v>45303</v>
      </c>
      <c r="Z7317" s="190">
        <v>68.33</v>
      </c>
    </row>
    <row r="7318" spans="25:26" x14ac:dyDescent="0.3">
      <c r="Y7318" s="189">
        <v>45306</v>
      </c>
      <c r="Z7318" s="190" t="s">
        <v>149</v>
      </c>
    </row>
    <row r="7319" spans="25:26" x14ac:dyDescent="0.3">
      <c r="Y7319" s="189">
        <v>45307</v>
      </c>
      <c r="Z7319" s="190">
        <v>68.23</v>
      </c>
    </row>
    <row r="7320" spans="25:26" x14ac:dyDescent="0.3">
      <c r="Y7320" s="189">
        <v>45308</v>
      </c>
      <c r="Z7320" s="190">
        <v>68</v>
      </c>
    </row>
    <row r="7321" spans="25:26" x14ac:dyDescent="0.3">
      <c r="Y7321" s="189">
        <v>45309</v>
      </c>
      <c r="Z7321" s="190">
        <v>69.27</v>
      </c>
    </row>
    <row r="7322" spans="25:26" x14ac:dyDescent="0.3">
      <c r="Y7322" s="189">
        <v>45310</v>
      </c>
      <c r="Z7322" s="190">
        <v>68.900000000000006</v>
      </c>
    </row>
    <row r="7323" spans="25:26" x14ac:dyDescent="0.3">
      <c r="Y7323" s="189">
        <v>45313</v>
      </c>
      <c r="Z7323" s="190">
        <v>70.319999999999993</v>
      </c>
    </row>
    <row r="7324" spans="25:26" x14ac:dyDescent="0.3">
      <c r="Y7324" s="189">
        <v>45314</v>
      </c>
      <c r="Z7324" s="190">
        <v>69.87</v>
      </c>
    </row>
    <row r="7325" spans="25:26" x14ac:dyDescent="0.3">
      <c r="Y7325" s="189">
        <v>45315</v>
      </c>
      <c r="Z7325" s="190">
        <v>70.39</v>
      </c>
    </row>
    <row r="7326" spans="25:26" x14ac:dyDescent="0.3">
      <c r="Y7326" s="189">
        <v>45316</v>
      </c>
      <c r="Z7326" s="190">
        <v>72.709999999999994</v>
      </c>
    </row>
    <row r="7327" spans="25:26" x14ac:dyDescent="0.3">
      <c r="Y7327" s="189">
        <v>45317</v>
      </c>
      <c r="Z7327" s="190">
        <v>73.37</v>
      </c>
    </row>
    <row r="7328" spans="25:26" x14ac:dyDescent="0.3">
      <c r="Y7328" s="189">
        <v>45320</v>
      </c>
      <c r="Z7328" s="190">
        <v>72.38</v>
      </c>
    </row>
    <row r="7329" spans="25:26" x14ac:dyDescent="0.3">
      <c r="Y7329" s="189">
        <v>45321</v>
      </c>
      <c r="Z7329" s="190">
        <v>72.930000000000007</v>
      </c>
    </row>
    <row r="7330" spans="25:26" x14ac:dyDescent="0.3">
      <c r="Y7330" s="189">
        <v>45322</v>
      </c>
      <c r="Z7330" s="190">
        <v>71.55</v>
      </c>
    </row>
    <row r="7331" spans="25:26" x14ac:dyDescent="0.3">
      <c r="Y7331" s="189">
        <v>45323</v>
      </c>
      <c r="Z7331" s="190">
        <v>69.17</v>
      </c>
    </row>
    <row r="7332" spans="25:26" x14ac:dyDescent="0.3">
      <c r="Y7332" s="189">
        <v>45324</v>
      </c>
      <c r="Z7332" s="190">
        <v>67.78</v>
      </c>
    </row>
    <row r="7333" spans="25:26" x14ac:dyDescent="0.3">
      <c r="Y7333" s="189">
        <v>45327</v>
      </c>
      <c r="Z7333" s="190" t="s">
        <v>149</v>
      </c>
    </row>
    <row r="7334" spans="25:26" x14ac:dyDescent="0.3">
      <c r="Y7334" s="189">
        <v>45328</v>
      </c>
      <c r="Z7334" s="190">
        <v>68.7</v>
      </c>
    </row>
    <row r="7335" spans="25:26" x14ac:dyDescent="0.3">
      <c r="Y7335" s="189">
        <v>45329</v>
      </c>
      <c r="Z7335" s="190">
        <v>69.260000000000005</v>
      </c>
    </row>
    <row r="7336" spans="25:26" x14ac:dyDescent="0.3">
      <c r="Y7336" s="189">
        <v>45330</v>
      </c>
      <c r="Z7336" s="190">
        <v>71.5</v>
      </c>
    </row>
    <row r="7337" spans="25:26" x14ac:dyDescent="0.3">
      <c r="Y7337" s="189">
        <v>45331</v>
      </c>
      <c r="Z7337" s="190">
        <v>72.27</v>
      </c>
    </row>
    <row r="7338" spans="25:26" x14ac:dyDescent="0.3">
      <c r="Y7338" s="189">
        <v>45334</v>
      </c>
      <c r="Z7338" s="190" t="s">
        <v>149</v>
      </c>
    </row>
    <row r="7339" spans="25:26" x14ac:dyDescent="0.3">
      <c r="Y7339" s="189">
        <v>45335</v>
      </c>
      <c r="Z7339" s="190">
        <v>73.03</v>
      </c>
    </row>
    <row r="7340" spans="25:26" x14ac:dyDescent="0.3">
      <c r="Y7340" s="189">
        <v>45336</v>
      </c>
      <c r="Z7340" s="190">
        <v>72.069999999999993</v>
      </c>
    </row>
    <row r="7341" spans="25:26" x14ac:dyDescent="0.3">
      <c r="Y7341" s="189">
        <v>45337</v>
      </c>
      <c r="Z7341" s="190">
        <v>73.03</v>
      </c>
    </row>
    <row r="7342" spans="25:26" x14ac:dyDescent="0.3">
      <c r="Y7342" s="189">
        <v>45338</v>
      </c>
      <c r="Z7342" s="190">
        <v>74.05</v>
      </c>
    </row>
    <row r="7343" spans="25:26" x14ac:dyDescent="0.3">
      <c r="Y7343" s="189">
        <v>45341</v>
      </c>
      <c r="Z7343" s="190" t="s">
        <v>149</v>
      </c>
    </row>
    <row r="7344" spans="25:26" x14ac:dyDescent="0.3">
      <c r="Y7344" s="189">
        <v>45342</v>
      </c>
      <c r="Z7344" s="190">
        <v>73.069999999999993</v>
      </c>
    </row>
    <row r="7345" spans="25:26" x14ac:dyDescent="0.3">
      <c r="Y7345" s="189">
        <v>45343</v>
      </c>
      <c r="Z7345" s="190">
        <v>73.47</v>
      </c>
    </row>
    <row r="7346" spans="25:26" x14ac:dyDescent="0.3">
      <c r="Y7346" s="189">
        <v>45344</v>
      </c>
      <c r="Z7346" s="190">
        <v>74.27</v>
      </c>
    </row>
    <row r="7347" spans="25:26" x14ac:dyDescent="0.3">
      <c r="Y7347" s="189">
        <v>45345</v>
      </c>
      <c r="Z7347" s="190">
        <v>72.22</v>
      </c>
    </row>
    <row r="7348" spans="25:26" x14ac:dyDescent="0.3">
      <c r="Y7348" s="189">
        <v>45348</v>
      </c>
      <c r="Z7348" s="190">
        <v>72.53</v>
      </c>
    </row>
    <row r="7349" spans="25:26" x14ac:dyDescent="0.3">
      <c r="Y7349" s="189">
        <v>45349</v>
      </c>
      <c r="Z7349" s="190">
        <v>73.75</v>
      </c>
    </row>
    <row r="7350" spans="25:26" x14ac:dyDescent="0.3">
      <c r="Y7350" s="189">
        <v>45350</v>
      </c>
      <c r="Z7350" s="190">
        <v>73.599999999999994</v>
      </c>
    </row>
    <row r="7351" spans="25:26" x14ac:dyDescent="0.3">
      <c r="Y7351" s="189">
        <v>45351</v>
      </c>
      <c r="Z7351" s="190">
        <v>73.400000000000006</v>
      </c>
    </row>
    <row r="7352" spans="25:26" x14ac:dyDescent="0.3">
      <c r="Y7352" s="189">
        <v>45352</v>
      </c>
      <c r="Z7352" s="190">
        <v>74.17</v>
      </c>
    </row>
    <row r="7353" spans="25:26" x14ac:dyDescent="0.3">
      <c r="Y7353" s="189">
        <v>45355</v>
      </c>
      <c r="Z7353" s="190">
        <v>73.44</v>
      </c>
    </row>
    <row r="7354" spans="25:26" x14ac:dyDescent="0.3">
      <c r="Y7354" s="189">
        <v>45356</v>
      </c>
      <c r="Z7354" s="190">
        <v>72.77</v>
      </c>
    </row>
    <row r="7355" spans="25:26" x14ac:dyDescent="0.3">
      <c r="Y7355" s="189">
        <v>45357</v>
      </c>
      <c r="Z7355" s="190">
        <v>73.59</v>
      </c>
    </row>
    <row r="7356" spans="25:26" x14ac:dyDescent="0.3">
      <c r="Y7356" s="189">
        <v>45358</v>
      </c>
      <c r="Z7356" s="190">
        <v>73.55</v>
      </c>
    </row>
    <row r="7357" spans="25:26" x14ac:dyDescent="0.3">
      <c r="Y7357" s="189">
        <v>45359</v>
      </c>
      <c r="Z7357" s="190">
        <v>72.78</v>
      </c>
    </row>
    <row r="7358" spans="25:26" x14ac:dyDescent="0.3">
      <c r="Y7358" s="189">
        <v>45362</v>
      </c>
      <c r="Z7358" s="190">
        <v>72.7</v>
      </c>
    </row>
    <row r="7359" spans="25:26" x14ac:dyDescent="0.3">
      <c r="Y7359" s="189">
        <v>45363</v>
      </c>
      <c r="Z7359" s="190">
        <v>72.42</v>
      </c>
    </row>
    <row r="7360" spans="25:26" x14ac:dyDescent="0.3">
      <c r="Y7360" s="189">
        <v>45364</v>
      </c>
      <c r="Z7360" s="190">
        <v>74.37</v>
      </c>
    </row>
    <row r="7361" spans="25:26" x14ac:dyDescent="0.3">
      <c r="Y7361" s="189">
        <v>45365</v>
      </c>
      <c r="Z7361" s="190">
        <v>75.89</v>
      </c>
    </row>
    <row r="7362" spans="25:26" x14ac:dyDescent="0.3">
      <c r="Y7362" s="189">
        <v>45366</v>
      </c>
      <c r="Z7362" s="190">
        <v>75.8</v>
      </c>
    </row>
    <row r="7363" spans="25:26" x14ac:dyDescent="0.3">
      <c r="Y7363" s="189">
        <v>45369</v>
      </c>
      <c r="Z7363" s="190" t="s">
        <v>149</v>
      </c>
    </row>
    <row r="7364" spans="25:26" x14ac:dyDescent="0.3">
      <c r="Y7364" s="189">
        <v>45370</v>
      </c>
      <c r="Z7364" s="190">
        <v>77.87</v>
      </c>
    </row>
    <row r="7365" spans="25:26" x14ac:dyDescent="0.3">
      <c r="Y7365" s="189">
        <v>45371</v>
      </c>
      <c r="Z7365" s="190">
        <v>76.34</v>
      </c>
    </row>
    <row r="7366" spans="25:26" x14ac:dyDescent="0.3">
      <c r="Y7366" s="189">
        <v>45372</v>
      </c>
      <c r="Z7366" s="190">
        <v>76.180000000000007</v>
      </c>
    </row>
    <row r="7367" spans="25:26" x14ac:dyDescent="0.3">
      <c r="Y7367" s="189">
        <v>45373</v>
      </c>
      <c r="Z7367" s="190">
        <v>75.75</v>
      </c>
    </row>
    <row r="7368" spans="25:26" x14ac:dyDescent="0.3">
      <c r="Y7368" s="189">
        <v>45376</v>
      </c>
      <c r="Z7368" s="190">
        <v>77.02</v>
      </c>
    </row>
    <row r="7369" spans="25:26" x14ac:dyDescent="0.3">
      <c r="Y7369" s="189">
        <v>45377</v>
      </c>
      <c r="Z7369" s="190">
        <v>76.5</v>
      </c>
    </row>
    <row r="7370" spans="25:26" x14ac:dyDescent="0.3">
      <c r="Y7370" s="189">
        <v>45378</v>
      </c>
      <c r="Z7370" s="190">
        <v>76.290000000000006</v>
      </c>
    </row>
    <row r="7371" spans="25:26" x14ac:dyDescent="0.3">
      <c r="Y7371" s="189">
        <v>45379</v>
      </c>
      <c r="Z7371" s="190" t="s">
        <v>149</v>
      </c>
    </row>
    <row r="7372" spans="25:26" x14ac:dyDescent="0.3">
      <c r="Y7372" s="189">
        <v>45380</v>
      </c>
      <c r="Z7372" s="190" t="s">
        <v>149</v>
      </c>
    </row>
    <row r="7373" spans="25:26" x14ac:dyDescent="0.3">
      <c r="Y7373" s="189">
        <v>45383</v>
      </c>
      <c r="Z7373" s="190">
        <v>76.73</v>
      </c>
    </row>
    <row r="7374" spans="25:26" x14ac:dyDescent="0.3">
      <c r="Y7374" s="189">
        <v>45384</v>
      </c>
      <c r="Z7374" s="190">
        <v>78.150000000000006</v>
      </c>
    </row>
    <row r="7375" spans="25:26" x14ac:dyDescent="0.3">
      <c r="Y7375" s="189">
        <v>45385</v>
      </c>
      <c r="Z7375" s="190">
        <v>78.540000000000006</v>
      </c>
    </row>
    <row r="7376" spans="25:26" x14ac:dyDescent="0.3">
      <c r="Y7376" s="189">
        <v>45386</v>
      </c>
      <c r="Z7376" s="190">
        <v>79.650000000000006</v>
      </c>
    </row>
    <row r="7377" spans="25:26" x14ac:dyDescent="0.3">
      <c r="Y7377" s="189">
        <v>45387</v>
      </c>
      <c r="Z7377" s="190">
        <v>80.17</v>
      </c>
    </row>
    <row r="7378" spans="25:26" x14ac:dyDescent="0.3">
      <c r="Y7378" s="189">
        <v>45390</v>
      </c>
      <c r="Z7378" s="190">
        <v>79.540000000000006</v>
      </c>
    </row>
    <row r="7379" spans="25:26" x14ac:dyDescent="0.3">
      <c r="Y7379" s="189">
        <v>45391</v>
      </c>
      <c r="Z7379" s="190">
        <v>78.55</v>
      </c>
    </row>
    <row r="7380" spans="25:26" x14ac:dyDescent="0.3">
      <c r="Y7380" s="189">
        <v>45392</v>
      </c>
      <c r="Z7380" s="190" t="s">
        <v>149</v>
      </c>
    </row>
    <row r="7381" spans="25:26" x14ac:dyDescent="0.3">
      <c r="Y7381" s="189">
        <v>45393</v>
      </c>
      <c r="Z7381" s="190">
        <v>78.62</v>
      </c>
    </row>
    <row r="7382" spans="25:26" x14ac:dyDescent="0.3">
      <c r="Y7382" s="189">
        <v>45394</v>
      </c>
      <c r="Z7382" s="190">
        <v>79.22</v>
      </c>
    </row>
    <row r="7383" spans="25:26" x14ac:dyDescent="0.3">
      <c r="Y7383" s="189">
        <v>45397</v>
      </c>
      <c r="Z7383" s="190">
        <v>78.89</v>
      </c>
    </row>
    <row r="7384" spans="25:26" x14ac:dyDescent="0.3">
      <c r="Y7384" s="189">
        <v>45398</v>
      </c>
      <c r="Z7384" s="190">
        <v>78.92</v>
      </c>
    </row>
    <row r="7385" spans="25:26" x14ac:dyDescent="0.3">
      <c r="Y7385" s="189">
        <v>45399</v>
      </c>
      <c r="Z7385" s="190">
        <v>76.44</v>
      </c>
    </row>
    <row r="7386" spans="25:26" x14ac:dyDescent="0.3">
      <c r="Y7386" s="189">
        <v>45400</v>
      </c>
      <c r="Z7386" s="190">
        <v>76.09</v>
      </c>
    </row>
    <row r="7387" spans="25:26" x14ac:dyDescent="0.3">
      <c r="Y7387" s="189">
        <v>45401</v>
      </c>
      <c r="Z7387" s="190">
        <v>76.37</v>
      </c>
    </row>
    <row r="7388" spans="25:26" x14ac:dyDescent="0.3">
      <c r="Y7388" s="189">
        <v>45404</v>
      </c>
      <c r="Z7388" s="190">
        <v>75.819999999999993</v>
      </c>
    </row>
    <row r="7389" spans="25:26" x14ac:dyDescent="0.3">
      <c r="Y7389" s="189">
        <v>45405</v>
      </c>
      <c r="Z7389" s="190">
        <v>77.510000000000005</v>
      </c>
    </row>
    <row r="7390" spans="25:26" x14ac:dyDescent="0.3">
      <c r="Y7390" s="189">
        <v>45406</v>
      </c>
      <c r="Z7390" s="190">
        <v>77.150000000000006</v>
      </c>
    </row>
    <row r="7391" spans="25:26" x14ac:dyDescent="0.3">
      <c r="Y7391" s="189">
        <v>45407</v>
      </c>
      <c r="Z7391" s="190">
        <v>77.73</v>
      </c>
    </row>
    <row r="7392" spans="25:26" x14ac:dyDescent="0.3">
      <c r="Y7392" s="189">
        <v>45408</v>
      </c>
      <c r="Z7392" s="190">
        <v>77.81</v>
      </c>
    </row>
    <row r="7393" spans="25:26" x14ac:dyDescent="0.3">
      <c r="Y7393" s="189">
        <v>45411</v>
      </c>
      <c r="Z7393" s="190">
        <v>76.89</v>
      </c>
    </row>
    <row r="7394" spans="25:26" x14ac:dyDescent="0.3">
      <c r="Y7394" s="189">
        <v>45412</v>
      </c>
      <c r="Z7394" s="190">
        <v>76.25</v>
      </c>
    </row>
    <row r="7395" spans="25:26" x14ac:dyDescent="0.3">
      <c r="Y7395" s="189">
        <v>45413</v>
      </c>
      <c r="Z7395" s="190" t="s">
        <v>149</v>
      </c>
    </row>
    <row r="7396" spans="25:26" x14ac:dyDescent="0.3">
      <c r="Y7396" s="189">
        <v>45414</v>
      </c>
      <c r="Z7396" s="190">
        <v>74.8</v>
      </c>
    </row>
    <row r="7397" spans="25:26" x14ac:dyDescent="0.3">
      <c r="Y7397" s="189">
        <v>45415</v>
      </c>
      <c r="Z7397" s="190">
        <v>74.010000000000005</v>
      </c>
    </row>
    <row r="7398" spans="25:26" x14ac:dyDescent="0.3">
      <c r="Y7398" s="189">
        <v>45418</v>
      </c>
      <c r="Z7398" s="190">
        <v>73.349999999999994</v>
      </c>
    </row>
    <row r="7399" spans="25:26" x14ac:dyDescent="0.3">
      <c r="Y7399" s="189">
        <v>45419</v>
      </c>
      <c r="Z7399" s="190">
        <v>74.180000000000007</v>
      </c>
    </row>
    <row r="7400" spans="25:26" x14ac:dyDescent="0.3">
      <c r="Y7400" s="189">
        <v>45420</v>
      </c>
      <c r="Z7400" s="190">
        <v>74.47</v>
      </c>
    </row>
    <row r="7401" spans="25:26" x14ac:dyDescent="0.3">
      <c r="Y7401" s="189">
        <v>45421</v>
      </c>
      <c r="Z7401" s="190">
        <v>74.89</v>
      </c>
    </row>
    <row r="7402" spans="25:26" x14ac:dyDescent="0.3">
      <c r="Y7402" s="189">
        <v>45422</v>
      </c>
      <c r="Z7402" s="190">
        <v>73.94</v>
      </c>
    </row>
    <row r="7403" spans="25:26" x14ac:dyDescent="0.3">
      <c r="Y7403" s="189">
        <v>45425</v>
      </c>
      <c r="Z7403" s="190">
        <v>74.48</v>
      </c>
    </row>
    <row r="7404" spans="25:26" x14ac:dyDescent="0.3">
      <c r="Y7404" s="189">
        <v>45426</v>
      </c>
      <c r="Z7404" s="190">
        <v>73.5</v>
      </c>
    </row>
    <row r="7405" spans="25:26" x14ac:dyDescent="0.3">
      <c r="Y7405" s="189">
        <v>45427</v>
      </c>
      <c r="Z7405" s="190">
        <v>73.83</v>
      </c>
    </row>
    <row r="7406" spans="25:26" x14ac:dyDescent="0.3">
      <c r="Y7406" s="189">
        <v>45428</v>
      </c>
      <c r="Z7406" s="190">
        <v>74.31</v>
      </c>
    </row>
    <row r="7407" spans="25:26" x14ac:dyDescent="0.3">
      <c r="Y7407" s="189">
        <v>45429</v>
      </c>
      <c r="Z7407" s="190">
        <v>75.11</v>
      </c>
    </row>
    <row r="7408" spans="25:26" x14ac:dyDescent="0.3">
      <c r="Y7408" s="189">
        <v>45432</v>
      </c>
      <c r="Z7408" s="190">
        <v>74.83</v>
      </c>
    </row>
    <row r="7409" spans="25:26" x14ac:dyDescent="0.3">
      <c r="Y7409" s="189">
        <v>45433</v>
      </c>
      <c r="Z7409" s="190">
        <v>74.05</v>
      </c>
    </row>
    <row r="7410" spans="25:26" x14ac:dyDescent="0.3">
      <c r="Y7410" s="189">
        <v>45434</v>
      </c>
      <c r="Z7410" s="190" t="s">
        <v>149</v>
      </c>
    </row>
    <row r="7411" spans="25:26" x14ac:dyDescent="0.3">
      <c r="Y7411" s="189">
        <v>45435</v>
      </c>
      <c r="Z7411" s="190">
        <v>72.459999999999994</v>
      </c>
    </row>
    <row r="7412" spans="25:26" x14ac:dyDescent="0.3">
      <c r="Y7412" s="189">
        <v>45436</v>
      </c>
      <c r="Z7412" s="190">
        <v>73.349999999999994</v>
      </c>
    </row>
    <row r="7413" spans="25:26" x14ac:dyDescent="0.3">
      <c r="Y7413" s="189">
        <v>45439</v>
      </c>
      <c r="Z7413" s="190" t="s">
        <v>149</v>
      </c>
    </row>
    <row r="7414" spans="25:26" x14ac:dyDescent="0.3">
      <c r="Y7414" s="189">
        <v>45440</v>
      </c>
      <c r="Z7414" s="190">
        <v>75.25</v>
      </c>
    </row>
    <row r="7415" spans="25:26" x14ac:dyDescent="0.3">
      <c r="Y7415" s="189">
        <v>45441</v>
      </c>
      <c r="Z7415" s="190">
        <v>74.709999999999994</v>
      </c>
    </row>
    <row r="7416" spans="25:26" x14ac:dyDescent="0.3">
      <c r="Y7416" s="189">
        <v>45442</v>
      </c>
      <c r="Z7416" s="190">
        <v>73.12</v>
      </c>
    </row>
    <row r="7417" spans="25:26" x14ac:dyDescent="0.3">
      <c r="Y7417" s="189">
        <v>45443</v>
      </c>
      <c r="Z7417" s="190">
        <v>72.48</v>
      </c>
    </row>
    <row r="7418" spans="25:26" x14ac:dyDescent="0.3">
      <c r="Y7418" s="189">
        <v>45446</v>
      </c>
      <c r="Z7418" s="190">
        <v>69.63</v>
      </c>
    </row>
    <row r="7419" spans="25:26" x14ac:dyDescent="0.3">
      <c r="Y7419" s="189">
        <v>45447</v>
      </c>
      <c r="Z7419" s="190">
        <v>68.25</v>
      </c>
    </row>
    <row r="7420" spans="25:26" x14ac:dyDescent="0.3">
      <c r="Y7420" s="189">
        <v>45448</v>
      </c>
      <c r="Z7420" s="190">
        <v>69.02</v>
      </c>
    </row>
    <row r="7421" spans="25:26" x14ac:dyDescent="0.3">
      <c r="Y7421" s="189">
        <v>45449</v>
      </c>
      <c r="Z7421" s="190">
        <v>70.459999999999994</v>
      </c>
    </row>
    <row r="7422" spans="25:26" x14ac:dyDescent="0.3">
      <c r="Y7422" s="189">
        <v>45450</v>
      </c>
      <c r="Z7422" s="190">
        <v>70.489999999999995</v>
      </c>
    </row>
    <row r="7423" spans="25:26" x14ac:dyDescent="0.3">
      <c r="Y7423" s="189">
        <v>45453</v>
      </c>
      <c r="Z7423" s="190">
        <v>72.2</v>
      </c>
    </row>
    <row r="7424" spans="25:26" x14ac:dyDescent="0.3">
      <c r="Y7424" s="189">
        <v>45454</v>
      </c>
      <c r="Z7424" s="190">
        <v>72.63</v>
      </c>
    </row>
    <row r="7425" spans="25:26" x14ac:dyDescent="0.3">
      <c r="Y7425" s="189">
        <v>45455</v>
      </c>
      <c r="Z7425" s="190">
        <v>73.290000000000006</v>
      </c>
    </row>
    <row r="7426" spans="25:26" x14ac:dyDescent="0.3">
      <c r="Y7426" s="189">
        <v>45456</v>
      </c>
      <c r="Z7426" s="190">
        <v>73.349999999999994</v>
      </c>
    </row>
    <row r="7427" spans="25:26" x14ac:dyDescent="0.3">
      <c r="Y7427" s="189">
        <v>45457</v>
      </c>
      <c r="Z7427" s="190">
        <v>73.33</v>
      </c>
    </row>
    <row r="7428" spans="25:26" x14ac:dyDescent="0.3">
      <c r="Y7428" s="189">
        <v>45460</v>
      </c>
      <c r="Z7428" s="190" t="s">
        <v>149</v>
      </c>
    </row>
    <row r="7429" spans="25:26" x14ac:dyDescent="0.3">
      <c r="Y7429" s="189">
        <v>45461</v>
      </c>
      <c r="Z7429" s="190">
        <v>75.900000000000006</v>
      </c>
    </row>
    <row r="7430" spans="25:26" x14ac:dyDescent="0.3">
      <c r="Y7430" s="189">
        <v>45462</v>
      </c>
      <c r="Z7430" s="190" t="s">
        <v>149</v>
      </c>
    </row>
    <row r="7431" spans="25:26" x14ac:dyDescent="0.3">
      <c r="Y7431" s="189">
        <v>45463</v>
      </c>
      <c r="Z7431" s="190">
        <v>76.47</v>
      </c>
    </row>
    <row r="7432" spans="25:26" x14ac:dyDescent="0.3">
      <c r="Y7432" s="189">
        <v>45464</v>
      </c>
      <c r="Z7432" s="190">
        <v>76.19</v>
      </c>
    </row>
    <row r="7433" spans="25:26" x14ac:dyDescent="0.3">
      <c r="Y7433" s="189">
        <v>45467</v>
      </c>
      <c r="Z7433" s="190">
        <v>76.760000000000005</v>
      </c>
    </row>
    <row r="7434" spans="25:26" x14ac:dyDescent="0.3">
      <c r="Y7434" s="189">
        <v>45468</v>
      </c>
      <c r="Z7434" s="190">
        <v>75.989999999999995</v>
      </c>
    </row>
    <row r="7435" spans="25:26" x14ac:dyDescent="0.3">
      <c r="Y7435" s="189">
        <v>45469</v>
      </c>
      <c r="Z7435" s="190">
        <v>75.73</v>
      </c>
    </row>
    <row r="7436" spans="25:26" x14ac:dyDescent="0.3">
      <c r="Y7436" s="189">
        <v>45470</v>
      </c>
      <c r="Z7436" s="190">
        <v>76.63</v>
      </c>
    </row>
    <row r="7437" spans="25:26" x14ac:dyDescent="0.3">
      <c r="Y7437" s="189">
        <v>45471</v>
      </c>
      <c r="Z7437" s="190">
        <v>76.7</v>
      </c>
    </row>
    <row r="7438" spans="25:26" x14ac:dyDescent="0.3">
      <c r="Y7438" s="189">
        <v>45474</v>
      </c>
      <c r="Z7438" s="190">
        <v>77.72</v>
      </c>
    </row>
    <row r="7439" spans="25:26" x14ac:dyDescent="0.3">
      <c r="Y7439" s="189">
        <v>45475</v>
      </c>
      <c r="Z7439" s="190">
        <v>77.34</v>
      </c>
    </row>
    <row r="7440" spans="25:26" x14ac:dyDescent="0.3">
      <c r="Y7440" s="189">
        <v>45476</v>
      </c>
      <c r="Z7440" s="190">
        <v>79.290000000000006</v>
      </c>
    </row>
    <row r="7441" spans="25:26" x14ac:dyDescent="0.3">
      <c r="Y7441" s="189">
        <v>45477</v>
      </c>
      <c r="Z7441" s="190" t="s">
        <v>149</v>
      </c>
    </row>
    <row r="7442" spans="25:26" x14ac:dyDescent="0.3">
      <c r="Y7442" s="189">
        <v>45478</v>
      </c>
      <c r="Z7442" s="190" t="s">
        <v>149</v>
      </c>
    </row>
    <row r="7443" spans="25:26" x14ac:dyDescent="0.3">
      <c r="Y7443" s="189">
        <v>45481</v>
      </c>
      <c r="Z7443" s="190">
        <v>76.87</v>
      </c>
    </row>
    <row r="7444" spans="25:26" x14ac:dyDescent="0.3">
      <c r="Y7444" s="189">
        <v>45482</v>
      </c>
      <c r="Z7444" s="190">
        <v>75.84</v>
      </c>
    </row>
    <row r="7445" spans="25:26" x14ac:dyDescent="0.3">
      <c r="Y7445" s="189">
        <v>45483</v>
      </c>
      <c r="Z7445" s="190">
        <v>76.17</v>
      </c>
    </row>
    <row r="7446" spans="25:26" x14ac:dyDescent="0.3">
      <c r="Y7446" s="189">
        <v>45484</v>
      </c>
      <c r="Z7446" s="190">
        <v>76.61</v>
      </c>
    </row>
    <row r="7447" spans="25:26" x14ac:dyDescent="0.3">
      <c r="Y7447" s="189">
        <v>45485</v>
      </c>
      <c r="Z7447" s="190">
        <v>76.209999999999994</v>
      </c>
    </row>
    <row r="7448" spans="25:26" x14ac:dyDescent="0.3">
      <c r="Y7448" s="189">
        <v>45488</v>
      </c>
      <c r="Z7448" s="190">
        <v>76.209999999999994</v>
      </c>
    </row>
    <row r="7449" spans="25:26" x14ac:dyDescent="0.3">
      <c r="Y7449" s="189">
        <v>45489</v>
      </c>
      <c r="Z7449" s="190">
        <v>76.03</v>
      </c>
    </row>
    <row r="7450" spans="25:26" x14ac:dyDescent="0.3">
      <c r="Y7450" s="189">
        <v>45490</v>
      </c>
      <c r="Z7450" s="190">
        <v>76.44</v>
      </c>
    </row>
    <row r="7451" spans="25:26" x14ac:dyDescent="0.3">
      <c r="Y7451" s="189">
        <v>45491</v>
      </c>
      <c r="Z7451" s="190">
        <v>76.45</v>
      </c>
    </row>
    <row r="7452" spans="25:26" x14ac:dyDescent="0.3">
      <c r="Y7452" s="189">
        <v>45492</v>
      </c>
      <c r="Z7452" s="190">
        <v>74.09</v>
      </c>
    </row>
    <row r="7453" spans="25:26" x14ac:dyDescent="0.3">
      <c r="Y7453" s="189">
        <v>45495</v>
      </c>
      <c r="Z7453" s="190">
        <v>73.72</v>
      </c>
    </row>
    <row r="7454" spans="25:26" x14ac:dyDescent="0.3">
      <c r="Y7454" s="189">
        <v>45496</v>
      </c>
      <c r="Z7454" s="190">
        <v>72.27</v>
      </c>
    </row>
    <row r="7455" spans="25:26" x14ac:dyDescent="0.3">
      <c r="Y7455" s="189">
        <v>45497</v>
      </c>
      <c r="Z7455" s="190">
        <v>72.95</v>
      </c>
    </row>
    <row r="7456" spans="25:26" x14ac:dyDescent="0.3">
      <c r="Y7456" s="189">
        <v>45498</v>
      </c>
      <c r="Z7456" s="190">
        <v>73.66</v>
      </c>
    </row>
    <row r="7457" spans="25:26" x14ac:dyDescent="0.3">
      <c r="Y7457" s="189">
        <v>45499</v>
      </c>
      <c r="Z7457" s="190">
        <v>71.959999999999994</v>
      </c>
    </row>
    <row r="7458" spans="25:26" x14ac:dyDescent="0.3">
      <c r="Y7458" s="189">
        <v>45502</v>
      </c>
      <c r="Z7458" s="190">
        <v>70.59</v>
      </c>
    </row>
    <row r="7459" spans="25:26" x14ac:dyDescent="0.3">
      <c r="Y7459" s="189">
        <v>45503</v>
      </c>
      <c r="Z7459" s="190">
        <v>69.52</v>
      </c>
    </row>
    <row r="7460" spans="25:26" x14ac:dyDescent="0.3">
      <c r="Y7460" s="189">
        <v>45504</v>
      </c>
      <c r="Z7460" s="190">
        <v>71.95</v>
      </c>
    </row>
    <row r="7461" spans="25:26" x14ac:dyDescent="0.3">
      <c r="Y7461" s="189">
        <v>45505</v>
      </c>
      <c r="Z7461" s="190">
        <v>71.489999999999995</v>
      </c>
    </row>
    <row r="7462" spans="25:26" x14ac:dyDescent="0.3">
      <c r="Y7462" s="189">
        <v>45506</v>
      </c>
      <c r="Z7462" s="190">
        <v>68.97</v>
      </c>
    </row>
    <row r="7463" spans="25:26" x14ac:dyDescent="0.3">
      <c r="Y7463" s="189">
        <v>45509</v>
      </c>
      <c r="Z7463" s="190">
        <v>67.87</v>
      </c>
    </row>
    <row r="7464" spans="25:26" x14ac:dyDescent="0.3">
      <c r="Y7464" s="189">
        <v>45510</v>
      </c>
      <c r="Z7464" s="190">
        <v>68.099999999999994</v>
      </c>
    </row>
    <row r="7465" spans="25:26" x14ac:dyDescent="0.3">
      <c r="Y7465" s="189">
        <v>45511</v>
      </c>
      <c r="Z7465" s="190">
        <v>69.83</v>
      </c>
    </row>
    <row r="7466" spans="25:26" x14ac:dyDescent="0.3">
      <c r="Y7466" s="189">
        <v>45512</v>
      </c>
      <c r="Z7466" s="190">
        <v>70.81</v>
      </c>
    </row>
    <row r="7467" spans="25:26" x14ac:dyDescent="0.3">
      <c r="Y7467" s="189">
        <v>45513</v>
      </c>
      <c r="Z7467" s="190" t="s">
        <v>149</v>
      </c>
    </row>
    <row r="7468" spans="25:26" x14ac:dyDescent="0.3">
      <c r="Y7468" s="189">
        <v>45516</v>
      </c>
      <c r="Z7468" s="190">
        <v>74.010000000000005</v>
      </c>
    </row>
    <row r="7469" spans="25:26" x14ac:dyDescent="0.3">
      <c r="Y7469" s="189">
        <v>45517</v>
      </c>
      <c r="Z7469" s="190">
        <v>72.69</v>
      </c>
    </row>
    <row r="7470" spans="25:26" x14ac:dyDescent="0.3">
      <c r="Y7470" s="189">
        <v>45518</v>
      </c>
      <c r="Z7470" s="190">
        <v>71.7</v>
      </c>
    </row>
    <row r="7471" spans="25:26" x14ac:dyDescent="0.3">
      <c r="Y7471" s="189">
        <v>45519</v>
      </c>
      <c r="Z7471" s="190">
        <v>72.680000000000007</v>
      </c>
    </row>
    <row r="7472" spans="25:26" x14ac:dyDescent="0.3">
      <c r="Y7472" s="189">
        <v>45520</v>
      </c>
      <c r="Z7472" s="190">
        <v>71.53</v>
      </c>
    </row>
    <row r="7473" spans="25:26" x14ac:dyDescent="0.3">
      <c r="Y7473" s="189">
        <v>45523</v>
      </c>
      <c r="Z7473" s="190">
        <v>69.48</v>
      </c>
    </row>
    <row r="7474" spans="25:26" x14ac:dyDescent="0.3">
      <c r="Y7474" s="189">
        <v>45524</v>
      </c>
      <c r="Z7474" s="190">
        <v>68.959999999999994</v>
      </c>
    </row>
    <row r="7475" spans="25:26" x14ac:dyDescent="0.3">
      <c r="Y7475" s="189">
        <v>45525</v>
      </c>
      <c r="Z7475" s="190">
        <v>68.010000000000005</v>
      </c>
    </row>
    <row r="7476" spans="25:26" x14ac:dyDescent="0.3">
      <c r="Y7476" s="189">
        <v>45526</v>
      </c>
      <c r="Z7476" s="190">
        <v>68.97</v>
      </c>
    </row>
    <row r="7477" spans="25:26" x14ac:dyDescent="0.3">
      <c r="Y7477" s="189">
        <v>45527</v>
      </c>
      <c r="Z7477" s="190">
        <v>70.69</v>
      </c>
    </row>
    <row r="7478" spans="25:26" x14ac:dyDescent="0.3">
      <c r="Y7478" s="189">
        <v>45530</v>
      </c>
      <c r="Z7478" s="190">
        <v>72.569999999999993</v>
      </c>
    </row>
    <row r="7479" spans="25:26" x14ac:dyDescent="0.3">
      <c r="Y7479" s="189">
        <v>45531</v>
      </c>
      <c r="Z7479" s="190">
        <v>71.05</v>
      </c>
    </row>
    <row r="7480" spans="25:26" x14ac:dyDescent="0.3">
      <c r="Y7480" s="189">
        <v>45532</v>
      </c>
      <c r="Z7480" s="190">
        <v>70.010000000000005</v>
      </c>
    </row>
    <row r="7481" spans="25:26" x14ac:dyDescent="0.3">
      <c r="Y7481" s="189">
        <v>45533</v>
      </c>
      <c r="Z7481" s="190">
        <v>71.040000000000006</v>
      </c>
    </row>
    <row r="7482" spans="25:26" x14ac:dyDescent="0.3">
      <c r="Y7482" s="189">
        <v>45534</v>
      </c>
      <c r="Z7482" s="190">
        <v>69.75</v>
      </c>
    </row>
    <row r="7483" spans="25:26" x14ac:dyDescent="0.3">
      <c r="Y7483" s="189">
        <v>45537</v>
      </c>
      <c r="Z7483" s="190" t="s">
        <v>149</v>
      </c>
    </row>
    <row r="7484" spans="25:26" x14ac:dyDescent="0.3">
      <c r="Y7484" s="189">
        <v>45538</v>
      </c>
      <c r="Z7484" s="190">
        <v>65.91</v>
      </c>
    </row>
    <row r="7485" spans="25:26" x14ac:dyDescent="0.3">
      <c r="Y7485" s="189">
        <v>45539</v>
      </c>
      <c r="Z7485" s="190">
        <v>64.61</v>
      </c>
    </row>
    <row r="7486" spans="25:26" x14ac:dyDescent="0.3">
      <c r="Y7486" s="189">
        <v>45540</v>
      </c>
      <c r="Z7486" s="190">
        <v>64.63</v>
      </c>
    </row>
    <row r="7487" spans="25:26" x14ac:dyDescent="0.3">
      <c r="Y7487" s="189">
        <v>45541</v>
      </c>
      <c r="Z7487" s="190">
        <v>63.25</v>
      </c>
    </row>
    <row r="7488" spans="25:26" x14ac:dyDescent="0.3">
      <c r="Y7488" s="189">
        <v>45544</v>
      </c>
      <c r="Z7488" s="190">
        <v>63.89</v>
      </c>
    </row>
    <row r="7489" spans="25:26" x14ac:dyDescent="0.3">
      <c r="Y7489" s="189">
        <v>45545</v>
      </c>
      <c r="Z7489" s="190">
        <v>61.39</v>
      </c>
    </row>
    <row r="7490" spans="25:26" x14ac:dyDescent="0.3">
      <c r="Y7490" s="189">
        <v>45546</v>
      </c>
      <c r="Z7490" s="190">
        <v>62.56</v>
      </c>
    </row>
    <row r="7491" spans="25:26" x14ac:dyDescent="0.3">
      <c r="Y7491" s="189">
        <v>45547</v>
      </c>
      <c r="Z7491" s="190">
        <v>63.95</v>
      </c>
    </row>
    <row r="7492" spans="25:26" x14ac:dyDescent="0.3">
      <c r="Y7492" s="189">
        <v>45548</v>
      </c>
      <c r="Z7492" s="190">
        <v>63.74</v>
      </c>
    </row>
    <row r="7493" spans="25:26" x14ac:dyDescent="0.3">
      <c r="Y7493" s="189">
        <v>45551</v>
      </c>
      <c r="Z7493" s="190" t="s">
        <v>149</v>
      </c>
    </row>
    <row r="7494" spans="25:26" x14ac:dyDescent="0.3">
      <c r="Y7494" s="189">
        <v>45552</v>
      </c>
      <c r="Z7494" s="190">
        <v>65.7</v>
      </c>
    </row>
    <row r="7495" spans="25:26" x14ac:dyDescent="0.3">
      <c r="Y7495" s="189">
        <v>45553</v>
      </c>
      <c r="Z7495" s="190">
        <v>65.61</v>
      </c>
    </row>
    <row r="7496" spans="25:26" x14ac:dyDescent="0.3">
      <c r="Y7496" s="189">
        <v>45554</v>
      </c>
      <c r="Z7496" s="190">
        <v>66.84</v>
      </c>
    </row>
    <row r="7497" spans="25:26" x14ac:dyDescent="0.3">
      <c r="Y7497" s="189">
        <v>45555</v>
      </c>
      <c r="Z7497" s="190">
        <v>66.62</v>
      </c>
    </row>
    <row r="7498" spans="25:26" x14ac:dyDescent="0.3">
      <c r="Y7498" s="189">
        <v>45558</v>
      </c>
      <c r="Z7498" s="190">
        <v>66.17</v>
      </c>
    </row>
    <row r="7499" spans="25:26" x14ac:dyDescent="0.3">
      <c r="Y7499" s="189">
        <v>45559</v>
      </c>
      <c r="Z7499" s="190">
        <v>67.31</v>
      </c>
    </row>
    <row r="7500" spans="25:26" x14ac:dyDescent="0.3">
      <c r="Y7500" s="189">
        <v>45560</v>
      </c>
      <c r="Z7500" s="190">
        <v>65.72</v>
      </c>
    </row>
    <row r="7501" spans="25:26" x14ac:dyDescent="0.3">
      <c r="Y7501" s="189">
        <v>45561</v>
      </c>
      <c r="Z7501" s="190">
        <v>63.37</v>
      </c>
    </row>
    <row r="7502" spans="25:26" x14ac:dyDescent="0.3">
      <c r="Y7502" s="189">
        <v>45562</v>
      </c>
      <c r="Z7502" s="190">
        <v>63.8</v>
      </c>
    </row>
    <row r="7503" spans="25:26" x14ac:dyDescent="0.3">
      <c r="Y7503" s="189">
        <v>45565</v>
      </c>
      <c r="Z7503" s="190">
        <v>63.76</v>
      </c>
    </row>
    <row r="7504" spans="25:26" x14ac:dyDescent="0.3">
      <c r="Y7504" s="189">
        <v>45566</v>
      </c>
      <c r="Z7504" s="190" t="s">
        <v>149</v>
      </c>
    </row>
    <row r="7505" spans="25:26" x14ac:dyDescent="0.3">
      <c r="Y7505" s="189">
        <v>45567</v>
      </c>
      <c r="Z7505" s="190">
        <v>65.27</v>
      </c>
    </row>
    <row r="7506" spans="25:26" x14ac:dyDescent="0.3">
      <c r="Y7506" s="189">
        <v>45568</v>
      </c>
      <c r="Z7506" s="190">
        <v>68.540000000000006</v>
      </c>
    </row>
    <row r="7507" spans="25:26" x14ac:dyDescent="0.3">
      <c r="Y7507" s="189">
        <v>45569</v>
      </c>
      <c r="Z7507" s="190">
        <v>69.33</v>
      </c>
    </row>
    <row r="7508" spans="25:26" x14ac:dyDescent="0.3">
      <c r="Y7508" s="189">
        <v>45572</v>
      </c>
      <c r="Z7508" s="190">
        <v>71.94</v>
      </c>
    </row>
    <row r="7509" spans="25:26" x14ac:dyDescent="0.3">
      <c r="Y7509" s="189">
        <v>45573</v>
      </c>
      <c r="Z7509" s="190">
        <v>68.650000000000006</v>
      </c>
    </row>
    <row r="7510" spans="25:26" x14ac:dyDescent="0.3">
      <c r="Y7510" s="189">
        <v>45574</v>
      </c>
      <c r="Z7510" s="190">
        <v>68.08</v>
      </c>
    </row>
    <row r="7511" spans="25:26" x14ac:dyDescent="0.3">
      <c r="Y7511" s="189">
        <v>45575</v>
      </c>
      <c r="Z7511" s="190">
        <v>70.510000000000005</v>
      </c>
    </row>
    <row r="7512" spans="25:26" x14ac:dyDescent="0.3">
      <c r="Y7512" s="189">
        <v>45576</v>
      </c>
      <c r="Z7512" s="190">
        <v>70.33</v>
      </c>
    </row>
    <row r="7513" spans="25:26" x14ac:dyDescent="0.3">
      <c r="Y7513" s="189">
        <v>45579</v>
      </c>
      <c r="Z7513" s="190">
        <v>68.73</v>
      </c>
    </row>
    <row r="7514" spans="25:26" x14ac:dyDescent="0.3">
      <c r="Y7514" s="189">
        <v>45580</v>
      </c>
      <c r="Z7514" s="190">
        <v>65.44</v>
      </c>
    </row>
    <row r="7515" spans="25:26" x14ac:dyDescent="0.3">
      <c r="Y7515" s="189">
        <v>45581</v>
      </c>
      <c r="Z7515" s="190">
        <v>65.290000000000006</v>
      </c>
    </row>
    <row r="7516" spans="25:26" x14ac:dyDescent="0.3">
      <c r="Y7516" s="189">
        <v>45582</v>
      </c>
      <c r="Z7516" s="190">
        <v>65.540000000000006</v>
      </c>
    </row>
    <row r="7517" spans="25:26" x14ac:dyDescent="0.3">
      <c r="Y7517" s="189">
        <v>45583</v>
      </c>
      <c r="Z7517" s="190">
        <v>64.31</v>
      </c>
    </row>
    <row r="7518" spans="25:26" x14ac:dyDescent="0.3">
      <c r="Y7518" s="189">
        <v>45586</v>
      </c>
      <c r="Z7518" s="190">
        <v>65.42</v>
      </c>
    </row>
    <row r="7519" spans="25:26" x14ac:dyDescent="0.3">
      <c r="Y7519" s="189">
        <v>45587</v>
      </c>
      <c r="Z7519" s="190">
        <v>66.930000000000007</v>
      </c>
    </row>
    <row r="7520" spans="25:26" x14ac:dyDescent="0.3">
      <c r="Y7520" s="189">
        <v>45588</v>
      </c>
      <c r="Z7520" s="190">
        <v>66.22</v>
      </c>
    </row>
    <row r="7521" spans="25:26" x14ac:dyDescent="0.3">
      <c r="Y7521" s="189">
        <v>45589</v>
      </c>
      <c r="Z7521" s="190">
        <v>65.64</v>
      </c>
    </row>
    <row r="7522" spans="25:26" x14ac:dyDescent="0.3">
      <c r="Y7522" s="189">
        <v>45590</v>
      </c>
      <c r="Z7522" s="190">
        <v>66.91</v>
      </c>
    </row>
    <row r="7523" spans="25:26" x14ac:dyDescent="0.3">
      <c r="Y7523" s="189">
        <v>45593</v>
      </c>
      <c r="Z7523" s="190">
        <v>62.55</v>
      </c>
    </row>
    <row r="7524" spans="25:26" x14ac:dyDescent="0.3">
      <c r="Y7524" s="189">
        <v>45594</v>
      </c>
      <c r="Z7524" s="190">
        <v>62.2</v>
      </c>
    </row>
    <row r="7525" spans="25:26" x14ac:dyDescent="0.3">
      <c r="Y7525" s="189">
        <v>45595</v>
      </c>
      <c r="Z7525" s="190">
        <v>63.6</v>
      </c>
    </row>
    <row r="7526" spans="25:26" x14ac:dyDescent="0.3">
      <c r="Y7526" s="189">
        <v>45596</v>
      </c>
      <c r="Z7526" s="190" t="s">
        <v>149</v>
      </c>
    </row>
    <row r="7527" spans="25:26" x14ac:dyDescent="0.3">
      <c r="Y7527" s="189">
        <v>45597</v>
      </c>
      <c r="Z7527" s="190">
        <v>64.78</v>
      </c>
    </row>
    <row r="7528" spans="25:26" x14ac:dyDescent="0.3">
      <c r="Y7528" s="189">
        <v>45600</v>
      </c>
      <c r="Z7528" s="190">
        <v>66.569999999999993</v>
      </c>
    </row>
    <row r="7529" spans="25:26" x14ac:dyDescent="0.3">
      <c r="Y7529" s="189">
        <v>45601</v>
      </c>
      <c r="Z7529" s="190">
        <v>57.07</v>
      </c>
    </row>
    <row r="7530" spans="25:26" x14ac:dyDescent="0.3">
      <c r="Y7530" s="189">
        <v>45602</v>
      </c>
      <c r="Z7530" s="190">
        <v>66.53</v>
      </c>
    </row>
    <row r="7531" spans="25:26" x14ac:dyDescent="0.3">
      <c r="Y7531" s="189">
        <v>45603</v>
      </c>
      <c r="Z7531" s="190">
        <v>67.239999999999995</v>
      </c>
    </row>
    <row r="7532" spans="25:26" x14ac:dyDescent="0.3">
      <c r="Y7532" s="189">
        <v>45604</v>
      </c>
      <c r="Z7532" s="190">
        <v>65.56</v>
      </c>
    </row>
    <row r="7533" spans="25:26" x14ac:dyDescent="0.3">
      <c r="Y7533" s="189">
        <v>45607</v>
      </c>
      <c r="Z7533" s="190">
        <v>63.52</v>
      </c>
    </row>
    <row r="7534" spans="25:26" x14ac:dyDescent="0.3">
      <c r="Y7534" s="189">
        <v>45608</v>
      </c>
      <c r="Z7534" s="190">
        <v>63.44</v>
      </c>
    </row>
    <row r="7535" spans="25:26" x14ac:dyDescent="0.3">
      <c r="Y7535" s="189">
        <v>45609</v>
      </c>
      <c r="Z7535" s="190">
        <v>63.8</v>
      </c>
    </row>
    <row r="7536" spans="25:26" x14ac:dyDescent="0.3">
      <c r="Y7536" s="189">
        <v>45610</v>
      </c>
      <c r="Z7536" s="190">
        <v>64.069999999999993</v>
      </c>
    </row>
    <row r="7537" spans="25:26" x14ac:dyDescent="0.3">
      <c r="Y7537" s="189">
        <v>45611</v>
      </c>
      <c r="Z7537" s="190">
        <v>62.59</v>
      </c>
    </row>
    <row r="7538" spans="25:26" x14ac:dyDescent="0.3">
      <c r="Y7538" s="189">
        <v>45614</v>
      </c>
      <c r="Z7538" s="190" t="s">
        <v>149</v>
      </c>
    </row>
    <row r="7539" spans="25:26" x14ac:dyDescent="0.3">
      <c r="Y7539" s="189">
        <v>45615</v>
      </c>
      <c r="Z7539" s="190">
        <v>64.900000000000006</v>
      </c>
    </row>
    <row r="7540" spans="25:26" x14ac:dyDescent="0.3">
      <c r="Y7540" s="189">
        <v>45616</v>
      </c>
      <c r="Z7540" s="190">
        <v>64.42</v>
      </c>
    </row>
    <row r="7541" spans="25:26" x14ac:dyDescent="0.3">
      <c r="Y7541" s="189">
        <v>45617</v>
      </c>
      <c r="Z7541" s="190">
        <v>65.89</v>
      </c>
    </row>
    <row r="7542" spans="25:26" x14ac:dyDescent="0.3">
      <c r="Y7542" s="189">
        <v>45618</v>
      </c>
      <c r="Z7542" s="190">
        <v>67.03</v>
      </c>
    </row>
    <row r="7543" spans="25:26" x14ac:dyDescent="0.3">
      <c r="Y7543" s="189">
        <v>45621</v>
      </c>
      <c r="Z7543" s="190">
        <v>64.84</v>
      </c>
    </row>
    <row r="7544" spans="25:26" x14ac:dyDescent="0.3">
      <c r="Y7544" s="189">
        <v>45622</v>
      </c>
      <c r="Z7544" s="190">
        <v>64.34</v>
      </c>
    </row>
    <row r="7545" spans="25:26" x14ac:dyDescent="0.3">
      <c r="Y7545" s="189">
        <v>45623</v>
      </c>
      <c r="Z7545" s="190">
        <v>64.31</v>
      </c>
    </row>
    <row r="7546" spans="25:26" x14ac:dyDescent="0.3">
      <c r="Y7546" s="189">
        <v>45624</v>
      </c>
      <c r="Z7546" s="190" t="s">
        <v>149</v>
      </c>
    </row>
    <row r="7547" spans="25:26" x14ac:dyDescent="0.3">
      <c r="Y7547" s="189">
        <v>45625</v>
      </c>
      <c r="Z7547" s="190" t="s">
        <v>149</v>
      </c>
    </row>
    <row r="7548" spans="25:26" x14ac:dyDescent="0.3">
      <c r="Y7548" s="189">
        <v>45628</v>
      </c>
      <c r="Z7548" s="190">
        <v>63.59</v>
      </c>
    </row>
    <row r="7549" spans="25:26" x14ac:dyDescent="0.3">
      <c r="Y7549" s="189">
        <v>45629</v>
      </c>
      <c r="Z7549" s="190">
        <v>65.180000000000007</v>
      </c>
    </row>
    <row r="7550" spans="25:26" x14ac:dyDescent="0.3">
      <c r="Y7550" s="189">
        <v>45630</v>
      </c>
      <c r="Z7550" s="190">
        <v>64.19</v>
      </c>
    </row>
    <row r="7551" spans="25:26" x14ac:dyDescent="0.3">
      <c r="Y7551" s="189">
        <v>45631</v>
      </c>
      <c r="Z7551" s="190">
        <v>63.81</v>
      </c>
    </row>
    <row r="7552" spans="25:26" x14ac:dyDescent="0.3">
      <c r="Y7552" s="189">
        <v>45632</v>
      </c>
      <c r="Z7552" s="190">
        <v>62.87</v>
      </c>
    </row>
    <row r="7553" spans="25:26" x14ac:dyDescent="0.3">
      <c r="Y7553" s="189">
        <v>45635</v>
      </c>
      <c r="Z7553" s="190">
        <v>63.81</v>
      </c>
    </row>
    <row r="7554" spans="25:26" x14ac:dyDescent="0.3">
      <c r="Y7554" s="189">
        <v>45636</v>
      </c>
      <c r="Z7554" s="190">
        <v>63.88</v>
      </c>
    </row>
    <row r="7555" spans="25:26" x14ac:dyDescent="0.3">
      <c r="Y7555" s="189">
        <v>45637</v>
      </c>
      <c r="Z7555" s="190">
        <v>65.19</v>
      </c>
    </row>
    <row r="7556" spans="25:26" x14ac:dyDescent="0.3">
      <c r="Y7556" s="189">
        <v>45638</v>
      </c>
      <c r="Z7556" s="190">
        <v>65.209999999999994</v>
      </c>
    </row>
    <row r="7557" spans="25:26" x14ac:dyDescent="0.3">
      <c r="Y7557" s="189">
        <v>45639</v>
      </c>
      <c r="Z7557" s="190">
        <v>66.23</v>
      </c>
    </row>
    <row r="7558" spans="25:26" x14ac:dyDescent="0.3">
      <c r="Y7558" s="189">
        <v>45642</v>
      </c>
      <c r="Z7558" s="190">
        <v>65.78</v>
      </c>
    </row>
    <row r="7559" spans="25:26" x14ac:dyDescent="0.3">
      <c r="Y7559" s="189">
        <v>45643</v>
      </c>
      <c r="Z7559" s="190">
        <v>65.11</v>
      </c>
    </row>
    <row r="7560" spans="25:26" x14ac:dyDescent="0.3">
      <c r="Y7560" s="189">
        <v>45644</v>
      </c>
      <c r="Z7560" s="190">
        <v>65.34</v>
      </c>
    </row>
    <row r="7561" spans="25:26" x14ac:dyDescent="0.3">
      <c r="Y7561" s="189">
        <v>45645</v>
      </c>
      <c r="Z7561" s="190">
        <v>64.650000000000006</v>
      </c>
    </row>
    <row r="7562" spans="25:26" x14ac:dyDescent="0.3">
      <c r="Y7562" s="189">
        <v>45646</v>
      </c>
      <c r="Z7562" s="190">
        <v>64.69</v>
      </c>
    </row>
    <row r="7563" spans="25:26" x14ac:dyDescent="0.3">
      <c r="Y7563" s="189">
        <v>45649</v>
      </c>
      <c r="Z7563" s="190">
        <v>64.510000000000005</v>
      </c>
    </row>
    <row r="7564" spans="25:26" x14ac:dyDescent="0.3">
      <c r="Y7564" s="189">
        <v>45650</v>
      </c>
      <c r="Z7564" s="190">
        <v>65.3</v>
      </c>
    </row>
    <row r="7565" spans="25:26" x14ac:dyDescent="0.3">
      <c r="Y7565" s="189">
        <v>45651</v>
      </c>
      <c r="Z7565" s="190" t="s">
        <v>149</v>
      </c>
    </row>
    <row r="7566" spans="25:26" x14ac:dyDescent="0.3">
      <c r="Y7566" s="189">
        <v>45652</v>
      </c>
      <c r="Z7566" s="190">
        <v>65.069999999999993</v>
      </c>
    </row>
    <row r="7567" spans="25:26" x14ac:dyDescent="0.3">
      <c r="Y7567" s="189">
        <v>45653</v>
      </c>
      <c r="Z7567" s="190">
        <v>65.900000000000006</v>
      </c>
    </row>
    <row r="7568" spans="25:26" x14ac:dyDescent="0.3">
      <c r="Y7568" s="189">
        <v>45656</v>
      </c>
      <c r="Z7568" s="190">
        <v>66.239999999999995</v>
      </c>
    </row>
    <row r="7569" spans="25:26" x14ac:dyDescent="0.3">
      <c r="Y7569" s="189">
        <v>45657</v>
      </c>
      <c r="Z7569" s="190">
        <v>66.7</v>
      </c>
    </row>
    <row r="7570" spans="25:26" x14ac:dyDescent="0.3">
      <c r="Y7570" s="189">
        <v>45658</v>
      </c>
      <c r="Z7570" s="190" t="s">
        <v>149</v>
      </c>
    </row>
    <row r="7571" spans="25:26" x14ac:dyDescent="0.3">
      <c r="Y7571" s="189">
        <v>45659</v>
      </c>
      <c r="Z7571" s="190">
        <v>67.819999999999993</v>
      </c>
    </row>
    <row r="7572" spans="25:26" x14ac:dyDescent="0.3">
      <c r="Y7572" s="189">
        <v>45660</v>
      </c>
      <c r="Z7572" s="190">
        <v>68.510000000000005</v>
      </c>
    </row>
    <row r="7573" spans="25:26" x14ac:dyDescent="0.3">
      <c r="Y7573" s="189">
        <v>45663</v>
      </c>
      <c r="Z7573" s="190">
        <v>68.27</v>
      </c>
    </row>
    <row r="7574" spans="25:26" x14ac:dyDescent="0.3">
      <c r="Y7574" s="189">
        <v>45664</v>
      </c>
      <c r="Z7574" s="190">
        <v>68.959999999999994</v>
      </c>
    </row>
    <row r="7575" spans="25:26" x14ac:dyDescent="0.3">
      <c r="Y7575" s="189">
        <v>45665</v>
      </c>
      <c r="Z7575" s="190">
        <v>68.25</v>
      </c>
    </row>
    <row r="7576" spans="25:26" x14ac:dyDescent="0.3">
      <c r="Y7576" s="189">
        <v>45666</v>
      </c>
      <c r="Z7576" s="190">
        <v>68.81</v>
      </c>
    </row>
    <row r="7577" spans="25:26" x14ac:dyDescent="0.3">
      <c r="Y7577" s="189">
        <v>45667</v>
      </c>
      <c r="Z7577" s="190">
        <v>71.459999999999994</v>
      </c>
    </row>
    <row r="7578" spans="25:26" x14ac:dyDescent="0.3">
      <c r="Y7578" s="189">
        <v>45670</v>
      </c>
      <c r="Z7578" s="190">
        <v>73.319999999999993</v>
      </c>
    </row>
    <row r="7579" spans="25:26" x14ac:dyDescent="0.3">
      <c r="Y7579" s="189">
        <v>45671</v>
      </c>
      <c r="Z7579" s="190">
        <v>72.17</v>
      </c>
    </row>
    <row r="7580" spans="25:26" x14ac:dyDescent="0.3">
      <c r="Y7580" s="189">
        <v>45672</v>
      </c>
      <c r="Z7580" s="190">
        <v>74.2</v>
      </c>
    </row>
    <row r="7581" spans="25:26" x14ac:dyDescent="0.3">
      <c r="Y7581" s="189">
        <v>45673</v>
      </c>
      <c r="Z7581" s="190">
        <v>73.510000000000005</v>
      </c>
    </row>
    <row r="7582" spans="25:26" x14ac:dyDescent="0.3">
      <c r="Y7582" s="189">
        <v>45674</v>
      </c>
      <c r="Z7582" s="190">
        <v>73.010000000000005</v>
      </c>
    </row>
    <row r="7583" spans="25:26" x14ac:dyDescent="0.3">
      <c r="Y7583" s="189">
        <v>45677</v>
      </c>
      <c r="Z7583" s="190" t="s">
        <v>149</v>
      </c>
    </row>
    <row r="7584" spans="25:26" x14ac:dyDescent="0.3">
      <c r="Y7584" s="189">
        <v>45678</v>
      </c>
      <c r="Z7584" s="190">
        <v>71.39</v>
      </c>
    </row>
    <row r="7585" spans="25:26" x14ac:dyDescent="0.3">
      <c r="Y7585" s="189">
        <v>45679</v>
      </c>
      <c r="Z7585" s="190">
        <v>71.150000000000006</v>
      </c>
    </row>
    <row r="7586" spans="25:26" x14ac:dyDescent="0.3">
      <c r="Y7586" s="189">
        <v>45680</v>
      </c>
      <c r="Z7586" s="190">
        <v>70.569999999999993</v>
      </c>
    </row>
    <row r="7587" spans="25:26" x14ac:dyDescent="0.3">
      <c r="Y7587" s="189">
        <v>45681</v>
      </c>
      <c r="Z7587" s="190">
        <v>70.69</v>
      </c>
    </row>
    <row r="7588" spans="25:26" x14ac:dyDescent="0.3">
      <c r="Y7588" s="189">
        <v>45684</v>
      </c>
      <c r="Z7588" s="190">
        <v>69.22</v>
      </c>
    </row>
    <row r="7589" spans="25:26" x14ac:dyDescent="0.3">
      <c r="Y7589" s="189">
        <v>45685</v>
      </c>
      <c r="Z7589" s="190">
        <v>69.63</v>
      </c>
    </row>
    <row r="7590" spans="25:26" x14ac:dyDescent="0.3">
      <c r="Y7590" s="189">
        <v>45686</v>
      </c>
      <c r="Z7590" s="190" t="s">
        <v>149</v>
      </c>
    </row>
    <row r="7591" spans="25:26" x14ac:dyDescent="0.3">
      <c r="Y7591" s="189">
        <v>45687</v>
      </c>
      <c r="Z7591" s="190" t="s">
        <v>149</v>
      </c>
    </row>
    <row r="7592" spans="25:26" x14ac:dyDescent="0.3">
      <c r="Y7592" s="189">
        <v>45688</v>
      </c>
      <c r="Z7592" s="190">
        <v>68.69</v>
      </c>
    </row>
    <row r="7593" spans="25:26" x14ac:dyDescent="0.3">
      <c r="Y7593" s="189">
        <v>45691</v>
      </c>
      <c r="Z7593" s="190" t="s">
        <v>149</v>
      </c>
    </row>
    <row r="7594" spans="25:26" x14ac:dyDescent="0.3">
      <c r="Y7594" s="189">
        <v>45692</v>
      </c>
      <c r="Z7594" s="190">
        <v>68.599999999999994</v>
      </c>
    </row>
    <row r="7595" spans="25:26" x14ac:dyDescent="0.3">
      <c r="Y7595" s="189">
        <v>45693</v>
      </c>
      <c r="Z7595" s="190">
        <v>67.239999999999995</v>
      </c>
    </row>
    <row r="7596" spans="25:26" x14ac:dyDescent="0.3">
      <c r="Y7596" s="189">
        <v>45694</v>
      </c>
      <c r="Z7596" s="190">
        <v>66.760000000000005</v>
      </c>
    </row>
    <row r="7597" spans="25:26" x14ac:dyDescent="0.3">
      <c r="Y7597" s="189">
        <v>45695</v>
      </c>
      <c r="Z7597" s="190">
        <v>67.150000000000006</v>
      </c>
    </row>
    <row r="7598" spans="25:26" x14ac:dyDescent="0.3">
      <c r="Y7598" s="189">
        <v>45698</v>
      </c>
      <c r="Z7598" s="190">
        <v>68.27</v>
      </c>
    </row>
    <row r="7599" spans="25:26" x14ac:dyDescent="0.3">
      <c r="Y7599" s="189">
        <v>45699</v>
      </c>
      <c r="Z7599" s="190">
        <v>69.36</v>
      </c>
    </row>
    <row r="7600" spans="25:26" x14ac:dyDescent="0.3">
      <c r="Y7600" s="189">
        <v>45700</v>
      </c>
      <c r="Z7600" s="190">
        <v>67.7</v>
      </c>
    </row>
    <row r="7601" spans="25:26" x14ac:dyDescent="0.3">
      <c r="Y7601" s="189">
        <v>45701</v>
      </c>
      <c r="Z7601" s="190">
        <v>67.3</v>
      </c>
    </row>
    <row r="7602" spans="25:26" x14ac:dyDescent="0.3">
      <c r="Y7602" s="189">
        <v>45702</v>
      </c>
      <c r="Z7602" s="190">
        <v>67.069999999999993</v>
      </c>
    </row>
    <row r="7603" spans="25:26" x14ac:dyDescent="0.3">
      <c r="Y7603" s="189">
        <v>45705</v>
      </c>
      <c r="Z7603" s="190" t="s">
        <v>149</v>
      </c>
    </row>
    <row r="7604" spans="25:26" x14ac:dyDescent="0.3">
      <c r="Y7604" s="189">
        <v>45706</v>
      </c>
      <c r="Z7604" s="190">
        <v>68.069999999999993</v>
      </c>
    </row>
    <row r="7605" spans="25:26" x14ac:dyDescent="0.3">
      <c r="Y7605" s="189">
        <v>45707</v>
      </c>
      <c r="Z7605" s="190">
        <v>68.540000000000006</v>
      </c>
    </row>
    <row r="7606" spans="25:26" x14ac:dyDescent="0.3">
      <c r="Y7606" s="189">
        <v>45708</v>
      </c>
      <c r="Z7606" s="190">
        <v>68.87</v>
      </c>
    </row>
    <row r="7607" spans="25:26" x14ac:dyDescent="0.3">
      <c r="Y7607" s="189">
        <v>45709</v>
      </c>
      <c r="Z7607" s="190">
        <v>67.05</v>
      </c>
    </row>
    <row r="7608" spans="25:26" x14ac:dyDescent="0.3">
      <c r="Y7608" s="189">
        <v>45712</v>
      </c>
      <c r="Z7608" s="190">
        <v>67.14</v>
      </c>
    </row>
    <row r="7609" spans="25:26" x14ac:dyDescent="0.3">
      <c r="Y7609" s="189">
        <v>45713</v>
      </c>
      <c r="Z7609" s="190">
        <v>65.599999999999994</v>
      </c>
    </row>
    <row r="7610" spans="25:26" x14ac:dyDescent="0.3">
      <c r="Y7610" s="189">
        <v>45714</v>
      </c>
      <c r="Z7610" s="190">
        <v>64.900000000000006</v>
      </c>
    </row>
    <row r="7611" spans="25:26" x14ac:dyDescent="0.3">
      <c r="Y7611" s="189">
        <v>45715</v>
      </c>
      <c r="Z7611" s="190">
        <v>66.28</v>
      </c>
    </row>
    <row r="7612" spans="25:26" x14ac:dyDescent="0.3">
      <c r="Y7612" s="189">
        <v>45716</v>
      </c>
      <c r="Z7612" s="190">
        <v>65.03</v>
      </c>
    </row>
    <row r="7613" spans="25:26" x14ac:dyDescent="0.3">
      <c r="Y7613" s="189">
        <v>45719</v>
      </c>
      <c r="Z7613" s="190">
        <v>65.040000000000006</v>
      </c>
    </row>
    <row r="7614" spans="25:26" x14ac:dyDescent="0.3">
      <c r="Y7614" s="189">
        <v>45720</v>
      </c>
      <c r="Z7614" s="190">
        <v>64.37</v>
      </c>
    </row>
    <row r="7615" spans="25:26" x14ac:dyDescent="0.3">
      <c r="Y7615" s="189">
        <v>45721</v>
      </c>
      <c r="Z7615" s="190">
        <v>62.9</v>
      </c>
    </row>
    <row r="7616" spans="25:26" x14ac:dyDescent="0.3">
      <c r="Y7616" s="189">
        <v>45722</v>
      </c>
      <c r="Z7616" s="190">
        <v>62.87</v>
      </c>
    </row>
    <row r="7617" spans="25:26" x14ac:dyDescent="0.3">
      <c r="Y7617" s="189">
        <v>45723</v>
      </c>
      <c r="Z7617" s="190">
        <v>63.66</v>
      </c>
    </row>
    <row r="7618" spans="25:26" x14ac:dyDescent="0.3">
      <c r="Y7618" s="189">
        <v>45726</v>
      </c>
      <c r="Z7618" s="190">
        <v>65.040000000000006</v>
      </c>
    </row>
    <row r="7619" spans="25:26" x14ac:dyDescent="0.3">
      <c r="Y7619" s="189">
        <v>45727</v>
      </c>
      <c r="Z7619" s="190">
        <v>64.37</v>
      </c>
    </row>
    <row r="7620" spans="25:26" x14ac:dyDescent="0.3">
      <c r="Y7620" s="189">
        <v>45728</v>
      </c>
      <c r="Z7620" s="190">
        <v>64.19</v>
      </c>
    </row>
    <row r="7621" spans="25:26" x14ac:dyDescent="0.3">
      <c r="Y7621" s="189">
        <v>45729</v>
      </c>
      <c r="Z7621" s="190">
        <v>63.31</v>
      </c>
    </row>
    <row r="7622" spans="25:26" x14ac:dyDescent="0.3">
      <c r="Y7622" s="189">
        <v>45730</v>
      </c>
      <c r="Z7622" s="190">
        <v>63.82</v>
      </c>
    </row>
    <row r="7623" spans="25:26" x14ac:dyDescent="0.3">
      <c r="Y7623" s="189">
        <v>45733</v>
      </c>
      <c r="Z7623" s="190" t="s">
        <v>149</v>
      </c>
    </row>
    <row r="7624" spans="25:26" x14ac:dyDescent="0.3">
      <c r="Y7624" s="189">
        <v>45734</v>
      </c>
      <c r="Z7624" s="190" t="s">
        <v>149</v>
      </c>
    </row>
    <row r="7625" spans="25:26" x14ac:dyDescent="0.3">
      <c r="Y7625" s="189">
        <v>45735</v>
      </c>
      <c r="Z7625" s="190">
        <v>64.02</v>
      </c>
    </row>
    <row r="7626" spans="25:26" x14ac:dyDescent="0.3">
      <c r="Y7626" s="189">
        <v>45736</v>
      </c>
      <c r="Z7626" s="190">
        <v>65.16</v>
      </c>
    </row>
    <row r="7627" spans="25:26" x14ac:dyDescent="0.3">
      <c r="Y7627" s="189">
        <v>45737</v>
      </c>
      <c r="Z7627" s="190">
        <v>65.489999999999995</v>
      </c>
    </row>
    <row r="7628" spans="25:26" x14ac:dyDescent="0.3">
      <c r="Y7628" s="189">
        <v>45740</v>
      </c>
      <c r="Z7628" s="190">
        <v>66.25</v>
      </c>
    </row>
    <row r="7629" spans="25:26" x14ac:dyDescent="0.3">
      <c r="Y7629" s="189">
        <v>45741</v>
      </c>
      <c r="Z7629" s="190">
        <v>66.37</v>
      </c>
    </row>
    <row r="7630" spans="25:26" x14ac:dyDescent="0.3">
      <c r="Y7630" s="189">
        <v>45742</v>
      </c>
      <c r="Z7630" s="190">
        <v>66.8</v>
      </c>
    </row>
    <row r="7631" spans="25:26" x14ac:dyDescent="0.3">
      <c r="Y7631" s="189">
        <v>45743</v>
      </c>
      <c r="Z7631" s="190">
        <v>67.03</v>
      </c>
    </row>
    <row r="7632" spans="25:26" x14ac:dyDescent="0.3">
      <c r="Y7632" s="189">
        <v>45744</v>
      </c>
      <c r="Z7632" s="190">
        <v>66.72</v>
      </c>
    </row>
    <row r="7633" spans="25:26" x14ac:dyDescent="0.3">
      <c r="Y7633" s="189">
        <v>45747</v>
      </c>
      <c r="Z7633" s="190" t="s">
        <v>149</v>
      </c>
    </row>
    <row r="7634" spans="25:26" x14ac:dyDescent="0.3">
      <c r="Y7634" s="189">
        <v>45748</v>
      </c>
      <c r="Z7634" s="190">
        <v>68.150000000000006</v>
      </c>
    </row>
    <row r="7635" spans="25:26" x14ac:dyDescent="0.3">
      <c r="Y7635" s="189">
        <v>45749</v>
      </c>
      <c r="Z7635" s="190">
        <v>68.59</v>
      </c>
    </row>
    <row r="7636" spans="25:26" x14ac:dyDescent="0.3">
      <c r="Y7636" s="189">
        <v>45750</v>
      </c>
      <c r="Z7636" s="190">
        <v>64.27</v>
      </c>
    </row>
    <row r="7637" spans="25:26" x14ac:dyDescent="0.3">
      <c r="Y7637" s="189">
        <v>45751</v>
      </c>
      <c r="Z7637" s="190">
        <v>59.57</v>
      </c>
    </row>
    <row r="7638" spans="25:26" x14ac:dyDescent="0.3">
      <c r="Y7638" s="189">
        <v>45754</v>
      </c>
      <c r="Z7638" s="190">
        <v>57.67</v>
      </c>
    </row>
    <row r="7639" spans="25:26" x14ac:dyDescent="0.3">
      <c r="Y7639" s="189">
        <v>45755</v>
      </c>
      <c r="Z7639" s="190">
        <v>56.6</v>
      </c>
    </row>
    <row r="7640" spans="25:26" x14ac:dyDescent="0.3">
      <c r="Y7640" s="189">
        <v>45756</v>
      </c>
      <c r="Z7640" s="190">
        <v>58.56</v>
      </c>
    </row>
    <row r="7641" spans="25:26" x14ac:dyDescent="0.3">
      <c r="Y7641" s="189">
        <v>45757</v>
      </c>
      <c r="Z7641" s="190">
        <v>57.04</v>
      </c>
    </row>
    <row r="7642" spans="25:26" x14ac:dyDescent="0.3">
      <c r="Y7642" s="189">
        <v>45758</v>
      </c>
      <c r="Z7642" s="190">
        <v>58.23</v>
      </c>
    </row>
    <row r="7643" spans="25:26" x14ac:dyDescent="0.3">
      <c r="Y7643" s="189">
        <v>45761</v>
      </c>
      <c r="Z7643" s="190">
        <v>58.47</v>
      </c>
    </row>
    <row r="7644" spans="25:26" x14ac:dyDescent="0.3">
      <c r="Y7644" s="189">
        <v>45762</v>
      </c>
      <c r="Z7644" s="190">
        <v>58.33</v>
      </c>
    </row>
    <row r="7645" spans="25:26" x14ac:dyDescent="0.3">
      <c r="Y7645" s="189">
        <v>45763</v>
      </c>
      <c r="Z7645" s="190">
        <v>59.34</v>
      </c>
    </row>
    <row r="7646" spans="25:26" x14ac:dyDescent="0.3">
      <c r="Y7646" s="189">
        <v>45764</v>
      </c>
      <c r="Z7646" s="190" t="s">
        <v>149</v>
      </c>
    </row>
    <row r="7647" spans="25:26" x14ac:dyDescent="0.3">
      <c r="Y7647" s="189">
        <v>45765</v>
      </c>
      <c r="Z7647" s="190" t="s">
        <v>149</v>
      </c>
    </row>
    <row r="7648" spans="25:26" x14ac:dyDescent="0.3">
      <c r="Y7648" s="189">
        <v>45768</v>
      </c>
      <c r="Z7648" s="190">
        <v>60</v>
      </c>
    </row>
    <row r="7649" spans="25:26" x14ac:dyDescent="0.3">
      <c r="Y7649" s="189">
        <v>45769</v>
      </c>
      <c r="Z7649" s="190">
        <v>61.04</v>
      </c>
    </row>
    <row r="7650" spans="25:26" x14ac:dyDescent="0.3">
      <c r="Y7650" s="189">
        <v>45770</v>
      </c>
      <c r="Z7650" s="190">
        <v>60</v>
      </c>
    </row>
    <row r="7651" spans="25:26" x14ac:dyDescent="0.3">
      <c r="Y7651" s="189">
        <v>45771</v>
      </c>
      <c r="Z7651" s="190">
        <v>60.14</v>
      </c>
    </row>
    <row r="7652" spans="25:26" x14ac:dyDescent="0.3">
      <c r="Y7652" s="189">
        <v>45772</v>
      </c>
      <c r="Z7652" s="190">
        <v>60.23</v>
      </c>
    </row>
    <row r="7653" spans="25:26" x14ac:dyDescent="0.3">
      <c r="Y7653" s="189">
        <v>45775</v>
      </c>
      <c r="Z7653" s="190">
        <v>59.18</v>
      </c>
    </row>
    <row r="7654" spans="25:26" x14ac:dyDescent="0.3">
      <c r="Y7654" s="189">
        <v>45776</v>
      </c>
      <c r="Z7654" s="190">
        <v>57.47</v>
      </c>
    </row>
    <row r="7655" spans="25:26" x14ac:dyDescent="0.3">
      <c r="Y7655" s="189">
        <v>45777</v>
      </c>
      <c r="Z7655" s="190">
        <v>55.79</v>
      </c>
    </row>
    <row r="7656" spans="25:26" x14ac:dyDescent="0.3">
      <c r="Y7656" s="189">
        <v>45778</v>
      </c>
      <c r="Z7656" s="190" t="s">
        <v>149</v>
      </c>
    </row>
    <row r="7657" spans="25:26" x14ac:dyDescent="0.3">
      <c r="Y7657" s="189">
        <v>45779</v>
      </c>
      <c r="Z7657" s="190">
        <v>54.68</v>
      </c>
    </row>
    <row r="7658" spans="25:26" x14ac:dyDescent="0.3">
      <c r="Y7658" s="189">
        <v>45782</v>
      </c>
      <c r="Z7658" s="190" t="s">
        <v>149</v>
      </c>
    </row>
    <row r="7659" spans="25:26" x14ac:dyDescent="0.3">
      <c r="Y7659" s="189">
        <v>45783</v>
      </c>
      <c r="Z7659" s="190">
        <v>55.33</v>
      </c>
    </row>
    <row r="7660" spans="25:26" x14ac:dyDescent="0.3">
      <c r="Y7660" s="189">
        <v>45784</v>
      </c>
      <c r="Z7660" s="190">
        <v>54.73</v>
      </c>
    </row>
    <row r="7661" spans="25:26" x14ac:dyDescent="0.3">
      <c r="Y7661" s="189">
        <v>45785</v>
      </c>
      <c r="Z7661" s="190">
        <v>56.01</v>
      </c>
    </row>
    <row r="7662" spans="25:26" x14ac:dyDescent="0.3">
      <c r="Y7662" s="189">
        <v>45786</v>
      </c>
      <c r="Z7662" s="190">
        <v>57.21</v>
      </c>
    </row>
    <row r="7663" spans="25:26" x14ac:dyDescent="0.3">
      <c r="Y7663" s="189">
        <v>45789</v>
      </c>
      <c r="Z7663" s="190" t="s">
        <v>149</v>
      </c>
    </row>
    <row r="7664" spans="25:26" x14ac:dyDescent="0.3">
      <c r="Y7664" s="189">
        <v>45790</v>
      </c>
      <c r="Z7664" s="190">
        <v>59.71</v>
      </c>
    </row>
    <row r="7665" spans="25:26" x14ac:dyDescent="0.3">
      <c r="Y7665" s="189">
        <v>45791</v>
      </c>
      <c r="Z7665" s="190">
        <v>59.39</v>
      </c>
    </row>
    <row r="7666" spans="25:26" x14ac:dyDescent="0.3">
      <c r="Y7666" s="189">
        <v>45792</v>
      </c>
      <c r="Z7666" s="190">
        <v>57.71</v>
      </c>
    </row>
    <row r="7667" spans="25:26" x14ac:dyDescent="0.3">
      <c r="Y7667" s="189">
        <v>45793</v>
      </c>
      <c r="Z7667" s="190">
        <v>58.47</v>
      </c>
    </row>
    <row r="7668" spans="25:26" x14ac:dyDescent="0.3">
      <c r="Y7668" s="189">
        <v>45796</v>
      </c>
      <c r="Z7668" s="190">
        <v>58.67</v>
      </c>
    </row>
    <row r="7669" spans="25:26" x14ac:dyDescent="0.3">
      <c r="Y7669" s="189">
        <v>45797</v>
      </c>
      <c r="Z7669" s="190">
        <v>58.66</v>
      </c>
    </row>
    <row r="7670" spans="25:26" x14ac:dyDescent="0.3">
      <c r="Y7670" s="189">
        <v>45798</v>
      </c>
      <c r="Z7670" s="190">
        <v>58.46</v>
      </c>
    </row>
    <row r="7671" spans="25:26" x14ac:dyDescent="0.3">
      <c r="Y7671" s="189">
        <v>45799</v>
      </c>
      <c r="Z7671" s="190">
        <v>57.72</v>
      </c>
    </row>
    <row r="7672" spans="25:26" x14ac:dyDescent="0.3">
      <c r="Y7672" s="189">
        <v>45800</v>
      </c>
      <c r="Z7672" s="190">
        <v>57.98</v>
      </c>
    </row>
    <row r="7673" spans="25:26" x14ac:dyDescent="0.3">
      <c r="Y7673" s="189">
        <v>45803</v>
      </c>
      <c r="Z7673" s="190" t="s">
        <v>149</v>
      </c>
    </row>
    <row r="7674" spans="25:26" x14ac:dyDescent="0.3">
      <c r="Y7674" s="189">
        <v>45804</v>
      </c>
      <c r="Z7674" s="190">
        <v>57.28</v>
      </c>
    </row>
    <row r="7675" spans="25:26" x14ac:dyDescent="0.3">
      <c r="Y7675" s="189">
        <v>45805</v>
      </c>
      <c r="Z7675" s="190">
        <v>57.99</v>
      </c>
    </row>
    <row r="7676" spans="25:26" x14ac:dyDescent="0.3">
      <c r="Y7676" s="189">
        <v>45806</v>
      </c>
      <c r="Z7676" s="190">
        <v>57.48</v>
      </c>
    </row>
    <row r="7677" spans="25:26" x14ac:dyDescent="0.3">
      <c r="Y7677" s="189">
        <v>45807</v>
      </c>
      <c r="Z7677" s="190">
        <v>57.12</v>
      </c>
    </row>
    <row r="7678" spans="25:26" x14ac:dyDescent="0.3">
      <c r="Y7678" s="189">
        <v>45810</v>
      </c>
      <c r="Z7678" s="190">
        <v>58.23</v>
      </c>
    </row>
    <row r="7679" spans="25:26" x14ac:dyDescent="0.3">
      <c r="Y7679" s="189">
        <v>45811</v>
      </c>
      <c r="Z7679" s="190">
        <v>59.15</v>
      </c>
    </row>
    <row r="7680" spans="25:26" x14ac:dyDescent="0.3">
      <c r="Y7680" s="189">
        <v>45812</v>
      </c>
      <c r="Z7680" s="190">
        <v>58.57</v>
      </c>
    </row>
    <row r="7681" spans="25:26" x14ac:dyDescent="0.3">
      <c r="Y7681" s="189">
        <v>45813</v>
      </c>
      <c r="Z7681" s="190">
        <v>58.96</v>
      </c>
    </row>
    <row r="7682" spans="25:26" x14ac:dyDescent="0.3">
      <c r="Y7682" s="189">
        <v>45814</v>
      </c>
      <c r="Z7682" s="190">
        <v>60.02</v>
      </c>
    </row>
    <row r="7683" spans="25:26" x14ac:dyDescent="0.3">
      <c r="Y7683" s="189">
        <v>45817</v>
      </c>
      <c r="Z7683" s="190">
        <v>60.7</v>
      </c>
    </row>
    <row r="7684" spans="25:26" x14ac:dyDescent="0.3">
      <c r="Y7684" s="189">
        <v>45818</v>
      </c>
      <c r="Z7684" s="190">
        <v>60.61</v>
      </c>
    </row>
    <row r="7685" spans="25:26" x14ac:dyDescent="0.3">
      <c r="Y7685" s="189">
        <v>45819</v>
      </c>
      <c r="Z7685" s="190">
        <v>63.28</v>
      </c>
    </row>
    <row r="7686" spans="25:26" x14ac:dyDescent="0.3">
      <c r="Y7686" s="189">
        <v>45820</v>
      </c>
      <c r="Z7686" s="190">
        <v>63.19</v>
      </c>
    </row>
    <row r="7687" spans="25:26" x14ac:dyDescent="0.3">
      <c r="Y7687" s="189">
        <v>45821</v>
      </c>
      <c r="Z7687" s="190">
        <v>67.94</v>
      </c>
    </row>
    <row r="7688" spans="25:26" x14ac:dyDescent="0.3">
      <c r="Y7688" s="189">
        <v>45824</v>
      </c>
      <c r="Z7688" s="190">
        <v>67.010000000000005</v>
      </c>
    </row>
    <row r="7689" spans="25:26" x14ac:dyDescent="0.3">
      <c r="Y7689" s="189">
        <v>45825</v>
      </c>
      <c r="Z7689" s="190">
        <v>69.900000000000006</v>
      </c>
    </row>
    <row r="7690" spans="25:26" x14ac:dyDescent="0.3">
      <c r="Y7690" s="189">
        <v>45826</v>
      </c>
      <c r="Z7690" s="190">
        <v>70.23</v>
      </c>
    </row>
    <row r="7691" spans="25:26" x14ac:dyDescent="0.3">
      <c r="Y7691" s="189">
        <v>45827</v>
      </c>
      <c r="Z7691" s="190" t="s">
        <v>149</v>
      </c>
    </row>
    <row r="7692" spans="25:26" x14ac:dyDescent="0.3">
      <c r="Y7692" s="189">
        <v>45828</v>
      </c>
      <c r="Z7692" s="190">
        <v>70.41</v>
      </c>
    </row>
    <row r="7693" spans="25:26" x14ac:dyDescent="0.3">
      <c r="Y7693" s="189">
        <v>45831</v>
      </c>
      <c r="Z7693" s="190">
        <v>65.37</v>
      </c>
    </row>
    <row r="7694" spans="25:26" x14ac:dyDescent="0.3">
      <c r="Y7694" s="189">
        <v>45832</v>
      </c>
      <c r="Z7694" s="190">
        <v>60.87</v>
      </c>
    </row>
    <row r="7695" spans="25:26" x14ac:dyDescent="0.3">
      <c r="Y7695" s="189">
        <v>45833</v>
      </c>
      <c r="Z7695" s="190">
        <v>61.24</v>
      </c>
    </row>
    <row r="7696" spans="25:26" x14ac:dyDescent="0.3">
      <c r="Y7696" s="189">
        <v>45834</v>
      </c>
      <c r="Z7696" s="190">
        <v>61.15</v>
      </c>
    </row>
    <row r="7697" spans="25:26" x14ac:dyDescent="0.3">
      <c r="Y7697" s="189">
        <v>45835</v>
      </c>
      <c r="Z7697" s="190">
        <v>61.32</v>
      </c>
    </row>
    <row r="7698" spans="25:26" x14ac:dyDescent="0.3">
      <c r="Y7698" s="189">
        <v>45838</v>
      </c>
      <c r="Z7698" s="190">
        <v>61.11</v>
      </c>
    </row>
    <row r="7699" spans="25:26" x14ac:dyDescent="0.3">
      <c r="Y7699" s="189">
        <v>45839</v>
      </c>
      <c r="Z7699" s="190">
        <v>61.59</v>
      </c>
    </row>
    <row r="7700" spans="25:26" x14ac:dyDescent="0.3">
      <c r="Y7700" s="189">
        <v>45840</v>
      </c>
      <c r="Z7700" s="190">
        <v>63.47</v>
      </c>
    </row>
    <row r="7701" spans="25:26" x14ac:dyDescent="0.3">
      <c r="Y7701" s="189">
        <v>45841</v>
      </c>
      <c r="Z7701" s="190">
        <v>63.3</v>
      </c>
    </row>
    <row r="7702" spans="25:26" x14ac:dyDescent="0.3">
      <c r="Y7702" s="189">
        <v>45842</v>
      </c>
      <c r="Z7702" s="190" t="s">
        <v>149</v>
      </c>
    </row>
    <row r="7703" spans="25:26" x14ac:dyDescent="0.3">
      <c r="Y7703" s="189">
        <v>45845</v>
      </c>
      <c r="Z7703" s="190">
        <v>64.06</v>
      </c>
    </row>
    <row r="7704" spans="25:26" x14ac:dyDescent="0.3">
      <c r="Y7704" s="189">
        <v>45846</v>
      </c>
      <c r="Z7704" s="190">
        <v>64.59</v>
      </c>
    </row>
    <row r="7705" spans="25:26" x14ac:dyDescent="0.3">
      <c r="Y7705" s="189">
        <v>45847</v>
      </c>
      <c r="Z7705" s="190">
        <v>64.78</v>
      </c>
    </row>
    <row r="7706" spans="25:26" x14ac:dyDescent="0.3">
      <c r="Y7706" s="189">
        <v>45848</v>
      </c>
      <c r="Z7706" s="190">
        <v>63.25</v>
      </c>
    </row>
    <row r="7707" spans="25:26" x14ac:dyDescent="0.3">
      <c r="Y7707" s="189">
        <v>45849</v>
      </c>
      <c r="Z7707" s="190">
        <v>64.709999999999994</v>
      </c>
    </row>
    <row r="7708" spans="25:26" x14ac:dyDescent="0.3">
      <c r="Y7708" s="189">
        <v>45852</v>
      </c>
      <c r="Z7708" s="190">
        <v>63.79</v>
      </c>
    </row>
    <row r="7709" spans="25:26" x14ac:dyDescent="0.3">
      <c r="Y7709" s="189">
        <v>45853</v>
      </c>
      <c r="Z7709" s="190">
        <v>63.14</v>
      </c>
    </row>
    <row r="7710" spans="25:26" x14ac:dyDescent="0.3">
      <c r="Y7710" s="189">
        <v>45854</v>
      </c>
      <c r="Z7710" s="190">
        <v>62.91</v>
      </c>
    </row>
    <row r="7711" spans="25:26" x14ac:dyDescent="0.3">
      <c r="Y7711" s="189">
        <v>45855</v>
      </c>
      <c r="Z7711" s="190">
        <v>63.75</v>
      </c>
    </row>
    <row r="7712" spans="25:26" x14ac:dyDescent="0.3">
      <c r="Y7712" s="189">
        <v>45856</v>
      </c>
      <c r="Z7712" s="190">
        <v>63.67</v>
      </c>
    </row>
    <row r="7713" spans="25:26" x14ac:dyDescent="0.3">
      <c r="Y7713" s="189">
        <v>45859</v>
      </c>
      <c r="Z7713" s="190">
        <v>63.5</v>
      </c>
    </row>
    <row r="7714" spans="25:26" x14ac:dyDescent="0.3">
      <c r="Y7714" s="189">
        <v>45860</v>
      </c>
      <c r="Z7714" s="190">
        <v>62.73</v>
      </c>
    </row>
    <row r="7715" spans="25:26" x14ac:dyDescent="0.3">
      <c r="Y7715" s="189">
        <v>45861</v>
      </c>
      <c r="Z7715" s="190">
        <v>62.75</v>
      </c>
    </row>
    <row r="7716" spans="25:26" x14ac:dyDescent="0.3">
      <c r="Y7716" s="189">
        <v>45862</v>
      </c>
      <c r="Z7716" s="190">
        <v>63.59</v>
      </c>
    </row>
    <row r="7717" spans="25:26" x14ac:dyDescent="0.3">
      <c r="Y7717" s="189">
        <v>45863</v>
      </c>
      <c r="Z7717" s="190">
        <v>62.9</v>
      </c>
    </row>
    <row r="7718" spans="25:26" x14ac:dyDescent="0.3">
      <c r="Y7718" s="189">
        <v>45866</v>
      </c>
      <c r="Z7718" s="190">
        <v>63.83</v>
      </c>
    </row>
    <row r="7719" spans="25:26" x14ac:dyDescent="0.3">
      <c r="Y7719" s="189">
        <v>45867</v>
      </c>
      <c r="Z7719" s="190">
        <v>66.17</v>
      </c>
    </row>
    <row r="7720" spans="25:26" x14ac:dyDescent="0.3">
      <c r="Y7720" s="189">
        <v>45868</v>
      </c>
      <c r="Z7720" s="190">
        <v>67.17</v>
      </c>
    </row>
    <row r="7721" spans="25:26" x14ac:dyDescent="0.3">
      <c r="Y7721" s="189">
        <v>45869</v>
      </c>
      <c r="Z7721" s="190">
        <v>66.540000000000006</v>
      </c>
    </row>
    <row r="7722" spans="25:26" x14ac:dyDescent="0.3">
      <c r="Y7722" s="189">
        <v>45870</v>
      </c>
      <c r="Z7722" s="190">
        <v>65.16</v>
      </c>
    </row>
    <row r="7723" spans="25:26" x14ac:dyDescent="0.3">
      <c r="Y7723" s="189">
        <v>45873</v>
      </c>
      <c r="Z7723" s="190">
        <v>63.92</v>
      </c>
    </row>
    <row r="7724" spans="25:26" x14ac:dyDescent="0.3">
      <c r="Y7724" s="189">
        <v>45874</v>
      </c>
      <c r="Z7724" s="190">
        <v>62.82</v>
      </c>
    </row>
    <row r="7725" spans="25:26" x14ac:dyDescent="0.3">
      <c r="Y7725" s="189">
        <v>45875</v>
      </c>
      <c r="Z7725" s="190">
        <v>62.2</v>
      </c>
    </row>
    <row r="7726" spans="25:26" x14ac:dyDescent="0.3">
      <c r="Y7726" s="189">
        <v>45876</v>
      </c>
      <c r="Z7726" s="190">
        <v>61.63</v>
      </c>
    </row>
    <row r="7727" spans="25:26" x14ac:dyDescent="0.3">
      <c r="Y7727" s="189">
        <v>45877</v>
      </c>
      <c r="Z7727" s="190">
        <v>61.6</v>
      </c>
    </row>
    <row r="7728" spans="25:26" x14ac:dyDescent="0.3">
      <c r="Y7728" s="189">
        <v>45880</v>
      </c>
      <c r="Z7728" s="190">
        <v>61.6</v>
      </c>
    </row>
    <row r="7729" spans="25:26" x14ac:dyDescent="0.3">
      <c r="Y7729" s="189">
        <v>45881</v>
      </c>
      <c r="Z7729" s="190">
        <v>61.16</v>
      </c>
    </row>
    <row r="7730" spans="25:26" x14ac:dyDescent="0.3">
      <c r="Y7730" s="189">
        <v>45882</v>
      </c>
      <c r="Z7730" s="190">
        <v>60.67</v>
      </c>
    </row>
    <row r="7731" spans="25:26" x14ac:dyDescent="0.3">
      <c r="Y7731" s="189">
        <v>45883</v>
      </c>
      <c r="Z7731" s="190">
        <v>61.84</v>
      </c>
    </row>
    <row r="7732" spans="25:26" x14ac:dyDescent="0.3">
      <c r="Y7732" s="189">
        <v>45884</v>
      </c>
      <c r="Z7732" s="190">
        <v>61.04</v>
      </c>
    </row>
    <row r="7733" spans="25:26" x14ac:dyDescent="0.3">
      <c r="Y7733" s="189">
        <v>45887</v>
      </c>
      <c r="Z7733" s="190">
        <v>61.57</v>
      </c>
    </row>
    <row r="7734" spans="25:26" x14ac:dyDescent="0.3">
      <c r="Y7734" s="189">
        <v>45888</v>
      </c>
      <c r="Z7734" s="190">
        <v>60.83</v>
      </c>
    </row>
    <row r="7735" spans="25:26" x14ac:dyDescent="0.3">
      <c r="Y7735" s="189">
        <v>45889</v>
      </c>
      <c r="Z7735" s="190">
        <v>61.69</v>
      </c>
    </row>
    <row r="7736" spans="25:26" x14ac:dyDescent="0.3">
      <c r="Y7736" s="189">
        <v>45890</v>
      </c>
      <c r="Z7736" s="190">
        <v>62.52</v>
      </c>
    </row>
    <row r="7737" spans="25:26" x14ac:dyDescent="0.3">
      <c r="Y7737" s="189">
        <v>45891</v>
      </c>
      <c r="Z7737" s="190">
        <v>62.64</v>
      </c>
    </row>
    <row r="7738" spans="25:26" x14ac:dyDescent="0.3">
      <c r="Y7738" s="189">
        <v>45894</v>
      </c>
      <c r="Z7738" s="190">
        <v>63.67</v>
      </c>
    </row>
    <row r="7739" spans="25:26" x14ac:dyDescent="0.3">
      <c r="Y7739" s="189">
        <v>45895</v>
      </c>
      <c r="Z7739" s="190">
        <v>62.1</v>
      </c>
    </row>
    <row r="7740" spans="25:26" x14ac:dyDescent="0.3">
      <c r="Y7740" s="189">
        <v>45896</v>
      </c>
      <c r="Z7740" s="190">
        <v>62.62</v>
      </c>
    </row>
    <row r="7741" spans="25:26" x14ac:dyDescent="0.3">
      <c r="Y7741" s="189">
        <v>45897</v>
      </c>
      <c r="Z7741" s="190">
        <v>63.13</v>
      </c>
    </row>
    <row r="7742" spans="25:26" x14ac:dyDescent="0.3">
      <c r="Y7742" s="189">
        <v>45898</v>
      </c>
      <c r="Z7742" s="190">
        <v>62.82</v>
      </c>
    </row>
    <row r="7743" spans="25:26" x14ac:dyDescent="0.3">
      <c r="Y7743" s="189">
        <v>45901</v>
      </c>
      <c r="Z7743" s="190" t="s">
        <v>149</v>
      </c>
    </row>
    <row r="7744" spans="25:26" x14ac:dyDescent="0.3">
      <c r="Y7744" s="189">
        <v>45902</v>
      </c>
      <c r="Z7744" s="190">
        <v>63.75</v>
      </c>
    </row>
    <row r="7745" spans="25:26" x14ac:dyDescent="0.3">
      <c r="Y7745" s="189">
        <v>45903</v>
      </c>
      <c r="Z7745" s="190">
        <v>62.38</v>
      </c>
    </row>
    <row r="7746" spans="25:26" x14ac:dyDescent="0.3">
      <c r="Y7746" s="189">
        <v>45904</v>
      </c>
      <c r="Z7746" s="190">
        <v>61.6</v>
      </c>
    </row>
    <row r="7747" spans="25:26" x14ac:dyDescent="0.3">
      <c r="Y7747" s="189">
        <v>45905</v>
      </c>
      <c r="Z7747" s="190">
        <v>60.24</v>
      </c>
    </row>
    <row r="7748" spans="25:26" x14ac:dyDescent="0.3">
      <c r="Y7748" s="189">
        <v>45908</v>
      </c>
      <c r="Z7748" s="190">
        <v>60.66</v>
      </c>
    </row>
    <row r="7749" spans="25:26" x14ac:dyDescent="0.3">
      <c r="Y7749" s="189">
        <v>45909</v>
      </c>
      <c r="Z7749" s="190">
        <v>61.02</v>
      </c>
    </row>
    <row r="7750" spans="25:26" x14ac:dyDescent="0.3">
      <c r="Y7750" s="189">
        <v>45910</v>
      </c>
      <c r="Z7750" s="190">
        <v>62</v>
      </c>
    </row>
    <row r="7751" spans="25:26" x14ac:dyDescent="0.3">
      <c r="Y7751" s="189">
        <v>45911</v>
      </c>
      <c r="Z7751" s="190">
        <v>60.96</v>
      </c>
    </row>
    <row r="7752" spans="25:26" x14ac:dyDescent="0.3">
      <c r="Y7752" s="189">
        <v>45912</v>
      </c>
      <c r="Z7752" s="190">
        <v>61.3</v>
      </c>
    </row>
    <row r="7753" spans="25:26" x14ac:dyDescent="0.3">
      <c r="Y7753" s="189">
        <v>45915</v>
      </c>
      <c r="Z7753" s="190">
        <v>61.91</v>
      </c>
    </row>
    <row r="7754" spans="25:26" x14ac:dyDescent="0.3">
      <c r="Y7754" s="189">
        <v>45916</v>
      </c>
      <c r="Z7754" s="190" t="s">
        <v>149</v>
      </c>
    </row>
    <row r="7755" spans="25:26" x14ac:dyDescent="0.3">
      <c r="Y7755" s="189">
        <v>45917</v>
      </c>
      <c r="Z7755" s="190">
        <v>62.47</v>
      </c>
    </row>
    <row r="7756" spans="25:26" x14ac:dyDescent="0.3">
      <c r="Y7756" s="189">
        <v>45918</v>
      </c>
      <c r="Z7756" s="190">
        <v>62.01</v>
      </c>
    </row>
    <row r="7757" spans="25:26" x14ac:dyDescent="0.3">
      <c r="Y7757" s="189">
        <v>45919</v>
      </c>
      <c r="Z7757" s="190">
        <v>61.2</v>
      </c>
    </row>
    <row r="7758" spans="25:26" x14ac:dyDescent="0.3">
      <c r="Y7758" s="189">
        <v>45922</v>
      </c>
      <c r="Z7758" s="190">
        <v>61.07</v>
      </c>
    </row>
    <row r="7759" spans="25:26" x14ac:dyDescent="0.3">
      <c r="Y7759" s="189">
        <v>45923</v>
      </c>
      <c r="Z7759" s="190">
        <v>62.01</v>
      </c>
    </row>
    <row r="7760" spans="25:26" x14ac:dyDescent="0.3">
      <c r="Y7760" s="189">
        <v>45924</v>
      </c>
      <c r="Z7760" s="190">
        <v>63.76</v>
      </c>
    </row>
    <row r="7761" spans="25:26" x14ac:dyDescent="0.3">
      <c r="Y7761" s="189">
        <v>45925</v>
      </c>
      <c r="Z7761" s="190">
        <v>63.91</v>
      </c>
    </row>
    <row r="7762" spans="25:26" x14ac:dyDescent="0.3">
      <c r="Y7762" s="189">
        <v>45926</v>
      </c>
      <c r="Z7762" s="190">
        <v>64.150000000000006</v>
      </c>
    </row>
    <row r="7763" spans="25:26" x14ac:dyDescent="0.3">
      <c r="Y7763" s="189">
        <v>45929</v>
      </c>
      <c r="Z7763" s="190">
        <v>62.05</v>
      </c>
    </row>
    <row r="7764" spans="25:26" x14ac:dyDescent="0.3">
      <c r="Y7764" s="189">
        <v>45930</v>
      </c>
      <c r="Z7764" s="190">
        <v>61.16</v>
      </c>
    </row>
    <row r="7765" spans="25:26" x14ac:dyDescent="0.3">
      <c r="Y7765" s="189">
        <v>45931</v>
      </c>
      <c r="Z7765" s="190">
        <v>58.86</v>
      </c>
    </row>
    <row r="7766" spans="25:26" x14ac:dyDescent="0.3">
      <c r="Y7766" s="189">
        <v>45932</v>
      </c>
      <c r="Z7766" s="190">
        <v>57.56</v>
      </c>
    </row>
    <row r="7767" spans="25:26" x14ac:dyDescent="0.3">
      <c r="Y7767" s="189">
        <v>45933</v>
      </c>
      <c r="Z7767" s="190">
        <v>57.88</v>
      </c>
    </row>
    <row r="7768" spans="25:26" x14ac:dyDescent="0.3">
      <c r="Y7768" s="189">
        <v>45936</v>
      </c>
      <c r="Z7768" s="190">
        <v>58.79</v>
      </c>
    </row>
    <row r="7769" spans="25:26" x14ac:dyDescent="0.3">
      <c r="Y7769" s="189">
        <v>45937</v>
      </c>
      <c r="Z7769" s="190">
        <v>58.82</v>
      </c>
    </row>
    <row r="7770" spans="25:26" x14ac:dyDescent="0.3">
      <c r="Y7770" s="189">
        <v>45938</v>
      </c>
      <c r="Z7770" s="190">
        <v>59.56</v>
      </c>
    </row>
    <row r="7771" spans="25:26" x14ac:dyDescent="0.3">
      <c r="Y7771" s="189">
        <v>45939</v>
      </c>
      <c r="Z7771" s="190">
        <v>58.73</v>
      </c>
    </row>
    <row r="7772" spans="25:26" x14ac:dyDescent="0.3">
      <c r="Y7772" s="189">
        <v>45940</v>
      </c>
      <c r="Z7772" s="190">
        <v>56.28</v>
      </c>
    </row>
    <row r="7773" spans="25:26" x14ac:dyDescent="0.3">
      <c r="Y7773" s="189">
        <v>45943</v>
      </c>
      <c r="Z7773" s="190">
        <v>56.64</v>
      </c>
    </row>
    <row r="7774" spans="25:26" x14ac:dyDescent="0.3">
      <c r="Y7774" s="189">
        <v>45944</v>
      </c>
      <c r="Z7774" s="190">
        <v>55.73</v>
      </c>
    </row>
    <row r="7775" spans="25:26" x14ac:dyDescent="0.3">
      <c r="Y7775" s="189">
        <v>45945</v>
      </c>
      <c r="Z7775" s="190">
        <v>55.26</v>
      </c>
    </row>
    <row r="7776" spans="25:26" x14ac:dyDescent="0.3">
      <c r="Y7776" s="189">
        <v>45946</v>
      </c>
      <c r="Z7776" s="190">
        <v>54.51</v>
      </c>
    </row>
    <row r="7777" spans="25:26" x14ac:dyDescent="0.3">
      <c r="Y7777" s="189">
        <v>45947</v>
      </c>
      <c r="Z7777" s="190" t="s">
        <v>149</v>
      </c>
    </row>
  </sheetData>
  <mergeCells count="36">
    <mergeCell ref="AD2:AD4"/>
    <mergeCell ref="AE2:AE4"/>
    <mergeCell ref="AF2:AF4"/>
    <mergeCell ref="AG2:AG4"/>
    <mergeCell ref="AC5:AG5"/>
    <mergeCell ref="Y2:Y4"/>
    <mergeCell ref="Z2:Z4"/>
    <mergeCell ref="AB2:AB4"/>
    <mergeCell ref="AC2:AC4"/>
    <mergeCell ref="F125:I127"/>
    <mergeCell ref="F2:F4"/>
    <mergeCell ref="F119:I119"/>
    <mergeCell ref="F120:I120"/>
    <mergeCell ref="F121:I121"/>
    <mergeCell ref="F122:I122"/>
    <mergeCell ref="F123:I123"/>
    <mergeCell ref="V2:V4"/>
    <mergeCell ref="W2:W4"/>
    <mergeCell ref="N2:N4"/>
    <mergeCell ref="O2:O4"/>
    <mergeCell ref="G2:G4"/>
    <mergeCell ref="B1:D1"/>
    <mergeCell ref="A2:A4"/>
    <mergeCell ref="B2:B4"/>
    <mergeCell ref="C2:C4"/>
    <mergeCell ref="D2:D4"/>
    <mergeCell ref="H2:H4"/>
    <mergeCell ref="I2:I4"/>
    <mergeCell ref="J2:J4"/>
    <mergeCell ref="L2:L4"/>
    <mergeCell ref="M2:M4"/>
    <mergeCell ref="R2:R4"/>
    <mergeCell ref="P2:P4"/>
    <mergeCell ref="Q2:Q4"/>
    <mergeCell ref="S2:S4"/>
    <mergeCell ref="U2:U4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40"/>
  <sheetViews>
    <sheetView tabSelected="1" workbookViewId="0">
      <selection activeCell="N125" sqref="N125"/>
    </sheetView>
  </sheetViews>
  <sheetFormatPr baseColWidth="10" defaultColWidth="9.796875" defaultRowHeight="13.2" x14ac:dyDescent="0.25"/>
  <cols>
    <col min="1" max="6" width="9.796875" style="269"/>
    <col min="7" max="7" width="11.59765625" style="268" customWidth="1"/>
    <col min="8" max="8" width="6.09765625" style="268" customWidth="1"/>
    <col min="9" max="15" width="9.796875" style="268"/>
    <col min="16" max="16" width="8.796875" style="268" customWidth="1"/>
    <col min="17" max="18" width="8.8984375" style="268" customWidth="1"/>
    <col min="19" max="19" width="9.296875" style="268" customWidth="1"/>
    <col min="20" max="20" width="10.69921875" style="268" customWidth="1"/>
    <col min="21" max="21" width="9.8984375" style="268" customWidth="1"/>
    <col min="22" max="24" width="9.796875" style="268"/>
    <col min="25" max="25" width="9.296875" style="268" customWidth="1"/>
    <col min="26" max="26" width="9.796875" style="268"/>
    <col min="27" max="27" width="3.796875" style="268" customWidth="1"/>
    <col min="28" max="28" width="13.09765625" style="268" customWidth="1"/>
    <col min="29" max="29" width="12.5" style="268" customWidth="1"/>
    <col min="30" max="30" width="11.3984375" style="268" customWidth="1"/>
    <col min="31" max="31" width="8.796875" style="268" customWidth="1"/>
    <col min="32" max="32" width="7.5" style="268" customWidth="1"/>
    <col min="33" max="33" width="6.296875" style="268" customWidth="1"/>
    <col min="34" max="34" width="3.8984375" style="268" customWidth="1"/>
    <col min="35" max="35" width="6.296875" style="268" customWidth="1"/>
    <col min="36" max="36" width="12" style="268" customWidth="1"/>
    <col min="37" max="37" width="11.796875" style="268" customWidth="1"/>
    <col min="38" max="38" width="10.3984375" style="268" customWidth="1"/>
    <col min="39" max="39" width="4.796875" style="268" customWidth="1"/>
    <col min="40" max="40" width="8.5" style="268" customWidth="1"/>
    <col min="41" max="41" width="11.296875" style="268" customWidth="1"/>
    <col min="42" max="42" width="11.8984375" style="268" customWidth="1"/>
    <col min="43" max="43" width="11.09765625" style="268" customWidth="1"/>
    <col min="44" max="44" width="4.3984375" style="268" customWidth="1"/>
    <col min="45" max="45" width="4.19921875" style="268" customWidth="1"/>
    <col min="46" max="16384" width="9.796875" style="268"/>
  </cols>
  <sheetData>
    <row r="1" spans="1:45" ht="15.75" customHeight="1" x14ac:dyDescent="0.25">
      <c r="A1" s="331"/>
      <c r="B1" s="312"/>
      <c r="C1" s="312"/>
      <c r="D1" s="312"/>
      <c r="E1" s="312"/>
      <c r="F1" s="312"/>
      <c r="G1" s="334"/>
      <c r="H1" s="324"/>
      <c r="I1" s="323"/>
      <c r="O1" s="332"/>
      <c r="P1" s="332"/>
      <c r="Q1" s="332"/>
      <c r="R1" s="332"/>
      <c r="S1" s="332"/>
      <c r="T1" s="333"/>
      <c r="U1" s="333"/>
      <c r="V1" s="332"/>
      <c r="W1" s="332"/>
      <c r="X1" s="332"/>
      <c r="Y1" s="332"/>
      <c r="Z1" s="332"/>
      <c r="AA1" s="312"/>
      <c r="AB1" s="332"/>
      <c r="AC1" s="332"/>
      <c r="AD1" s="332"/>
      <c r="AE1" s="332"/>
      <c r="AF1" s="332"/>
      <c r="AG1" s="332"/>
      <c r="AH1" s="312"/>
      <c r="AI1" s="312"/>
      <c r="AJ1" s="331"/>
      <c r="AK1" s="331"/>
      <c r="AL1" s="331"/>
      <c r="AN1" s="323"/>
      <c r="AO1" s="323"/>
      <c r="AP1" s="330"/>
      <c r="AQ1" s="330"/>
      <c r="AR1" s="308"/>
    </row>
    <row r="2" spans="1:45" ht="15.75" customHeight="1" x14ac:dyDescent="0.25">
      <c r="A2" s="312"/>
      <c r="B2" s="312"/>
      <c r="C2" s="312"/>
      <c r="D2" s="312"/>
      <c r="E2" s="312"/>
      <c r="F2" s="312"/>
      <c r="G2" s="324"/>
      <c r="H2" s="324"/>
      <c r="I2" s="323"/>
      <c r="O2" s="322"/>
      <c r="P2" s="321" t="s">
        <v>204</v>
      </c>
      <c r="Q2" s="321" t="s">
        <v>203</v>
      </c>
      <c r="R2" s="321" t="s">
        <v>202</v>
      </c>
      <c r="S2" s="321" t="s">
        <v>201</v>
      </c>
      <c r="T2" s="321" t="s">
        <v>200</v>
      </c>
      <c r="U2" s="321" t="s">
        <v>199</v>
      </c>
      <c r="V2" s="321" t="s">
        <v>198</v>
      </c>
      <c r="W2" s="329" t="s">
        <v>197</v>
      </c>
      <c r="X2" s="329" t="s">
        <v>196</v>
      </c>
      <c r="Y2" s="329" t="s">
        <v>195</v>
      </c>
      <c r="Z2" s="329" t="s">
        <v>194</v>
      </c>
      <c r="AA2" s="312"/>
      <c r="AB2" s="329" t="s">
        <v>193</v>
      </c>
      <c r="AC2" s="329" t="s">
        <v>192</v>
      </c>
      <c r="AD2" s="329" t="s">
        <v>191</v>
      </c>
      <c r="AE2" s="329" t="s">
        <v>190</v>
      </c>
      <c r="AF2" s="329" t="s">
        <v>190</v>
      </c>
      <c r="AG2" s="329" t="s">
        <v>190</v>
      </c>
      <c r="AH2" s="312"/>
      <c r="AI2" s="328"/>
      <c r="AJ2" s="326" t="s">
        <v>189</v>
      </c>
      <c r="AK2" s="326" t="s">
        <v>188</v>
      </c>
      <c r="AL2" s="326" t="s">
        <v>187</v>
      </c>
      <c r="AN2" s="327" t="s">
        <v>186</v>
      </c>
      <c r="AO2" s="326" t="s">
        <v>185</v>
      </c>
      <c r="AP2" s="326" t="s">
        <v>184</v>
      </c>
      <c r="AQ2" s="326" t="s">
        <v>183</v>
      </c>
      <c r="AR2" s="308"/>
    </row>
    <row r="3" spans="1:45" ht="15.75" customHeight="1" x14ac:dyDescent="0.25">
      <c r="A3" s="325" t="s">
        <v>182</v>
      </c>
      <c r="B3" s="325"/>
      <c r="C3" s="325"/>
      <c r="D3" s="325"/>
      <c r="E3" s="325"/>
      <c r="F3" s="325"/>
      <c r="G3" s="325"/>
      <c r="H3" s="324"/>
      <c r="I3" s="323"/>
      <c r="O3" s="322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12"/>
      <c r="AB3" s="321"/>
      <c r="AC3" s="321"/>
      <c r="AD3" s="321"/>
      <c r="AE3" s="321"/>
      <c r="AF3" s="321"/>
      <c r="AG3" s="321"/>
      <c r="AH3" s="312"/>
      <c r="AI3" s="320"/>
      <c r="AJ3" s="318"/>
      <c r="AK3" s="318"/>
      <c r="AL3" s="318"/>
      <c r="AN3" s="319"/>
      <c r="AO3" s="318"/>
      <c r="AP3" s="318"/>
      <c r="AQ3" s="318"/>
      <c r="AR3" s="308"/>
    </row>
    <row r="4" spans="1:45" ht="16.2" customHeight="1" x14ac:dyDescent="0.25">
      <c r="A4" s="317"/>
      <c r="B4" s="317" t="s">
        <v>181</v>
      </c>
      <c r="C4" s="317" t="s">
        <v>180</v>
      </c>
      <c r="D4" s="316" t="s">
        <v>179</v>
      </c>
      <c r="E4" s="317" t="s">
        <v>178</v>
      </c>
      <c r="F4" s="317" t="s">
        <v>177</v>
      </c>
      <c r="G4" s="316" t="s">
        <v>176</v>
      </c>
      <c r="H4" s="315"/>
      <c r="O4" s="314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2"/>
      <c r="AB4" s="313"/>
      <c r="AC4" s="313"/>
      <c r="AD4" s="313"/>
      <c r="AE4" s="313"/>
      <c r="AF4" s="313"/>
      <c r="AG4" s="313"/>
      <c r="AH4" s="312"/>
      <c r="AI4" s="311"/>
      <c r="AJ4" s="309"/>
      <c r="AK4" s="309"/>
      <c r="AL4" s="309"/>
      <c r="AN4" s="310"/>
      <c r="AO4" s="309"/>
      <c r="AP4" s="309"/>
      <c r="AQ4" s="309"/>
      <c r="AR4" s="308"/>
    </row>
    <row r="5" spans="1:45" ht="15.6" customHeight="1" x14ac:dyDescent="0.3">
      <c r="A5" s="288">
        <v>1925</v>
      </c>
      <c r="B5" s="290">
        <f>LN(E5)</f>
        <v>3.9856870214480069</v>
      </c>
      <c r="C5" s="290">
        <f>LN(F5)</f>
        <v>3.9688638113070769</v>
      </c>
      <c r="D5" s="290">
        <f>LN(G5)</f>
        <v>4.6219933961290209</v>
      </c>
      <c r="E5" s="289">
        <f>AJ5</f>
        <v>53.82225382154283</v>
      </c>
      <c r="F5" s="289">
        <f>AK5</f>
        <v>52.924364601408591</v>
      </c>
      <c r="G5" s="287">
        <f>AL5</f>
        <v>101.69655172413792</v>
      </c>
      <c r="O5" s="288">
        <v>1925</v>
      </c>
      <c r="P5" s="287">
        <v>96.9</v>
      </c>
      <c r="Q5" s="287">
        <v>103.4</v>
      </c>
      <c r="R5" s="287">
        <f>(P5/Q5)*100</f>
        <v>93.713733075435201</v>
      </c>
      <c r="S5" s="287">
        <v>7.3</v>
      </c>
      <c r="T5" s="287">
        <v>5</v>
      </c>
      <c r="U5" s="287">
        <f>(S5/T5)*100</f>
        <v>146</v>
      </c>
      <c r="V5" s="287">
        <f>(S5/S$9)*100</f>
        <v>97.333333333333329</v>
      </c>
      <c r="W5" s="287">
        <f>(T5/T$9)*100</f>
        <v>86.956521739130437</v>
      </c>
      <c r="X5" s="287">
        <f>(V5/W5)*100</f>
        <v>111.93333333333332</v>
      </c>
      <c r="Y5" s="287">
        <v>2.0208333333333335</v>
      </c>
      <c r="Z5" s="287">
        <f>(Y5/Y$9)*100</f>
        <v>97.624798711755247</v>
      </c>
      <c r="AA5" s="307"/>
      <c r="AB5" s="295">
        <f>(V5/$Z5)*100</f>
        <v>99.701443298969053</v>
      </c>
      <c r="AC5" s="295">
        <f>(W5/$Z5)*100</f>
        <v>89.072164948453604</v>
      </c>
      <c r="AD5" s="295">
        <f>(X5/$Z5)*100</f>
        <v>114.65665979381441</v>
      </c>
      <c r="AE5" s="295"/>
      <c r="AF5" s="295"/>
      <c r="AG5" s="295"/>
      <c r="AH5" s="307"/>
      <c r="AI5" s="286">
        <v>1925</v>
      </c>
      <c r="AJ5" s="285">
        <f>AJ6/(1+(AE6/100))</f>
        <v>53.82225382154283</v>
      </c>
      <c r="AK5" s="285">
        <f>AK6/(1+(AF6/100))</f>
        <v>52.924364601408591</v>
      </c>
      <c r="AL5" s="285">
        <f>(AJ5/AK5)*100</f>
        <v>101.69655172413792</v>
      </c>
      <c r="AN5" s="294">
        <v>1970</v>
      </c>
      <c r="AO5" s="291">
        <v>32.839272727272721</v>
      </c>
      <c r="AP5" s="291">
        <v>42.987909090909085</v>
      </c>
      <c r="AQ5" s="291">
        <v>76.406545454545451</v>
      </c>
      <c r="AR5" s="306"/>
    </row>
    <row r="6" spans="1:45" ht="13.8" x14ac:dyDescent="0.3">
      <c r="A6" s="288">
        <v>1926</v>
      </c>
      <c r="B6" s="290">
        <f>LN(E6)</f>
        <v>4.0684601088542784</v>
      </c>
      <c r="C6" s="290">
        <f>LN(F6)</f>
        <v>3.9868678983425823</v>
      </c>
      <c r="D6" s="290">
        <f>LN(G6)</f>
        <v>4.6867623964997875</v>
      </c>
      <c r="E6" s="289">
        <f>AJ6</f>
        <v>58.46686063508416</v>
      </c>
      <c r="F6" s="289">
        <f>AK6</f>
        <v>53.885848819036134</v>
      </c>
      <c r="G6" s="287">
        <f>AL6</f>
        <v>108.50132625994692</v>
      </c>
      <c r="H6" s="287"/>
      <c r="O6" s="288">
        <v>1926</v>
      </c>
      <c r="P6" s="287">
        <v>101.6</v>
      </c>
      <c r="Q6" s="287">
        <v>97.6</v>
      </c>
      <c r="R6" s="287">
        <f>(P6/Q6)*100</f>
        <v>104.09836065573769</v>
      </c>
      <c r="S6" s="287">
        <v>8.1</v>
      </c>
      <c r="T6" s="287">
        <v>5.2</v>
      </c>
      <c r="U6" s="287">
        <f>(S6/T6)*100</f>
        <v>155.76923076923075</v>
      </c>
      <c r="V6" s="287">
        <f>(S6/S$9)*100</f>
        <v>107.99999999999999</v>
      </c>
      <c r="W6" s="287">
        <f>(T6/T$9)*100</f>
        <v>90.434782608695656</v>
      </c>
      <c r="X6" s="287">
        <f>(V6/W6)*100</f>
        <v>119.42307692307691</v>
      </c>
      <c r="Y6" s="287">
        <v>2.064166666666666</v>
      </c>
      <c r="Z6" s="287">
        <f>(Y6/Y$9)*100</f>
        <v>99.718196457326869</v>
      </c>
      <c r="AA6" s="307"/>
      <c r="AB6" s="295">
        <f>(V6/$Z6)*100</f>
        <v>108.30520791279774</v>
      </c>
      <c r="AC6" s="295">
        <f>(W6/$Z6)*100</f>
        <v>90.69035123132825</v>
      </c>
      <c r="AD6" s="295">
        <f>(X6/$Z6)*100</f>
        <v>119.76056644203597</v>
      </c>
      <c r="AE6" s="295">
        <f>((AB6/AB5)-1)*100</f>
        <v>8.6295286498802923</v>
      </c>
      <c r="AF6" s="295">
        <f>((AC6/AC5)-1)*100</f>
        <v>1.816713766653244</v>
      </c>
      <c r="AG6" s="295">
        <f>((AD6/AD5)-1)*100</f>
        <v>4.4514698556541221</v>
      </c>
      <c r="AH6" s="307"/>
      <c r="AI6" s="286">
        <v>1926</v>
      </c>
      <c r="AJ6" s="285">
        <f>AJ7/(1+(AE7/100))</f>
        <v>58.46686063508416</v>
      </c>
      <c r="AK6" s="285">
        <f>AK7/(1+(AF7/100))</f>
        <v>53.885848819036134</v>
      </c>
      <c r="AL6" s="285">
        <f>(AJ6/AK6)*100</f>
        <v>108.50132625994692</v>
      </c>
      <c r="AN6" s="294">
        <v>1971</v>
      </c>
      <c r="AO6" s="291">
        <v>35.278272727272729</v>
      </c>
      <c r="AP6" s="291">
        <v>44.464999999999996</v>
      </c>
      <c r="AQ6" s="291">
        <v>79.333818181818174</v>
      </c>
      <c r="AR6" s="306"/>
      <c r="AS6" s="287"/>
    </row>
    <row r="7" spans="1:45" ht="13.8" x14ac:dyDescent="0.3">
      <c r="A7" s="288">
        <v>1927</v>
      </c>
      <c r="B7" s="290">
        <f>LN(E7)</f>
        <v>4.0387282525386006</v>
      </c>
      <c r="C7" s="290">
        <f>LN(F7)</f>
        <v>4.0010683402576719</v>
      </c>
      <c r="D7" s="290">
        <f>LN(G7)</f>
        <v>4.6428300982690196</v>
      </c>
      <c r="E7" s="289">
        <f>AJ7</f>
        <v>56.754119982595441</v>
      </c>
      <c r="F7" s="289">
        <f>AK7</f>
        <v>54.656510603741737</v>
      </c>
      <c r="G7" s="287">
        <f>AL7</f>
        <v>103.83780332056196</v>
      </c>
      <c r="H7" s="287"/>
      <c r="O7" s="288">
        <v>1927</v>
      </c>
      <c r="P7" s="287">
        <v>93.9</v>
      </c>
      <c r="Q7" s="287">
        <v>93.4</v>
      </c>
      <c r="R7" s="287">
        <f>(P7/Q7)*100</f>
        <v>100.53533190578159</v>
      </c>
      <c r="S7" s="299">
        <f>(S6+S8)/2</f>
        <v>8.0500000000000007</v>
      </c>
      <c r="T7" s="299">
        <f>(T6+T8)/2</f>
        <v>5.4</v>
      </c>
      <c r="U7" s="299">
        <f>(S7/T7)*100</f>
        <v>149.07407407407408</v>
      </c>
      <c r="V7" s="287">
        <f>(S7/S$9)*100</f>
        <v>107.33333333333334</v>
      </c>
      <c r="W7" s="287">
        <f>(T7/T$9)*100</f>
        <v>93.913043478260875</v>
      </c>
      <c r="X7" s="299">
        <f>(V7/W7)*100</f>
        <v>114.29012345679013</v>
      </c>
      <c r="Y7" s="287">
        <v>2.1133333333333337</v>
      </c>
      <c r="Z7" s="287">
        <f>(Y7/Y$9)*100</f>
        <v>102.09339774557169</v>
      </c>
      <c r="AA7" s="295"/>
      <c r="AB7" s="295">
        <f>(V7/$Z7)*100</f>
        <v>105.13249211356464</v>
      </c>
      <c r="AC7" s="295">
        <f>(W7/$Z7)*100</f>
        <v>91.987381703470007</v>
      </c>
      <c r="AD7" s="295">
        <f>(X7/$Z7)*100</f>
        <v>111.94663512092531</v>
      </c>
      <c r="AE7" s="295">
        <f>((AB7/AB6)-1)*100</f>
        <v>-2.9294212719554791</v>
      </c>
      <c r="AF7" s="295">
        <f>((AC7/AC6)-1)*100</f>
        <v>1.4301747148749655</v>
      </c>
      <c r="AG7" s="295">
        <f>((AD7/AD6)-1)*100</f>
        <v>-6.5246278915126794</v>
      </c>
      <c r="AH7" s="295"/>
      <c r="AI7" s="286">
        <v>1927</v>
      </c>
      <c r="AJ7" s="285">
        <f>AJ8/(1+(AE8/100))</f>
        <v>56.754119982595441</v>
      </c>
      <c r="AK7" s="285">
        <f>AK8/(1+(AF8/100))</f>
        <v>54.656510603741737</v>
      </c>
      <c r="AL7" s="285">
        <f>(AJ7/AK7)*100</f>
        <v>103.83780332056196</v>
      </c>
      <c r="AN7" s="294">
        <v>1972</v>
      </c>
      <c r="AO7" s="291">
        <v>37.288181818181812</v>
      </c>
      <c r="AP7" s="291">
        <v>45.752272727272718</v>
      </c>
      <c r="AQ7" s="291">
        <v>81.50209090909091</v>
      </c>
      <c r="AR7" s="291"/>
    </row>
    <row r="8" spans="1:45" ht="13.8" x14ac:dyDescent="0.3">
      <c r="A8" s="288">
        <v>1928</v>
      </c>
      <c r="B8" s="290">
        <f>LN(E8)</f>
        <v>4.0500001384377375</v>
      </c>
      <c r="C8" s="290">
        <f>LN(F8)</f>
        <v>4.0549384200783196</v>
      </c>
      <c r="D8" s="290">
        <f>LN(G8)</f>
        <v>4.6002319043475088</v>
      </c>
      <c r="E8" s="289">
        <f>AJ8</f>
        <v>57.397464991420833</v>
      </c>
      <c r="F8" s="289">
        <f>AK8</f>
        <v>57.681610857714972</v>
      </c>
      <c r="G8" s="287">
        <f>AL8</f>
        <v>99.507389162561623</v>
      </c>
      <c r="H8" s="287"/>
      <c r="O8" s="288">
        <v>1928</v>
      </c>
      <c r="P8" s="287">
        <v>100.1</v>
      </c>
      <c r="Q8" s="287">
        <v>98.7</v>
      </c>
      <c r="R8" s="287">
        <f>(P8/Q8)*100</f>
        <v>101.41843971631207</v>
      </c>
      <c r="S8" s="287">
        <v>8</v>
      </c>
      <c r="T8" s="287">
        <v>5.6</v>
      </c>
      <c r="U8" s="287">
        <f>(S8/T8)*100</f>
        <v>142.85714285714286</v>
      </c>
      <c r="V8" s="287">
        <f>(S8/S$9)*100</f>
        <v>106.66666666666667</v>
      </c>
      <c r="W8" s="287">
        <f>(T8/T$9)*100</f>
        <v>97.391304347826079</v>
      </c>
      <c r="X8" s="287">
        <f>(V8/W8)*100</f>
        <v>109.52380952380953</v>
      </c>
      <c r="Y8" s="287">
        <v>2.0766666666666667</v>
      </c>
      <c r="Z8" s="287">
        <f>(Y8/Y$9)*100</f>
        <v>100.3220611916264</v>
      </c>
      <c r="AA8" s="295"/>
      <c r="AB8" s="295">
        <f>(V8/$Z8)*100</f>
        <v>106.32423756019263</v>
      </c>
      <c r="AC8" s="295">
        <f>(W8/$Z8)*100</f>
        <v>97.078651685393254</v>
      </c>
      <c r="AD8" s="295">
        <f>(X8/$Z8)*100</f>
        <v>109.17220820912637</v>
      </c>
      <c r="AE8" s="295">
        <f>((AB8/AB7)-1)*100</f>
        <v>1.1335652971496746</v>
      </c>
      <c r="AF8" s="295">
        <f>((AC8/AC7)-1)*100</f>
        <v>5.5347482313774732</v>
      </c>
      <c r="AG8" s="295">
        <f>((AD8/AD7)-1)*100</f>
        <v>-2.47834774917709</v>
      </c>
      <c r="AH8" s="295"/>
      <c r="AI8" s="286">
        <v>1928</v>
      </c>
      <c r="AJ8" s="285">
        <f>AJ9/(1+(AE9/100))</f>
        <v>57.397464991420833</v>
      </c>
      <c r="AK8" s="285">
        <f>AK9/(1+(AF9/100))</f>
        <v>57.681610857714972</v>
      </c>
      <c r="AL8" s="285">
        <f>(AJ8/AK8)*100</f>
        <v>99.507389162561623</v>
      </c>
      <c r="AN8" s="294">
        <v>1973</v>
      </c>
      <c r="AO8" s="291">
        <v>45.833454545454543</v>
      </c>
      <c r="AP8" s="291">
        <v>50.184999999999995</v>
      </c>
      <c r="AQ8" s="291">
        <v>91.248454545454535</v>
      </c>
      <c r="AR8" s="291"/>
    </row>
    <row r="9" spans="1:45" ht="13.8" x14ac:dyDescent="0.3">
      <c r="A9" s="288">
        <v>1929</v>
      </c>
      <c r="B9" s="290">
        <f>LN(E9)</f>
        <v>3.9886770541541403</v>
      </c>
      <c r="C9" s="290">
        <f>LN(F9)</f>
        <v>4.084587114000449</v>
      </c>
      <c r="D9" s="290">
        <f>LN(G9)</f>
        <v>4.5092601261417826</v>
      </c>
      <c r="E9" s="289">
        <f>AJ9</f>
        <v>53.983424954189573</v>
      </c>
      <c r="F9" s="289">
        <f>AK9</f>
        <v>59.417400073340652</v>
      </c>
      <c r="G9" s="287">
        <f>AL9</f>
        <v>90.854572713643194</v>
      </c>
      <c r="H9" s="287"/>
      <c r="O9" s="305">
        <v>1929</v>
      </c>
      <c r="P9" s="296">
        <v>100</v>
      </c>
      <c r="Q9" s="296">
        <v>100</v>
      </c>
      <c r="R9" s="296">
        <f>(P9/Q9)*100</f>
        <v>100</v>
      </c>
      <c r="S9" s="299">
        <f>(S8+S10)/2</f>
        <v>7.5</v>
      </c>
      <c r="T9" s="299">
        <f>(T8+T10)/2</f>
        <v>5.75</v>
      </c>
      <c r="U9" s="299">
        <f>(S9/T9)*100</f>
        <v>130.43478260869566</v>
      </c>
      <c r="V9" s="296">
        <f>(S9/S$9)*100</f>
        <v>100</v>
      </c>
      <c r="W9" s="296">
        <f>(T9/T$9)*100</f>
        <v>100</v>
      </c>
      <c r="X9" s="304">
        <f>(V9/W9)*100</f>
        <v>100</v>
      </c>
      <c r="Y9" s="287">
        <v>2.0699999999999998</v>
      </c>
      <c r="Z9" s="296">
        <f>(Y9/Y$9)*100</f>
        <v>100</v>
      </c>
      <c r="AA9" s="295"/>
      <c r="AB9" s="296">
        <f>(V9/$Z9)*100</f>
        <v>100</v>
      </c>
      <c r="AC9" s="296">
        <f>(W9/$Z9)*100</f>
        <v>100</v>
      </c>
      <c r="AD9" s="296">
        <f>(X9/$Z9)*100</f>
        <v>100</v>
      </c>
      <c r="AE9" s="295">
        <f>((AB9/AB8)-1)*100</f>
        <v>-5.9480676328502513</v>
      </c>
      <c r="AF9" s="295">
        <f>((AC9/AC8)-1)*100</f>
        <v>3.009259259259256</v>
      </c>
      <c r="AG9" s="295">
        <f>((AD9/AD8)-1)*100</f>
        <v>-8.4015963032976426</v>
      </c>
      <c r="AH9" s="295"/>
      <c r="AI9" s="286">
        <v>1929</v>
      </c>
      <c r="AJ9" s="285">
        <f>AJ10/(1+(AE10/100))</f>
        <v>53.983424954189573</v>
      </c>
      <c r="AK9" s="285">
        <f>AK10/(1+(AF10/100))</f>
        <v>59.417400073340652</v>
      </c>
      <c r="AL9" s="285">
        <f>(AJ9/AK9)*100</f>
        <v>90.854572713643194</v>
      </c>
      <c r="AN9" s="294">
        <v>1974</v>
      </c>
      <c r="AO9" s="291">
        <v>51.243636363636362</v>
      </c>
      <c r="AP9" s="291">
        <v>59.712090909090904</v>
      </c>
      <c r="AQ9" s="291">
        <v>86.484545454545454</v>
      </c>
      <c r="AR9" s="291"/>
    </row>
    <row r="10" spans="1:45" ht="13.8" x14ac:dyDescent="0.3">
      <c r="A10" s="288">
        <v>1930</v>
      </c>
      <c r="B10" s="290">
        <f>LN(E10)</f>
        <v>3.833713336106257</v>
      </c>
      <c r="C10" s="290">
        <f>LN(F10)</f>
        <v>4.0243687635419327</v>
      </c>
      <c r="D10" s="290">
        <f>LN(G10)</f>
        <v>4.414514758552416</v>
      </c>
      <c r="E10" s="289">
        <f>AJ10</f>
        <v>46.233901889099776</v>
      </c>
      <c r="F10" s="289">
        <f>AK10</f>
        <v>55.944983120402902</v>
      </c>
      <c r="G10" s="287">
        <f>AL10</f>
        <v>82.641729982466401</v>
      </c>
      <c r="H10" s="287"/>
      <c r="O10" s="288">
        <v>1930</v>
      </c>
      <c r="P10" s="287">
        <v>87.8</v>
      </c>
      <c r="Q10" s="287">
        <v>97.4</v>
      </c>
      <c r="R10" s="287">
        <f>(P10/Q10)*100</f>
        <v>90.143737166324428</v>
      </c>
      <c r="S10" s="287">
        <v>7</v>
      </c>
      <c r="T10" s="287">
        <v>5.9</v>
      </c>
      <c r="U10" s="303">
        <f>(S10/T10)*100</f>
        <v>118.64406779661016</v>
      </c>
      <c r="V10" s="287">
        <f>(S10/S$9)*100</f>
        <v>93.333333333333329</v>
      </c>
      <c r="W10" s="285">
        <f>(T10/T$9)*100</f>
        <v>102.60869565217392</v>
      </c>
      <c r="X10" s="303">
        <f>(V10/W10)*100</f>
        <v>90.960451977401107</v>
      </c>
      <c r="Y10" s="287">
        <v>2.2558333333333334</v>
      </c>
      <c r="Z10" s="287">
        <f>(Y10/Y$9)*100</f>
        <v>108.97745571658616</v>
      </c>
      <c r="AA10" s="295"/>
      <c r="AB10" s="295">
        <f>(V10/$Z10)*100</f>
        <v>85.644625046176571</v>
      </c>
      <c r="AC10" s="295">
        <f>(W10/$Z10)*100</f>
        <v>94.155892131510896</v>
      </c>
      <c r="AD10" s="295">
        <f>(X10/$Z10)*100</f>
        <v>83.467219324663589</v>
      </c>
      <c r="AE10" s="295">
        <f>((AB10/AB9)-1)*100</f>
        <v>-14.35537495382343</v>
      </c>
      <c r="AF10" s="295">
        <f>((AC10/AC9)-1)*100</f>
        <v>-5.8441078684891012</v>
      </c>
      <c r="AG10" s="295">
        <f>((AD10/AD9)-1)*100</f>
        <v>-16.532780675336411</v>
      </c>
      <c r="AH10" s="295"/>
      <c r="AI10" s="286">
        <v>1930</v>
      </c>
      <c r="AJ10" s="285">
        <f>AJ11/(1+(AE11/100))</f>
        <v>46.233901889099776</v>
      </c>
      <c r="AK10" s="285">
        <f>AK11/(1+(AF11/100))</f>
        <v>55.944983120402902</v>
      </c>
      <c r="AL10" s="285">
        <f>(AJ10/AK10)*100</f>
        <v>82.641729982466401</v>
      </c>
      <c r="AN10" s="294">
        <v>1975</v>
      </c>
      <c r="AO10" s="291">
        <v>51.475545454545454</v>
      </c>
      <c r="AP10" s="291">
        <v>66.381363636363631</v>
      </c>
      <c r="AQ10" s="291">
        <v>77.51245454545456</v>
      </c>
      <c r="AR10" s="291"/>
    </row>
    <row r="11" spans="1:45" ht="13.8" x14ac:dyDescent="0.3">
      <c r="A11" s="288">
        <v>1931</v>
      </c>
      <c r="B11" s="290">
        <f>LN(E11)</f>
        <v>3.5231729202921822</v>
      </c>
      <c r="C11" s="290">
        <f>LN(F11)</f>
        <v>3.9170470080897184</v>
      </c>
      <c r="D11" s="290">
        <f>LN(G11)</f>
        <v>4.2112960981905552</v>
      </c>
      <c r="E11" s="289">
        <f>AJ11</f>
        <v>33.891794003557578</v>
      </c>
      <c r="F11" s="289">
        <f>AK11</f>
        <v>50.251832206216271</v>
      </c>
      <c r="G11" s="287">
        <f>AL11</f>
        <v>67.443897099069517</v>
      </c>
      <c r="H11" s="287"/>
      <c r="O11" s="288">
        <v>1931</v>
      </c>
      <c r="P11" s="287">
        <v>57.1</v>
      </c>
      <c r="Q11" s="287">
        <v>80.5</v>
      </c>
      <c r="R11" s="287">
        <f>(P11/Q11)*100</f>
        <v>70.931677018633536</v>
      </c>
      <c r="S11" s="299">
        <f>(S10+S12)/2</f>
        <v>6.1</v>
      </c>
      <c r="T11" s="299">
        <f>(T10+T12)/2</f>
        <v>6.3000000000000007</v>
      </c>
      <c r="U11" s="299">
        <f>(S11/T11)*100</f>
        <v>96.825396825396808</v>
      </c>
      <c r="V11" s="287">
        <f>(S11/S$9)*100</f>
        <v>81.333333333333329</v>
      </c>
      <c r="W11" s="285">
        <f>(T11/T$9)*100</f>
        <v>109.56521739130436</v>
      </c>
      <c r="X11" s="299">
        <f>(V11/W11)*100</f>
        <v>74.232804232804213</v>
      </c>
      <c r="Y11" s="287">
        <v>2.6816666666666666</v>
      </c>
      <c r="Z11" s="287">
        <f>(Y11/Y$9)*100</f>
        <v>129.54911433172302</v>
      </c>
      <c r="AA11" s="295"/>
      <c r="AB11" s="295">
        <f>(V11/$Z11)*100</f>
        <v>62.781852082038533</v>
      </c>
      <c r="AC11" s="295">
        <f>(W11/$Z11)*100</f>
        <v>84.57426973275328</v>
      </c>
      <c r="AD11" s="295">
        <f>(X11/$Z11)*100</f>
        <v>57.300896741543092</v>
      </c>
      <c r="AE11" s="295">
        <f>((AB11/AB10)-1)*100</f>
        <v>-26.694930302761243</v>
      </c>
      <c r="AF11" s="295">
        <f>((AC11/AC10)-1)*100</f>
        <v>-10.176338603828029</v>
      </c>
      <c r="AG11" s="295">
        <f>((AD11/AD10)-1)*100</f>
        <v>-31.349220442268468</v>
      </c>
      <c r="AH11" s="295"/>
      <c r="AI11" s="286">
        <v>1931</v>
      </c>
      <c r="AJ11" s="285">
        <f>AJ12/(1+(AE12/100))</f>
        <v>33.891794003557578</v>
      </c>
      <c r="AK11" s="285">
        <f>AK12/(1+(AF12/100))</f>
        <v>50.251832206216271</v>
      </c>
      <c r="AL11" s="285">
        <f>(AJ11/AK11)*100</f>
        <v>67.443897099069517</v>
      </c>
      <c r="AN11" s="294">
        <v>1976</v>
      </c>
      <c r="AO11" s="291">
        <v>62.357181818181829</v>
      </c>
      <c r="AP11" s="291">
        <v>69.763181818181806</v>
      </c>
      <c r="AQ11" s="291">
        <v>89.338000000000008</v>
      </c>
      <c r="AR11" s="291"/>
    </row>
    <row r="12" spans="1:45" ht="13.8" x14ac:dyDescent="0.3">
      <c r="A12" s="288">
        <v>1932</v>
      </c>
      <c r="B12" s="290">
        <f>LN(E12)</f>
        <v>3.1986184124228965</v>
      </c>
      <c r="C12" s="290">
        <f>LN(F12)</f>
        <v>3.8136805388117496</v>
      </c>
      <c r="D12" s="290">
        <f>LN(G12)</f>
        <v>3.9901080595992378</v>
      </c>
      <c r="E12" s="289">
        <f>AJ12</f>
        <v>24.498659761028573</v>
      </c>
      <c r="F12" s="289">
        <f>AK12</f>
        <v>45.316922996647477</v>
      </c>
      <c r="G12" s="287">
        <f>AL12</f>
        <v>54.060730828615554</v>
      </c>
      <c r="H12" s="287"/>
      <c r="O12" s="288">
        <v>1932</v>
      </c>
      <c r="P12" s="287">
        <v>55.9</v>
      </c>
      <c r="Q12" s="287">
        <v>70.599999999999994</v>
      </c>
      <c r="R12" s="287">
        <f>(P12/Q12)*100</f>
        <v>79.178470254957517</v>
      </c>
      <c r="S12" s="287">
        <v>5.2</v>
      </c>
      <c r="T12" s="287">
        <v>6.7</v>
      </c>
      <c r="U12" s="287">
        <f>(S12/T12)*100</f>
        <v>77.611940298507463</v>
      </c>
      <c r="V12" s="287">
        <f>(S12/S$9)*100</f>
        <v>69.333333333333343</v>
      </c>
      <c r="W12" s="285">
        <f>(T12/T$9)*100</f>
        <v>116.52173913043478</v>
      </c>
      <c r="X12" s="287">
        <f>(V12/W12)*100</f>
        <v>59.502487562189067</v>
      </c>
      <c r="Y12" s="287">
        <v>3.1625000000000001</v>
      </c>
      <c r="Z12" s="287">
        <f>(Y12/Y$9)*100</f>
        <v>152.7777777777778</v>
      </c>
      <c r="AA12" s="295"/>
      <c r="AB12" s="295">
        <f>(V12/$Z12)*100</f>
        <v>45.381818181818176</v>
      </c>
      <c r="AC12" s="295">
        <f>(W12/$Z12)*100</f>
        <v>76.268774703557298</v>
      </c>
      <c r="AD12" s="295">
        <f>(X12/$Z12)*100</f>
        <v>38.947082767978294</v>
      </c>
      <c r="AE12" s="295">
        <f>((AB12/AB11)-1)*100</f>
        <v>-27.715069439944717</v>
      </c>
      <c r="AF12" s="295">
        <f>((AC12/AC11)-1)*100</f>
        <v>-9.8203567768785476</v>
      </c>
      <c r="AG12" s="295">
        <f>((AD12/AD11)-1)*100</f>
        <v>-32.030587682336041</v>
      </c>
      <c r="AH12" s="295"/>
      <c r="AI12" s="286">
        <v>1932</v>
      </c>
      <c r="AJ12" s="285">
        <f>AJ13/(1+(AE13/100))</f>
        <v>24.498659761028573</v>
      </c>
      <c r="AK12" s="285">
        <f>AK13/(1+(AF13/100))</f>
        <v>45.316922996647477</v>
      </c>
      <c r="AL12" s="285">
        <f>(AJ12/AK12)*100</f>
        <v>54.060730828615554</v>
      </c>
      <c r="AN12" s="294">
        <v>1977</v>
      </c>
      <c r="AO12" s="291">
        <v>65.642818181818186</v>
      </c>
      <c r="AP12" s="291">
        <v>73.882272727272735</v>
      </c>
      <c r="AQ12" s="291">
        <v>88.866181818181815</v>
      </c>
      <c r="AR12" s="291"/>
    </row>
    <row r="13" spans="1:45" ht="13.8" x14ac:dyDescent="0.3">
      <c r="A13" s="288">
        <v>1933</v>
      </c>
      <c r="B13" s="290">
        <f>LN(E13)</f>
        <v>3.365454478219311</v>
      </c>
      <c r="C13" s="290">
        <f>LN(F13)</f>
        <v>3.8375246993629362</v>
      </c>
      <c r="D13" s="290">
        <f>LN(G13)</f>
        <v>4.1330999648444662</v>
      </c>
      <c r="E13" s="289">
        <f>AJ13</f>
        <v>28.946649931947274</v>
      </c>
      <c r="F13" s="289">
        <f>AK13</f>
        <v>46.410452319162395</v>
      </c>
      <c r="G13" s="287">
        <f>AL13</f>
        <v>62.370971377056591</v>
      </c>
      <c r="H13" s="287"/>
      <c r="O13" s="288">
        <v>1933</v>
      </c>
      <c r="P13" s="287">
        <v>60.7</v>
      </c>
      <c r="Q13" s="287">
        <v>71.400000000000006</v>
      </c>
      <c r="R13" s="287">
        <f>(P13/Q13)*100</f>
        <v>85.0140056022409</v>
      </c>
      <c r="S13" s="299">
        <f>(S12+S14)/2</f>
        <v>6.85</v>
      </c>
      <c r="T13" s="299">
        <f>(T12+T14)/2</f>
        <v>7.65</v>
      </c>
      <c r="U13" s="299">
        <f>(S13/T13)*100</f>
        <v>89.542483660130713</v>
      </c>
      <c r="V13" s="287">
        <f>(S13/S$9)*100</f>
        <v>91.333333333333329</v>
      </c>
      <c r="W13" s="285">
        <f>(T13/T$9)*100</f>
        <v>133.04347826086956</v>
      </c>
      <c r="X13" s="299">
        <f>(V13/W13)*100</f>
        <v>68.649237472766885</v>
      </c>
      <c r="Y13" s="287">
        <v>3.5258333333333343</v>
      </c>
      <c r="Z13" s="287">
        <f>(Y13/Y$9)*100</f>
        <v>170.33011272141715</v>
      </c>
      <c r="AA13" s="287"/>
      <c r="AB13" s="295">
        <f>(V13/$Z13)*100</f>
        <v>53.621366107303217</v>
      </c>
      <c r="AC13" s="295">
        <f>(W13/$Z13)*100</f>
        <v>78.109194043961196</v>
      </c>
      <c r="AD13" s="295">
        <f>(X13/$Z13)*100</f>
        <v>40.303641191763852</v>
      </c>
      <c r="AE13" s="295">
        <f>((AB13/AB12)-1)*100</f>
        <v>18.156055124265926</v>
      </c>
      <c r="AF13" s="295">
        <f>((AC13/AC12)-1)*100</f>
        <v>2.4130705489333826</v>
      </c>
      <c r="AG13" s="295">
        <f>((AD13/AD12)-1)*100</f>
        <v>3.4830809585073785</v>
      </c>
      <c r="AH13" s="295"/>
      <c r="AI13" s="286">
        <v>1933</v>
      </c>
      <c r="AJ13" s="285">
        <f>AJ14/(1+(AE14/100))</f>
        <v>28.946649931947274</v>
      </c>
      <c r="AK13" s="285">
        <f>AK14/(1+(AF14/100))</f>
        <v>46.410452319162395</v>
      </c>
      <c r="AL13" s="285">
        <f>(AJ13/AK13)*100</f>
        <v>62.370971377056591</v>
      </c>
      <c r="AN13" s="294">
        <v>1978</v>
      </c>
      <c r="AO13" s="291">
        <v>64.375545454545446</v>
      </c>
      <c r="AP13" s="291">
        <v>78.458181818181828</v>
      </c>
      <c r="AQ13" s="291">
        <v>82.057999999999993</v>
      </c>
      <c r="AR13" s="291"/>
    </row>
    <row r="14" spans="1:45" ht="13.8" x14ac:dyDescent="0.3">
      <c r="A14" s="288">
        <v>1934</v>
      </c>
      <c r="B14" s="290">
        <f>LN(E14)</f>
        <v>3.5604549589233594</v>
      </c>
      <c r="C14" s="290">
        <f>LN(F14)</f>
        <v>3.9337642242658655</v>
      </c>
      <c r="D14" s="290">
        <f>LN(G14)</f>
        <v>4.2318609206455848</v>
      </c>
      <c r="E14" s="289">
        <f>AJ14</f>
        <v>35.179198595146858</v>
      </c>
      <c r="F14" s="289">
        <f>AK14</f>
        <v>51.098964063072955</v>
      </c>
      <c r="G14" s="287">
        <f>AL14</f>
        <v>68.845228548516431</v>
      </c>
      <c r="H14" s="287"/>
      <c r="O14" s="288">
        <v>1934</v>
      </c>
      <c r="P14" s="287">
        <v>77.599999999999994</v>
      </c>
      <c r="Q14" s="287">
        <v>79</v>
      </c>
      <c r="R14" s="287">
        <f>(P14/Q14)*100</f>
        <v>98.227848101265806</v>
      </c>
      <c r="S14" s="287">
        <v>8.5</v>
      </c>
      <c r="T14" s="287">
        <v>8.6</v>
      </c>
      <c r="U14" s="287">
        <f>(S14/T14)*100</f>
        <v>98.83720930232559</v>
      </c>
      <c r="V14" s="287">
        <f>(S14/S$9)*100</f>
        <v>113.33333333333333</v>
      </c>
      <c r="W14" s="285">
        <f>(T14/T$9)*100</f>
        <v>149.56521739130434</v>
      </c>
      <c r="X14" s="287">
        <f>(V14/W14)*100</f>
        <v>75.775193798449607</v>
      </c>
      <c r="Y14" s="287">
        <v>3.600000000000001</v>
      </c>
      <c r="Z14" s="287">
        <f>(Y14/Y$9)*100</f>
        <v>173.91304347826093</v>
      </c>
      <c r="AA14" s="287"/>
      <c r="AB14" s="295">
        <f>(V14/$Z14)*100</f>
        <v>65.166666666666643</v>
      </c>
      <c r="AC14" s="295">
        <f>(W14/$Z14)*100</f>
        <v>85.999999999999972</v>
      </c>
      <c r="AD14" s="295">
        <f>(X14/$Z14)*100</f>
        <v>43.570736434108511</v>
      </c>
      <c r="AE14" s="295">
        <f>((AB14/AB13)-1)*100</f>
        <v>21.531157069478233</v>
      </c>
      <c r="AF14" s="295">
        <f>((AC14/AC13)-1)*100</f>
        <v>10.102275478092505</v>
      </c>
      <c r="AG14" s="295">
        <f>((AD14/AD13)-1)*100</f>
        <v>8.1062036722684425</v>
      </c>
      <c r="AH14" s="295"/>
      <c r="AI14" s="286">
        <v>1934</v>
      </c>
      <c r="AJ14" s="285">
        <f>AJ15/(1+(AE15/100))</f>
        <v>35.179198595146858</v>
      </c>
      <c r="AK14" s="285">
        <f>AK15/(1+(AF15/100))</f>
        <v>51.098964063072955</v>
      </c>
      <c r="AL14" s="285">
        <f>(AJ14/AK14)*100</f>
        <v>68.845228548516431</v>
      </c>
      <c r="AN14" s="294">
        <v>1979</v>
      </c>
      <c r="AO14" s="291">
        <v>79.428000000000011</v>
      </c>
      <c r="AP14" s="291">
        <v>88.180636363636367</v>
      </c>
      <c r="AQ14" s="291">
        <v>89.893181818181816</v>
      </c>
      <c r="AR14" s="291"/>
    </row>
    <row r="15" spans="1:45" ht="13.8" x14ac:dyDescent="0.3">
      <c r="A15" s="288">
        <v>1935</v>
      </c>
      <c r="B15" s="290">
        <f>LN(E15)</f>
        <v>3.6341426747145187</v>
      </c>
      <c r="C15" s="290">
        <f>LN(F15)</f>
        <v>3.9957559002938332</v>
      </c>
      <c r="D15" s="290">
        <f>LN(G15)</f>
        <v>4.2435569604087764</v>
      </c>
      <c r="E15" s="289">
        <f>AJ15</f>
        <v>37.869372605363971</v>
      </c>
      <c r="F15" s="289">
        <f>AK15</f>
        <v>54.366921067106674</v>
      </c>
      <c r="G15" s="287">
        <f>AL15</f>
        <v>69.655172413793125</v>
      </c>
      <c r="H15" s="287"/>
      <c r="O15" s="288">
        <v>1935</v>
      </c>
      <c r="P15" s="287">
        <v>74.400000000000006</v>
      </c>
      <c r="Q15" s="287">
        <v>78.5</v>
      </c>
      <c r="R15" s="287">
        <f>(P15/Q15)*100</f>
        <v>94.777070063694282</v>
      </c>
      <c r="S15" s="299">
        <f>(S14+S16)/2</f>
        <v>9.15</v>
      </c>
      <c r="T15" s="299">
        <f>(T14+T16)/2</f>
        <v>9.1499999999999986</v>
      </c>
      <c r="U15" s="299">
        <f>(S15/T15)*100</f>
        <v>100.00000000000003</v>
      </c>
      <c r="V15" s="287">
        <f>(S15/S$9)*100</f>
        <v>122</v>
      </c>
      <c r="W15" s="285">
        <f>(T15/T$9)*100</f>
        <v>159.13043478260866</v>
      </c>
      <c r="X15" s="299">
        <f>(V15/W15)*100</f>
        <v>76.666666666666686</v>
      </c>
      <c r="Y15" s="287">
        <v>3.600000000000001</v>
      </c>
      <c r="Z15" s="287">
        <f>(Y15/Y$9)*100</f>
        <v>173.91304347826093</v>
      </c>
      <c r="AA15" s="287"/>
      <c r="AB15" s="295">
        <f>(V15/$Z15)*100</f>
        <v>70.149999999999977</v>
      </c>
      <c r="AC15" s="295">
        <f>(W15/$Z15)*100</f>
        <v>91.499999999999943</v>
      </c>
      <c r="AD15" s="295">
        <f>(X15/$Z15)*100</f>
        <v>44.083333333333329</v>
      </c>
      <c r="AE15" s="295">
        <f>((AB15/AB14)-1)*100</f>
        <v>7.6470588235294068</v>
      </c>
      <c r="AF15" s="295">
        <f>((AC15/AC14)-1)*100</f>
        <v>6.3953488372092693</v>
      </c>
      <c r="AG15" s="295">
        <f>((AD15/AD14)-1)*100</f>
        <v>1.1764705882353121</v>
      </c>
      <c r="AH15" s="295"/>
      <c r="AI15" s="286">
        <v>1935</v>
      </c>
      <c r="AJ15" s="285">
        <f>AJ16/(1+(AE16/100))</f>
        <v>37.869372605363971</v>
      </c>
      <c r="AK15" s="285">
        <f>AK16/(1+(AF16/100))</f>
        <v>54.366921067106674</v>
      </c>
      <c r="AL15" s="285">
        <f>(AJ15/AK15)*100</f>
        <v>69.655172413793125</v>
      </c>
      <c r="AN15" s="302">
        <v>1980</v>
      </c>
      <c r="AO15" s="301">
        <v>100.18136363636363</v>
      </c>
      <c r="AP15" s="301">
        <v>100.4738181818182</v>
      </c>
      <c r="AQ15" s="301">
        <v>99.741545454545474</v>
      </c>
      <c r="AR15" s="291"/>
    </row>
    <row r="16" spans="1:45" ht="13.8" x14ac:dyDescent="0.3">
      <c r="A16" s="288">
        <v>1936</v>
      </c>
      <c r="B16" s="290">
        <f>LN(E16)</f>
        <v>3.702771181103615</v>
      </c>
      <c r="C16" s="290">
        <f>LN(F16)</f>
        <v>4.054127906515741</v>
      </c>
      <c r="D16" s="290">
        <f>LN(G16)</f>
        <v>4.2538134605759659</v>
      </c>
      <c r="E16" s="289">
        <f>AJ16</f>
        <v>40.559546615581091</v>
      </c>
      <c r="F16" s="289">
        <f>AK16</f>
        <v>57.634878071140427</v>
      </c>
      <c r="G16" s="287">
        <f>AL16</f>
        <v>70.373266974760057</v>
      </c>
      <c r="H16" s="287"/>
      <c r="O16" s="288">
        <v>1936</v>
      </c>
      <c r="P16" s="287">
        <v>72.8</v>
      </c>
      <c r="Q16" s="287">
        <v>81.900000000000006</v>
      </c>
      <c r="R16" s="287">
        <f>(P16/Q16)*100</f>
        <v>88.888888888888886</v>
      </c>
      <c r="S16" s="287">
        <v>9.8000000000000007</v>
      </c>
      <c r="T16" s="287">
        <v>9.6999999999999993</v>
      </c>
      <c r="U16" s="287">
        <f>(S16/T16)*100</f>
        <v>101.03092783505157</v>
      </c>
      <c r="V16" s="287">
        <f>(S16/S$9)*100</f>
        <v>130.66666666666669</v>
      </c>
      <c r="W16" s="285">
        <f>(T16/T$9)*100</f>
        <v>168.69565217391303</v>
      </c>
      <c r="X16" s="287">
        <f>(V16/W16)*100</f>
        <v>77.457044673539528</v>
      </c>
      <c r="Y16" s="287">
        <v>3.600000000000001</v>
      </c>
      <c r="Z16" s="287">
        <f>(Y16/Y$9)*100</f>
        <v>173.91304347826093</v>
      </c>
      <c r="AA16" s="287"/>
      <c r="AB16" s="295">
        <f>(V16/$Z16)*100</f>
        <v>75.133333333333326</v>
      </c>
      <c r="AC16" s="295">
        <f>(W16/$Z16)*100</f>
        <v>96.999999999999957</v>
      </c>
      <c r="AD16" s="295">
        <f>(X16/$Z16)*100</f>
        <v>44.537800687285213</v>
      </c>
      <c r="AE16" s="295">
        <f>((AB16/AB15)-1)*100</f>
        <v>7.1038251366120519</v>
      </c>
      <c r="AF16" s="295">
        <f>((AC16/AC15)-1)*100</f>
        <v>6.0109289617486628</v>
      </c>
      <c r="AG16" s="295">
        <f>((AD16/AD15)-1)*100</f>
        <v>1.0309278350515427</v>
      </c>
      <c r="AH16" s="295"/>
      <c r="AI16" s="286">
        <v>1936</v>
      </c>
      <c r="AJ16" s="285">
        <f>AJ17/(1+(AE17/100))</f>
        <v>40.559546615581091</v>
      </c>
      <c r="AK16" s="285">
        <f>AK17/(1+(AF17/100))</f>
        <v>57.634878071140427</v>
      </c>
      <c r="AL16" s="285">
        <f>(AJ16/AK16)*100</f>
        <v>70.373266974760057</v>
      </c>
      <c r="AN16" s="294">
        <v>1981</v>
      </c>
      <c r="AO16" s="291">
        <v>104.98518181818181</v>
      </c>
      <c r="AP16" s="291">
        <v>108.60899999999998</v>
      </c>
      <c r="AQ16" s="291">
        <v>96.721272727272719</v>
      </c>
      <c r="AR16" s="291"/>
    </row>
    <row r="17" spans="1:44" ht="13.8" x14ac:dyDescent="0.3">
      <c r="A17" s="288">
        <v>1937</v>
      </c>
      <c r="B17" s="290">
        <f>LN(E17)</f>
        <v>3.8182840682254593</v>
      </c>
      <c r="C17" s="290">
        <f>LN(F17)</f>
        <v>4.1043897412966288</v>
      </c>
      <c r="D17" s="290">
        <f>LN(G17)</f>
        <v>4.3190645129169214</v>
      </c>
      <c r="E17" s="289">
        <f>AJ17</f>
        <v>45.526021711366518</v>
      </c>
      <c r="F17" s="289">
        <f>AK17</f>
        <v>60.605748074807465</v>
      </c>
      <c r="G17" s="287">
        <f>AL17</f>
        <v>75.118323191345496</v>
      </c>
      <c r="H17" s="287"/>
      <c r="O17" s="288">
        <v>1937</v>
      </c>
      <c r="P17" s="287">
        <v>77.400000000000006</v>
      </c>
      <c r="Q17" s="287">
        <v>86.3</v>
      </c>
      <c r="R17" s="287">
        <f>(P17/Q17)*100</f>
        <v>89.687137891077654</v>
      </c>
      <c r="S17" s="287">
        <v>11</v>
      </c>
      <c r="T17" s="287">
        <v>10.199999999999999</v>
      </c>
      <c r="U17" s="287">
        <f>(S17/T17)*100</f>
        <v>107.84313725490198</v>
      </c>
      <c r="V17" s="287">
        <f>(S17/S$9)*100</f>
        <v>146.66666666666666</v>
      </c>
      <c r="W17" s="285">
        <f>(T17/T$9)*100</f>
        <v>177.39130434782609</v>
      </c>
      <c r="X17" s="287">
        <f>(V17/W17)*100</f>
        <v>82.679738562091501</v>
      </c>
      <c r="Y17" s="287">
        <v>3.600000000000001</v>
      </c>
      <c r="Z17" s="287">
        <f>(Y17/Y$9)*100</f>
        <v>173.91304347826093</v>
      </c>
      <c r="AA17" s="287"/>
      <c r="AB17" s="295">
        <f>(V17/$Z17)*100</f>
        <v>84.3333333333333</v>
      </c>
      <c r="AC17" s="295">
        <f>(W17/$Z17)*100</f>
        <v>101.99999999999996</v>
      </c>
      <c r="AD17" s="295">
        <f>(X17/$Z17)*100</f>
        <v>47.540849673202594</v>
      </c>
      <c r="AE17" s="295">
        <f>((AB17/AB16)-1)*100</f>
        <v>12.244897959183643</v>
      </c>
      <c r="AF17" s="295">
        <f>((AC17/AC16)-1)*100</f>
        <v>5.1546391752577359</v>
      </c>
      <c r="AG17" s="295">
        <f>((AD17/AD16)-1)*100</f>
        <v>6.7426970788315055</v>
      </c>
      <c r="AH17" s="295"/>
      <c r="AI17" s="286">
        <v>1937</v>
      </c>
      <c r="AJ17" s="285">
        <f>AJ18/(1+(AE18/100))</f>
        <v>45.526021711366518</v>
      </c>
      <c r="AK17" s="285">
        <f>AK18/(1+(AF18/100))</f>
        <v>60.605748074807465</v>
      </c>
      <c r="AL17" s="285">
        <f>(AJ17/AK17)*100</f>
        <v>75.118323191345496</v>
      </c>
      <c r="AN17" s="294">
        <v>1982</v>
      </c>
      <c r="AO17" s="291">
        <v>94.452363636363643</v>
      </c>
      <c r="AP17" s="291">
        <v>111.73772727272727</v>
      </c>
      <c r="AQ17" s="291">
        <v>84.531181818181807</v>
      </c>
      <c r="AR17" s="291"/>
    </row>
    <row r="18" spans="1:44" ht="13.8" x14ac:dyDescent="0.3">
      <c r="A18" s="288">
        <v>1938</v>
      </c>
      <c r="B18" s="290">
        <f>LN(E18)</f>
        <v>3.5729100315350815</v>
      </c>
      <c r="C18" s="290">
        <f>LN(F18)</f>
        <v>4.0965791164487682</v>
      </c>
      <c r="D18" s="300">
        <v>4.3</v>
      </c>
      <c r="E18" s="289">
        <f>AJ18</f>
        <v>35.620098085987458</v>
      </c>
      <c r="F18" s="289">
        <f>AK18</f>
        <v>60.134223162216628</v>
      </c>
      <c r="G18" s="287">
        <f>AL18</f>
        <v>59.234319847950047</v>
      </c>
      <c r="H18" s="287"/>
      <c r="O18" s="288">
        <v>1938</v>
      </c>
      <c r="P18" s="287">
        <v>56.9</v>
      </c>
      <c r="Q18" s="287">
        <v>82.9</v>
      </c>
      <c r="R18" s="287">
        <f>(P18/Q18)*100</f>
        <v>68.636911942098905</v>
      </c>
      <c r="S18" s="287">
        <v>10.8</v>
      </c>
      <c r="T18" s="287">
        <v>12.7</v>
      </c>
      <c r="U18" s="287">
        <f>(S18/T18)*100</f>
        <v>85.039370078740177</v>
      </c>
      <c r="V18" s="287">
        <f>(S18/S$9)*100</f>
        <v>144.00000000000003</v>
      </c>
      <c r="W18" s="285">
        <f>(T18/T$9)*100</f>
        <v>220.86956521739128</v>
      </c>
      <c r="X18" s="287">
        <f>(V18/W18)*100</f>
        <v>65.196850393700814</v>
      </c>
      <c r="Y18" s="287">
        <v>4.5174999999999992</v>
      </c>
      <c r="Z18" s="287">
        <f>(Y18/Y$9)*100</f>
        <v>218.23671497584539</v>
      </c>
      <c r="AA18" s="287"/>
      <c r="AB18" s="295">
        <f>(V18/$Z18)*100</f>
        <v>65.983397897066993</v>
      </c>
      <c r="AC18" s="295">
        <f>(W18/$Z18)*100</f>
        <v>101.20641947980079</v>
      </c>
      <c r="AD18" s="295">
        <f>(X18/$Z18)*100</f>
        <v>29.874373063632692</v>
      </c>
      <c r="AE18" s="295">
        <f>((AB18/AB17)-1)*100</f>
        <v>-21.758816722845431</v>
      </c>
      <c r="AF18" s="295">
        <f>((AC18/AC17)-1)*100</f>
        <v>-0.77802011784232628</v>
      </c>
      <c r="AG18" s="295">
        <f>((AD18/AD17)-1)*100</f>
        <v>-37.160624454568769</v>
      </c>
      <c r="AH18" s="295"/>
      <c r="AI18" s="286">
        <v>1938</v>
      </c>
      <c r="AJ18" s="285">
        <f>AJ19/(1+(AE19/100))</f>
        <v>35.620098085987458</v>
      </c>
      <c r="AK18" s="285">
        <f>AK19/(1+(AF19/100))</f>
        <v>60.134223162216628</v>
      </c>
      <c r="AL18" s="285">
        <f>(AJ18/AK18)*100</f>
        <v>59.234319847950047</v>
      </c>
      <c r="AN18" s="294">
        <v>1983</v>
      </c>
      <c r="AO18" s="291">
        <v>88.298999999999992</v>
      </c>
      <c r="AP18" s="291">
        <v>114.58272727272725</v>
      </c>
      <c r="AQ18" s="291">
        <v>77.064999999999998</v>
      </c>
      <c r="AR18" s="291"/>
    </row>
    <row r="19" spans="1:44" ht="13.8" x14ac:dyDescent="0.3">
      <c r="A19" s="288">
        <v>1939</v>
      </c>
      <c r="B19" s="290">
        <f>LN(E19)</f>
        <v>3.5635975508402722</v>
      </c>
      <c r="C19" s="290">
        <f>LN(F19)</f>
        <v>4.0290075701012311</v>
      </c>
      <c r="D19" s="300">
        <v>4.2</v>
      </c>
      <c r="E19" s="289">
        <f>AJ19</f>
        <v>35.289926355249506</v>
      </c>
      <c r="F19" s="289">
        <f>AK19</f>
        <v>56.205103933677876</v>
      </c>
      <c r="G19" s="287">
        <f>AL19</f>
        <v>62.787761049052918</v>
      </c>
      <c r="H19" s="287"/>
      <c r="O19" s="288">
        <v>1939</v>
      </c>
      <c r="P19" s="287">
        <v>55.6</v>
      </c>
      <c r="Q19" s="287">
        <v>71.3</v>
      </c>
      <c r="R19" s="287">
        <f>(P19/Q19)*100</f>
        <v>77.980364656381497</v>
      </c>
      <c r="S19" s="287">
        <v>12.8</v>
      </c>
      <c r="T19" s="299">
        <v>14.2</v>
      </c>
      <c r="U19" s="287">
        <f>(S19/T19)*100</f>
        <v>90.140845070422543</v>
      </c>
      <c r="V19" s="287">
        <f>(S19/S$9)*100</f>
        <v>170.66666666666669</v>
      </c>
      <c r="W19" s="285">
        <f>(T19/T$9)*100</f>
        <v>246.95652173913044</v>
      </c>
      <c r="X19" s="287">
        <f>(V19/W19)*100</f>
        <v>69.107981220657294</v>
      </c>
      <c r="Y19" s="287">
        <v>5.4041666666666677</v>
      </c>
      <c r="Z19" s="287">
        <f>(Y19/Y$9)*100</f>
        <v>261.07085346215786</v>
      </c>
      <c r="AA19" s="287"/>
      <c r="AB19" s="295">
        <f>(V19/$Z19)*100</f>
        <v>65.371781033153425</v>
      </c>
      <c r="AC19" s="295">
        <f>(W19/$Z19)*100</f>
        <v>94.593677717810323</v>
      </c>
      <c r="AD19" s="295">
        <f>(X19/$Z19)*100</f>
        <v>26.470967671875513</v>
      </c>
      <c r="AE19" s="295">
        <f>((AB19/AB18)-1)*100</f>
        <v>-0.92692538336337504</v>
      </c>
      <c r="AF19" s="295">
        <f>((AC19/AC18)-1)*100</f>
        <v>-6.5339153346001595</v>
      </c>
      <c r="AG19" s="295">
        <f>((AD19/AD18)-1)*100</f>
        <v>-11.392391011881298</v>
      </c>
      <c r="AH19" s="295"/>
      <c r="AI19" s="286">
        <v>1939</v>
      </c>
      <c r="AJ19" s="285">
        <f>AJ20/(1+(AE20/100))</f>
        <v>35.289926355249506</v>
      </c>
      <c r="AK19" s="285">
        <f>AK20/(1+(AF20/100))</f>
        <v>56.205103933677876</v>
      </c>
      <c r="AL19" s="285">
        <f>(AJ19/AK19)*100</f>
        <v>62.787761049052918</v>
      </c>
      <c r="AN19" s="294">
        <v>1984</v>
      </c>
      <c r="AO19" s="291">
        <v>90.108818181818179</v>
      </c>
      <c r="AP19" s="291">
        <v>118.45554545454546</v>
      </c>
      <c r="AQ19" s="291">
        <v>76.070545454545453</v>
      </c>
      <c r="AR19" s="291"/>
    </row>
    <row r="20" spans="1:44" ht="13.8" x14ac:dyDescent="0.3">
      <c r="A20" s="288">
        <v>1940</v>
      </c>
      <c r="B20" s="290">
        <f>LN(E20)</f>
        <v>3.8354934824405738</v>
      </c>
      <c r="C20" s="290">
        <f>LN(F20)</f>
        <v>4.1904621653012208</v>
      </c>
      <c r="D20" s="290">
        <f>LN(G20)</f>
        <v>4.2502015031274443</v>
      </c>
      <c r="E20" s="289">
        <f>AJ20</f>
        <v>46.316278299347495</v>
      </c>
      <c r="F20" s="289">
        <f>AK20</f>
        <v>66.053311455695265</v>
      </c>
      <c r="G20" s="287">
        <f>AL20</f>
        <v>70.119540229885018</v>
      </c>
      <c r="H20" s="287"/>
      <c r="O20" s="288">
        <v>1940</v>
      </c>
      <c r="P20" s="287">
        <v>59.7</v>
      </c>
      <c r="Q20" s="287">
        <v>80.400000000000006</v>
      </c>
      <c r="R20" s="287">
        <f>(P20/Q20)*100</f>
        <v>74.253731343283576</v>
      </c>
      <c r="S20" s="287">
        <v>15.1</v>
      </c>
      <c r="T20" s="287">
        <v>15</v>
      </c>
      <c r="U20" s="287">
        <f>(S20/T20)*100</f>
        <v>100.66666666666666</v>
      </c>
      <c r="V20" s="285">
        <f>(S20/S$9)*100</f>
        <v>201.33333333333331</v>
      </c>
      <c r="W20" s="285">
        <f>(T20/T$9)*100</f>
        <v>260.86956521739131</v>
      </c>
      <c r="X20" s="287">
        <f>(V20/W20)*100</f>
        <v>77.177777777777763</v>
      </c>
      <c r="Y20" s="287">
        <v>4.857499999999999</v>
      </c>
      <c r="Z20" s="287">
        <f>(Y20/Y$9)*100</f>
        <v>234.66183574879221</v>
      </c>
      <c r="AA20" s="287"/>
      <c r="AB20" s="295">
        <f>(V20/$Z20)*100</f>
        <v>85.797220792588789</v>
      </c>
      <c r="AC20" s="295">
        <f>(W20/$Z20)*100</f>
        <v>111.16829644879056</v>
      </c>
      <c r="AD20" s="295">
        <f>(X20/$Z20)*100</f>
        <v>32.888934637159032</v>
      </c>
      <c r="AE20" s="295">
        <f>((AB20/AB19)-1)*100</f>
        <v>31.245040958998139</v>
      </c>
      <c r="AF20" s="295">
        <f>((AC20/AC19)-1)*100</f>
        <v>17.52190963589053</v>
      </c>
      <c r="AG20" s="295">
        <f>((AD20/AD19)-1)*100</f>
        <v>24.245305441184861</v>
      </c>
      <c r="AH20" s="295"/>
      <c r="AI20" s="286">
        <v>1940</v>
      </c>
      <c r="AJ20" s="285">
        <f>AJ21/(1+(AE21/100))</f>
        <v>46.316278299347495</v>
      </c>
      <c r="AK20" s="285">
        <f>AK21/(1+(AF21/100))</f>
        <v>66.053311455695265</v>
      </c>
      <c r="AL20" s="285">
        <f>(AJ20/AK20)*100</f>
        <v>70.119540229885018</v>
      </c>
      <c r="AN20" s="294">
        <v>1985</v>
      </c>
      <c r="AO20" s="291">
        <v>85.078181818181847</v>
      </c>
      <c r="AP20" s="291">
        <v>118.57281818181818</v>
      </c>
      <c r="AQ20" s="291">
        <v>71.753181818181815</v>
      </c>
      <c r="AR20" s="291"/>
    </row>
    <row r="21" spans="1:44" ht="13.8" x14ac:dyDescent="0.3">
      <c r="A21" s="288">
        <v>1941</v>
      </c>
      <c r="B21" s="290">
        <f>LN(E21)</f>
        <v>3.631599614738048</v>
      </c>
      <c r="C21" s="290">
        <f>LN(F21)</f>
        <v>4.1508417845209467</v>
      </c>
      <c r="D21" s="290">
        <f>LN(G21)</f>
        <v>4.0859280162051927</v>
      </c>
      <c r="E21" s="289">
        <f>AJ21</f>
        <v>37.773190869354039</v>
      </c>
      <c r="F21" s="289">
        <f>AK21</f>
        <v>63.487420538687331</v>
      </c>
      <c r="G21" s="287">
        <f>AL21</f>
        <v>59.497126436781578</v>
      </c>
      <c r="H21" s="287"/>
      <c r="O21" s="288">
        <v>1941</v>
      </c>
      <c r="P21" s="269" t="s">
        <v>3</v>
      </c>
      <c r="Q21" s="269" t="s">
        <v>3</v>
      </c>
      <c r="R21" s="269" t="s">
        <v>3</v>
      </c>
      <c r="S21" s="287">
        <v>12.3</v>
      </c>
      <c r="T21" s="287">
        <v>14.4</v>
      </c>
      <c r="U21" s="287">
        <f>(S21/T21)*100</f>
        <v>85.416666666666671</v>
      </c>
      <c r="V21" s="285">
        <f>(S21/S$9)*100</f>
        <v>164</v>
      </c>
      <c r="W21" s="285">
        <f>(T21/T$9)*100</f>
        <v>250.43478260869568</v>
      </c>
      <c r="X21" s="287">
        <f>(V21/W21)*100</f>
        <v>65.4861111111111</v>
      </c>
      <c r="Y21" s="287">
        <v>4.8516666666666675</v>
      </c>
      <c r="Z21" s="287">
        <f>(Y21/Y$9)*100</f>
        <v>234.38003220611924</v>
      </c>
      <c r="AA21" s="287"/>
      <c r="AB21" s="295">
        <f>(V21/$Z21)*100</f>
        <v>69.971830985915474</v>
      </c>
      <c r="AC21" s="295">
        <f>(W21/$Z21)*100</f>
        <v>106.84987976640328</v>
      </c>
      <c r="AD21" s="295">
        <f>(X21/$Z21)*100</f>
        <v>27.94014084507041</v>
      </c>
      <c r="AE21" s="295">
        <f>((AB21/AB20)-1)*100</f>
        <v>-18.445107732487674</v>
      </c>
      <c r="AF21" s="295">
        <f>((AC21/AC20)-1)*100</f>
        <v>-3.8845757471659637</v>
      </c>
      <c r="AG21" s="295">
        <f>((AD21/AD20)-1)*100</f>
        <v>-15.046987221341334</v>
      </c>
      <c r="AH21" s="295"/>
      <c r="AI21" s="286">
        <v>1941</v>
      </c>
      <c r="AJ21" s="285">
        <f>AJ22/(1+(AE22/100))</f>
        <v>37.773190869354039</v>
      </c>
      <c r="AK21" s="285">
        <f>AK22/(1+(AF22/100))</f>
        <v>63.487420538687331</v>
      </c>
      <c r="AL21" s="285">
        <f>(AJ21/AK21)*100</f>
        <v>59.497126436781578</v>
      </c>
      <c r="AN21" s="294">
        <v>1986</v>
      </c>
      <c r="AO21" s="291">
        <v>57.792727272727276</v>
      </c>
      <c r="AP21" s="291">
        <v>116.46100000000001</v>
      </c>
      <c r="AQ21" s="291">
        <v>49.62109090909091</v>
      </c>
      <c r="AR21" s="291"/>
    </row>
    <row r="22" spans="1:44" ht="13.8" x14ac:dyDescent="0.3">
      <c r="A22" s="288">
        <v>1942</v>
      </c>
      <c r="B22" s="290">
        <f>LN(E22)</f>
        <v>3.8033654646540516</v>
      </c>
      <c r="C22" s="290">
        <f>LN(F22)</f>
        <v>4.2312280757745677</v>
      </c>
      <c r="D22" s="290">
        <f>LN(G22)</f>
        <v>4.1773075748675756</v>
      </c>
      <c r="E22" s="289">
        <f>AJ22</f>
        <v>44.851878184619004</v>
      </c>
      <c r="F22" s="289">
        <f>AK22</f>
        <v>68.801673981831158</v>
      </c>
      <c r="G22" s="287">
        <f>AL22</f>
        <v>65.190097259062753</v>
      </c>
      <c r="H22" s="287"/>
      <c r="O22" s="288">
        <v>1942</v>
      </c>
      <c r="P22" s="269" t="s">
        <v>3</v>
      </c>
      <c r="Q22" s="269" t="s">
        <v>3</v>
      </c>
      <c r="R22" s="269" t="s">
        <v>3</v>
      </c>
      <c r="S22" s="287">
        <v>14.6</v>
      </c>
      <c r="T22" s="287">
        <v>15.6</v>
      </c>
      <c r="U22" s="287">
        <f>(S22/T22)*100</f>
        <v>93.589743589743591</v>
      </c>
      <c r="V22" s="285">
        <f>(S22/S$9)*100</f>
        <v>194.66666666666666</v>
      </c>
      <c r="W22" s="285">
        <f>(T22/T$9)*100</f>
        <v>271.30434782608694</v>
      </c>
      <c r="X22" s="287">
        <f>(V22/W22)*100</f>
        <v>71.752136752136749</v>
      </c>
      <c r="Y22" s="287">
        <v>4.8500000000000005</v>
      </c>
      <c r="Z22" s="287">
        <f>(Y22/Y$9)*100</f>
        <v>234.29951690821264</v>
      </c>
      <c r="AA22" s="287"/>
      <c r="AB22" s="295">
        <f>(V22/$Z22)*100</f>
        <v>83.084536082474187</v>
      </c>
      <c r="AC22" s="295">
        <f>(W22/$Z22)*100</f>
        <v>115.79381443298963</v>
      </c>
      <c r="AD22" s="295">
        <f>(X22/$Z22)*100</f>
        <v>30.624107850911962</v>
      </c>
      <c r="AE22" s="295">
        <f>((AB22/AB21)-1)*100</f>
        <v>18.73997709049253</v>
      </c>
      <c r="AF22" s="295">
        <f>((AC22/AC21)-1)*100</f>
        <v>8.3705612829323872</v>
      </c>
      <c r="AG22" s="295">
        <f>((AD22/AD21)-1)*100</f>
        <v>9.6061326989162144</v>
      </c>
      <c r="AH22" s="295"/>
      <c r="AI22" s="286">
        <v>1942</v>
      </c>
      <c r="AJ22" s="285">
        <f>AJ23/(1+(AE23/100))</f>
        <v>44.851878184619004</v>
      </c>
      <c r="AK22" s="285">
        <f>AK23/(1+(AF23/100))</f>
        <v>68.801673981831158</v>
      </c>
      <c r="AL22" s="285">
        <f>(AJ22/AK22)*100</f>
        <v>65.190097259062753</v>
      </c>
      <c r="AN22" s="294">
        <v>1987</v>
      </c>
      <c r="AO22" s="291">
        <v>67.224818181818179</v>
      </c>
      <c r="AP22" s="291">
        <v>120.55200000000001</v>
      </c>
      <c r="AQ22" s="291">
        <v>55.76581818181819</v>
      </c>
      <c r="AR22" s="291"/>
    </row>
    <row r="23" spans="1:44" ht="13.8" x14ac:dyDescent="0.3">
      <c r="A23" s="288">
        <v>1943</v>
      </c>
      <c r="B23" s="290">
        <f>LN(E23)</f>
        <v>3.989212441189971</v>
      </c>
      <c r="C23" s="290">
        <f>LN(F23)</f>
        <v>4.2617460367155973</v>
      </c>
      <c r="D23" s="290">
        <f>LN(G23)</f>
        <v>4.3326365904624646</v>
      </c>
      <c r="E23" s="289">
        <f>AJ23</f>
        <v>54.01233471832569</v>
      </c>
      <c r="F23" s="289">
        <f>AK23</f>
        <v>70.933728285289931</v>
      </c>
      <c r="G23" s="287">
        <f>AL23</f>
        <v>76.144784750481861</v>
      </c>
      <c r="H23" s="287"/>
      <c r="O23" s="288">
        <v>1943</v>
      </c>
      <c r="P23" s="269" t="s">
        <v>3</v>
      </c>
      <c r="Q23" s="269" t="s">
        <v>3</v>
      </c>
      <c r="R23" s="269" t="s">
        <v>3</v>
      </c>
      <c r="S23" s="287">
        <v>17.600000000000001</v>
      </c>
      <c r="T23" s="287">
        <v>16.100000000000001</v>
      </c>
      <c r="U23" s="287">
        <f>(S23/T23)*100</f>
        <v>109.3167701863354</v>
      </c>
      <c r="V23" s="285">
        <f>(S23/S$9)*100</f>
        <v>234.66666666666666</v>
      </c>
      <c r="W23" s="285">
        <f>(T23/T$9)*100</f>
        <v>280</v>
      </c>
      <c r="X23" s="287">
        <f>(V23/W23)*100</f>
        <v>83.80952380952381</v>
      </c>
      <c r="Y23" s="287">
        <v>4.8549999999999995</v>
      </c>
      <c r="Z23" s="287">
        <f>(Y23/Y$9)*100</f>
        <v>234.54106280193236</v>
      </c>
      <c r="AA23" s="287"/>
      <c r="AB23" s="295">
        <f>(V23/$Z23)*100</f>
        <v>100.05355303810504</v>
      </c>
      <c r="AC23" s="295">
        <f>(W23/$Z23)*100</f>
        <v>119.38208032955717</v>
      </c>
      <c r="AD23" s="295">
        <f>(X23/$Z23)*100</f>
        <v>35.733411799323235</v>
      </c>
      <c r="AE23" s="295">
        <f>((AB23/AB22)-1)*100</f>
        <v>20.423796961189609</v>
      </c>
      <c r="AF23" s="295">
        <f>((AC23/AC22)-1)*100</f>
        <v>3.098840740447395</v>
      </c>
      <c r="AG23" s="295">
        <f>((AD23/AD22)-1)*100</f>
        <v>16.683927490345241</v>
      </c>
      <c r="AH23" s="295"/>
      <c r="AI23" s="286">
        <v>1943</v>
      </c>
      <c r="AJ23" s="285">
        <f>AJ24/(1+(AE24/100))</f>
        <v>54.01233471832569</v>
      </c>
      <c r="AK23" s="285">
        <f>AK24/(1+(AF24/100))</f>
        <v>70.933728285289931</v>
      </c>
      <c r="AL23" s="285">
        <f>(AJ23/AK23)*100</f>
        <v>76.144784750481861</v>
      </c>
      <c r="AN23" s="294">
        <v>1988</v>
      </c>
      <c r="AO23" s="291">
        <v>63.647090909090913</v>
      </c>
      <c r="AP23" s="291">
        <v>127.6732727272727</v>
      </c>
      <c r="AQ23" s="291">
        <v>49.874363636363633</v>
      </c>
      <c r="AR23" s="291"/>
    </row>
    <row r="24" spans="1:44" ht="13.8" x14ac:dyDescent="0.3">
      <c r="A24" s="288">
        <v>1944</v>
      </c>
      <c r="B24" s="290">
        <f>LN(E24)</f>
        <v>4.1897098219223396</v>
      </c>
      <c r="C24" s="290">
        <f>LN(F24)</f>
        <v>4.333976613871771</v>
      </c>
      <c r="D24" s="290">
        <f>LN(G24)</f>
        <v>4.4609033940386604</v>
      </c>
      <c r="E24" s="289">
        <f>AJ24</f>
        <v>66.00363537324742</v>
      </c>
      <c r="F24" s="289">
        <f>AK24</f>
        <v>76.246888940267652</v>
      </c>
      <c r="G24" s="287">
        <f>AL24</f>
        <v>86.565676699222621</v>
      </c>
      <c r="H24" s="287"/>
      <c r="O24" s="288">
        <v>1944</v>
      </c>
      <c r="P24" s="269" t="s">
        <v>3</v>
      </c>
      <c r="Q24" s="269" t="s">
        <v>3</v>
      </c>
      <c r="R24" s="269" t="s">
        <v>3</v>
      </c>
      <c r="S24" s="287">
        <v>21.5</v>
      </c>
      <c r="T24" s="287">
        <v>17.3</v>
      </c>
      <c r="U24" s="287">
        <f>(S24/T24)*100</f>
        <v>124.27745664739885</v>
      </c>
      <c r="V24" s="285">
        <f>(S24/S$9)*100</f>
        <v>286.66666666666669</v>
      </c>
      <c r="W24" s="285">
        <f>(T24/T$9)*100</f>
        <v>300.86956521739131</v>
      </c>
      <c r="X24" s="287">
        <f>(V24/W24)*100</f>
        <v>95.27938342967245</v>
      </c>
      <c r="Y24" s="287">
        <v>4.8533333333333344</v>
      </c>
      <c r="Z24" s="287">
        <f>(Y24/Y$9)*100</f>
        <v>234.46054750402584</v>
      </c>
      <c r="AA24" s="287"/>
      <c r="AB24" s="295">
        <f>(V24/$Z24)*100</f>
        <v>122.26648351648348</v>
      </c>
      <c r="AC24" s="295">
        <f>(W24/$Z24)*100</f>
        <v>128.3241758241758</v>
      </c>
      <c r="AD24" s="295">
        <f>(X24/$Z24)*100</f>
        <v>40.637704058946824</v>
      </c>
      <c r="AE24" s="295">
        <f>((AB24/AB23)-1)*100</f>
        <v>22.201041146353617</v>
      </c>
      <c r="AF24" s="295">
        <f>((AC24/AC23)-1)*100</f>
        <v>7.4903163606579337</v>
      </c>
      <c r="AG24" s="295">
        <f>((AD24/AD23)-1)*100</f>
        <v>13.724668350074731</v>
      </c>
      <c r="AH24" s="295"/>
      <c r="AI24" s="286">
        <v>1944</v>
      </c>
      <c r="AJ24" s="285">
        <f>AJ25/(1+(AE25/100))</f>
        <v>66.00363537324742</v>
      </c>
      <c r="AK24" s="285">
        <f>AK25/(1+(AF25/100))</f>
        <v>76.246888940267652</v>
      </c>
      <c r="AL24" s="285">
        <f>(AJ24/AK24)*100</f>
        <v>86.565676699222621</v>
      </c>
      <c r="AN24" s="294">
        <v>1989</v>
      </c>
      <c r="AO24" s="291">
        <v>69.213090909090909</v>
      </c>
      <c r="AP24" s="291">
        <v>133.08500000000001</v>
      </c>
      <c r="AQ24" s="291">
        <v>52.00572727272727</v>
      </c>
      <c r="AR24" s="291"/>
    </row>
    <row r="25" spans="1:44" ht="13.8" x14ac:dyDescent="0.3">
      <c r="A25" s="288">
        <v>1945</v>
      </c>
      <c r="B25" s="290">
        <f>LN(E25)</f>
        <v>4.274221220594999</v>
      </c>
      <c r="C25" s="290">
        <f>LN(F25)</f>
        <v>4.3280078076300663</v>
      </c>
      <c r="D25" s="290">
        <f>LN(G25)</f>
        <v>4.5513835989530245</v>
      </c>
      <c r="E25" s="289">
        <f>AJ25</f>
        <v>71.824182329436127</v>
      </c>
      <c r="F25" s="289">
        <f>AK25</f>
        <v>75.793141545914239</v>
      </c>
      <c r="G25" s="287">
        <f>AL25</f>
        <v>94.763432237369685</v>
      </c>
      <c r="H25" s="287"/>
      <c r="O25" s="288">
        <v>1945</v>
      </c>
      <c r="P25" s="269" t="s">
        <v>3</v>
      </c>
      <c r="Q25" s="269" t="s">
        <v>3</v>
      </c>
      <c r="R25" s="269" t="s">
        <v>3</v>
      </c>
      <c r="S25" s="287">
        <v>23.4</v>
      </c>
      <c r="T25" s="287">
        <v>17.2</v>
      </c>
      <c r="U25" s="287">
        <f>(S25/T25)*100</f>
        <v>136.04651162790697</v>
      </c>
      <c r="V25" s="285">
        <f>(S25/S$9)*100</f>
        <v>311.99999999999994</v>
      </c>
      <c r="W25" s="285">
        <f>(T25/T$9)*100</f>
        <v>299.13043478260869</v>
      </c>
      <c r="X25" s="287">
        <f>(V25/W25)*100</f>
        <v>104.30232558139534</v>
      </c>
      <c r="Y25" s="287">
        <v>4.854166666666667</v>
      </c>
      <c r="Z25" s="287">
        <f>(Y25/Y$9)*100</f>
        <v>234.5008051529791</v>
      </c>
      <c r="AA25" s="287"/>
      <c r="AB25" s="295">
        <f>(V25/$Z25)*100</f>
        <v>133.0485836909871</v>
      </c>
      <c r="AC25" s="295">
        <f>(W25/$Z25)*100</f>
        <v>127.5605150214592</v>
      </c>
      <c r="AD25" s="295">
        <f>(X25/$Z25)*100</f>
        <v>44.478450943207889</v>
      </c>
      <c r="AE25" s="295">
        <f>((AB25/AB24)-1)*100</f>
        <v>8.8185248028745491</v>
      </c>
      <c r="AF25" s="295">
        <f>((AC25/AC24)-1)*100</f>
        <v>-0.595102830633365</v>
      </c>
      <c r="AG25" s="295">
        <f>((AD25/AD24)-1)*100</f>
        <v>9.4511906447517049</v>
      </c>
      <c r="AH25" s="295"/>
      <c r="AI25" s="286">
        <v>1945</v>
      </c>
      <c r="AJ25" s="285">
        <f>AJ26/(1+(AE26/100))</f>
        <v>71.824182329436127</v>
      </c>
      <c r="AK25" s="285">
        <f>AK26/(1+(AF26/100))</f>
        <v>75.793141545914239</v>
      </c>
      <c r="AL25" s="285">
        <f>(AJ25/AK25)*100</f>
        <v>94.763432237369685</v>
      </c>
      <c r="AN25" s="294">
        <v>1990</v>
      </c>
      <c r="AO25" s="291">
        <v>74.230181818181819</v>
      </c>
      <c r="AP25" s="291">
        <v>135.51245454545457</v>
      </c>
      <c r="AQ25" s="291">
        <v>54.734909090909085</v>
      </c>
      <c r="AR25" s="291"/>
    </row>
    <row r="26" spans="1:44" ht="13.8" x14ac:dyDescent="0.3">
      <c r="A26" s="288">
        <v>1946</v>
      </c>
      <c r="B26" s="290">
        <f>LN(E26)</f>
        <v>4.4599491752647751</v>
      </c>
      <c r="C26" s="290">
        <f>LN(F26)</f>
        <v>4.5267628606234451</v>
      </c>
      <c r="D26" s="290">
        <f>LN(G26)</f>
        <v>4.5383565006294218</v>
      </c>
      <c r="E26" s="289">
        <f>AJ26</f>
        <v>86.483113503282652</v>
      </c>
      <c r="F26" s="289">
        <f>AK26</f>
        <v>92.458774179304712</v>
      </c>
      <c r="G26" s="287">
        <f>AL26</f>
        <v>93.536945812807886</v>
      </c>
      <c r="H26" s="287"/>
      <c r="O26" s="288">
        <v>1946</v>
      </c>
      <c r="P26" s="269" t="s">
        <v>3</v>
      </c>
      <c r="Q26" s="269" t="s">
        <v>3</v>
      </c>
      <c r="R26" s="269" t="s">
        <v>3</v>
      </c>
      <c r="S26" s="287">
        <v>28.2</v>
      </c>
      <c r="T26" s="287">
        <v>21</v>
      </c>
      <c r="U26" s="287">
        <f>(S26/T26)*100</f>
        <v>134.28571428571428</v>
      </c>
      <c r="V26" s="285">
        <f>(S26/S$9)*100</f>
        <v>376</v>
      </c>
      <c r="W26" s="285">
        <f>(T26/T$9)*100</f>
        <v>365.21739130434781</v>
      </c>
      <c r="X26" s="287">
        <f>(V26/W26)*100</f>
        <v>102.95238095238095</v>
      </c>
      <c r="Y26" s="287">
        <v>4.8583333333333334</v>
      </c>
      <c r="Z26" s="287">
        <f>(Y26/Y$9)*100</f>
        <v>234.70209339774559</v>
      </c>
      <c r="AA26" s="287"/>
      <c r="AB26" s="295">
        <f>(V26/$Z26)*100</f>
        <v>160.20308747855915</v>
      </c>
      <c r="AC26" s="295">
        <f>(W26/$Z26)*100</f>
        <v>155.60891938250427</v>
      </c>
      <c r="AD26" s="295">
        <f>(X26/$Z26)*100</f>
        <v>43.865131095319768</v>
      </c>
      <c r="AE26" s="295">
        <f>((AB26/AB25)-1)*100</f>
        <v>20.409464749087402</v>
      </c>
      <c r="AF26" s="295">
        <f>((AC26/AC25)-1)*100</f>
        <v>21.988312258167465</v>
      </c>
      <c r="AG26" s="295">
        <f>((AD26/AD25)-1)*100</f>
        <v>-1.3789145864617325</v>
      </c>
      <c r="AH26" s="295"/>
      <c r="AI26" s="286">
        <v>1946</v>
      </c>
      <c r="AJ26" s="285">
        <f>AJ27/(1+(AE27/100))</f>
        <v>86.483113503282652</v>
      </c>
      <c r="AK26" s="285">
        <f>AK27/(1+(AF27/100))</f>
        <v>92.458774179304712</v>
      </c>
      <c r="AL26" s="285">
        <f>(AJ26/AK26)*100</f>
        <v>93.536945812807886</v>
      </c>
      <c r="AN26" s="294">
        <v>1991</v>
      </c>
      <c r="AO26" s="291">
        <v>67.63045454545454</v>
      </c>
      <c r="AP26" s="291">
        <v>135.80254545454542</v>
      </c>
      <c r="AQ26" s="291">
        <v>49.801818181818184</v>
      </c>
      <c r="AR26" s="291"/>
    </row>
    <row r="27" spans="1:44" ht="13.8" x14ac:dyDescent="0.3">
      <c r="A27" s="288">
        <v>1947</v>
      </c>
      <c r="B27" s="290">
        <f>LN(E27)</f>
        <v>4.6641378850404296</v>
      </c>
      <c r="C27" s="290">
        <f>LN(F27)</f>
        <v>4.6599512589040115</v>
      </c>
      <c r="D27" s="290">
        <f>LN(G27)</f>
        <v>4.609356812124509</v>
      </c>
      <c r="E27" s="289">
        <f>AJ27</f>
        <v>106.07409772480015</v>
      </c>
      <c r="F27" s="289">
        <f>AK27</f>
        <v>105.63093346371674</v>
      </c>
      <c r="G27" s="287">
        <f>AL27</f>
        <v>100.41954022988506</v>
      </c>
      <c r="H27" s="287"/>
      <c r="O27" s="288">
        <v>1947</v>
      </c>
      <c r="P27" s="269" t="s">
        <v>3</v>
      </c>
      <c r="Q27" s="269" t="s">
        <v>3</v>
      </c>
      <c r="R27" s="269" t="s">
        <v>3</v>
      </c>
      <c r="S27" s="287">
        <v>34.6</v>
      </c>
      <c r="T27" s="287">
        <v>24</v>
      </c>
      <c r="U27" s="287">
        <f>(S27/T27)*100</f>
        <v>144.16666666666666</v>
      </c>
      <c r="V27" s="285">
        <f>(S27/S$9)*100</f>
        <v>461.33333333333331</v>
      </c>
      <c r="W27" s="285">
        <f>(T27/T$9)*100</f>
        <v>417.39130434782606</v>
      </c>
      <c r="X27" s="287">
        <f>(V27/W27)*100</f>
        <v>110.52777777777779</v>
      </c>
      <c r="Y27" s="287">
        <v>4.8600000000000003</v>
      </c>
      <c r="Z27" s="287">
        <f>(Y27/Y$9)*100</f>
        <v>234.78260869565219</v>
      </c>
      <c r="AA27" s="287"/>
      <c r="AB27" s="295">
        <f>(V27/$Z27)*100</f>
        <v>196.49382716049382</v>
      </c>
      <c r="AC27" s="295">
        <f>(W27/$Z27)*100</f>
        <v>177.77777777777777</v>
      </c>
      <c r="AD27" s="295">
        <f>(X27/$Z27)*100</f>
        <v>47.076646090534979</v>
      </c>
      <c r="AE27" s="295">
        <f>((AB27/AB26)-1)*100</f>
        <v>22.652958974209312</v>
      </c>
      <c r="AF27" s="295">
        <f>((AC27/AC26)-1)*100</f>
        <v>14.246521653929079</v>
      </c>
      <c r="AG27" s="295">
        <f>((AD27/AD26)-1)*100</f>
        <v>7.3213391024331553</v>
      </c>
      <c r="AH27" s="295"/>
      <c r="AI27" s="286">
        <v>1947</v>
      </c>
      <c r="AJ27" s="285">
        <f>AJ28/(1+(AE28/100))</f>
        <v>106.07409772480015</v>
      </c>
      <c r="AK27" s="285">
        <f>AK28/(1+(AF28/100))</f>
        <v>105.63093346371674</v>
      </c>
      <c r="AL27" s="285">
        <f>(AJ27/AK27)*100</f>
        <v>100.41954022988506</v>
      </c>
      <c r="AN27" s="294">
        <v>1992</v>
      </c>
      <c r="AO27" s="291">
        <v>68.267727272727271</v>
      </c>
      <c r="AP27" s="291">
        <v>137.26609090909093</v>
      </c>
      <c r="AQ27" s="291">
        <v>49.731363636363646</v>
      </c>
      <c r="AR27" s="291"/>
    </row>
    <row r="28" spans="1:44" ht="13.8" x14ac:dyDescent="0.3">
      <c r="A28" s="288">
        <v>1948</v>
      </c>
      <c r="B28" s="290">
        <f>LN(E28)</f>
        <v>4.7213617795531855</v>
      </c>
      <c r="C28" s="290">
        <f>LN(F28)</f>
        <v>4.6465918576210257</v>
      </c>
      <c r="D28" s="290">
        <f>LN(G28)</f>
        <v>4.6799401079202507</v>
      </c>
      <c r="E28" s="289">
        <f>AJ28</f>
        <v>112.32110515288184</v>
      </c>
      <c r="F28" s="289">
        <f>AK28</f>
        <v>104.22915176614026</v>
      </c>
      <c r="G28" s="287">
        <f>AL28</f>
        <v>107.76361819090454</v>
      </c>
      <c r="H28" s="287"/>
      <c r="O28" s="288">
        <v>1948</v>
      </c>
      <c r="P28" s="269" t="s">
        <v>3</v>
      </c>
      <c r="Q28" s="269" t="s">
        <v>3</v>
      </c>
      <c r="R28" s="269" t="s">
        <v>3</v>
      </c>
      <c r="S28" s="287">
        <v>42.7</v>
      </c>
      <c r="T28" s="287">
        <v>27.6</v>
      </c>
      <c r="U28" s="287">
        <f>(S28/T28)*100</f>
        <v>154.71014492753622</v>
      </c>
      <c r="V28" s="285">
        <f>(S28/S$9)*100</f>
        <v>569.33333333333337</v>
      </c>
      <c r="W28" s="285">
        <f>(T28/T$9)*100</f>
        <v>480</v>
      </c>
      <c r="X28" s="287">
        <f>(V28/W28)*100</f>
        <v>118.61111111111111</v>
      </c>
      <c r="Y28" s="287">
        <v>5.6641666666666666</v>
      </c>
      <c r="Z28" s="287">
        <f>(Y28/Y$9)*100</f>
        <v>273.63123993558781</v>
      </c>
      <c r="AA28" s="287"/>
      <c r="AB28" s="295">
        <f>(V28/$Z28)*100</f>
        <v>208.06591143151388</v>
      </c>
      <c r="AC28" s="295">
        <f>(W28/$Z28)*100</f>
        <v>175.41856701485946</v>
      </c>
      <c r="AD28" s="295">
        <f>(X28/$Z28)*100</f>
        <v>43.347064881565387</v>
      </c>
      <c r="AE28" s="295">
        <f>((AB28/AB27)-1)*100</f>
        <v>5.8892864158873071</v>
      </c>
      <c r="AF28" s="295">
        <f>((AC28/AC27)-1)*100</f>
        <v>-1.327056054141551</v>
      </c>
      <c r="AG28" s="295">
        <f>((AD28/AD27)-1)*100</f>
        <v>-7.9223596383588664</v>
      </c>
      <c r="AH28" s="295"/>
      <c r="AI28" s="286">
        <v>1948</v>
      </c>
      <c r="AJ28" s="285">
        <f>AJ29/(1+(AE29/100))</f>
        <v>112.32110515288184</v>
      </c>
      <c r="AK28" s="285">
        <f>AK29/(1+(AF29/100))</f>
        <v>104.22915176614026</v>
      </c>
      <c r="AL28" s="285">
        <f>(AJ28/AK28)*100</f>
        <v>107.76361819090454</v>
      </c>
      <c r="AN28" s="294">
        <v>1993</v>
      </c>
      <c r="AO28" s="291">
        <v>65.523090909090911</v>
      </c>
      <c r="AP28" s="291">
        <v>139.10481818181819</v>
      </c>
      <c r="AQ28" s="291">
        <v>47.106272727272724</v>
      </c>
      <c r="AR28" s="291"/>
    </row>
    <row r="29" spans="1:44" ht="13.8" x14ac:dyDescent="0.3">
      <c r="A29" s="288">
        <v>1949</v>
      </c>
      <c r="B29" s="290">
        <f>LN(E29)</f>
        <v>4.5167614887483483</v>
      </c>
      <c r="C29" s="290">
        <f>LN(F29)</f>
        <v>4.6141757739811533</v>
      </c>
      <c r="D29" s="290">
        <f>LN(G29)</f>
        <v>4.5077559007552859</v>
      </c>
      <c r="E29" s="289">
        <f>AJ29</f>
        <v>91.538668425166776</v>
      </c>
      <c r="F29" s="289">
        <f>AK29</f>
        <v>100.90462603016158</v>
      </c>
      <c r="G29" s="287">
        <f>AL29</f>
        <v>90.718009695417521</v>
      </c>
      <c r="H29" s="287"/>
      <c r="O29" s="288">
        <v>1949</v>
      </c>
      <c r="P29" s="269" t="s">
        <v>3</v>
      </c>
      <c r="Q29" s="269" t="s">
        <v>3</v>
      </c>
      <c r="R29" s="269" t="s">
        <v>3</v>
      </c>
      <c r="S29" s="287">
        <v>49.1</v>
      </c>
      <c r="T29" s="287">
        <v>37.700000000000003</v>
      </c>
      <c r="U29" s="287">
        <f>(S29/T29)*100</f>
        <v>130.23872679045093</v>
      </c>
      <c r="V29" s="285">
        <f>(S29/S$9)*100</f>
        <v>654.66666666666674</v>
      </c>
      <c r="W29" s="285">
        <f>(T29/T$9)*100</f>
        <v>655.6521739130435</v>
      </c>
      <c r="X29" s="287">
        <f>(V29/W29)*100</f>
        <v>99.84969053934573</v>
      </c>
      <c r="Y29" s="287">
        <v>7.9918333333333331</v>
      </c>
      <c r="Z29" s="287">
        <f>(Y29/Y$9)*100</f>
        <v>386.07890499194849</v>
      </c>
      <c r="AA29" s="287"/>
      <c r="AB29" s="295">
        <f>(V29/$Z29)*100</f>
        <v>169.56810076953556</v>
      </c>
      <c r="AC29" s="295">
        <f>(W29/$Z29)*100</f>
        <v>169.82336134804279</v>
      </c>
      <c r="AD29" s="295">
        <f>(X29/$Z29)*100</f>
        <v>25.862508738059141</v>
      </c>
      <c r="AE29" s="295">
        <f>((AB29/AB28)-1)*100</f>
        <v>-18.502699647967134</v>
      </c>
      <c r="AF29" s="295">
        <f>((AC29/AC28)-1)*100</f>
        <v>-3.1896313839701484</v>
      </c>
      <c r="AG29" s="295">
        <f>((AD29/AD28)-1)*100</f>
        <v>-40.336193906734543</v>
      </c>
      <c r="AH29" s="295"/>
      <c r="AI29" s="286">
        <v>1949</v>
      </c>
      <c r="AJ29" s="285">
        <f>AJ30/(1+(AE30/100))</f>
        <v>91.538668425166776</v>
      </c>
      <c r="AK29" s="285">
        <f>AK30/(1+(AF30/100))</f>
        <v>100.90462603016158</v>
      </c>
      <c r="AL29" s="285">
        <f>(AJ29/AK29)*100</f>
        <v>90.718009695417521</v>
      </c>
      <c r="AN29" s="294">
        <v>1994</v>
      </c>
      <c r="AO29" s="291">
        <v>71.345181818181828</v>
      </c>
      <c r="AP29" s="291">
        <v>142.70145454545454</v>
      </c>
      <c r="AQ29" s="291">
        <v>49.978272727272724</v>
      </c>
      <c r="AR29" s="291"/>
    </row>
    <row r="30" spans="1:44" ht="13.8" x14ac:dyDescent="0.3">
      <c r="A30" s="288">
        <v>1950</v>
      </c>
      <c r="B30" s="290">
        <f>LN(E30)</f>
        <v>4.6051701859880918</v>
      </c>
      <c r="C30" s="290">
        <f>LN(F30)</f>
        <v>4.6051701859880918</v>
      </c>
      <c r="D30" s="290">
        <f>LN(G30)</f>
        <v>4.6051701859880918</v>
      </c>
      <c r="E30" s="289">
        <f>AJ30</f>
        <v>100</v>
      </c>
      <c r="F30" s="289">
        <f>AK30</f>
        <v>100</v>
      </c>
      <c r="G30" s="287">
        <f>AL30</f>
        <v>100</v>
      </c>
      <c r="H30" s="287"/>
      <c r="O30" s="288">
        <v>1950</v>
      </c>
      <c r="P30" s="269" t="s">
        <v>3</v>
      </c>
      <c r="Q30" s="269" t="s">
        <v>3</v>
      </c>
      <c r="R30" s="269" t="s">
        <v>3</v>
      </c>
      <c r="S30" s="287">
        <v>58</v>
      </c>
      <c r="T30" s="287">
        <v>40.4</v>
      </c>
      <c r="U30" s="287">
        <f>(S30/T30)*100</f>
        <v>143.56435643564356</v>
      </c>
      <c r="V30" s="285">
        <f>(S30/S$9)*100</f>
        <v>773.33333333333337</v>
      </c>
      <c r="W30" s="285">
        <f>(T30/T$9)*100</f>
        <v>702.60869565217388</v>
      </c>
      <c r="X30" s="287">
        <f>(V30/W30)*100</f>
        <v>110.06600660066009</v>
      </c>
      <c r="Y30" s="287">
        <v>8.6416666666666675</v>
      </c>
      <c r="Z30" s="287">
        <f>(Y30/Y$9)*100</f>
        <v>417.47181964573269</v>
      </c>
      <c r="AA30" s="287"/>
      <c r="AB30" s="295">
        <f>(V30/$Z30)*100</f>
        <v>185.2420443587271</v>
      </c>
      <c r="AC30" s="295">
        <f>(W30/$Z30)*100</f>
        <v>168.30086788813884</v>
      </c>
      <c r="AD30" s="295">
        <f>(X30/$Z30)*100</f>
        <v>26.364894927294085</v>
      </c>
      <c r="AE30" s="295">
        <f>((AB30/AB29)-1)*100</f>
        <v>9.2434505771191056</v>
      </c>
      <c r="AF30" s="295">
        <f>((AC30/AC29)-1)*100</f>
        <v>-0.89651591384043439</v>
      </c>
      <c r="AG30" s="295">
        <f>((AD30/AD29)-1)*100</f>
        <v>1.9425268999354151</v>
      </c>
      <c r="AH30" s="295"/>
      <c r="AI30" s="298">
        <v>1950</v>
      </c>
      <c r="AJ30" s="297">
        <v>100</v>
      </c>
      <c r="AK30" s="297">
        <v>100</v>
      </c>
      <c r="AL30" s="297">
        <f>(AJ30/AK30)*100</f>
        <v>100</v>
      </c>
      <c r="AN30" s="294">
        <v>1995</v>
      </c>
      <c r="AO30" s="291">
        <v>74.773181818181811</v>
      </c>
      <c r="AP30" s="291">
        <v>150.64154545454548</v>
      </c>
      <c r="AQ30" s="291">
        <v>49.64027272727273</v>
      </c>
      <c r="AR30" s="291"/>
    </row>
    <row r="31" spans="1:44" ht="13.8" x14ac:dyDescent="0.3">
      <c r="A31" s="288">
        <v>1951</v>
      </c>
      <c r="B31" s="290">
        <f>LN(E31)</f>
        <v>4.7645599422198144</v>
      </c>
      <c r="C31" s="290">
        <f>LN(F31)</f>
        <v>4.7346022503009779</v>
      </c>
      <c r="D31" s="290">
        <f>LN(G31)</f>
        <v>4.6351278779069274</v>
      </c>
      <c r="E31" s="289">
        <f>AJ31</f>
        <v>117.27949617575734</v>
      </c>
      <c r="F31" s="289">
        <f>AK31</f>
        <v>113.81817856745549</v>
      </c>
      <c r="G31" s="287">
        <f>AL31</f>
        <v>103.04109383216888</v>
      </c>
      <c r="H31" s="287"/>
      <c r="O31" s="288">
        <v>1951</v>
      </c>
      <c r="P31" s="269" t="s">
        <v>3</v>
      </c>
      <c r="Q31" s="269" t="s">
        <v>3</v>
      </c>
      <c r="R31" s="269" t="s">
        <v>3</v>
      </c>
      <c r="S31" s="287">
        <v>67.900000000000006</v>
      </c>
      <c r="T31" s="287">
        <v>45.9</v>
      </c>
      <c r="U31" s="287">
        <f>(S31/T31)*100</f>
        <v>147.93028322440088</v>
      </c>
      <c r="V31" s="285">
        <f>(S31/S$9)*100</f>
        <v>905.33333333333348</v>
      </c>
      <c r="W31" s="285">
        <f>(T31/T$9)*100</f>
        <v>798.26086956521738</v>
      </c>
      <c r="X31" s="287">
        <f>(V31/W31)*100</f>
        <v>113.41321713870735</v>
      </c>
      <c r="Y31" s="287">
        <v>8.6261538461538443</v>
      </c>
      <c r="Z31" s="287">
        <f>(Y31/Y$9)*100</f>
        <v>416.72240802675577</v>
      </c>
      <c r="AA31" s="287"/>
      <c r="AB31" s="295">
        <f>(V31/$Z31)*100</f>
        <v>217.25093632958809</v>
      </c>
      <c r="AC31" s="295">
        <f>(W31/$Z31)*100</f>
        <v>191.55698234349921</v>
      </c>
      <c r="AD31" s="295">
        <f>(X31/$Z31)*100</f>
        <v>27.215531239545349</v>
      </c>
      <c r="AE31" s="295">
        <f>((AB31/AB30)-1)*100</f>
        <v>17.279496175757348</v>
      </c>
      <c r="AF31" s="295">
        <f>((AC31/AC30)-1)*100</f>
        <v>13.818178567455487</v>
      </c>
      <c r="AG31" s="295">
        <f>((AD31/AD30)-1)*100</f>
        <v>3.2263975054596106</v>
      </c>
      <c r="AH31" s="295"/>
      <c r="AI31" s="286">
        <v>1951</v>
      </c>
      <c r="AJ31" s="285">
        <f>AJ30*(1+(AE31/100))</f>
        <v>117.27949617575734</v>
      </c>
      <c r="AK31" s="285">
        <f>AK30*(1+(AF31/100))</f>
        <v>113.81817856745549</v>
      </c>
      <c r="AL31" s="285">
        <f>(AJ31/AK31)*100</f>
        <v>103.04109383216888</v>
      </c>
      <c r="AN31" s="294">
        <v>1996</v>
      </c>
      <c r="AO31" s="291">
        <v>76.234363636363639</v>
      </c>
      <c r="AP31" s="291">
        <v>150.89263636363637</v>
      </c>
      <c r="AQ31" s="291">
        <v>50.524454545454546</v>
      </c>
      <c r="AR31" s="291"/>
    </row>
    <row r="32" spans="1:44" ht="13.8" x14ac:dyDescent="0.3">
      <c r="A32" s="288">
        <v>1952</v>
      </c>
      <c r="B32" s="290">
        <f>LN(E32)</f>
        <v>4.760719512430045</v>
      </c>
      <c r="C32" s="290">
        <f>LN(F32)</f>
        <v>4.7431849382185689</v>
      </c>
      <c r="D32" s="290">
        <f>LN(G32)</f>
        <v>4.622704760199567</v>
      </c>
      <c r="E32" s="289">
        <f>AJ32</f>
        <v>116.82995627065463</v>
      </c>
      <c r="F32" s="289">
        <f>AK32</f>
        <v>114.7992485598996</v>
      </c>
      <c r="G32" s="287">
        <f>AL32</f>
        <v>101.76892073443797</v>
      </c>
      <c r="H32" s="287"/>
      <c r="O32" s="288">
        <v>1952</v>
      </c>
      <c r="P32" s="269" t="s">
        <v>3</v>
      </c>
      <c r="Q32" s="269" t="s">
        <v>3</v>
      </c>
      <c r="R32" s="269" t="s">
        <v>3</v>
      </c>
      <c r="S32" s="287">
        <v>67.5</v>
      </c>
      <c r="T32" s="287">
        <v>46.2</v>
      </c>
      <c r="U32" s="287">
        <f>(S32/T32)*100</f>
        <v>146.10389610389609</v>
      </c>
      <c r="V32" s="285">
        <f>(S32/S$9)*100</f>
        <v>900</v>
      </c>
      <c r="W32" s="285">
        <f>(T32/T$9)*100</f>
        <v>803.47826086956525</v>
      </c>
      <c r="X32" s="287">
        <f>(V32/W32)*100</f>
        <v>112.01298701298701</v>
      </c>
      <c r="Y32" s="287">
        <v>8.6083333333333307</v>
      </c>
      <c r="Z32" s="287">
        <f>(Y32/Y$9)*100</f>
        <v>415.86151368760056</v>
      </c>
      <c r="AA32" s="287"/>
      <c r="AB32" s="295">
        <f>(V32/$Z32)*100</f>
        <v>216.41819941916754</v>
      </c>
      <c r="AC32" s="295">
        <f>(W32/$Z32)*100</f>
        <v>193.20813165537274</v>
      </c>
      <c r="AD32" s="295">
        <f>(X32/$Z32)*100</f>
        <v>26.935165512125824</v>
      </c>
      <c r="AE32" s="295">
        <f>((AB32/AB31)-1)*100</f>
        <v>-0.38330647705804299</v>
      </c>
      <c r="AF32" s="295">
        <f>((AC32/AC31)-1)*100</f>
        <v>0.8619624780435764</v>
      </c>
      <c r="AG32" s="295">
        <f>((AD32/AD31)-1)*100</f>
        <v>-1.0301681233109372</v>
      </c>
      <c r="AH32" s="295"/>
      <c r="AI32" s="286">
        <v>1952</v>
      </c>
      <c r="AJ32" s="285">
        <f>AJ31*(1+(AE32/100))</f>
        <v>116.82995627065463</v>
      </c>
      <c r="AK32" s="285">
        <f>AK31*(1+(AF32/100))</f>
        <v>114.7992485598996</v>
      </c>
      <c r="AL32" s="285">
        <f>(AJ32/AK32)*100</f>
        <v>101.76892073443797</v>
      </c>
      <c r="AN32" s="294">
        <v>1997</v>
      </c>
      <c r="AO32" s="291">
        <v>75.134727272727275</v>
      </c>
      <c r="AP32" s="291">
        <v>151.85663636363637</v>
      </c>
      <c r="AQ32" s="291">
        <v>49.478272727272724</v>
      </c>
      <c r="AR32" s="291"/>
    </row>
    <row r="33" spans="1:44" ht="13.8" x14ac:dyDescent="0.3">
      <c r="A33" s="288">
        <v>1953</v>
      </c>
      <c r="B33" s="290">
        <f>LN(E33)</f>
        <v>4.7680996197276677</v>
      </c>
      <c r="C33" s="290">
        <f>LN(F33)</f>
        <v>4.7730379013682498</v>
      </c>
      <c r="D33" s="290">
        <f>LN(G33)</f>
        <v>4.6002319043475088</v>
      </c>
      <c r="E33" s="289">
        <f>AJ33</f>
        <v>117.69536335414092</v>
      </c>
      <c r="F33" s="289">
        <f>AK33</f>
        <v>118.27801366777531</v>
      </c>
      <c r="G33" s="287">
        <f>AL33</f>
        <v>99.507389162561552</v>
      </c>
      <c r="H33" s="287"/>
      <c r="O33" s="288">
        <v>1953</v>
      </c>
      <c r="P33" s="269" t="s">
        <v>3</v>
      </c>
      <c r="Q33" s="269" t="s">
        <v>3</v>
      </c>
      <c r="R33" s="269" t="s">
        <v>3</v>
      </c>
      <c r="S33" s="287">
        <v>68</v>
      </c>
      <c r="T33" s="287">
        <v>47.6</v>
      </c>
      <c r="U33" s="287">
        <f>(S33/T33)*100</f>
        <v>142.85714285714286</v>
      </c>
      <c r="V33" s="285">
        <f>(S33/S$9)*100</f>
        <v>906.66666666666663</v>
      </c>
      <c r="W33" s="285">
        <f>(T33/T$9)*100</f>
        <v>827.82608695652175</v>
      </c>
      <c r="X33" s="287">
        <f>(V33/W33)*100</f>
        <v>109.52380952380952</v>
      </c>
      <c r="Y33" s="287">
        <v>8.6083333333333325</v>
      </c>
      <c r="Z33" s="287">
        <f>(Y33/Y$9)*100</f>
        <v>415.86151368760068</v>
      </c>
      <c r="AA33" s="287"/>
      <c r="AB33" s="295">
        <f>(V33/$Z33)*100</f>
        <v>218.02129719264278</v>
      </c>
      <c r="AC33" s="295">
        <f>(W33/$Z33)*100</f>
        <v>199.0629235237173</v>
      </c>
      <c r="AD33" s="295">
        <f>(X33/$Z33)*100</f>
        <v>26.336606278523021</v>
      </c>
      <c r="AE33" s="295">
        <f>((AB33/AB32)-1)*100</f>
        <v>0.7407407407407085</v>
      </c>
      <c r="AF33" s="295">
        <f>((AC33/AC32)-1)*100</f>
        <v>3.0303030303030054</v>
      </c>
      <c r="AG33" s="295">
        <f>((AD33/AD32)-1)*100</f>
        <v>-2.2222222222222476</v>
      </c>
      <c r="AH33" s="295"/>
      <c r="AI33" s="286">
        <v>1953</v>
      </c>
      <c r="AJ33" s="285">
        <f>AJ32*(1+(AE33/100))</f>
        <v>117.69536335414092</v>
      </c>
      <c r="AK33" s="285">
        <f>AK32*(1+(AF33/100))</f>
        <v>118.27801366777531</v>
      </c>
      <c r="AL33" s="285">
        <f>(AJ33/AK33)*100</f>
        <v>99.507389162561552</v>
      </c>
      <c r="AN33" s="294">
        <v>1998</v>
      </c>
      <c r="AO33" s="291">
        <v>70.743545454545455</v>
      </c>
      <c r="AP33" s="291">
        <v>150.72136363636366</v>
      </c>
      <c r="AQ33" s="291">
        <v>46.935272727272718</v>
      </c>
      <c r="AR33" s="291"/>
    </row>
    <row r="34" spans="1:44" ht="13.8" x14ac:dyDescent="0.3">
      <c r="A34" s="288">
        <v>1954</v>
      </c>
      <c r="B34" s="290">
        <f>LN(E34)</f>
        <v>4.6207725530196893</v>
      </c>
      <c r="C34" s="290">
        <f>LN(F34)</f>
        <v>4.7191406231162683</v>
      </c>
      <c r="D34" s="290">
        <f>LN(G34)</f>
        <v>4.5068021158915128</v>
      </c>
      <c r="E34" s="289">
        <f>AJ34</f>
        <v>101.572471946105</v>
      </c>
      <c r="F34" s="289">
        <f>AK34</f>
        <v>112.07189927224826</v>
      </c>
      <c r="G34" s="287">
        <f>AL34</f>
        <v>90.63152548112194</v>
      </c>
      <c r="H34" s="287"/>
      <c r="O34" s="288">
        <v>1954</v>
      </c>
      <c r="P34" s="269" t="s">
        <v>3</v>
      </c>
      <c r="Q34" s="269" t="s">
        <v>3</v>
      </c>
      <c r="R34" s="269" t="s">
        <v>3</v>
      </c>
      <c r="S34" s="287">
        <v>79.5</v>
      </c>
      <c r="T34" s="287">
        <v>61.1</v>
      </c>
      <c r="U34" s="287">
        <f>(S34/T34)*100</f>
        <v>130.11456628477904</v>
      </c>
      <c r="V34" s="285">
        <f>(S34/S$9)*100</f>
        <v>1060</v>
      </c>
      <c r="W34" s="285">
        <f>(T34/T$9)*100</f>
        <v>1062.608695652174</v>
      </c>
      <c r="X34" s="287">
        <f>(V34/W34)*100</f>
        <v>99.754500818330598</v>
      </c>
      <c r="Y34" s="287">
        <v>11.661666666666664</v>
      </c>
      <c r="Z34" s="287">
        <f>(Y34/Y$9)*100</f>
        <v>563.36553945249591</v>
      </c>
      <c r="AA34" s="287"/>
      <c r="AB34" s="295">
        <f>(V34/$Z34)*100</f>
        <v>188.15492353865946</v>
      </c>
      <c r="AC34" s="295">
        <f>(W34/$Z34)*100</f>
        <v>188.61797913391456</v>
      </c>
      <c r="AD34" s="295">
        <f>(X34/$Z34)*100</f>
        <v>17.706887239726544</v>
      </c>
      <c r="AE34" s="295">
        <f>((AB34/AB33)-1)*100</f>
        <v>-13.698833113351084</v>
      </c>
      <c r="AF34" s="295">
        <f>((AC34/AC33)-1)*100</f>
        <v>-5.2470566617385579</v>
      </c>
      <c r="AG34" s="295">
        <f>((AD34/AD33)-1)*100</f>
        <v>-32.767012376358608</v>
      </c>
      <c r="AH34" s="295"/>
      <c r="AI34" s="286">
        <v>1954</v>
      </c>
      <c r="AJ34" s="285">
        <f>AJ33*(1+(AE34/100))</f>
        <v>101.572471946105</v>
      </c>
      <c r="AK34" s="285">
        <f>AK33*(1+(AF34/100))</f>
        <v>112.07189927224826</v>
      </c>
      <c r="AL34" s="285">
        <f>(AJ34/AK34)*100</f>
        <v>90.63152548112194</v>
      </c>
      <c r="AN34" s="294">
        <v>1999</v>
      </c>
      <c r="AO34" s="291">
        <v>73.909545454545466</v>
      </c>
      <c r="AP34" s="291">
        <v>149.47818181818181</v>
      </c>
      <c r="AQ34" s="291">
        <v>49.435181818181825</v>
      </c>
      <c r="AR34" s="291"/>
    </row>
    <row r="35" spans="1:44" ht="13.8" x14ac:dyDescent="0.3">
      <c r="A35" s="288">
        <v>1955</v>
      </c>
      <c r="B35" s="290">
        <f>LN(E35)</f>
        <v>4.6225687712493002</v>
      </c>
      <c r="C35" s="290">
        <f>LN(F35)</f>
        <v>4.8020948791401779</v>
      </c>
      <c r="D35" s="290">
        <f>LN(G35)</f>
        <v>4.4256440780972142</v>
      </c>
      <c r="E35" s="289">
        <f>AJ35</f>
        <v>101.75508222670088</v>
      </c>
      <c r="F35" s="289">
        <f>AK35</f>
        <v>121.76523396935373</v>
      </c>
      <c r="G35" s="287">
        <f>AL35</f>
        <v>83.566613317813633</v>
      </c>
      <c r="H35" s="287"/>
      <c r="O35" s="288">
        <v>1955</v>
      </c>
      <c r="P35" s="269" t="s">
        <v>3</v>
      </c>
      <c r="Q35" s="269" t="s">
        <v>3</v>
      </c>
      <c r="R35" s="269" t="s">
        <v>3</v>
      </c>
      <c r="S35" s="287">
        <v>85.3</v>
      </c>
      <c r="T35" s="287">
        <v>71.099999999999994</v>
      </c>
      <c r="U35" s="287">
        <f>(S35/T35)*100</f>
        <v>119.971870604782</v>
      </c>
      <c r="V35" s="285">
        <f>(S35/S$9)*100</f>
        <v>1137.3333333333333</v>
      </c>
      <c r="W35" s="285">
        <f>(T35/T$9)*100</f>
        <v>1236.5217391304348</v>
      </c>
      <c r="X35" s="287">
        <f>(V35/W35)*100</f>
        <v>91.978434130332857</v>
      </c>
      <c r="Y35" s="287">
        <v>12.49</v>
      </c>
      <c r="Z35" s="287">
        <f>(Y35/Y$9)*100</f>
        <v>603.38164251207729</v>
      </c>
      <c r="AA35" s="287"/>
      <c r="AB35" s="295">
        <f>(V35/$Z35)*100</f>
        <v>188.49319455564449</v>
      </c>
      <c r="AC35" s="295">
        <f>(W35/$Z35)*100</f>
        <v>204.93194555644516</v>
      </c>
      <c r="AD35" s="295">
        <f>(X35/$Z35)*100</f>
        <v>15.243823750983909</v>
      </c>
      <c r="AE35" s="295">
        <f>((AB35/AB34)-1)*100</f>
        <v>0.17978323958953712</v>
      </c>
      <c r="AF35" s="295">
        <f>((AC35/AC34)-1)*100</f>
        <v>8.649210694250975</v>
      </c>
      <c r="AG35" s="295">
        <f>((AD35/AD34)-1)*100</f>
        <v>-13.910200338411794</v>
      </c>
      <c r="AH35" s="295"/>
      <c r="AI35" s="286">
        <v>1955</v>
      </c>
      <c r="AJ35" s="285">
        <f>AJ34*(1+(AE35/100))</f>
        <v>101.75508222670088</v>
      </c>
      <c r="AK35" s="285">
        <f>AK34*(1+(AF35/100))</f>
        <v>121.76523396935373</v>
      </c>
      <c r="AL35" s="285">
        <f>(AJ35/AK35)*100</f>
        <v>83.566613317813633</v>
      </c>
      <c r="AN35" s="294">
        <v>2000</v>
      </c>
      <c r="AO35" s="291">
        <v>79.209181818181818</v>
      </c>
      <c r="AP35" s="291">
        <v>154.00590909090911</v>
      </c>
      <c r="AQ35" s="291">
        <v>51.433272727272737</v>
      </c>
      <c r="AR35" s="291"/>
    </row>
    <row r="36" spans="1:44" ht="13.8" x14ac:dyDescent="0.3">
      <c r="A36" s="288">
        <v>1956</v>
      </c>
      <c r="B36" s="290">
        <f>LN(E36)</f>
        <v>4.662780966749791</v>
      </c>
      <c r="C36" s="290">
        <f>LN(F36)</f>
        <v>4.8298359090867153</v>
      </c>
      <c r="D36" s="290">
        <f>LN(G36)</f>
        <v>4.4381152436511675</v>
      </c>
      <c r="E36" s="289">
        <f>AJ36</f>
        <v>105.93026145053975</v>
      </c>
      <c r="F36" s="289">
        <f>AK36</f>
        <v>125.19041635949024</v>
      </c>
      <c r="G36" s="287">
        <f>AL36</f>
        <v>84.615312043020893</v>
      </c>
      <c r="H36" s="287"/>
      <c r="O36" s="288">
        <v>1956</v>
      </c>
      <c r="P36" s="269" t="s">
        <v>3</v>
      </c>
      <c r="Q36" s="269" t="s">
        <v>3</v>
      </c>
      <c r="R36" s="269" t="s">
        <v>3</v>
      </c>
      <c r="S36" s="287">
        <v>88.8</v>
      </c>
      <c r="T36" s="287">
        <v>73.099999999999994</v>
      </c>
      <c r="U36" s="287">
        <f>(S36/T36)*100</f>
        <v>121.47742818057456</v>
      </c>
      <c r="V36" s="285">
        <f>(S36/S$9)*100</f>
        <v>1184</v>
      </c>
      <c r="W36" s="285">
        <f>(T36/T$9)*100</f>
        <v>1271.3043478260868</v>
      </c>
      <c r="X36" s="287">
        <f>(V36/W36)*100</f>
        <v>93.132694938440508</v>
      </c>
      <c r="Y36" s="287">
        <v>12.49</v>
      </c>
      <c r="Z36" s="287">
        <f>(Y36/Y$9)*100</f>
        <v>603.38164251207729</v>
      </c>
      <c r="AA36" s="287"/>
      <c r="AB36" s="295">
        <f>(V36/$Z36)*100</f>
        <v>196.22738190552442</v>
      </c>
      <c r="AC36" s="295">
        <f>(W36/$Z36)*100</f>
        <v>210.69655724579661</v>
      </c>
      <c r="AD36" s="295">
        <f>(X36/$Z36)*100</f>
        <v>15.435122379709515</v>
      </c>
      <c r="AE36" s="295">
        <f>((AB36/AB35)-1)*100</f>
        <v>4.1031652989449219</v>
      </c>
      <c r="AF36" s="295">
        <f>((AC36/AC35)-1)*100</f>
        <v>2.8129395218002617</v>
      </c>
      <c r="AG36" s="295">
        <f>((AD36/AD35)-1)*100</f>
        <v>1.2549254822843192</v>
      </c>
      <c r="AH36" s="295"/>
      <c r="AI36" s="286">
        <v>1956</v>
      </c>
      <c r="AJ36" s="285">
        <f>AJ35*(1+(AE36/100))</f>
        <v>105.93026145053975</v>
      </c>
      <c r="AK36" s="285">
        <f>AK35*(1+(AF36/100))</f>
        <v>125.19041635949024</v>
      </c>
      <c r="AL36" s="285">
        <f>(AJ36/AK36)*100</f>
        <v>84.615312043020893</v>
      </c>
      <c r="AN36" s="294">
        <v>2001</v>
      </c>
      <c r="AO36" s="291">
        <v>77.221272727272734</v>
      </c>
      <c r="AP36" s="291">
        <v>154.63745454545452</v>
      </c>
      <c r="AQ36" s="291">
        <v>49.935272727272725</v>
      </c>
      <c r="AR36" s="291"/>
    </row>
    <row r="37" spans="1:44" ht="13.8" x14ac:dyDescent="0.3">
      <c r="A37" s="288">
        <v>1957</v>
      </c>
      <c r="B37" s="290">
        <f>LN(E37)</f>
        <v>4.6202213523309954</v>
      </c>
      <c r="C37" s="290">
        <f>LN(F37)</f>
        <v>4.8621401985859611</v>
      </c>
      <c r="D37" s="290">
        <f>LN(G37)</f>
        <v>4.3632513397331261</v>
      </c>
      <c r="E37" s="289">
        <f>AJ37</f>
        <v>101.51650055676726</v>
      </c>
      <c r="F37" s="289">
        <f>AK37</f>
        <v>129.30063522765408</v>
      </c>
      <c r="G37" s="287">
        <f>AL37</f>
        <v>78.511989038593271</v>
      </c>
      <c r="H37" s="287"/>
      <c r="O37" s="288">
        <v>1957</v>
      </c>
      <c r="P37" s="269" t="s">
        <v>3</v>
      </c>
      <c r="Q37" s="269" t="s">
        <v>3</v>
      </c>
      <c r="R37" s="269" t="s">
        <v>3</v>
      </c>
      <c r="S37" s="287">
        <v>85.1</v>
      </c>
      <c r="T37" s="287">
        <v>75.5</v>
      </c>
      <c r="U37" s="287">
        <f>(S37/T37)*100</f>
        <v>112.71523178807948</v>
      </c>
      <c r="V37" s="285">
        <f>(S37/S$9)*100</f>
        <v>1134.6666666666665</v>
      </c>
      <c r="W37" s="285">
        <f>(T37/T$9)*100</f>
        <v>1313.0434782608695</v>
      </c>
      <c r="X37" s="287">
        <f>(V37/W37)*100</f>
        <v>86.415011037527591</v>
      </c>
      <c r="Y37" s="287">
        <v>12.49</v>
      </c>
      <c r="Z37" s="287">
        <f>(Y37/Y$9)*100</f>
        <v>603.38164251207729</v>
      </c>
      <c r="AA37" s="287"/>
      <c r="AB37" s="295">
        <f>(V37/$Z37)*100</f>
        <v>188.05124099279422</v>
      </c>
      <c r="AC37" s="295">
        <f>(W37/$Z37)*100</f>
        <v>217.6140912730184</v>
      </c>
      <c r="AD37" s="295">
        <f>(X37/$Z37)*100</f>
        <v>14.321783254418104</v>
      </c>
      <c r="AE37" s="295">
        <f>((AB37/AB36)-1)*100</f>
        <v>-4.1666666666666741</v>
      </c>
      <c r="AF37" s="295">
        <f>((AC37/AC36)-1)*100</f>
        <v>3.2831737346101342</v>
      </c>
      <c r="AG37" s="295">
        <f>((AD37/AD36)-1)*100</f>
        <v>-7.2130242825607205</v>
      </c>
      <c r="AH37" s="295"/>
      <c r="AI37" s="286">
        <v>1957</v>
      </c>
      <c r="AJ37" s="285">
        <f>AJ36*(1+(AE37/100))</f>
        <v>101.51650055676726</v>
      </c>
      <c r="AK37" s="285">
        <f>AK36*(1+(AF37/100))</f>
        <v>129.30063522765408</v>
      </c>
      <c r="AL37" s="285">
        <f>(AJ37/AK37)*100</f>
        <v>78.511989038593271</v>
      </c>
      <c r="AN37" s="294">
        <v>2002</v>
      </c>
      <c r="AO37" s="291">
        <v>79.512363636363645</v>
      </c>
      <c r="AP37" s="291">
        <v>154.22109090909089</v>
      </c>
      <c r="AQ37" s="291">
        <v>51.556909090909102</v>
      </c>
      <c r="AR37" s="291"/>
    </row>
    <row r="38" spans="1:44" ht="13.8" x14ac:dyDescent="0.3">
      <c r="A38" s="288">
        <v>1958</v>
      </c>
      <c r="B38" s="290">
        <f>LN(E38)</f>
        <v>4.5292495741252692</v>
      </c>
      <c r="C38" s="290">
        <f>LN(F38)</f>
        <v>4.8831108229002664</v>
      </c>
      <c r="D38" s="290">
        <f>LN(G38)</f>
        <v>4.2513089372130946</v>
      </c>
      <c r="E38" s="289">
        <f>AJ38</f>
        <v>92.688978769222302</v>
      </c>
      <c r="F38" s="289">
        <f>AK38</f>
        <v>132.04078113976334</v>
      </c>
      <c r="G38" s="287">
        <f>AL38</f>
        <v>70.197236012344021</v>
      </c>
      <c r="H38" s="287"/>
      <c r="O38" s="288">
        <v>1958</v>
      </c>
      <c r="P38" s="269" t="s">
        <v>3</v>
      </c>
      <c r="Q38" s="269" t="s">
        <v>3</v>
      </c>
      <c r="R38" s="269" t="s">
        <v>3</v>
      </c>
      <c r="S38" s="287">
        <v>77.7</v>
      </c>
      <c r="T38" s="287">
        <v>77.099999999999994</v>
      </c>
      <c r="U38" s="287">
        <f>(S38/T38)*100</f>
        <v>100.77821011673154</v>
      </c>
      <c r="V38" s="285">
        <f>(S38/S$9)*100</f>
        <v>1036.0000000000002</v>
      </c>
      <c r="W38" s="285">
        <f>(T38/T$9)*100</f>
        <v>1340.8695652173913</v>
      </c>
      <c r="X38" s="287">
        <f>(V38/W38)*100</f>
        <v>77.263294422827528</v>
      </c>
      <c r="Y38" s="287">
        <v>12.49</v>
      </c>
      <c r="Z38" s="287">
        <f>(Y38/Y$9)*100</f>
        <v>603.38164251207729</v>
      </c>
      <c r="AA38" s="287"/>
      <c r="AB38" s="295">
        <f>(V38/$Z38)*100</f>
        <v>171.6989591673339</v>
      </c>
      <c r="AC38" s="295">
        <f>(W38/$Z38)*100</f>
        <v>222.22578062449961</v>
      </c>
      <c r="AD38" s="295">
        <f>(X38/$Z38)*100</f>
        <v>12.805045592894555</v>
      </c>
      <c r="AE38" s="295">
        <f>((AB38/AB37)-1)*100</f>
        <v>-8.6956521739130146</v>
      </c>
      <c r="AF38" s="295">
        <f>((AC38/AC37)-1)*100</f>
        <v>2.1192052980132603</v>
      </c>
      <c r="AG38" s="295">
        <f>((AD38/AD37)-1)*100</f>
        <v>-10.590424632041916</v>
      </c>
      <c r="AH38" s="295"/>
      <c r="AI38" s="286">
        <v>1958</v>
      </c>
      <c r="AJ38" s="285">
        <f>AJ37*(1+(AE38/100))</f>
        <v>92.688978769222302</v>
      </c>
      <c r="AK38" s="285">
        <f>AK37*(1+(AF38/100))</f>
        <v>132.04078113976334</v>
      </c>
      <c r="AL38" s="285">
        <f>(AJ38/AK38)*100</f>
        <v>70.197236012344021</v>
      </c>
      <c r="AN38" s="294">
        <v>2003</v>
      </c>
      <c r="AO38" s="291">
        <v>83.245363636363621</v>
      </c>
      <c r="AP38" s="291">
        <v>157.92290909090909</v>
      </c>
      <c r="AQ38" s="291">
        <v>52.706545454545456</v>
      </c>
      <c r="AR38" s="291"/>
    </row>
    <row r="39" spans="1:44" ht="13.8" x14ac:dyDescent="0.3">
      <c r="A39" s="288">
        <v>1959</v>
      </c>
      <c r="B39" s="290">
        <f>LN(E39)</f>
        <v>4.4777530483580943</v>
      </c>
      <c r="C39" s="290">
        <f>LN(F39)</f>
        <v>4.8461184940546955</v>
      </c>
      <c r="D39" s="290">
        <f>LN(G39)</f>
        <v>4.2368047402914897</v>
      </c>
      <c r="E39" s="289">
        <f>AJ39</f>
        <v>88.036636205516146</v>
      </c>
      <c r="F39" s="289">
        <f>AK39</f>
        <v>127.24552579357218</v>
      </c>
      <c r="G39" s="287">
        <f>AL39</f>
        <v>69.186429665382647</v>
      </c>
      <c r="H39" s="287"/>
      <c r="O39" s="288">
        <v>1959</v>
      </c>
      <c r="P39" s="269" t="s">
        <v>3</v>
      </c>
      <c r="Q39" s="269" t="s">
        <v>3</v>
      </c>
      <c r="R39" s="269" t="s">
        <v>3</v>
      </c>
      <c r="S39" s="287">
        <v>73.8</v>
      </c>
      <c r="T39" s="287">
        <v>74.3</v>
      </c>
      <c r="U39" s="287">
        <f>(S39/T39)*100</f>
        <v>99.327052489905782</v>
      </c>
      <c r="V39" s="285">
        <f>(S39/S$9)*100</f>
        <v>984</v>
      </c>
      <c r="W39" s="285">
        <f>(T39/T$9)*100</f>
        <v>1292.1739130434783</v>
      </c>
      <c r="X39" s="287">
        <f>(V39/W39)*100</f>
        <v>76.150740242261108</v>
      </c>
      <c r="Y39" s="287">
        <v>12.49</v>
      </c>
      <c r="Z39" s="287">
        <f>(Y39/Y$9)*100</f>
        <v>603.38164251207729</v>
      </c>
      <c r="AA39" s="287"/>
      <c r="AB39" s="295">
        <f>(V39/$Z39)*100</f>
        <v>163.08086469175339</v>
      </c>
      <c r="AC39" s="295">
        <f>(W39/$Z39)*100</f>
        <v>214.15532425940751</v>
      </c>
      <c r="AD39" s="295">
        <f>(X39/$Z39)*100</f>
        <v>12.620659111407564</v>
      </c>
      <c r="AE39" s="295">
        <f>((AB39/AB38)-1)*100</f>
        <v>-5.0193050193050421</v>
      </c>
      <c r="AF39" s="295">
        <f>((AC39/AC38)-1)*100</f>
        <v>-3.6316472114137577</v>
      </c>
      <c r="AG39" s="295">
        <f>((AD39/AD38)-1)*100</f>
        <v>-1.4399517764255854</v>
      </c>
      <c r="AH39" s="295"/>
      <c r="AI39" s="286">
        <v>1959</v>
      </c>
      <c r="AJ39" s="285">
        <f>AJ38*(1+(AE39/100))</f>
        <v>88.036636205516146</v>
      </c>
      <c r="AK39" s="285">
        <f>AK38*(1+(AF39/100))</f>
        <v>127.24552579357218</v>
      </c>
      <c r="AL39" s="285">
        <f>(AJ39/AK39)*100</f>
        <v>69.186429665382647</v>
      </c>
      <c r="AN39" s="294">
        <v>2004</v>
      </c>
      <c r="AO39" s="291">
        <v>93.155545454545461</v>
      </c>
      <c r="AP39" s="291">
        <v>167.11</v>
      </c>
      <c r="AQ39" s="291">
        <v>55.742909090909102</v>
      </c>
      <c r="AR39" s="291"/>
    </row>
    <row r="40" spans="1:44" ht="13.8" x14ac:dyDescent="0.3">
      <c r="A40" s="288">
        <v>1960</v>
      </c>
      <c r="B40" s="290">
        <f>LN(E40)</f>
        <v>4.5123770129241425</v>
      </c>
      <c r="C40" s="290">
        <f>LN(F40)</f>
        <v>4.9735749439328938</v>
      </c>
      <c r="D40" s="290">
        <f>LN(G40)</f>
        <v>4.1439722549793396</v>
      </c>
      <c r="E40" s="289">
        <f>AJ40</f>
        <v>91.138197914653603</v>
      </c>
      <c r="F40" s="289">
        <f>AK40</f>
        <v>144.54269686376171</v>
      </c>
      <c r="G40" s="287">
        <f>AL40</f>
        <v>63.052786403007019</v>
      </c>
      <c r="H40" s="287"/>
      <c r="O40" s="288">
        <v>1960</v>
      </c>
      <c r="P40" s="269" t="s">
        <v>3</v>
      </c>
      <c r="Q40" s="269" t="s">
        <v>3</v>
      </c>
      <c r="R40" s="269" t="s">
        <v>3</v>
      </c>
      <c r="S40" s="287">
        <v>76.400000000000006</v>
      </c>
      <c r="T40" s="287">
        <v>84.4</v>
      </c>
      <c r="U40" s="287">
        <f>(S40/T40)*100</f>
        <v>90.521327014218016</v>
      </c>
      <c r="V40" s="285">
        <f>(S40/S$9)*100</f>
        <v>1018.6666666666667</v>
      </c>
      <c r="W40" s="285">
        <f>(T40/T$9)*100</f>
        <v>1467.8260869565217</v>
      </c>
      <c r="X40" s="287">
        <f>(V40/W40)*100</f>
        <v>69.399684044233808</v>
      </c>
      <c r="Y40" s="287">
        <v>12.49</v>
      </c>
      <c r="Z40" s="287">
        <f>(Y40/Y$9)*100</f>
        <v>603.38164251207729</v>
      </c>
      <c r="AA40" s="287"/>
      <c r="AB40" s="295">
        <f>(V40/$Z40)*100</f>
        <v>168.82626100880708</v>
      </c>
      <c r="AC40" s="295">
        <f>(W40/$Z40)*100</f>
        <v>243.26661329063253</v>
      </c>
      <c r="AD40" s="295">
        <f>(X40/$Z40)*100</f>
        <v>11.501789109012329</v>
      </c>
      <c r="AE40" s="295">
        <f>((AB40/AB39)-1)*100</f>
        <v>3.5230352303523338</v>
      </c>
      <c r="AF40" s="295">
        <f>((AC40/AC39)-1)*100</f>
        <v>13.593539703903112</v>
      </c>
      <c r="AG40" s="295">
        <f>((AD40/AD39)-1)*100</f>
        <v>-8.8653848623794218</v>
      </c>
      <c r="AH40" s="295"/>
      <c r="AI40" s="286">
        <v>1960</v>
      </c>
      <c r="AJ40" s="285">
        <f>AJ39*(1+(AE40/100))</f>
        <v>91.138197914653603</v>
      </c>
      <c r="AK40" s="285">
        <f>AK39*(1+(AF40/100))</f>
        <v>144.54269686376171</v>
      </c>
      <c r="AL40" s="285">
        <f>(AJ40/AK40)*100</f>
        <v>63.052786403007019</v>
      </c>
      <c r="AN40" s="294">
        <v>2005</v>
      </c>
      <c r="AO40" s="291">
        <v>101.05500000000001</v>
      </c>
      <c r="AP40" s="291">
        <v>175.4098181818182</v>
      </c>
      <c r="AQ40" s="291">
        <v>57.603454545454539</v>
      </c>
      <c r="AR40" s="291"/>
    </row>
    <row r="41" spans="1:44" ht="13.8" x14ac:dyDescent="0.3">
      <c r="A41" s="288">
        <v>1961</v>
      </c>
      <c r="B41" s="290">
        <f>LN(E41)</f>
        <v>4.5521513384119539</v>
      </c>
      <c r="C41" s="290">
        <f>LN(F41)</f>
        <v>4.9923548385844905</v>
      </c>
      <c r="D41" s="290">
        <f>LN(G41)</f>
        <v>4.1649666858155543</v>
      </c>
      <c r="E41" s="289">
        <f>AJ41</f>
        <v>94.836213798625124</v>
      </c>
      <c r="F41" s="289">
        <f>AK41</f>
        <v>147.2828427758709</v>
      </c>
      <c r="G41" s="287">
        <f>AL41</f>
        <v>64.390537289494773</v>
      </c>
      <c r="H41" s="287"/>
      <c r="O41" s="288">
        <v>1961</v>
      </c>
      <c r="P41" s="269" t="s">
        <v>3</v>
      </c>
      <c r="Q41" s="269" t="s">
        <v>3</v>
      </c>
      <c r="R41" s="269" t="s">
        <v>3</v>
      </c>
      <c r="S41" s="287">
        <v>79.5</v>
      </c>
      <c r="T41" s="287">
        <v>86</v>
      </c>
      <c r="U41" s="287">
        <f>(S41/T41)*100</f>
        <v>92.441860465116278</v>
      </c>
      <c r="V41" s="285">
        <f>(S41/S$9)*100</f>
        <v>1060</v>
      </c>
      <c r="W41" s="285">
        <f>(T41/T$9)*100</f>
        <v>1495.6521739130435</v>
      </c>
      <c r="X41" s="287">
        <f>(V41/W41)*100</f>
        <v>70.872093023255815</v>
      </c>
      <c r="Y41" s="287">
        <v>12.49</v>
      </c>
      <c r="Z41" s="287">
        <f>(Y41/Y$9)*100</f>
        <v>603.38164251207729</v>
      </c>
      <c r="AA41" s="287"/>
      <c r="AB41" s="295">
        <f>(V41/$Z41)*100</f>
        <v>175.67654123298638</v>
      </c>
      <c r="AC41" s="295">
        <f>(W41/$Z41)*100</f>
        <v>247.87830264211368</v>
      </c>
      <c r="AD41" s="295">
        <f>(X41/$Z41)*100</f>
        <v>11.745815256856648</v>
      </c>
      <c r="AE41" s="295">
        <f>((AB41/AB40)-1)*100</f>
        <v>4.0575916230366271</v>
      </c>
      <c r="AF41" s="295">
        <f>((AC41/AC40)-1)*100</f>
        <v>1.8957345971563733</v>
      </c>
      <c r="AG41" s="295">
        <f>((AD41/AD40)-1)*100</f>
        <v>2.1216364300499224</v>
      </c>
      <c r="AH41" s="295"/>
      <c r="AI41" s="286">
        <v>1961</v>
      </c>
      <c r="AJ41" s="285">
        <f>AJ40*(1+(AE41/100))</f>
        <v>94.836213798625124</v>
      </c>
      <c r="AK41" s="285">
        <f>AK40*(1+(AF41/100))</f>
        <v>147.2828427758709</v>
      </c>
      <c r="AL41" s="285">
        <f>(AJ41/AK41)*100</f>
        <v>64.390537289494773</v>
      </c>
      <c r="AN41" s="294">
        <v>2006</v>
      </c>
      <c r="AO41" s="291">
        <v>108.2969090909091</v>
      </c>
      <c r="AP41" s="291">
        <v>183.34354545454545</v>
      </c>
      <c r="AQ41" s="291">
        <v>59.071181818181806</v>
      </c>
      <c r="AR41" s="291"/>
    </row>
    <row r="42" spans="1:44" ht="13.8" x14ac:dyDescent="0.3">
      <c r="A42" s="288">
        <v>1962</v>
      </c>
      <c r="B42" s="290">
        <f>LN(E42)</f>
        <v>4.5382182441080294</v>
      </c>
      <c r="C42" s="290">
        <f>LN(F42)</f>
        <v>5.0400369693995604</v>
      </c>
      <c r="D42" s="290">
        <f>LN(G42)</f>
        <v>4.1033514606965609</v>
      </c>
      <c r="E42" s="289">
        <f>AJ42</f>
        <v>93.524014613990076</v>
      </c>
      <c r="F42" s="289">
        <f>AK42</f>
        <v>154.47572579515764</v>
      </c>
      <c r="G42" s="287">
        <f>AL42</f>
        <v>60.542854958330139</v>
      </c>
      <c r="H42" s="287"/>
      <c r="O42" s="288">
        <v>1962</v>
      </c>
      <c r="P42" s="269" t="s">
        <v>3</v>
      </c>
      <c r="Q42" s="269" t="s">
        <v>3</v>
      </c>
      <c r="R42" s="269" t="s">
        <v>3</v>
      </c>
      <c r="S42" s="287">
        <v>78.400000000000006</v>
      </c>
      <c r="T42" s="287">
        <v>90.2</v>
      </c>
      <c r="U42" s="287">
        <f>(S42/T42)*100</f>
        <v>86.9179600886918</v>
      </c>
      <c r="V42" s="285">
        <f>(S42/S$9)*100</f>
        <v>1045.3333333333335</v>
      </c>
      <c r="W42" s="285">
        <f>(T42/T$9)*100</f>
        <v>1568.695652173913</v>
      </c>
      <c r="X42" s="287">
        <f>(V42/W42)*100</f>
        <v>66.637102734663728</v>
      </c>
      <c r="Y42" s="287">
        <v>12.49</v>
      </c>
      <c r="Z42" s="287">
        <f>(Y42/Y$9)*100</f>
        <v>603.38164251207729</v>
      </c>
      <c r="AA42" s="287"/>
      <c r="AB42" s="295">
        <f>(V42/$Z42)*100</f>
        <v>173.24579663730987</v>
      </c>
      <c r="AC42" s="295">
        <f>(W42/$Z42)*100</f>
        <v>259.98398718975182</v>
      </c>
      <c r="AD42" s="295">
        <f>(X42/$Z42)*100</f>
        <v>11.043939364351795</v>
      </c>
      <c r="AE42" s="295">
        <f>((AB42/AB41)-1)*100</f>
        <v>-1.383647798742127</v>
      </c>
      <c r="AF42" s="295">
        <f>((AC42/AC41)-1)*100</f>
        <v>4.8837209302325713</v>
      </c>
      <c r="AG42" s="295">
        <f>((AD42/AD41)-1)*100</f>
        <v>-5.9755400298428079</v>
      </c>
      <c r="AH42" s="295"/>
      <c r="AI42" s="286">
        <v>1962</v>
      </c>
      <c r="AJ42" s="285">
        <f>AJ41*(1+(AE42/100))</f>
        <v>93.524014613990076</v>
      </c>
      <c r="AK42" s="285">
        <f>AK41*(1+(AF42/100))</f>
        <v>154.47572579515764</v>
      </c>
      <c r="AL42" s="285">
        <f>(AJ42/AK42)*100</f>
        <v>60.542854958330139</v>
      </c>
      <c r="AN42" s="294">
        <v>2007</v>
      </c>
      <c r="AO42" s="291">
        <v>114.22445454545455</v>
      </c>
      <c r="AP42" s="291">
        <v>193.5210909090909</v>
      </c>
      <c r="AQ42" s="291">
        <v>59.004090909090905</v>
      </c>
      <c r="AR42" s="291"/>
    </row>
    <row r="43" spans="1:44" ht="13.8" x14ac:dyDescent="0.3">
      <c r="A43" s="288">
        <v>1963</v>
      </c>
      <c r="B43" s="290">
        <f>LN(E43)</f>
        <v>4.591613918781313</v>
      </c>
      <c r="C43" s="290">
        <f>LN(F43)</f>
        <v>5.0322461676117927</v>
      </c>
      <c r="D43" s="290">
        <f>LN(G43)</f>
        <v>4.1645379371576121</v>
      </c>
      <c r="E43" s="289">
        <f>AJ43</f>
        <v>98.653520517563507</v>
      </c>
      <c r="F43" s="289">
        <f>AK43</f>
        <v>153.27691195860987</v>
      </c>
      <c r="G43" s="287">
        <f>AL43</f>
        <v>64.362935850510482</v>
      </c>
      <c r="H43" s="287"/>
      <c r="O43" s="288">
        <v>1963</v>
      </c>
      <c r="P43" s="269" t="s">
        <v>3</v>
      </c>
      <c r="Q43" s="269" t="s">
        <v>3</v>
      </c>
      <c r="R43" s="269" t="s">
        <v>3</v>
      </c>
      <c r="S43" s="287">
        <v>82.7</v>
      </c>
      <c r="T43" s="287">
        <v>89.5</v>
      </c>
      <c r="U43" s="287">
        <f>(S43/T43)*100</f>
        <v>92.402234636871512</v>
      </c>
      <c r="V43" s="285">
        <f>(S43/S$9)*100</f>
        <v>1102.6666666666667</v>
      </c>
      <c r="W43" s="285">
        <f>(T43/T$9)*100</f>
        <v>1556.5217391304348</v>
      </c>
      <c r="X43" s="287">
        <f>(V43/W43)*100</f>
        <v>70.841713221601495</v>
      </c>
      <c r="Y43" s="287">
        <v>12.49</v>
      </c>
      <c r="Z43" s="287">
        <f>(Y43/Y$9)*100</f>
        <v>603.38164251207729</v>
      </c>
      <c r="AA43" s="287"/>
      <c r="AB43" s="295">
        <f>(V43/$Z43)*100</f>
        <v>182.74779823859089</v>
      </c>
      <c r="AC43" s="295">
        <f>(W43/$Z43)*100</f>
        <v>257.96637309847881</v>
      </c>
      <c r="AD43" s="295">
        <f>(X43/$Z43)*100</f>
        <v>11.740780333764219</v>
      </c>
      <c r="AE43" s="295">
        <f>((AB43/AB42)-1)*100</f>
        <v>5.4846938775510168</v>
      </c>
      <c r="AF43" s="295">
        <f>((AC43/AC42)-1)*100</f>
        <v>-0.77605321507759895</v>
      </c>
      <c r="AG43" s="295">
        <f>((AD43/AD42)-1)*100</f>
        <v>6.3097138296659194</v>
      </c>
      <c r="AH43" s="295"/>
      <c r="AI43" s="286">
        <v>1963</v>
      </c>
      <c r="AJ43" s="285">
        <f>AJ42*(1+(AE43/100))</f>
        <v>98.653520517563507</v>
      </c>
      <c r="AK43" s="285">
        <f>AK42*(1+(AF43/100))</f>
        <v>153.27691195860987</v>
      </c>
      <c r="AL43" s="285">
        <f>(AJ43/AK43)*100</f>
        <v>64.362935850510482</v>
      </c>
      <c r="AN43" s="294">
        <v>2008</v>
      </c>
      <c r="AO43" s="291">
        <v>125.07518181818182</v>
      </c>
      <c r="AP43" s="291">
        <v>209.95363636363638</v>
      </c>
      <c r="AQ43" s="291">
        <v>59.496636363636362</v>
      </c>
      <c r="AR43" s="291"/>
    </row>
    <row r="44" spans="1:44" ht="13.8" x14ac:dyDescent="0.3">
      <c r="A44" s="288">
        <v>1964</v>
      </c>
      <c r="B44" s="290">
        <f>LN(E44)</f>
        <v>4.6376941323200569</v>
      </c>
      <c r="C44" s="290">
        <f>LN(F44)</f>
        <v>5.1199091013797196</v>
      </c>
      <c r="D44" s="290">
        <f>LN(G44)</f>
        <v>4.1229552169284283</v>
      </c>
      <c r="E44" s="289">
        <f>AJ44</f>
        <v>103.30586308126962</v>
      </c>
      <c r="F44" s="289">
        <f>AK44</f>
        <v>167.32015975816964</v>
      </c>
      <c r="G44" s="287">
        <f>AL44</f>
        <v>61.741432252144122</v>
      </c>
      <c r="H44" s="287"/>
      <c r="O44" s="288">
        <v>1964</v>
      </c>
      <c r="P44" s="269" t="s">
        <v>3</v>
      </c>
      <c r="Q44" s="269" t="s">
        <v>3</v>
      </c>
      <c r="R44" s="269" t="s">
        <v>3</v>
      </c>
      <c r="S44" s="287">
        <v>86.6</v>
      </c>
      <c r="T44" s="287">
        <v>97.7</v>
      </c>
      <c r="U44" s="287">
        <f>(S44/T44)*100</f>
        <v>88.6386898669396</v>
      </c>
      <c r="V44" s="285">
        <f>(S44/S$9)*100</f>
        <v>1154.6666666666665</v>
      </c>
      <c r="W44" s="285">
        <f>(T44/T$9)*100</f>
        <v>1699.1304347826087</v>
      </c>
      <c r="X44" s="287">
        <f>(V44/W44)*100</f>
        <v>67.956328897987035</v>
      </c>
      <c r="Y44" s="287">
        <v>12.49</v>
      </c>
      <c r="Z44" s="287">
        <f>(Y44/Y$9)*100</f>
        <v>603.38164251207729</v>
      </c>
      <c r="AA44" s="287"/>
      <c r="AB44" s="295">
        <f>(V44/$Z44)*100</f>
        <v>191.36589271417131</v>
      </c>
      <c r="AC44" s="295">
        <f>(W44/$Z44)*100</f>
        <v>281.60128102481985</v>
      </c>
      <c r="AD44" s="295">
        <f>(X44/$Z44)*100</f>
        <v>11.262578128009061</v>
      </c>
      <c r="AE44" s="295">
        <f>((AB44/AB43)-1)*100</f>
        <v>4.7158403869407284</v>
      </c>
      <c r="AF44" s="295">
        <f>((AC44/AC43)-1)*100</f>
        <v>9.1620111731843359</v>
      </c>
      <c r="AG44" s="295">
        <f>((AD44/AD43)-1)*100</f>
        <v>-4.0730018973265452</v>
      </c>
      <c r="AH44" s="295"/>
      <c r="AI44" s="286">
        <v>1964</v>
      </c>
      <c r="AJ44" s="285">
        <f>AJ43*(1+(AE44/100))</f>
        <v>103.30586308126962</v>
      </c>
      <c r="AK44" s="285">
        <f>AK43*(1+(AF44/100))</f>
        <v>167.32015975816964</v>
      </c>
      <c r="AL44" s="285">
        <f>(AJ44/AK44)*100</f>
        <v>61.741432252144122</v>
      </c>
      <c r="AN44" s="294">
        <v>2009</v>
      </c>
      <c r="AO44" s="291">
        <v>107.42572727272727</v>
      </c>
      <c r="AP44" s="291">
        <v>201.11390909090912</v>
      </c>
      <c r="AQ44" s="291">
        <v>53.410909090909087</v>
      </c>
      <c r="AR44" s="291"/>
    </row>
    <row r="45" spans="1:44" ht="13.8" x14ac:dyDescent="0.3">
      <c r="A45" s="288">
        <v>1965</v>
      </c>
      <c r="B45" s="290">
        <f>LN(E45)</f>
        <v>4.6225687712493002</v>
      </c>
      <c r="C45" s="290">
        <f>LN(F45)</f>
        <v>5.125013757691403</v>
      </c>
      <c r="D45" s="290">
        <f>LN(G45)</f>
        <v>4.102725199545989</v>
      </c>
      <c r="E45" s="289">
        <f>AJ45</f>
        <v>101.75508222670091</v>
      </c>
      <c r="F45" s="289">
        <f>AK45</f>
        <v>168.17645535570378</v>
      </c>
      <c r="G45" s="287">
        <f>AL45</f>
        <v>60.504951190392561</v>
      </c>
      <c r="H45" s="287"/>
      <c r="O45" s="288">
        <v>1965</v>
      </c>
      <c r="P45" s="269" t="s">
        <v>3</v>
      </c>
      <c r="Q45" s="269" t="s">
        <v>3</v>
      </c>
      <c r="R45" s="269" t="s">
        <v>3</v>
      </c>
      <c r="S45" s="287">
        <v>85.3</v>
      </c>
      <c r="T45" s="287">
        <v>98.2</v>
      </c>
      <c r="U45" s="287">
        <f>(S45/T45)*100</f>
        <v>86.863543788187371</v>
      </c>
      <c r="V45" s="285">
        <f>(S45/S$9)*100</f>
        <v>1137.3333333333333</v>
      </c>
      <c r="W45" s="285">
        <f>(T45/T$9)*100</f>
        <v>1707.8260869565217</v>
      </c>
      <c r="X45" s="287">
        <f>(V45/W45)*100</f>
        <v>66.595383570943639</v>
      </c>
      <c r="Y45" s="287">
        <v>12.49</v>
      </c>
      <c r="Z45" s="287">
        <f>(Y45/Y$9)*100</f>
        <v>603.38164251207729</v>
      </c>
      <c r="AA45" s="287"/>
      <c r="AB45" s="295">
        <f>(V45/$Z45)*100</f>
        <v>188.49319455564449</v>
      </c>
      <c r="AC45" s="295">
        <f>(W45/$Z45)*100</f>
        <v>283.04243394715775</v>
      </c>
      <c r="AD45" s="295">
        <f>(X45/$Z45)*100</f>
        <v>11.037025139459834</v>
      </c>
      <c r="AE45" s="295">
        <f>((AB45/AB44)-1)*100</f>
        <v>-1.5011547344110809</v>
      </c>
      <c r="AF45" s="295">
        <f>((AC45/AC44)-1)*100</f>
        <v>0.51177072671444446</v>
      </c>
      <c r="AG45" s="295">
        <f>((AD45/AD44)-1)*100</f>
        <v>-2.0026763498163569</v>
      </c>
      <c r="AH45" s="295"/>
      <c r="AI45" s="286">
        <v>1965</v>
      </c>
      <c r="AJ45" s="285">
        <f>AJ44*(1+(AE45/100))</f>
        <v>101.75508222670091</v>
      </c>
      <c r="AK45" s="285">
        <f>AK44*(1+(AF45/100))</f>
        <v>168.17645535570378</v>
      </c>
      <c r="AL45" s="285">
        <f>(AJ45/AK45)*100</f>
        <v>60.504951190392561</v>
      </c>
      <c r="AN45" s="294">
        <v>2010</v>
      </c>
      <c r="AO45" s="291">
        <v>120.01654545454544</v>
      </c>
      <c r="AP45" s="291">
        <v>210.37636363636366</v>
      </c>
      <c r="AQ45" s="291">
        <v>57.040000000000006</v>
      </c>
      <c r="AR45" s="291"/>
    </row>
    <row r="46" spans="1:44" ht="13.8" x14ac:dyDescent="0.3">
      <c r="A46" s="288">
        <v>1966</v>
      </c>
      <c r="B46" s="290">
        <f>LN(E46)</f>
        <v>4.6548668496938008</v>
      </c>
      <c r="C46" s="290">
        <f>LN(F46)</f>
        <v>5.1441772286521568</v>
      </c>
      <c r="D46" s="290">
        <f>LN(G46)</f>
        <v>4.115859807029735</v>
      </c>
      <c r="E46" s="289">
        <f>AJ46</f>
        <v>105.09522560577197</v>
      </c>
      <c r="F46" s="289">
        <f>AK46</f>
        <v>171.43037862633344</v>
      </c>
      <c r="G46" s="287">
        <f>AL46</f>
        <v>61.304901994557156</v>
      </c>
      <c r="H46" s="287"/>
      <c r="O46" s="288">
        <v>1966</v>
      </c>
      <c r="P46" s="269" t="s">
        <v>3</v>
      </c>
      <c r="Q46" s="269" t="s">
        <v>3</v>
      </c>
      <c r="R46" s="269" t="s">
        <v>3</v>
      </c>
      <c r="S46" s="287">
        <v>88.1</v>
      </c>
      <c r="T46" s="287">
        <v>100.1</v>
      </c>
      <c r="U46" s="287">
        <f>(S46/T46)*100</f>
        <v>88.011988011988009</v>
      </c>
      <c r="V46" s="285">
        <f>(S46/S$9)*100</f>
        <v>1174.6666666666665</v>
      </c>
      <c r="W46" s="285">
        <f>(T46/T$9)*100</f>
        <v>1740.869565217391</v>
      </c>
      <c r="X46" s="287">
        <f>(V46/W46)*100</f>
        <v>67.475857475857481</v>
      </c>
      <c r="Y46" s="287">
        <v>12.49</v>
      </c>
      <c r="Z46" s="287">
        <f>(Y46/Y$9)*100</f>
        <v>603.38164251207729</v>
      </c>
      <c r="AA46" s="287"/>
      <c r="AB46" s="295">
        <f>(V46/$Z46)*100</f>
        <v>194.6805444355484</v>
      </c>
      <c r="AC46" s="295">
        <f>(W46/$Z46)*100</f>
        <v>288.51881505204159</v>
      </c>
      <c r="AD46" s="295">
        <f>(X46/$Z46)*100</f>
        <v>11.182948356687348</v>
      </c>
      <c r="AE46" s="295">
        <f>((AB46/AB45)-1)*100</f>
        <v>3.2825322391559109</v>
      </c>
      <c r="AF46" s="295">
        <f>((AC46/AC45)-1)*100</f>
        <v>1.9348268839103566</v>
      </c>
      <c r="AG46" s="295">
        <f>((AD46/AD45)-1)*100</f>
        <v>1.3221245343168153</v>
      </c>
      <c r="AH46" s="295"/>
      <c r="AI46" s="286">
        <v>1966</v>
      </c>
      <c r="AJ46" s="285">
        <f>AJ45*(1+(AE46/100))</f>
        <v>105.09522560577197</v>
      </c>
      <c r="AK46" s="285">
        <f>AK45*(1+(AF46/100))</f>
        <v>171.43037862633344</v>
      </c>
      <c r="AL46" s="285">
        <f>(AJ46/AK46)*100</f>
        <v>61.304901994557156</v>
      </c>
      <c r="AN46" s="294">
        <v>2011</v>
      </c>
      <c r="AO46" s="291">
        <v>137.68127272727273</v>
      </c>
      <c r="AP46" s="291">
        <v>225.74345454545457</v>
      </c>
      <c r="AQ46" s="291">
        <v>60.991636363636353</v>
      </c>
      <c r="AR46" s="291"/>
    </row>
    <row r="47" spans="1:44" ht="13.8" x14ac:dyDescent="0.3">
      <c r="A47" s="288">
        <v>1967</v>
      </c>
      <c r="B47" s="290">
        <f>LN(E47)</f>
        <v>4.6650306864838074</v>
      </c>
      <c r="C47" s="290">
        <f>LN(F47)</f>
        <v>5.1688454750676511</v>
      </c>
      <c r="D47" s="290">
        <f>LN(G47)</f>
        <v>4.1013553974042471</v>
      </c>
      <c r="E47" s="289">
        <f>AJ47</f>
        <v>106.16884312047341</v>
      </c>
      <c r="F47" s="289">
        <f>AK47</f>
        <v>175.71185661400409</v>
      </c>
      <c r="G47" s="287">
        <f>AL47</f>
        <v>60.422128117227949</v>
      </c>
      <c r="H47" s="287"/>
      <c r="O47" s="288">
        <v>1967</v>
      </c>
      <c r="P47" s="269" t="s">
        <v>3</v>
      </c>
      <c r="Q47" s="269" t="s">
        <v>3</v>
      </c>
      <c r="R47" s="269" t="s">
        <v>3</v>
      </c>
      <c r="S47" s="287">
        <v>89</v>
      </c>
      <c r="T47" s="287">
        <v>102.6</v>
      </c>
      <c r="U47" s="287">
        <f>(S47/T47)*100</f>
        <v>86.744639376218331</v>
      </c>
      <c r="V47" s="285">
        <f>(S47/S$9)*100</f>
        <v>1186.6666666666667</v>
      </c>
      <c r="W47" s="285">
        <f>(T47/T$9)*100</f>
        <v>1784.3478260869563</v>
      </c>
      <c r="X47" s="287">
        <f>(V47/W47)*100</f>
        <v>66.504223521767386</v>
      </c>
      <c r="Y47" s="287">
        <v>12.49</v>
      </c>
      <c r="Z47" s="287">
        <f>(Y47/Y$9)*100</f>
        <v>603.38164251207729</v>
      </c>
      <c r="AA47" s="287"/>
      <c r="AB47" s="295">
        <f>(V47/$Z47)*100</f>
        <v>196.6693354683747</v>
      </c>
      <c r="AC47" s="295">
        <f>(W47/$Z47)*100</f>
        <v>295.72457966373094</v>
      </c>
      <c r="AD47" s="295">
        <f>(X47/$Z47)*100</f>
        <v>11.021916948763689</v>
      </c>
      <c r="AE47" s="295">
        <f>((AB47/AB46)-1)*100</f>
        <v>1.021566401816143</v>
      </c>
      <c r="AF47" s="295">
        <f>((AC47/AC46)-1)*100</f>
        <v>2.4975024975024906</v>
      </c>
      <c r="AG47" s="295">
        <f>((AD47/AD46)-1)*100</f>
        <v>-1.439972740528328</v>
      </c>
      <c r="AH47" s="295"/>
      <c r="AI47" s="286">
        <v>1967</v>
      </c>
      <c r="AJ47" s="285">
        <f>AJ46*(1+(AE47/100))</f>
        <v>106.16884312047341</v>
      </c>
      <c r="AK47" s="285">
        <f>AK46*(1+(AF47/100))</f>
        <v>175.71185661400409</v>
      </c>
      <c r="AL47" s="285">
        <f>(AJ47/AK47)*100</f>
        <v>60.422128117227949</v>
      </c>
      <c r="AN47" s="294">
        <v>2012</v>
      </c>
      <c r="AO47" s="291">
        <v>133.38854545454544</v>
      </c>
      <c r="AP47" s="291">
        <v>227.60863636363638</v>
      </c>
      <c r="AQ47" s="291">
        <v>58.602999999999994</v>
      </c>
      <c r="AR47" s="291"/>
    </row>
    <row r="48" spans="1:44" ht="13.8" x14ac:dyDescent="0.3">
      <c r="A48" s="288">
        <v>1968</v>
      </c>
      <c r="B48" s="290">
        <f>LN(E48)</f>
        <v>4.7124853418156949</v>
      </c>
      <c r="C48" s="290">
        <f>LN(F48)</f>
        <v>5.1562803133172963</v>
      </c>
      <c r="D48" s="290">
        <f>LN(G48)</f>
        <v>4.1613752144864904</v>
      </c>
      <c r="E48" s="289">
        <f>AJ48</f>
        <v>111.32850574712647</v>
      </c>
      <c r="F48" s="289">
        <f>AK48</f>
        <v>173.51782178217826</v>
      </c>
      <c r="G48" s="287">
        <f>AL48</f>
        <v>64.159695300278869</v>
      </c>
      <c r="H48" s="287"/>
      <c r="O48" s="288">
        <v>1968</v>
      </c>
      <c r="P48" s="269" t="s">
        <v>3</v>
      </c>
      <c r="Q48" s="269" t="s">
        <v>3</v>
      </c>
      <c r="R48" s="269" t="s">
        <v>3</v>
      </c>
      <c r="S48" s="287">
        <v>93.4</v>
      </c>
      <c r="T48" s="287">
        <v>101.4</v>
      </c>
      <c r="U48" s="287">
        <f>(S48/T48)*100</f>
        <v>92.110453648915197</v>
      </c>
      <c r="V48" s="285">
        <f>(S48/S$9)*100</f>
        <v>1245.3333333333335</v>
      </c>
      <c r="W48" s="285">
        <f>(T48/T$9)*100</f>
        <v>1763.4782608695652</v>
      </c>
      <c r="X48" s="287">
        <f>(V48/W48)*100</f>
        <v>70.618014464168326</v>
      </c>
      <c r="Y48" s="287">
        <v>12.5</v>
      </c>
      <c r="Z48" s="287">
        <f>(Y48/Y$9)*100</f>
        <v>603.86473429951695</v>
      </c>
      <c r="AA48" s="287"/>
      <c r="AB48" s="295">
        <f>(V48/$Z48)*100</f>
        <v>206.22720000000001</v>
      </c>
      <c r="AC48" s="295">
        <f>(W48/$Z48)*100</f>
        <v>292.03199999999998</v>
      </c>
      <c r="AD48" s="295">
        <f>(X48/$Z48)*100</f>
        <v>11.694343195266274</v>
      </c>
      <c r="AE48" s="295">
        <f>((AB48/AB47)-1)*100</f>
        <v>4.8598651685393346</v>
      </c>
      <c r="AF48" s="295">
        <f>((AC48/AC47)-1)*100</f>
        <v>-1.2486549707602213</v>
      </c>
      <c r="AG48" s="295">
        <f>((AD48/AD47)-1)*100</f>
        <v>6.1008103184628792</v>
      </c>
      <c r="AH48" s="295"/>
      <c r="AI48" s="286">
        <v>1968</v>
      </c>
      <c r="AJ48" s="285">
        <f>AJ47*(1+(AE48/100))</f>
        <v>111.32850574712647</v>
      </c>
      <c r="AK48" s="285">
        <f>AK47*(1+(AF48/100))</f>
        <v>173.51782178217826</v>
      </c>
      <c r="AL48" s="285">
        <f>(AJ48/AK48)*100</f>
        <v>64.159695300278869</v>
      </c>
      <c r="AN48" s="294">
        <v>2013</v>
      </c>
      <c r="AO48" s="291">
        <v>132.96981818181817</v>
      </c>
      <c r="AP48" s="291">
        <v>227.00199999999998</v>
      </c>
      <c r="AQ48" s="291">
        <v>58.576272727272723</v>
      </c>
      <c r="AR48" s="291"/>
    </row>
    <row r="49" spans="1:44" ht="13.8" x14ac:dyDescent="0.3">
      <c r="A49" s="288">
        <v>1969</v>
      </c>
      <c r="B49" s="290">
        <f>LN(E49)</f>
        <v>4.7114141044341959</v>
      </c>
      <c r="C49" s="290">
        <f>LN(F49)</f>
        <v>5.1680451548968822</v>
      </c>
      <c r="D49" s="290">
        <f>LN(G49)</f>
        <v>4.1485391355254055</v>
      </c>
      <c r="E49" s="289">
        <f>AJ49</f>
        <v>111.2093103448276</v>
      </c>
      <c r="F49" s="289">
        <f>AK49</f>
        <v>175.5712871287129</v>
      </c>
      <c r="G49" s="287">
        <f>AL49</f>
        <v>63.34139947570074</v>
      </c>
      <c r="H49" s="287"/>
      <c r="O49" s="288">
        <v>1969</v>
      </c>
      <c r="P49" s="269" t="s">
        <v>3</v>
      </c>
      <c r="Q49" s="269" t="s">
        <v>3</v>
      </c>
      <c r="R49" s="269" t="s">
        <v>3</v>
      </c>
      <c r="S49" s="287">
        <v>93.3</v>
      </c>
      <c r="T49" s="287">
        <v>102.6</v>
      </c>
      <c r="U49" s="287">
        <f>(S49/T49)*100</f>
        <v>90.935672514619881</v>
      </c>
      <c r="V49" s="285">
        <f>(S49/S$9)*100</f>
        <v>1244</v>
      </c>
      <c r="W49" s="285">
        <f>(T49/T$9)*100</f>
        <v>1784.3478260869563</v>
      </c>
      <c r="X49" s="287">
        <f>(V49/W49)*100</f>
        <v>69.71734892787525</v>
      </c>
      <c r="Y49" s="287">
        <v>12.5</v>
      </c>
      <c r="Z49" s="287">
        <f>(Y49/Y$9)*100</f>
        <v>603.86473429951695</v>
      </c>
      <c r="AA49" s="287"/>
      <c r="AB49" s="295">
        <f>(V49/$Z49)*100</f>
        <v>206.00639999999996</v>
      </c>
      <c r="AC49" s="295">
        <f>(W49/$Z49)*100</f>
        <v>295.48799999999994</v>
      </c>
      <c r="AD49" s="295">
        <f>(X49/$Z49)*100</f>
        <v>11.54519298245614</v>
      </c>
      <c r="AE49" s="295">
        <f>((AB49/AB48)-1)*100</f>
        <v>-0.10706638115633993</v>
      </c>
      <c r="AF49" s="295">
        <f>((AC49/AC48)-1)*100</f>
        <v>1.1834319526627057</v>
      </c>
      <c r="AG49" s="295">
        <f>((AD49/AD48)-1)*100</f>
        <v>-1.275404786055101</v>
      </c>
      <c r="AH49" s="295"/>
      <c r="AI49" s="286">
        <v>1969</v>
      </c>
      <c r="AJ49" s="285">
        <f>AJ48*(1+(AE49/100))</f>
        <v>111.2093103448276</v>
      </c>
      <c r="AK49" s="285">
        <f>AK48*(1+(AF49/100))</f>
        <v>175.5712871287129</v>
      </c>
      <c r="AL49" s="285">
        <f>(AJ49/AK49)*100</f>
        <v>63.34139947570074</v>
      </c>
      <c r="AN49" s="294">
        <v>2014</v>
      </c>
      <c r="AO49" s="291">
        <v>127.10600000000001</v>
      </c>
      <c r="AP49" s="291">
        <v>228.63572727272731</v>
      </c>
      <c r="AQ49" s="291">
        <v>55.580818181818181</v>
      </c>
      <c r="AR49" s="291"/>
    </row>
    <row r="50" spans="1:44" ht="13.8" x14ac:dyDescent="0.3">
      <c r="A50" s="288">
        <v>1970</v>
      </c>
      <c r="B50" s="290">
        <f>LN(E50)</f>
        <v>4.7807641825689897</v>
      </c>
      <c r="C50" s="290">
        <f>LN(F50)</f>
        <v>5.1423774081483042</v>
      </c>
      <c r="D50" s="290">
        <f>LN(G50)</f>
        <v>4.2435569604087764</v>
      </c>
      <c r="E50" s="289">
        <f>AJ50</f>
        <v>119.19540229885061</v>
      </c>
      <c r="F50" s="289">
        <f>AK50</f>
        <v>171.12211221122115</v>
      </c>
      <c r="G50" s="287">
        <f>AL50</f>
        <v>69.65517241379311</v>
      </c>
      <c r="H50" s="287"/>
      <c r="O50" s="288">
        <v>1970</v>
      </c>
      <c r="P50" s="269" t="s">
        <v>3</v>
      </c>
      <c r="Q50" s="269" t="s">
        <v>3</v>
      </c>
      <c r="R50" s="269" t="s">
        <v>3</v>
      </c>
      <c r="S50" s="296">
        <v>100</v>
      </c>
      <c r="T50" s="296">
        <v>100</v>
      </c>
      <c r="U50" s="296">
        <f>(S50/T50)*100</f>
        <v>100</v>
      </c>
      <c r="V50" s="285">
        <f>(S50/S$9)*100</f>
        <v>1333.3333333333335</v>
      </c>
      <c r="W50" s="285">
        <f>(T50/T$9)*100</f>
        <v>1739.1304347826085</v>
      </c>
      <c r="X50" s="287">
        <f>(V50/W50)*100</f>
        <v>76.666666666666686</v>
      </c>
      <c r="Y50" s="287">
        <v>12.5</v>
      </c>
      <c r="Z50" s="287">
        <f>(Y50/Y$9)*100</f>
        <v>603.86473429951695</v>
      </c>
      <c r="AA50" s="287"/>
      <c r="AB50" s="295">
        <f>(V50/$Z50)*100</f>
        <v>220.8</v>
      </c>
      <c r="AC50" s="295">
        <f>(W50/$Z50)*100</f>
        <v>287.99999999999994</v>
      </c>
      <c r="AD50" s="295">
        <f>(X50/$Z50)*100</f>
        <v>12.696000000000002</v>
      </c>
      <c r="AE50" s="295">
        <f>((AB50/AB49)-1)*100</f>
        <v>7.1811361200428969</v>
      </c>
      <c r="AF50" s="295">
        <f>((AC50/AC49)-1)*100</f>
        <v>-2.5341130604288553</v>
      </c>
      <c r="AG50" s="295">
        <f>((AD50/AD49)-1)*100</f>
        <v>9.9678456591639986</v>
      </c>
      <c r="AH50" s="295"/>
      <c r="AI50" s="286">
        <v>1970</v>
      </c>
      <c r="AJ50" s="285">
        <f>AJ49*(1+(AE50/100))</f>
        <v>119.19540229885061</v>
      </c>
      <c r="AK50" s="285">
        <f>AK49*(1+(AF50/100))</f>
        <v>171.12211221122115</v>
      </c>
      <c r="AL50" s="285">
        <f>(AJ50/AK50)*100</f>
        <v>69.65517241379311</v>
      </c>
      <c r="AN50" s="294">
        <v>2015</v>
      </c>
      <c r="AO50" s="291">
        <v>105.93681818181818</v>
      </c>
      <c r="AP50" s="291">
        <v>220.55190909090908</v>
      </c>
      <c r="AQ50" s="291">
        <v>48.022454545454544</v>
      </c>
      <c r="AR50" s="291"/>
    </row>
    <row r="51" spans="1:44" ht="13.8" x14ac:dyDescent="0.3">
      <c r="A51" s="288">
        <v>1971</v>
      </c>
      <c r="B51" s="290">
        <f>LN(E51)</f>
        <v>4.8524063151342736</v>
      </c>
      <c r="C51" s="290">
        <f>LN(F51)</f>
        <v>5.1761608787783064</v>
      </c>
      <c r="D51" s="290">
        <f>LN(G51)</f>
        <v>4.2814156223440589</v>
      </c>
      <c r="E51" s="289">
        <f>AJ51</f>
        <v>128.04814360713968</v>
      </c>
      <c r="F51" s="289">
        <f>AK51</f>
        <v>177.00197288918753</v>
      </c>
      <c r="G51" s="287">
        <f>AL51</f>
        <v>72.342777606950463</v>
      </c>
      <c r="H51" s="287"/>
      <c r="O51" s="288">
        <v>1971</v>
      </c>
      <c r="P51" s="269" t="s">
        <v>3</v>
      </c>
      <c r="Q51" s="269" t="s">
        <v>3</v>
      </c>
      <c r="R51" s="269" t="s">
        <v>3</v>
      </c>
      <c r="S51" s="269" t="s">
        <v>3</v>
      </c>
      <c r="T51" s="269" t="s">
        <v>3</v>
      </c>
      <c r="U51" s="269" t="s">
        <v>3</v>
      </c>
      <c r="V51" s="269" t="s">
        <v>3</v>
      </c>
      <c r="W51" s="269" t="s">
        <v>3</v>
      </c>
      <c r="X51" s="269" t="s">
        <v>3</v>
      </c>
      <c r="Y51" s="269" t="s">
        <v>3</v>
      </c>
      <c r="Z51" s="269" t="s">
        <v>3</v>
      </c>
      <c r="AA51" s="269" t="s">
        <v>3</v>
      </c>
      <c r="AB51" s="269" t="s">
        <v>3</v>
      </c>
      <c r="AC51" s="269" t="s">
        <v>3</v>
      </c>
      <c r="AD51" s="269" t="s">
        <v>3</v>
      </c>
      <c r="AE51" s="287">
        <f>((AO6/AO5)-1)*100</f>
        <v>7.4270828719493531</v>
      </c>
      <c r="AF51" s="287">
        <f>((AP6/AP5)-1)*100</f>
        <v>3.4360613026495956</v>
      </c>
      <c r="AG51" s="287">
        <f>((AQ6/AQ5)-1)*100</f>
        <v>3.8311805747246686</v>
      </c>
      <c r="AH51" s="287"/>
      <c r="AI51" s="286">
        <v>1971</v>
      </c>
      <c r="AJ51" s="285">
        <f>AJ50*(1+(AE51/100))</f>
        <v>128.04814360713968</v>
      </c>
      <c r="AK51" s="285">
        <f>AK50*(1+(AF51/100))</f>
        <v>177.00197288918753</v>
      </c>
      <c r="AL51" s="285">
        <f>(AJ51/AK51)*100</f>
        <v>72.342777606950463</v>
      </c>
      <c r="AN51" s="294">
        <v>2016</v>
      </c>
      <c r="AO51" s="291">
        <v>99.258545454545455</v>
      </c>
      <c r="AP51" s="291">
        <v>219.05727272727273</v>
      </c>
      <c r="AQ51" s="291">
        <v>45.310545454545462</v>
      </c>
      <c r="AR51" s="291"/>
    </row>
    <row r="52" spans="1:44" ht="13.8" x14ac:dyDescent="0.3">
      <c r="A52" s="288">
        <v>1972</v>
      </c>
      <c r="B52" s="290">
        <f>LN(E52)</f>
        <v>4.9078154792810844</v>
      </c>
      <c r="C52" s="290">
        <f>LN(F52)</f>
        <v>5.2046999835132244</v>
      </c>
      <c r="D52" s="290">
        <f>LN(G52)</f>
        <v>4.3082856817559509</v>
      </c>
      <c r="E52" s="289">
        <f>AJ52</f>
        <v>135.34343070635921</v>
      </c>
      <c r="F52" s="289">
        <f>AK52</f>
        <v>182.12622370159542</v>
      </c>
      <c r="G52" s="287">
        <f>AL52</f>
        <v>74.312983575672533</v>
      </c>
      <c r="H52" s="287"/>
      <c r="O52" s="288">
        <v>1972</v>
      </c>
      <c r="P52" s="269" t="s">
        <v>3</v>
      </c>
      <c r="Q52" s="269" t="s">
        <v>3</v>
      </c>
      <c r="R52" s="269" t="s">
        <v>3</v>
      </c>
      <c r="S52" s="269" t="s">
        <v>3</v>
      </c>
      <c r="T52" s="269" t="s">
        <v>3</v>
      </c>
      <c r="U52" s="269" t="s">
        <v>3</v>
      </c>
      <c r="V52" s="269" t="s">
        <v>3</v>
      </c>
      <c r="W52" s="269" t="s">
        <v>3</v>
      </c>
      <c r="X52" s="269" t="s">
        <v>3</v>
      </c>
      <c r="Y52" s="269" t="s">
        <v>3</v>
      </c>
      <c r="Z52" s="269" t="s">
        <v>3</v>
      </c>
      <c r="AA52" s="269" t="s">
        <v>3</v>
      </c>
      <c r="AB52" s="269" t="s">
        <v>3</v>
      </c>
      <c r="AC52" s="269" t="s">
        <v>3</v>
      </c>
      <c r="AD52" s="269" t="s">
        <v>3</v>
      </c>
      <c r="AE52" s="287">
        <f>((AO7/AO6)-1)*100</f>
        <v>5.6973001667263379</v>
      </c>
      <c r="AF52" s="287">
        <f>((AP7/AP6)-1)*100</f>
        <v>2.8950246874456909</v>
      </c>
      <c r="AG52" s="287">
        <f>((AQ7/AQ6)-1)*100</f>
        <v>2.7331001796780496</v>
      </c>
      <c r="AH52" s="287"/>
      <c r="AI52" s="286">
        <v>1972</v>
      </c>
      <c r="AJ52" s="285">
        <f>AJ51*(1+(AE52/100))</f>
        <v>135.34343070635921</v>
      </c>
      <c r="AK52" s="285">
        <f>AK51*(1+(AF52/100))</f>
        <v>182.12622370159542</v>
      </c>
      <c r="AL52" s="285">
        <f>(AJ52/AK52)*100</f>
        <v>74.312983575672533</v>
      </c>
      <c r="AN52" s="294">
        <v>2017</v>
      </c>
      <c r="AO52" s="291">
        <v>106.6999090909091</v>
      </c>
      <c r="AP52" s="291">
        <v>224.72872727272724</v>
      </c>
      <c r="AQ52" s="291">
        <v>47.475090909090909</v>
      </c>
      <c r="AR52" s="291"/>
    </row>
    <row r="53" spans="1:44" ht="13.8" x14ac:dyDescent="0.3">
      <c r="A53" s="288">
        <v>1973</v>
      </c>
      <c r="B53" s="290">
        <f>LN(E53)</f>
        <v>5.1141533172348623</v>
      </c>
      <c r="C53" s="290">
        <f>LN(F53)</f>
        <v>5.2971746931924661</v>
      </c>
      <c r="D53" s="290">
        <f>LN(G53)</f>
        <v>4.4221488100304871</v>
      </c>
      <c r="E53" s="289">
        <f>AJ53</f>
        <v>166.35986730468764</v>
      </c>
      <c r="F53" s="289">
        <f>AK53</f>
        <v>199.77159584940688</v>
      </c>
      <c r="G53" s="287">
        <f>AL53</f>
        <v>83.275035471055716</v>
      </c>
      <c r="H53" s="287"/>
      <c r="O53" s="288">
        <v>1973</v>
      </c>
      <c r="P53" s="269" t="s">
        <v>3</v>
      </c>
      <c r="Q53" s="269" t="s">
        <v>3</v>
      </c>
      <c r="R53" s="269" t="s">
        <v>3</v>
      </c>
      <c r="S53" s="269" t="s">
        <v>3</v>
      </c>
      <c r="T53" s="269" t="s">
        <v>3</v>
      </c>
      <c r="U53" s="269" t="s">
        <v>3</v>
      </c>
      <c r="V53" s="269" t="s">
        <v>3</v>
      </c>
      <c r="W53" s="269" t="s">
        <v>3</v>
      </c>
      <c r="X53" s="269" t="s">
        <v>3</v>
      </c>
      <c r="Y53" s="269" t="s">
        <v>3</v>
      </c>
      <c r="Z53" s="269" t="s">
        <v>3</v>
      </c>
      <c r="AA53" s="269" t="s">
        <v>3</v>
      </c>
      <c r="AB53" s="269" t="s">
        <v>3</v>
      </c>
      <c r="AC53" s="269" t="s">
        <v>3</v>
      </c>
      <c r="AD53" s="269" t="s">
        <v>3</v>
      </c>
      <c r="AE53" s="287">
        <f>((AO8/AO7)-1)*100</f>
        <v>22.916839359290076</v>
      </c>
      <c r="AF53" s="287">
        <f>((AP8/AP7)-1)*100</f>
        <v>9.6885400625900573</v>
      </c>
      <c r="AG53" s="287">
        <f>((AQ8/AQ7)-1)*100</f>
        <v>11.958421590968648</v>
      </c>
      <c r="AH53" s="287"/>
      <c r="AI53" s="286">
        <v>1973</v>
      </c>
      <c r="AJ53" s="285">
        <f>AJ52*(1+(AE53/100))</f>
        <v>166.35986730468764</v>
      </c>
      <c r="AK53" s="285">
        <f>AK52*(1+(AF53/100))</f>
        <v>199.77159584940688</v>
      </c>
      <c r="AL53" s="285">
        <f>(AJ53/AK53)*100</f>
        <v>83.275035471055716</v>
      </c>
      <c r="AN53" s="294">
        <v>2018</v>
      </c>
      <c r="AO53" s="291">
        <v>112.52972727272727</v>
      </c>
      <c r="AP53" s="291">
        <v>232.89427272727272</v>
      </c>
      <c r="AQ53" s="291">
        <v>48.319000000000003</v>
      </c>
      <c r="AR53" s="291"/>
    </row>
    <row r="54" spans="1:44" ht="13.8" x14ac:dyDescent="0.3">
      <c r="A54" s="288">
        <v>1974</v>
      </c>
      <c r="B54" s="290">
        <f>LN(E54)</f>
        <v>5.2257304859663005</v>
      </c>
      <c r="C54" s="290">
        <f>LN(F54)</f>
        <v>5.4709930436097425</v>
      </c>
      <c r="D54" s="290">
        <f>LN(G54)</f>
        <v>4.359907628344649</v>
      </c>
      <c r="E54" s="289">
        <f>AJ54</f>
        <v>185.99698910344631</v>
      </c>
      <c r="F54" s="289">
        <f>AK54</f>
        <v>237.69611821089873</v>
      </c>
      <c r="G54" s="287">
        <f>AL54</f>
        <v>78.249906015889692</v>
      </c>
      <c r="H54" s="287"/>
      <c r="O54" s="288">
        <v>1974</v>
      </c>
      <c r="P54" s="269" t="s">
        <v>3</v>
      </c>
      <c r="Q54" s="269" t="s">
        <v>3</v>
      </c>
      <c r="R54" s="269" t="s">
        <v>3</v>
      </c>
      <c r="S54" s="269" t="s">
        <v>3</v>
      </c>
      <c r="T54" s="269" t="s">
        <v>3</v>
      </c>
      <c r="U54" s="269" t="s">
        <v>3</v>
      </c>
      <c r="V54" s="269" t="s">
        <v>3</v>
      </c>
      <c r="W54" s="269" t="s">
        <v>3</v>
      </c>
      <c r="X54" s="269" t="s">
        <v>3</v>
      </c>
      <c r="Y54" s="269" t="s">
        <v>3</v>
      </c>
      <c r="Z54" s="269" t="s">
        <v>3</v>
      </c>
      <c r="AA54" s="269" t="s">
        <v>3</v>
      </c>
      <c r="AB54" s="269" t="s">
        <v>3</v>
      </c>
      <c r="AC54" s="269" t="s">
        <v>3</v>
      </c>
      <c r="AD54" s="269" t="s">
        <v>3</v>
      </c>
      <c r="AE54" s="287">
        <f>((AO9/AO8)-1)*100</f>
        <v>11.804001840656287</v>
      </c>
      <c r="AF54" s="287">
        <f>((AP9/AP8)-1)*100</f>
        <v>18.983941235610068</v>
      </c>
      <c r="AG54" s="287">
        <f>((AQ9/AQ8)-1)*100</f>
        <v>-5.2208107136060944</v>
      </c>
      <c r="AH54" s="287"/>
      <c r="AI54" s="286">
        <v>1974</v>
      </c>
      <c r="AJ54" s="285">
        <f>AJ53*(1+(AE54/100))</f>
        <v>185.99698910344631</v>
      </c>
      <c r="AK54" s="285">
        <f>AK53*(1+(AF54/100))</f>
        <v>237.69611821089873</v>
      </c>
      <c r="AL54" s="285">
        <f>(AJ54/AK54)*100</f>
        <v>78.249906015889692</v>
      </c>
      <c r="AN54" s="294">
        <v>2019</v>
      </c>
      <c r="AO54" s="291">
        <v>113.49309090909091</v>
      </c>
      <c r="AP54" s="291">
        <v>232.1021818181818</v>
      </c>
      <c r="AQ54" s="291">
        <v>48.899818181818176</v>
      </c>
      <c r="AR54" s="291"/>
    </row>
    <row r="55" spans="1:44" ht="13.8" x14ac:dyDescent="0.3">
      <c r="A55" s="288">
        <v>1975</v>
      </c>
      <c r="B55" s="290">
        <f>LN(E55)</f>
        <v>5.2302458935237803</v>
      </c>
      <c r="C55" s="290">
        <f>LN(F55)</f>
        <v>5.5768748648873672</v>
      </c>
      <c r="D55" s="290">
        <f>LN(G55)</f>
        <v>4.258541214624505</v>
      </c>
      <c r="E55" s="289">
        <f>AJ55</f>
        <v>186.83874030839044</v>
      </c>
      <c r="F55" s="289">
        <f>AK55</f>
        <v>264.24451426314943</v>
      </c>
      <c r="G55" s="287">
        <f>AL55</f>
        <v>70.706762193112553</v>
      </c>
      <c r="H55" s="287"/>
      <c r="O55" s="288">
        <v>1975</v>
      </c>
      <c r="P55" s="269" t="s">
        <v>3</v>
      </c>
      <c r="Q55" s="269" t="s">
        <v>3</v>
      </c>
      <c r="R55" s="269" t="s">
        <v>3</v>
      </c>
      <c r="S55" s="269" t="s">
        <v>3</v>
      </c>
      <c r="T55" s="269" t="s">
        <v>3</v>
      </c>
      <c r="U55" s="269" t="s">
        <v>3</v>
      </c>
      <c r="V55" s="269" t="s">
        <v>3</v>
      </c>
      <c r="W55" s="269" t="s">
        <v>3</v>
      </c>
      <c r="X55" s="269" t="s">
        <v>3</v>
      </c>
      <c r="Y55" s="269" t="s">
        <v>3</v>
      </c>
      <c r="Z55" s="269" t="s">
        <v>3</v>
      </c>
      <c r="AA55" s="269" t="s">
        <v>3</v>
      </c>
      <c r="AB55" s="269" t="s">
        <v>3</v>
      </c>
      <c r="AC55" s="269" t="s">
        <v>3</v>
      </c>
      <c r="AD55" s="269" t="s">
        <v>3</v>
      </c>
      <c r="AE55" s="287">
        <f>((AO10/AO9)-1)*100</f>
        <v>0.45256173715584325</v>
      </c>
      <c r="AF55" s="287">
        <f>((AP10/AP9)-1)*100</f>
        <v>11.169049058131986</v>
      </c>
      <c r="AG55" s="287">
        <f>((AQ10/AQ9)-1)*100</f>
        <v>-10.374212943983673</v>
      </c>
      <c r="AH55" s="287"/>
      <c r="AI55" s="286">
        <v>1975</v>
      </c>
      <c r="AJ55" s="285">
        <f>AJ54*(1+(AE55/100))</f>
        <v>186.83874030839044</v>
      </c>
      <c r="AK55" s="285">
        <f>AK54*(1+(AF55/100))</f>
        <v>264.24451426314943</v>
      </c>
      <c r="AL55" s="285">
        <f>(AJ55/AK55)*100</f>
        <v>70.706762193112553</v>
      </c>
      <c r="AN55" s="294">
        <v>2020</v>
      </c>
      <c r="AO55" s="291">
        <v>106.68018181818182</v>
      </c>
      <c r="AP55" s="291">
        <v>230.57354545454547</v>
      </c>
      <c r="AQ55" s="291">
        <v>46.252818181818178</v>
      </c>
      <c r="AR55" s="291"/>
    </row>
    <row r="56" spans="1:44" ht="13.8" x14ac:dyDescent="0.3">
      <c r="A56" s="288">
        <v>1976</v>
      </c>
      <c r="B56" s="290">
        <f>LN(E56)</f>
        <v>5.422017895200641</v>
      </c>
      <c r="C56" s="290">
        <f>LN(F56)</f>
        <v>5.6265649054130522</v>
      </c>
      <c r="D56" s="290">
        <f>LN(G56)</f>
        <v>4.4006231757756797</v>
      </c>
      <c r="E56" s="289">
        <f>AJ56</f>
        <v>226.33538308745719</v>
      </c>
      <c r="F56" s="289">
        <f>AK56</f>
        <v>277.70652910930579</v>
      </c>
      <c r="G56" s="287">
        <f>AL56</f>
        <v>81.501642692156935</v>
      </c>
      <c r="H56" s="287"/>
      <c r="O56" s="288">
        <v>1976</v>
      </c>
      <c r="P56" s="269" t="s">
        <v>3</v>
      </c>
      <c r="Q56" s="269" t="s">
        <v>3</v>
      </c>
      <c r="R56" s="269" t="s">
        <v>3</v>
      </c>
      <c r="S56" s="269" t="s">
        <v>3</v>
      </c>
      <c r="T56" s="269" t="s">
        <v>3</v>
      </c>
      <c r="U56" s="269" t="s">
        <v>3</v>
      </c>
      <c r="V56" s="269" t="s">
        <v>3</v>
      </c>
      <c r="W56" s="269" t="s">
        <v>3</v>
      </c>
      <c r="X56" s="269" t="s">
        <v>3</v>
      </c>
      <c r="Y56" s="269" t="s">
        <v>3</v>
      </c>
      <c r="Z56" s="269" t="s">
        <v>3</v>
      </c>
      <c r="AA56" s="269" t="s">
        <v>3</v>
      </c>
      <c r="AB56" s="269" t="s">
        <v>3</v>
      </c>
      <c r="AC56" s="269" t="s">
        <v>3</v>
      </c>
      <c r="AD56" s="269" t="s">
        <v>3</v>
      </c>
      <c r="AE56" s="287">
        <f>((AO11/AO10)-1)*100</f>
        <v>21.139428960971784</v>
      </c>
      <c r="AF56" s="287">
        <f>((AP11/AP10)-1)*100</f>
        <v>5.0945295434781102</v>
      </c>
      <c r="AG56" s="287">
        <f>((AQ11/AQ10)-1)*100</f>
        <v>15.256316580209383</v>
      </c>
      <c r="AH56" s="287"/>
      <c r="AI56" s="286">
        <v>1976</v>
      </c>
      <c r="AJ56" s="285">
        <f>AJ55*(1+(AE56/100))</f>
        <v>226.33538308745719</v>
      </c>
      <c r="AK56" s="285">
        <f>AK55*(1+(AF56/100))</f>
        <v>277.70652910930579</v>
      </c>
      <c r="AL56" s="285">
        <f>(AJ56/AK56)*100</f>
        <v>81.501642692156935</v>
      </c>
      <c r="AN56" s="294">
        <v>2021</v>
      </c>
      <c r="AO56" s="291">
        <v>120.00654545454545</v>
      </c>
      <c r="AP56" s="291">
        <v>258.69518181818182</v>
      </c>
      <c r="AQ56" s="291">
        <v>46.431636363636365</v>
      </c>
      <c r="AR56" s="291"/>
    </row>
    <row r="57" spans="1:44" ht="13.8" x14ac:dyDescent="0.3">
      <c r="A57" s="288">
        <v>1977</v>
      </c>
      <c r="B57" s="290">
        <f>LN(E57)</f>
        <v>5.4733672433814782</v>
      </c>
      <c r="C57" s="290">
        <f>LN(F57)</f>
        <v>5.6839314332002999</v>
      </c>
      <c r="D57" s="290">
        <f>LN(G57)</f>
        <v>4.3946059961692701</v>
      </c>
      <c r="E57" s="289">
        <f>AJ57</f>
        <v>238.26112673664954</v>
      </c>
      <c r="F57" s="289">
        <f>AK57</f>
        <v>294.10340794477213</v>
      </c>
      <c r="G57" s="287">
        <f>AL57</f>
        <v>81.012705157565236</v>
      </c>
      <c r="H57" s="287"/>
      <c r="O57" s="288">
        <v>1977</v>
      </c>
      <c r="P57" s="269" t="s">
        <v>3</v>
      </c>
      <c r="Q57" s="269" t="s">
        <v>3</v>
      </c>
      <c r="R57" s="269" t="s">
        <v>3</v>
      </c>
      <c r="S57" s="269" t="s">
        <v>3</v>
      </c>
      <c r="T57" s="269" t="s">
        <v>3</v>
      </c>
      <c r="U57" s="269" t="s">
        <v>3</v>
      </c>
      <c r="V57" s="269" t="s">
        <v>3</v>
      </c>
      <c r="W57" s="269" t="s">
        <v>3</v>
      </c>
      <c r="X57" s="269" t="s">
        <v>3</v>
      </c>
      <c r="Y57" s="269" t="s">
        <v>3</v>
      </c>
      <c r="Z57" s="269" t="s">
        <v>3</v>
      </c>
      <c r="AA57" s="269" t="s">
        <v>3</v>
      </c>
      <c r="AB57" s="269" t="s">
        <v>3</v>
      </c>
      <c r="AC57" s="269" t="s">
        <v>3</v>
      </c>
      <c r="AD57" s="269" t="s">
        <v>3</v>
      </c>
      <c r="AE57" s="287">
        <f>((AO12/AO11)-1)*100</f>
        <v>5.2690584594032197</v>
      </c>
      <c r="AF57" s="287">
        <f>((AP12/AP11)-1)*100</f>
        <v>5.9043908287127467</v>
      </c>
      <c r="AG57" s="287">
        <f>((AQ12/AQ11)-1)*100</f>
        <v>-0.52812709241105704</v>
      </c>
      <c r="AH57" s="287"/>
      <c r="AI57" s="286">
        <v>1977</v>
      </c>
      <c r="AJ57" s="285">
        <f>AJ56*(1+(AE57/100))</f>
        <v>238.26112673664954</v>
      </c>
      <c r="AK57" s="285">
        <f>AK56*(1+(AF57/100))</f>
        <v>294.10340794477213</v>
      </c>
      <c r="AL57" s="285">
        <f>(AJ57/AK57)*100</f>
        <v>81.012705157565236</v>
      </c>
      <c r="AN57" s="294">
        <v>2022</v>
      </c>
      <c r="AO57" s="291">
        <v>129.55399999999997</v>
      </c>
      <c r="AP57" s="291">
        <v>292.61399999999998</v>
      </c>
      <c r="AQ57" s="291">
        <v>44.277818181818184</v>
      </c>
      <c r="AR57" s="291"/>
    </row>
    <row r="58" spans="1:44" ht="13.8" x14ac:dyDescent="0.3">
      <c r="A58" s="288">
        <v>1978</v>
      </c>
      <c r="B58" s="290">
        <f>LN(E58)</f>
        <v>5.453872876200065</v>
      </c>
      <c r="C58" s="290">
        <f>LN(F58)</f>
        <v>5.7440242830796979</v>
      </c>
      <c r="D58" s="290">
        <f>LN(G58)</f>
        <v>4.3150187791084589</v>
      </c>
      <c r="E58" s="289">
        <f>AJ58</f>
        <v>233.6613573141012</v>
      </c>
      <c r="F58" s="289">
        <f>AK58</f>
        <v>312.31874443082808</v>
      </c>
      <c r="G58" s="287">
        <f>AL58</f>
        <v>74.815028390283572</v>
      </c>
      <c r="H58" s="287"/>
      <c r="O58" s="288">
        <v>1978</v>
      </c>
      <c r="P58" s="269" t="s">
        <v>3</v>
      </c>
      <c r="Q58" s="269" t="s">
        <v>3</v>
      </c>
      <c r="R58" s="269" t="s">
        <v>3</v>
      </c>
      <c r="S58" s="269" t="s">
        <v>3</v>
      </c>
      <c r="T58" s="269" t="s">
        <v>3</v>
      </c>
      <c r="U58" s="269" t="s">
        <v>3</v>
      </c>
      <c r="V58" s="269" t="s">
        <v>3</v>
      </c>
      <c r="W58" s="269" t="s">
        <v>3</v>
      </c>
      <c r="X58" s="269" t="s">
        <v>3</v>
      </c>
      <c r="Y58" s="269" t="s">
        <v>3</v>
      </c>
      <c r="Z58" s="269" t="s">
        <v>3</v>
      </c>
      <c r="AA58" s="269" t="s">
        <v>3</v>
      </c>
      <c r="AB58" s="269" t="s">
        <v>3</v>
      </c>
      <c r="AC58" s="269" t="s">
        <v>3</v>
      </c>
      <c r="AD58" s="269" t="s">
        <v>3</v>
      </c>
      <c r="AE58" s="287">
        <f>((AO13/AO12)-1)*100</f>
        <v>-1.9305580753139373</v>
      </c>
      <c r="AF58" s="287">
        <f>((AP13/AP12)-1)*100</f>
        <v>6.1935142517887787</v>
      </c>
      <c r="AG58" s="287">
        <f>((AQ13/AQ12)-1)*100</f>
        <v>-7.6611616240148672</v>
      </c>
      <c r="AH58" s="287"/>
      <c r="AI58" s="286">
        <v>1978</v>
      </c>
      <c r="AJ58" s="285">
        <f>AJ57*(1+(AE58/100))</f>
        <v>233.6613573141012</v>
      </c>
      <c r="AK58" s="285">
        <f>AK57*(1+(AF58/100))</f>
        <v>312.31874443082808</v>
      </c>
      <c r="AL58" s="285">
        <f>(AJ58/AK58)*100</f>
        <v>74.815028390283572</v>
      </c>
      <c r="AN58" s="294">
        <v>2023</v>
      </c>
      <c r="AO58" s="291">
        <v>140.81881818181816</v>
      </c>
      <c r="AP58" s="291">
        <v>291.32618181818185</v>
      </c>
      <c r="AQ58" s="291">
        <v>48.348363636363636</v>
      </c>
      <c r="AR58" s="291"/>
    </row>
    <row r="59" spans="1:44" ht="13.8" x14ac:dyDescent="0.3">
      <c r="A59" s="288">
        <v>1979</v>
      </c>
      <c r="B59" s="290">
        <f>LN(E59)</f>
        <v>5.6639899950965296</v>
      </c>
      <c r="C59" s="290">
        <f>LN(F59)</f>
        <v>5.8608459124740966</v>
      </c>
      <c r="D59" s="290">
        <f>LN(G59)</f>
        <v>4.4083142686105239</v>
      </c>
      <c r="E59" s="289">
        <f>AJ59</f>
        <v>288.29665298679026</v>
      </c>
      <c r="F59" s="289">
        <f>AK59</f>
        <v>351.02095146716908</v>
      </c>
      <c r="G59" s="287">
        <f>AL59</f>
        <v>82.13089611369098</v>
      </c>
      <c r="H59" s="287"/>
      <c r="O59" s="288">
        <v>1979</v>
      </c>
      <c r="P59" s="269" t="s">
        <v>3</v>
      </c>
      <c r="Q59" s="269" t="s">
        <v>3</v>
      </c>
      <c r="R59" s="269" t="s">
        <v>3</v>
      </c>
      <c r="S59" s="269" t="s">
        <v>3</v>
      </c>
      <c r="T59" s="269" t="s">
        <v>3</v>
      </c>
      <c r="U59" s="269" t="s">
        <v>3</v>
      </c>
      <c r="V59" s="269" t="s">
        <v>3</v>
      </c>
      <c r="W59" s="269" t="s">
        <v>3</v>
      </c>
      <c r="X59" s="269" t="s">
        <v>3</v>
      </c>
      <c r="Y59" s="269" t="s">
        <v>3</v>
      </c>
      <c r="Z59" s="269" t="s">
        <v>3</v>
      </c>
      <c r="AA59" s="269" t="s">
        <v>3</v>
      </c>
      <c r="AB59" s="269" t="s">
        <v>3</v>
      </c>
      <c r="AC59" s="269" t="s">
        <v>3</v>
      </c>
      <c r="AD59" s="269" t="s">
        <v>3</v>
      </c>
      <c r="AE59" s="287">
        <f>((AO14/AO13)-1)*100</f>
        <v>23.382255543112819</v>
      </c>
      <c r="AF59" s="287">
        <f>((AP14/AP13)-1)*100</f>
        <v>12.391893770856498</v>
      </c>
      <c r="AG59" s="287">
        <f>((AQ14/AQ13)-1)*100</f>
        <v>9.5483460700746203</v>
      </c>
      <c r="AH59" s="287"/>
      <c r="AI59" s="286">
        <v>1979</v>
      </c>
      <c r="AJ59" s="285">
        <f>AJ58*(1+(AE59/100))</f>
        <v>288.29665298679026</v>
      </c>
      <c r="AK59" s="285">
        <f>AK58*(1+(AF59/100))</f>
        <v>351.02095146716908</v>
      </c>
      <c r="AL59" s="285">
        <f>(AJ59/AK59)*100</f>
        <v>82.13089611369098</v>
      </c>
      <c r="AN59" s="294">
        <v>2024</v>
      </c>
      <c r="AO59" s="291">
        <v>142.6330909090909</v>
      </c>
      <c r="AP59" s="291">
        <v>293.10854545454544</v>
      </c>
      <c r="AQ59" s="291">
        <v>48.662272727272722</v>
      </c>
      <c r="AR59" s="291"/>
    </row>
    <row r="60" spans="1:44" ht="13.8" x14ac:dyDescent="0.3">
      <c r="A60" s="288">
        <v>1980</v>
      </c>
      <c r="B60" s="290">
        <f>LN(E60)</f>
        <v>5.8961212238708578</v>
      </c>
      <c r="C60" s="290">
        <f>LN(F60)</f>
        <v>5.9913556938819497</v>
      </c>
      <c r="D60" s="290">
        <f>LN(G60)</f>
        <v>4.509935715976999</v>
      </c>
      <c r="E60" s="289">
        <f>AJ60</f>
        <v>363.62431167870488</v>
      </c>
      <c r="F60" s="289">
        <f>AK60</f>
        <v>399.95646107930617</v>
      </c>
      <c r="G60" s="287">
        <f>AL60</f>
        <v>90.915973878117427</v>
      </c>
      <c r="H60" s="287"/>
      <c r="O60" s="288">
        <v>1980</v>
      </c>
      <c r="P60" s="269" t="s">
        <v>3</v>
      </c>
      <c r="Q60" s="269" t="s">
        <v>3</v>
      </c>
      <c r="R60" s="269" t="s">
        <v>3</v>
      </c>
      <c r="S60" s="269" t="s">
        <v>3</v>
      </c>
      <c r="T60" s="269" t="s">
        <v>3</v>
      </c>
      <c r="U60" s="269" t="s">
        <v>3</v>
      </c>
      <c r="V60" s="269" t="s">
        <v>3</v>
      </c>
      <c r="W60" s="269" t="s">
        <v>3</v>
      </c>
      <c r="X60" s="269" t="s">
        <v>3</v>
      </c>
      <c r="Y60" s="269" t="s">
        <v>3</v>
      </c>
      <c r="Z60" s="269" t="s">
        <v>3</v>
      </c>
      <c r="AA60" s="269" t="s">
        <v>3</v>
      </c>
      <c r="AB60" s="269" t="s">
        <v>3</v>
      </c>
      <c r="AC60" s="269" t="s">
        <v>3</v>
      </c>
      <c r="AD60" s="269" t="s">
        <v>3</v>
      </c>
      <c r="AE60" s="287">
        <f>((AO15/AO14)-1)*100</f>
        <v>26.12852348839656</v>
      </c>
      <c r="AF60" s="287">
        <f>((AP15/AP14)-1)*100</f>
        <v>13.940908486402414</v>
      </c>
      <c r="AG60" s="287">
        <f>((AQ15/AQ14)-1)*100</f>
        <v>10.955629155816272</v>
      </c>
      <c r="AH60" s="287"/>
      <c r="AI60" s="286">
        <v>1980</v>
      </c>
      <c r="AJ60" s="285">
        <f>AJ59*(1+(AE60/100))</f>
        <v>363.62431167870488</v>
      </c>
      <c r="AK60" s="285">
        <f>AK59*(1+(AF60/100))</f>
        <v>399.95646107930617</v>
      </c>
      <c r="AL60" s="285">
        <f>(AJ60/AK60)*100</f>
        <v>90.915973878117427</v>
      </c>
      <c r="AN60" s="293">
        <v>2025</v>
      </c>
      <c r="AO60" s="292">
        <v>139.25409090909088</v>
      </c>
      <c r="AP60" s="292">
        <v>295.88</v>
      </c>
      <c r="AQ60" s="292">
        <v>47.058818181818175</v>
      </c>
      <c r="AR60" s="291"/>
    </row>
    <row r="61" spans="1:44" ht="13.8" x14ac:dyDescent="0.3">
      <c r="A61" s="288">
        <v>1981</v>
      </c>
      <c r="B61" s="290">
        <f>LN(E61)</f>
        <v>5.9429582588289955</v>
      </c>
      <c r="C61" s="290">
        <f>LN(F61)</f>
        <v>6.0692127929209434</v>
      </c>
      <c r="D61" s="290">
        <f>LN(G61)</f>
        <v>4.478915651896143</v>
      </c>
      <c r="E61" s="289">
        <f>AJ61</f>
        <v>381.06053949981674</v>
      </c>
      <c r="F61" s="289">
        <f>AK61</f>
        <v>432.34020630882202</v>
      </c>
      <c r="G61" s="287">
        <f>AL61</f>
        <v>88.139047430537602</v>
      </c>
      <c r="H61" s="287"/>
      <c r="O61" s="288">
        <v>1981</v>
      </c>
      <c r="P61" s="269" t="s">
        <v>3</v>
      </c>
      <c r="Q61" s="269" t="s">
        <v>3</v>
      </c>
      <c r="R61" s="269" t="s">
        <v>3</v>
      </c>
      <c r="S61" s="269" t="s">
        <v>3</v>
      </c>
      <c r="T61" s="269" t="s">
        <v>3</v>
      </c>
      <c r="U61" s="269" t="s">
        <v>3</v>
      </c>
      <c r="V61" s="269" t="s">
        <v>3</v>
      </c>
      <c r="W61" s="269" t="s">
        <v>3</v>
      </c>
      <c r="X61" s="269" t="s">
        <v>3</v>
      </c>
      <c r="Y61" s="269" t="s">
        <v>3</v>
      </c>
      <c r="Z61" s="269" t="s">
        <v>3</v>
      </c>
      <c r="AA61" s="269" t="s">
        <v>3</v>
      </c>
      <c r="AB61" s="269" t="s">
        <v>3</v>
      </c>
      <c r="AC61" s="269" t="s">
        <v>3</v>
      </c>
      <c r="AD61" s="269" t="s">
        <v>3</v>
      </c>
      <c r="AE61" s="287">
        <f>((AO16/AO15)-1)*100</f>
        <v>4.7951215749617804</v>
      </c>
      <c r="AF61" s="287">
        <f>((AP16/AP15)-1)*100</f>
        <v>8.0968176241299936</v>
      </c>
      <c r="AG61" s="287">
        <f>((AQ16/AQ15)-1)*100</f>
        <v>-3.0280989867448538</v>
      </c>
      <c r="AH61" s="287"/>
      <c r="AI61" s="286">
        <v>1981</v>
      </c>
      <c r="AJ61" s="285">
        <f>AJ60*(1+(AE61/100))</f>
        <v>381.06053949981674</v>
      </c>
      <c r="AK61" s="285">
        <f>AK60*(1+(AF61/100))</f>
        <v>432.34020630882202</v>
      </c>
      <c r="AL61" s="285">
        <f>(AJ61/AK61)*100</f>
        <v>88.139047430537602</v>
      </c>
      <c r="AR61" s="291"/>
    </row>
    <row r="62" spans="1:44" ht="13.8" x14ac:dyDescent="0.3">
      <c r="A62" s="288">
        <v>1982</v>
      </c>
      <c r="B62" s="290">
        <f>LN(E62)</f>
        <v>5.8372346630720289</v>
      </c>
      <c r="C62" s="290">
        <f>LN(F62)</f>
        <v>6.0976129203265437</v>
      </c>
      <c r="D62" s="290">
        <f>LN(G62)</f>
        <v>4.3447919287335761</v>
      </c>
      <c r="E62" s="289">
        <f>AJ62</f>
        <v>342.82998820384319</v>
      </c>
      <c r="F62" s="289">
        <f>AK62</f>
        <v>444.79474133423383</v>
      </c>
      <c r="G62" s="287">
        <f>AL62</f>
        <v>77.075998510114829</v>
      </c>
      <c r="H62" s="287"/>
      <c r="O62" s="288">
        <v>1982</v>
      </c>
      <c r="P62" s="269" t="s">
        <v>3</v>
      </c>
      <c r="Q62" s="269" t="s">
        <v>3</v>
      </c>
      <c r="R62" s="269" t="s">
        <v>3</v>
      </c>
      <c r="S62" s="269" t="s">
        <v>3</v>
      </c>
      <c r="T62" s="269" t="s">
        <v>3</v>
      </c>
      <c r="U62" s="269" t="s">
        <v>3</v>
      </c>
      <c r="V62" s="269" t="s">
        <v>3</v>
      </c>
      <c r="W62" s="269" t="s">
        <v>3</v>
      </c>
      <c r="X62" s="269" t="s">
        <v>3</v>
      </c>
      <c r="Y62" s="269" t="s">
        <v>3</v>
      </c>
      <c r="Z62" s="269" t="s">
        <v>3</v>
      </c>
      <c r="AA62" s="269" t="s">
        <v>3</v>
      </c>
      <c r="AB62" s="269" t="s">
        <v>3</v>
      </c>
      <c r="AC62" s="269" t="s">
        <v>3</v>
      </c>
      <c r="AD62" s="269" t="s">
        <v>3</v>
      </c>
      <c r="AE62" s="287">
        <f>((AO17/AO16)-1)*100</f>
        <v>-10.032671277418359</v>
      </c>
      <c r="AF62" s="287">
        <f>((AP17/AP16)-1)*100</f>
        <v>2.8807256053617003</v>
      </c>
      <c r="AG62" s="287">
        <f>((AQ17/AQ16)-1)*100</f>
        <v>-12.603319378833655</v>
      </c>
      <c r="AH62" s="287"/>
      <c r="AI62" s="286">
        <v>1982</v>
      </c>
      <c r="AJ62" s="285">
        <f>AJ61*(1+(AE62/100))</f>
        <v>342.82998820384319</v>
      </c>
      <c r="AK62" s="285">
        <f>AK61*(1+(AF62/100))</f>
        <v>444.79474133423383</v>
      </c>
      <c r="AL62" s="285">
        <f>(AJ62/AK62)*100</f>
        <v>77.075998510114829</v>
      </c>
      <c r="AR62" s="291"/>
    </row>
    <row r="63" spans="1:44" x14ac:dyDescent="0.25">
      <c r="A63" s="288">
        <v>1983</v>
      </c>
      <c r="B63" s="290">
        <f>LN(E63)</f>
        <v>5.7698678266892172</v>
      </c>
      <c r="C63" s="290">
        <f>LN(F63)</f>
        <v>6.1227555869691876</v>
      </c>
      <c r="D63" s="290">
        <f>LN(G63)</f>
        <v>4.2522824257081204</v>
      </c>
      <c r="E63" s="289">
        <f>AJ63</f>
        <v>320.49536891374061</v>
      </c>
      <c r="F63" s="289">
        <f>AK63</f>
        <v>456.11984226462255</v>
      </c>
      <c r="G63" s="287">
        <f>AL63</f>
        <v>70.26560548703381</v>
      </c>
      <c r="H63" s="287"/>
      <c r="O63" s="288">
        <v>1983</v>
      </c>
      <c r="P63" s="269" t="s">
        <v>3</v>
      </c>
      <c r="Q63" s="269" t="s">
        <v>3</v>
      </c>
      <c r="R63" s="269" t="s">
        <v>3</v>
      </c>
      <c r="S63" s="269" t="s">
        <v>3</v>
      </c>
      <c r="T63" s="269" t="s">
        <v>3</v>
      </c>
      <c r="U63" s="269" t="s">
        <v>3</v>
      </c>
      <c r="V63" s="269" t="s">
        <v>3</v>
      </c>
      <c r="W63" s="269" t="s">
        <v>3</v>
      </c>
      <c r="X63" s="269" t="s">
        <v>3</v>
      </c>
      <c r="Y63" s="269" t="s">
        <v>3</v>
      </c>
      <c r="Z63" s="269" t="s">
        <v>3</v>
      </c>
      <c r="AA63" s="269" t="s">
        <v>3</v>
      </c>
      <c r="AB63" s="269" t="s">
        <v>3</v>
      </c>
      <c r="AC63" s="269" t="s">
        <v>3</v>
      </c>
      <c r="AD63" s="269" t="s">
        <v>3</v>
      </c>
      <c r="AE63" s="287">
        <f>((AO18/AO17)-1)*100</f>
        <v>-6.5147799371689246</v>
      </c>
      <c r="AF63" s="287">
        <f>((AP18/AP17)-1)*100</f>
        <v>2.5461409225336684</v>
      </c>
      <c r="AG63" s="287">
        <f>((AQ18/AQ17)-1)*100</f>
        <v>-8.8324588129393806</v>
      </c>
      <c r="AH63" s="287"/>
      <c r="AI63" s="286">
        <v>1983</v>
      </c>
      <c r="AJ63" s="285">
        <f>AJ62*(1+(AE63/100))</f>
        <v>320.49536891374061</v>
      </c>
      <c r="AK63" s="285">
        <f>AK62*(1+(AF63/100))</f>
        <v>456.11984226462255</v>
      </c>
      <c r="AL63" s="285">
        <f>(AJ63/AK63)*100</f>
        <v>70.26560548703381</v>
      </c>
    </row>
    <row r="64" spans="1:44" x14ac:dyDescent="0.25">
      <c r="A64" s="288">
        <v>1984</v>
      </c>
      <c r="B64" s="290">
        <f>LN(E64)</f>
        <v>5.7901570750493425</v>
      </c>
      <c r="C64" s="290">
        <f>LN(F64)</f>
        <v>6.1559962622743356</v>
      </c>
      <c r="D64" s="290">
        <f>LN(G64)</f>
        <v>4.2393309987630987</v>
      </c>
      <c r="E64" s="289">
        <f>AJ64</f>
        <v>327.06439399724792</v>
      </c>
      <c r="F64" s="289">
        <f>AK64</f>
        <v>471.53638243830829</v>
      </c>
      <c r="G64" s="287">
        <f>AL64</f>
        <v>69.361433428742515</v>
      </c>
      <c r="H64" s="287"/>
      <c r="O64" s="288">
        <v>1984</v>
      </c>
      <c r="P64" s="269" t="s">
        <v>3</v>
      </c>
      <c r="Q64" s="269" t="s">
        <v>3</v>
      </c>
      <c r="R64" s="269" t="s">
        <v>3</v>
      </c>
      <c r="S64" s="269" t="s">
        <v>3</v>
      </c>
      <c r="T64" s="269" t="s">
        <v>3</v>
      </c>
      <c r="U64" s="269" t="s">
        <v>3</v>
      </c>
      <c r="V64" s="269" t="s">
        <v>3</v>
      </c>
      <c r="W64" s="269" t="s">
        <v>3</v>
      </c>
      <c r="X64" s="269" t="s">
        <v>3</v>
      </c>
      <c r="Y64" s="269" t="s">
        <v>3</v>
      </c>
      <c r="Z64" s="269" t="s">
        <v>3</v>
      </c>
      <c r="AA64" s="269" t="s">
        <v>3</v>
      </c>
      <c r="AB64" s="269" t="s">
        <v>3</v>
      </c>
      <c r="AC64" s="269" t="s">
        <v>3</v>
      </c>
      <c r="AD64" s="269" t="s">
        <v>3</v>
      </c>
      <c r="AE64" s="287">
        <f>((AO19/AO18)-1)*100</f>
        <v>2.0496474272847731</v>
      </c>
      <c r="AF64" s="287">
        <f>((AP19/AP18)-1)*100</f>
        <v>3.3799319269126826</v>
      </c>
      <c r="AG64" s="287">
        <f>((AQ19/AQ18)-1)*100</f>
        <v>-1.2904101024518888</v>
      </c>
      <c r="AH64" s="287"/>
      <c r="AI64" s="286">
        <v>1984</v>
      </c>
      <c r="AJ64" s="285">
        <f>AJ63*(1+(AE64/100))</f>
        <v>327.06439399724792</v>
      </c>
      <c r="AK64" s="285">
        <f>AK63*(1+(AF64/100))</f>
        <v>471.53638243830829</v>
      </c>
      <c r="AL64" s="285">
        <f>(AJ64/AK64)*100</f>
        <v>69.361433428742515</v>
      </c>
    </row>
    <row r="65" spans="1:38" x14ac:dyDescent="0.25">
      <c r="A65" s="288">
        <v>1985</v>
      </c>
      <c r="B65" s="290">
        <f>LN(E65)</f>
        <v>5.7327096640142887</v>
      </c>
      <c r="C65" s="290">
        <f>LN(F65)</f>
        <v>6.156985787199055</v>
      </c>
      <c r="D65" s="290">
        <f>LN(G65)</f>
        <v>4.1808940628033255</v>
      </c>
      <c r="E65" s="289">
        <f>AJ65</f>
        <v>308.80489324146919</v>
      </c>
      <c r="F65" s="289">
        <f>AK65</f>
        <v>472.00321037248949</v>
      </c>
      <c r="G65" s="287">
        <f>AL65</f>
        <v>65.424320524805424</v>
      </c>
      <c r="H65" s="287"/>
      <c r="O65" s="288">
        <v>1985</v>
      </c>
      <c r="P65" s="269" t="s">
        <v>3</v>
      </c>
      <c r="Q65" s="269" t="s">
        <v>3</v>
      </c>
      <c r="R65" s="269" t="s">
        <v>3</v>
      </c>
      <c r="S65" s="269" t="s">
        <v>3</v>
      </c>
      <c r="T65" s="269" t="s">
        <v>3</v>
      </c>
      <c r="U65" s="269" t="s">
        <v>3</v>
      </c>
      <c r="V65" s="269" t="s">
        <v>3</v>
      </c>
      <c r="W65" s="269" t="s">
        <v>3</v>
      </c>
      <c r="X65" s="269" t="s">
        <v>3</v>
      </c>
      <c r="Y65" s="269" t="s">
        <v>3</v>
      </c>
      <c r="Z65" s="269" t="s">
        <v>3</v>
      </c>
      <c r="AA65" s="269" t="s">
        <v>3</v>
      </c>
      <c r="AB65" s="269" t="s">
        <v>3</v>
      </c>
      <c r="AC65" s="269" t="s">
        <v>3</v>
      </c>
      <c r="AD65" s="269" t="s">
        <v>3</v>
      </c>
      <c r="AE65" s="287">
        <f>((AO20/AO19)-1)*100</f>
        <v>-5.5828457915025664</v>
      </c>
      <c r="AF65" s="287">
        <f>((AP20/AP19)-1)*100</f>
        <v>9.9001466603110266E-2</v>
      </c>
      <c r="AG65" s="287">
        <f>((AQ20/AQ19)-1)*100</f>
        <v>-5.6754734839431382</v>
      </c>
      <c r="AH65" s="287"/>
      <c r="AI65" s="286">
        <v>1985</v>
      </c>
      <c r="AJ65" s="285">
        <f>AJ64*(1+(AE65/100))</f>
        <v>308.80489324146919</v>
      </c>
      <c r="AK65" s="285">
        <f>AK64*(1+(AF65/100))</f>
        <v>472.00321037248949</v>
      </c>
      <c r="AL65" s="285">
        <f>(AJ65/AK65)*100</f>
        <v>65.424320524805424</v>
      </c>
    </row>
    <row r="66" spans="1:38" x14ac:dyDescent="0.25">
      <c r="A66" s="288">
        <v>1986</v>
      </c>
      <c r="B66" s="290">
        <f>LN(E66)</f>
        <v>5.3460019862019923</v>
      </c>
      <c r="C66" s="290">
        <f>LN(F66)</f>
        <v>6.1390149689380014</v>
      </c>
      <c r="D66" s="290">
        <f>LN(G66)</f>
        <v>3.8121572032520818</v>
      </c>
      <c r="E66" s="289">
        <f>AJ66</f>
        <v>209.7679639384809</v>
      </c>
      <c r="F66" s="289">
        <f>AK66</f>
        <v>463.59668873603221</v>
      </c>
      <c r="G66" s="287">
        <f>AL66</f>
        <v>45.247942669823701</v>
      </c>
      <c r="H66" s="287"/>
      <c r="O66" s="288">
        <v>1986</v>
      </c>
      <c r="P66" s="269" t="s">
        <v>3</v>
      </c>
      <c r="Q66" s="269" t="s">
        <v>3</v>
      </c>
      <c r="R66" s="269" t="s">
        <v>3</v>
      </c>
      <c r="S66" s="269" t="s">
        <v>3</v>
      </c>
      <c r="T66" s="269" t="s">
        <v>3</v>
      </c>
      <c r="U66" s="269" t="s">
        <v>3</v>
      </c>
      <c r="V66" s="269" t="s">
        <v>3</v>
      </c>
      <c r="W66" s="269" t="s">
        <v>3</v>
      </c>
      <c r="X66" s="269" t="s">
        <v>3</v>
      </c>
      <c r="Y66" s="269" t="s">
        <v>3</v>
      </c>
      <c r="Z66" s="269" t="s">
        <v>3</v>
      </c>
      <c r="AA66" s="269" t="s">
        <v>3</v>
      </c>
      <c r="AB66" s="269" t="s">
        <v>3</v>
      </c>
      <c r="AC66" s="269" t="s">
        <v>3</v>
      </c>
      <c r="AD66" s="269" t="s">
        <v>3</v>
      </c>
      <c r="AE66" s="287">
        <f>((AO21/AO20)-1)*100</f>
        <v>-32.071036266108202</v>
      </c>
      <c r="AF66" s="287">
        <f>((AP21/AP20)-1)*100</f>
        <v>-1.7810306056654013</v>
      </c>
      <c r="AG66" s="287">
        <f>((AQ21/AQ20)-1)*100</f>
        <v>-30.84475189570307</v>
      </c>
      <c r="AH66" s="287"/>
      <c r="AI66" s="286">
        <v>1986</v>
      </c>
      <c r="AJ66" s="285">
        <f>AJ65*(1+(AE66/100))</f>
        <v>209.7679639384809</v>
      </c>
      <c r="AK66" s="285">
        <f>AK65*(1+(AF66/100))</f>
        <v>463.59668873603221</v>
      </c>
      <c r="AL66" s="285">
        <f>(AJ66/AK66)*100</f>
        <v>45.247942669823701</v>
      </c>
    </row>
    <row r="67" spans="1:38" x14ac:dyDescent="0.25">
      <c r="A67" s="288">
        <v>1987</v>
      </c>
      <c r="B67" s="290">
        <f>LN(E67)</f>
        <v>5.497181541701492</v>
      </c>
      <c r="C67" s="290">
        <f>LN(F67)</f>
        <v>6.1735397110425563</v>
      </c>
      <c r="D67" s="290">
        <f>LN(G67)</f>
        <v>3.9288120166470275</v>
      </c>
      <c r="E67" s="289">
        <f>AJ67</f>
        <v>244.00324922525684</v>
      </c>
      <c r="F67" s="289">
        <f>AK67</f>
        <v>479.88174599656668</v>
      </c>
      <c r="G67" s="287">
        <f>AL67</f>
        <v>50.846536935581319</v>
      </c>
      <c r="H67" s="287"/>
      <c r="O67" s="288">
        <v>1987</v>
      </c>
      <c r="P67" s="269" t="s">
        <v>3</v>
      </c>
      <c r="Q67" s="269" t="s">
        <v>3</v>
      </c>
      <c r="R67" s="269" t="s">
        <v>3</v>
      </c>
      <c r="S67" s="269" t="s">
        <v>3</v>
      </c>
      <c r="T67" s="269" t="s">
        <v>3</v>
      </c>
      <c r="U67" s="269" t="s">
        <v>3</v>
      </c>
      <c r="V67" s="269" t="s">
        <v>3</v>
      </c>
      <c r="W67" s="269" t="s">
        <v>3</v>
      </c>
      <c r="X67" s="269" t="s">
        <v>3</v>
      </c>
      <c r="Y67" s="269" t="s">
        <v>3</v>
      </c>
      <c r="Z67" s="269" t="s">
        <v>3</v>
      </c>
      <c r="AA67" s="269" t="s">
        <v>3</v>
      </c>
      <c r="AB67" s="269" t="s">
        <v>3</v>
      </c>
      <c r="AC67" s="269" t="s">
        <v>3</v>
      </c>
      <c r="AD67" s="269" t="s">
        <v>3</v>
      </c>
      <c r="AE67" s="287">
        <f>((AO22/AO21)-1)*100</f>
        <v>16.320549927641093</v>
      </c>
      <c r="AF67" s="287">
        <f>((AP22/AP21)-1)*100</f>
        <v>3.5127639295558177</v>
      </c>
      <c r="AG67" s="287">
        <f>((AQ22/AQ21)-1)*100</f>
        <v>12.383297424848694</v>
      </c>
      <c r="AH67" s="287"/>
      <c r="AI67" s="286">
        <v>1987</v>
      </c>
      <c r="AJ67" s="285">
        <f>AJ66*(1+(AE67/100))</f>
        <v>244.00324922525684</v>
      </c>
      <c r="AK67" s="285">
        <f>AK66*(1+(AF67/100))</f>
        <v>479.88174599656668</v>
      </c>
      <c r="AL67" s="285">
        <f>(AJ67/AK67)*100</f>
        <v>50.846536935581319</v>
      </c>
    </row>
    <row r="68" spans="1:38" x14ac:dyDescent="0.25">
      <c r="A68" s="288">
        <v>1988</v>
      </c>
      <c r="B68" s="290">
        <f>LN(E68)</f>
        <v>5.4424926636387827</v>
      </c>
      <c r="C68" s="290">
        <f>LN(F68)</f>
        <v>6.2309329597005805</v>
      </c>
      <c r="D68" s="290">
        <f>LN(G68)</f>
        <v>3.8167298899262931</v>
      </c>
      <c r="E68" s="289">
        <f>AJ68</f>
        <v>231.01731481891616</v>
      </c>
      <c r="F68" s="289">
        <f>AK68</f>
        <v>508.2294199470723</v>
      </c>
      <c r="G68" s="287">
        <f>AL68</f>
        <v>45.455321111275815</v>
      </c>
      <c r="H68" s="287"/>
      <c r="O68" s="288">
        <v>1988</v>
      </c>
      <c r="P68" s="269" t="s">
        <v>3</v>
      </c>
      <c r="Q68" s="269" t="s">
        <v>3</v>
      </c>
      <c r="R68" s="269" t="s">
        <v>3</v>
      </c>
      <c r="S68" s="269" t="s">
        <v>3</v>
      </c>
      <c r="T68" s="269" t="s">
        <v>3</v>
      </c>
      <c r="U68" s="269" t="s">
        <v>3</v>
      </c>
      <c r="V68" s="269" t="s">
        <v>3</v>
      </c>
      <c r="W68" s="269" t="s">
        <v>3</v>
      </c>
      <c r="X68" s="269" t="s">
        <v>3</v>
      </c>
      <c r="Y68" s="269" t="s">
        <v>3</v>
      </c>
      <c r="Z68" s="269" t="s">
        <v>3</v>
      </c>
      <c r="AA68" s="269" t="s">
        <v>3</v>
      </c>
      <c r="AB68" s="269" t="s">
        <v>3</v>
      </c>
      <c r="AC68" s="269" t="s">
        <v>3</v>
      </c>
      <c r="AD68" s="269" t="s">
        <v>3</v>
      </c>
      <c r="AE68" s="287">
        <f>((AO23/AO22)-1)*100</f>
        <v>-5.3220333940522391</v>
      </c>
      <c r="AF68" s="287">
        <f>((AP23/AP22)-1)*100</f>
        <v>5.9072207240632224</v>
      </c>
      <c r="AG68" s="287">
        <f>((AQ23/AQ22)-1)*100</f>
        <v>-10.564633923680866</v>
      </c>
      <c r="AH68" s="287"/>
      <c r="AI68" s="286">
        <v>1988</v>
      </c>
      <c r="AJ68" s="285">
        <f>AJ67*(1+(AE68/100))</f>
        <v>231.01731481891616</v>
      </c>
      <c r="AK68" s="285">
        <f>AK67*(1+(AF68/100))</f>
        <v>508.2294199470723</v>
      </c>
      <c r="AL68" s="285">
        <f>(AJ68/AK68)*100</f>
        <v>45.455321111275815</v>
      </c>
    </row>
    <row r="69" spans="1:38" x14ac:dyDescent="0.25">
      <c r="A69" s="288">
        <v>1989</v>
      </c>
      <c r="B69" s="290">
        <f>LN(E69)</f>
        <v>5.5263290638908984</v>
      </c>
      <c r="C69" s="290">
        <f>LN(F69)</f>
        <v>6.2724465377568244</v>
      </c>
      <c r="D69" s="290">
        <f>LN(G69)</f>
        <v>3.8590527121221654</v>
      </c>
      <c r="E69" s="289">
        <f>AJ69</f>
        <v>251.22000367579878</v>
      </c>
      <c r="F69" s="289">
        <f>AK69</f>
        <v>529.77190063999831</v>
      </c>
      <c r="G69" s="287">
        <f>AL69</f>
        <v>47.420409306780705</v>
      </c>
      <c r="H69" s="287"/>
      <c r="O69" s="288">
        <v>1989</v>
      </c>
      <c r="P69" s="269" t="s">
        <v>3</v>
      </c>
      <c r="Q69" s="269" t="s">
        <v>3</v>
      </c>
      <c r="R69" s="269" t="s">
        <v>3</v>
      </c>
      <c r="S69" s="269" t="s">
        <v>3</v>
      </c>
      <c r="T69" s="269" t="s">
        <v>3</v>
      </c>
      <c r="U69" s="269" t="s">
        <v>3</v>
      </c>
      <c r="V69" s="269" t="s">
        <v>3</v>
      </c>
      <c r="W69" s="269" t="s">
        <v>3</v>
      </c>
      <c r="X69" s="269" t="s">
        <v>3</v>
      </c>
      <c r="Y69" s="269" t="s">
        <v>3</v>
      </c>
      <c r="Z69" s="269" t="s">
        <v>3</v>
      </c>
      <c r="AA69" s="269" t="s">
        <v>3</v>
      </c>
      <c r="AB69" s="269" t="s">
        <v>3</v>
      </c>
      <c r="AC69" s="269" t="s">
        <v>3</v>
      </c>
      <c r="AD69" s="269" t="s">
        <v>3</v>
      </c>
      <c r="AE69" s="287">
        <f>((AO24/AO23)-1)*100</f>
        <v>8.745097255034139</v>
      </c>
      <c r="AF69" s="287">
        <f>((AP24/AP23)-1)*100</f>
        <v>4.2387315348980437</v>
      </c>
      <c r="AG69" s="287">
        <f>((AQ24/AQ23)-1)*100</f>
        <v>4.2734653255999566</v>
      </c>
      <c r="AH69" s="287"/>
      <c r="AI69" s="286">
        <v>1989</v>
      </c>
      <c r="AJ69" s="285">
        <f>AJ68*(1+(AE69/100))</f>
        <v>251.22000367579878</v>
      </c>
      <c r="AK69" s="285">
        <f>AK68*(1+(AF69/100))</f>
        <v>529.77190063999831</v>
      </c>
      <c r="AL69" s="285">
        <f>(AJ69/AK69)*100</f>
        <v>47.420409306780705</v>
      </c>
    </row>
    <row r="70" spans="1:38" x14ac:dyDescent="0.25">
      <c r="A70" s="288">
        <v>1990</v>
      </c>
      <c r="B70" s="290">
        <f>LN(E70)</f>
        <v>5.5963098746876891</v>
      </c>
      <c r="C70" s="290">
        <f>LN(F70)</f>
        <v>6.2905220674871005</v>
      </c>
      <c r="D70" s="290">
        <f>LN(G70)</f>
        <v>3.9109579931886804</v>
      </c>
      <c r="E70" s="289">
        <f>AJ70</f>
        <v>269.43033903387607</v>
      </c>
      <c r="F70" s="289">
        <f>AK70</f>
        <v>539.43487699543027</v>
      </c>
      <c r="G70" s="287">
        <f>AL70</f>
        <v>49.946777734239554</v>
      </c>
      <c r="H70" s="287"/>
      <c r="O70" s="288">
        <v>1990</v>
      </c>
      <c r="P70" s="269" t="s">
        <v>3</v>
      </c>
      <c r="Q70" s="269" t="s">
        <v>3</v>
      </c>
      <c r="R70" s="269" t="s">
        <v>3</v>
      </c>
      <c r="S70" s="269" t="s">
        <v>3</v>
      </c>
      <c r="T70" s="269" t="s">
        <v>3</v>
      </c>
      <c r="U70" s="269" t="s">
        <v>3</v>
      </c>
      <c r="V70" s="269" t="s">
        <v>3</v>
      </c>
      <c r="W70" s="269" t="s">
        <v>3</v>
      </c>
      <c r="X70" s="269" t="s">
        <v>3</v>
      </c>
      <c r="Y70" s="269" t="s">
        <v>3</v>
      </c>
      <c r="Z70" s="269" t="s">
        <v>3</v>
      </c>
      <c r="AA70" s="269" t="s">
        <v>3</v>
      </c>
      <c r="AB70" s="269" t="s">
        <v>3</v>
      </c>
      <c r="AC70" s="269" t="s">
        <v>3</v>
      </c>
      <c r="AD70" s="269" t="s">
        <v>3</v>
      </c>
      <c r="AE70" s="287">
        <f>((AO25/AO24)-1)*100</f>
        <v>7.2487600874243441</v>
      </c>
      <c r="AF70" s="287">
        <f>((AP25/AP24)-1)*100</f>
        <v>1.8239880869027836</v>
      </c>
      <c r="AG70" s="287">
        <f>((AQ25/AQ24)-1)*100</f>
        <v>5.2478485761183524</v>
      </c>
      <c r="AH70" s="287"/>
      <c r="AI70" s="286">
        <v>1990</v>
      </c>
      <c r="AJ70" s="285">
        <f>AJ69*(1+(AE70/100))</f>
        <v>269.43033903387607</v>
      </c>
      <c r="AK70" s="285">
        <f>AK69*(1+(AF70/100))</f>
        <v>539.43487699543027</v>
      </c>
      <c r="AL70" s="285">
        <f>(AJ70/AK70)*100</f>
        <v>49.946777734239554</v>
      </c>
    </row>
    <row r="71" spans="1:38" x14ac:dyDescent="0.25">
      <c r="A71" s="288">
        <v>1991</v>
      </c>
      <c r="B71" s="290">
        <f>LN(E71)</f>
        <v>5.5031974367984713</v>
      </c>
      <c r="C71" s="290">
        <f>LN(F71)</f>
        <v>6.292660475018085</v>
      </c>
      <c r="D71" s="290">
        <f>LN(G71)</f>
        <v>3.8157071477684781</v>
      </c>
      <c r="E71" s="289">
        <f>AJ71</f>
        <v>245.4755714034068</v>
      </c>
      <c r="F71" s="289">
        <f>AK71</f>
        <v>540.58964283881949</v>
      </c>
      <c r="G71" s="287">
        <f>AL71</f>
        <v>45.408855803143275</v>
      </c>
      <c r="H71" s="287"/>
      <c r="O71" s="288">
        <v>1991</v>
      </c>
      <c r="P71" s="269" t="s">
        <v>3</v>
      </c>
      <c r="Q71" s="269" t="s">
        <v>3</v>
      </c>
      <c r="R71" s="269" t="s">
        <v>3</v>
      </c>
      <c r="S71" s="269" t="s">
        <v>3</v>
      </c>
      <c r="T71" s="269" t="s">
        <v>3</v>
      </c>
      <c r="U71" s="269" t="s">
        <v>3</v>
      </c>
      <c r="V71" s="269" t="s">
        <v>3</v>
      </c>
      <c r="W71" s="269" t="s">
        <v>3</v>
      </c>
      <c r="X71" s="269" t="s">
        <v>3</v>
      </c>
      <c r="Y71" s="269" t="s">
        <v>3</v>
      </c>
      <c r="Z71" s="269" t="s">
        <v>3</v>
      </c>
      <c r="AA71" s="269" t="s">
        <v>3</v>
      </c>
      <c r="AB71" s="269" t="s">
        <v>3</v>
      </c>
      <c r="AC71" s="269" t="s">
        <v>3</v>
      </c>
      <c r="AD71" s="269" t="s">
        <v>3</v>
      </c>
      <c r="AE71" s="287">
        <f>((AO26/AO25)-1)*100</f>
        <v>-8.8908946618136309</v>
      </c>
      <c r="AF71" s="287">
        <f>((AP26/AP25)-1)*100</f>
        <v>0.21406955549871931</v>
      </c>
      <c r="AG71" s="287">
        <f>((AQ26/AQ25)-1)*100</f>
        <v>-9.0126959028972493</v>
      </c>
      <c r="AH71" s="287"/>
      <c r="AI71" s="286">
        <v>1991</v>
      </c>
      <c r="AJ71" s="285">
        <f>AJ70*(1+(AE71/100))</f>
        <v>245.4755714034068</v>
      </c>
      <c r="AK71" s="285">
        <f>AK70*(1+(AF71/100))</f>
        <v>540.58964283881949</v>
      </c>
      <c r="AL71" s="285">
        <f>(AJ71/AK71)*100</f>
        <v>45.408855803143275</v>
      </c>
    </row>
    <row r="72" spans="1:38" ht="15.75" customHeight="1" x14ac:dyDescent="0.25">
      <c r="A72" s="288">
        <v>1992</v>
      </c>
      <c r="B72" s="290">
        <f>LN(E72)</f>
        <v>5.512576184769892</v>
      </c>
      <c r="C72" s="290">
        <f>LN(F72)</f>
        <v>6.3033798273978148</v>
      </c>
      <c r="D72" s="290">
        <f>LN(G72)</f>
        <v>3.8143665433601681</v>
      </c>
      <c r="E72" s="289">
        <f>AJ72</f>
        <v>247.7886548791646</v>
      </c>
      <c r="F72" s="289">
        <f>AK72</f>
        <v>546.41558308097751</v>
      </c>
      <c r="G72" s="287">
        <f>AL72</f>
        <v>45.348021277504976</v>
      </c>
      <c r="H72" s="287"/>
      <c r="O72" s="288">
        <v>1992</v>
      </c>
      <c r="P72" s="269" t="s">
        <v>3</v>
      </c>
      <c r="Q72" s="269" t="s">
        <v>3</v>
      </c>
      <c r="R72" s="269" t="s">
        <v>3</v>
      </c>
      <c r="S72" s="269" t="s">
        <v>3</v>
      </c>
      <c r="T72" s="269" t="s">
        <v>3</v>
      </c>
      <c r="U72" s="269" t="s">
        <v>3</v>
      </c>
      <c r="V72" s="269" t="s">
        <v>3</v>
      </c>
      <c r="W72" s="269" t="s">
        <v>3</v>
      </c>
      <c r="X72" s="269" t="s">
        <v>3</v>
      </c>
      <c r="Y72" s="269" t="s">
        <v>3</v>
      </c>
      <c r="Z72" s="269" t="s">
        <v>3</v>
      </c>
      <c r="AA72" s="269" t="s">
        <v>3</v>
      </c>
      <c r="AB72" s="269" t="s">
        <v>3</v>
      </c>
      <c r="AC72" s="269" t="s">
        <v>3</v>
      </c>
      <c r="AD72" s="269" t="s">
        <v>3</v>
      </c>
      <c r="AE72" s="287">
        <f>((AO27/AO26)-1)*100</f>
        <v>0.94228662450348555</v>
      </c>
      <c r="AF72" s="287">
        <f>((AP27/AP26)-1)*100</f>
        <v>1.0777010472424298</v>
      </c>
      <c r="AG72" s="287">
        <f>((AQ27/AQ26)-1)*100</f>
        <v>-0.14146982585518941</v>
      </c>
      <c r="AH72" s="287"/>
      <c r="AI72" s="286">
        <v>1992</v>
      </c>
      <c r="AJ72" s="285">
        <f>AJ71*(1+(AE72/100))</f>
        <v>247.7886548791646</v>
      </c>
      <c r="AK72" s="285">
        <f>AK71*(1+(AF72/100))</f>
        <v>546.41558308097751</v>
      </c>
      <c r="AL72" s="285">
        <f>(AJ72/AK72)*100</f>
        <v>45.348021277504976</v>
      </c>
    </row>
    <row r="73" spans="1:38" ht="15.75" customHeight="1" x14ac:dyDescent="0.25">
      <c r="A73" s="288">
        <v>1993</v>
      </c>
      <c r="B73" s="290">
        <f>LN(E73)</f>
        <v>5.4715416576510245</v>
      </c>
      <c r="C73" s="290">
        <f>LN(F73)</f>
        <v>6.3166862525151473</v>
      </c>
      <c r="D73" s="290">
        <f>LN(G73)</f>
        <v>3.7600255911239695</v>
      </c>
      <c r="E73" s="289">
        <f>AJ73</f>
        <v>237.82655741602568</v>
      </c>
      <c r="F73" s="289">
        <f>AK73</f>
        <v>553.73501083039571</v>
      </c>
      <c r="G73" s="287">
        <f>AL73</f>
        <v>42.949525091320247</v>
      </c>
      <c r="H73" s="287"/>
      <c r="O73" s="288">
        <v>1993</v>
      </c>
      <c r="P73" s="269" t="s">
        <v>3</v>
      </c>
      <c r="Q73" s="269" t="s">
        <v>3</v>
      </c>
      <c r="R73" s="269" t="s">
        <v>3</v>
      </c>
      <c r="S73" s="269" t="s">
        <v>3</v>
      </c>
      <c r="T73" s="269" t="s">
        <v>3</v>
      </c>
      <c r="U73" s="269" t="s">
        <v>3</v>
      </c>
      <c r="V73" s="269" t="s">
        <v>3</v>
      </c>
      <c r="W73" s="269" t="s">
        <v>3</v>
      </c>
      <c r="X73" s="269" t="s">
        <v>3</v>
      </c>
      <c r="Y73" s="269" t="s">
        <v>3</v>
      </c>
      <c r="Z73" s="269" t="s">
        <v>3</v>
      </c>
      <c r="AA73" s="269" t="s">
        <v>3</v>
      </c>
      <c r="AB73" s="269" t="s">
        <v>3</v>
      </c>
      <c r="AC73" s="269" t="s">
        <v>3</v>
      </c>
      <c r="AD73" s="269" t="s">
        <v>3</v>
      </c>
      <c r="AE73" s="287">
        <f>((AO28/AO27)-1)*100</f>
        <v>-4.0204009614552287</v>
      </c>
      <c r="AF73" s="287">
        <f>((AP28/AP27)-1)*100</f>
        <v>1.339534957650268</v>
      </c>
      <c r="AG73" s="287">
        <f>((AQ28/AQ27)-1)*100</f>
        <v>-5.278541984663077</v>
      </c>
      <c r="AH73" s="287"/>
      <c r="AI73" s="286">
        <v>1993</v>
      </c>
      <c r="AJ73" s="285">
        <f>AJ72*(1+(AE73/100))</f>
        <v>237.82655741602568</v>
      </c>
      <c r="AK73" s="285">
        <f>AK72*(1+(AF73/100))</f>
        <v>553.73501083039571</v>
      </c>
      <c r="AL73" s="285">
        <f>(AJ73/AK73)*100</f>
        <v>42.949525091320247</v>
      </c>
    </row>
    <row r="74" spans="1:38" ht="15.75" customHeight="1" x14ac:dyDescent="0.25">
      <c r="A74" s="288">
        <v>1994</v>
      </c>
      <c r="B74" s="290">
        <f>LN(E74)</f>
        <v>5.5566688569872511</v>
      </c>
      <c r="C74" s="290">
        <f>LN(F74)</f>
        <v>6.3422132333880601</v>
      </c>
      <c r="D74" s="290">
        <f>LN(G74)</f>
        <v>3.8196258095872819</v>
      </c>
      <c r="E74" s="289">
        <f>AJ74</f>
        <v>258.95876926166869</v>
      </c>
      <c r="F74" s="289">
        <f>AK74</f>
        <v>568.05215312497853</v>
      </c>
      <c r="G74" s="287">
        <f>AL74</f>
        <v>45.587146855632909</v>
      </c>
      <c r="H74" s="287"/>
      <c r="O74" s="288">
        <v>1994</v>
      </c>
      <c r="P74" s="269" t="s">
        <v>3</v>
      </c>
      <c r="Q74" s="269" t="s">
        <v>3</v>
      </c>
      <c r="R74" s="269" t="s">
        <v>3</v>
      </c>
      <c r="S74" s="269" t="s">
        <v>3</v>
      </c>
      <c r="T74" s="269" t="s">
        <v>3</v>
      </c>
      <c r="U74" s="269" t="s">
        <v>3</v>
      </c>
      <c r="V74" s="269" t="s">
        <v>3</v>
      </c>
      <c r="W74" s="269" t="s">
        <v>3</v>
      </c>
      <c r="X74" s="269" t="s">
        <v>3</v>
      </c>
      <c r="Y74" s="269" t="s">
        <v>3</v>
      </c>
      <c r="Z74" s="269" t="s">
        <v>3</v>
      </c>
      <c r="AA74" s="269" t="s">
        <v>3</v>
      </c>
      <c r="AB74" s="269" t="s">
        <v>3</v>
      </c>
      <c r="AC74" s="269" t="s">
        <v>3</v>
      </c>
      <c r="AD74" s="269" t="s">
        <v>3</v>
      </c>
      <c r="AE74" s="287">
        <f>((AO29/AO28)-1)*100</f>
        <v>8.885555959453594</v>
      </c>
      <c r="AF74" s="287">
        <f>((AP29/AP28)-1)*100</f>
        <v>2.5855584376202723</v>
      </c>
      <c r="AG74" s="287">
        <f>((AQ29/AQ28)-1)*100</f>
        <v>6.0968525712653543</v>
      </c>
      <c r="AH74" s="287"/>
      <c r="AI74" s="286">
        <v>1994</v>
      </c>
      <c r="AJ74" s="285">
        <f>AJ73*(1+(AE74/100))</f>
        <v>258.95876926166869</v>
      </c>
      <c r="AK74" s="285">
        <f>AK73*(1+(AF74/100))</f>
        <v>568.05215312497853</v>
      </c>
      <c r="AL74" s="285">
        <f>(AJ74/AK74)*100</f>
        <v>45.587146855632909</v>
      </c>
    </row>
    <row r="75" spans="1:38" x14ac:dyDescent="0.25">
      <c r="A75" s="288">
        <v>1995</v>
      </c>
      <c r="B75" s="290">
        <f>LN(E75)</f>
        <v>5.603598333021778</v>
      </c>
      <c r="C75" s="290">
        <f>LN(F75)</f>
        <v>6.3963616594804451</v>
      </c>
      <c r="D75" s="290">
        <f>LN(G75)</f>
        <v>3.8124068595294247</v>
      </c>
      <c r="E75" s="289">
        <f>AJ75</f>
        <v>271.40124454039551</v>
      </c>
      <c r="F75" s="289">
        <f>AK75</f>
        <v>599.65929932600397</v>
      </c>
      <c r="G75" s="287">
        <f>AL75</f>
        <v>45.259240512978117</v>
      </c>
      <c r="H75" s="287"/>
      <c r="O75" s="288">
        <v>1995</v>
      </c>
      <c r="P75" s="269" t="s">
        <v>3</v>
      </c>
      <c r="Q75" s="269" t="s">
        <v>3</v>
      </c>
      <c r="R75" s="269" t="s">
        <v>3</v>
      </c>
      <c r="S75" s="269" t="s">
        <v>3</v>
      </c>
      <c r="T75" s="269" t="s">
        <v>3</v>
      </c>
      <c r="U75" s="269" t="s">
        <v>3</v>
      </c>
      <c r="V75" s="269" t="s">
        <v>3</v>
      </c>
      <c r="W75" s="269" t="s">
        <v>3</v>
      </c>
      <c r="X75" s="269" t="s">
        <v>3</v>
      </c>
      <c r="Y75" s="269" t="s">
        <v>3</v>
      </c>
      <c r="Z75" s="269" t="s">
        <v>3</v>
      </c>
      <c r="AA75" s="269" t="s">
        <v>3</v>
      </c>
      <c r="AB75" s="269" t="s">
        <v>3</v>
      </c>
      <c r="AC75" s="269" t="s">
        <v>3</v>
      </c>
      <c r="AD75" s="269" t="s">
        <v>3</v>
      </c>
      <c r="AE75" s="287">
        <f>((AO30/AO29)-1)*100</f>
        <v>4.8048093965700422</v>
      </c>
      <c r="AF75" s="287">
        <f>((AP30/AP29)-1)*100</f>
        <v>5.5641275237049426</v>
      </c>
      <c r="AG75" s="287">
        <f>((AQ30/AQ29)-1)*100</f>
        <v>-0.67629388043166649</v>
      </c>
      <c r="AH75" s="287"/>
      <c r="AI75" s="286">
        <v>1995</v>
      </c>
      <c r="AJ75" s="285">
        <f>AJ74*(1+(AE75/100))</f>
        <v>271.40124454039551</v>
      </c>
      <c r="AK75" s="285">
        <f>AK74*(1+(AF75/100))</f>
        <v>599.65929932600397</v>
      </c>
      <c r="AL75" s="285">
        <f>(AJ75/AK75)*100</f>
        <v>45.259240512978117</v>
      </c>
    </row>
    <row r="76" spans="1:38" x14ac:dyDescent="0.25">
      <c r="A76" s="288">
        <v>1996</v>
      </c>
      <c r="B76" s="290">
        <f>LN(E76)</f>
        <v>5.6229513715660557</v>
      </c>
      <c r="C76" s="290">
        <f>LN(F76)</f>
        <v>6.3980270823894703</v>
      </c>
      <c r="D76" s="290">
        <f>LN(G76)</f>
        <v>3.8300944751646768</v>
      </c>
      <c r="E76" s="289">
        <f>AJ76</f>
        <v>276.70483807903389</v>
      </c>
      <c r="F76" s="289">
        <f>AK76</f>
        <v>600.65881774011905</v>
      </c>
      <c r="G76" s="287">
        <f>AL76</f>
        <v>46.066890205672962</v>
      </c>
      <c r="H76" s="287"/>
      <c r="O76" s="288">
        <v>1996</v>
      </c>
      <c r="P76" s="269" t="s">
        <v>3</v>
      </c>
      <c r="Q76" s="269" t="s">
        <v>3</v>
      </c>
      <c r="R76" s="269" t="s">
        <v>3</v>
      </c>
      <c r="S76" s="269" t="s">
        <v>3</v>
      </c>
      <c r="T76" s="269" t="s">
        <v>3</v>
      </c>
      <c r="U76" s="269" t="s">
        <v>3</v>
      </c>
      <c r="V76" s="269" t="s">
        <v>3</v>
      </c>
      <c r="W76" s="269" t="s">
        <v>3</v>
      </c>
      <c r="X76" s="269" t="s">
        <v>3</v>
      </c>
      <c r="Y76" s="269" t="s">
        <v>3</v>
      </c>
      <c r="Z76" s="269" t="s">
        <v>3</v>
      </c>
      <c r="AA76" s="269" t="s">
        <v>3</v>
      </c>
      <c r="AB76" s="269" t="s">
        <v>3</v>
      </c>
      <c r="AC76" s="269" t="s">
        <v>3</v>
      </c>
      <c r="AD76" s="269" t="s">
        <v>3</v>
      </c>
      <c r="AE76" s="287">
        <f>((AO31/AO30)-1)*100</f>
        <v>1.954152254393593</v>
      </c>
      <c r="AF76" s="287">
        <f>((AP31/AP30)-1)*100</f>
        <v>0.16668104959574048</v>
      </c>
      <c r="AG76" s="287">
        <f>((AQ31/AQ30)-1)*100</f>
        <v>1.7811784053636703</v>
      </c>
      <c r="AH76" s="287"/>
      <c r="AI76" s="286">
        <v>1996</v>
      </c>
      <c r="AJ76" s="285">
        <f>AJ75*(1+(AE76/100))</f>
        <v>276.70483807903389</v>
      </c>
      <c r="AK76" s="285">
        <f>AK75*(1+(AF76/100))</f>
        <v>600.65881774011905</v>
      </c>
      <c r="AL76" s="285">
        <f>(AJ76/AK76)*100</f>
        <v>46.066890205672962</v>
      </c>
    </row>
    <row r="77" spans="1:38" x14ac:dyDescent="0.25">
      <c r="A77" s="288">
        <v>1997</v>
      </c>
      <c r="B77" s="290">
        <f>LN(E77)</f>
        <v>5.6084219098129031</v>
      </c>
      <c r="C77" s="290">
        <f>LN(F77)</f>
        <v>6.404395409878946</v>
      </c>
      <c r="D77" s="290">
        <f>LN(G77)</f>
        <v>3.8091966859220485</v>
      </c>
      <c r="E77" s="289">
        <f>AJ77</f>
        <v>272.71353169918132</v>
      </c>
      <c r="F77" s="289">
        <f>AK77</f>
        <v>604.49621573551258</v>
      </c>
      <c r="G77" s="287">
        <f>AL77</f>
        <v>45.114183447345624</v>
      </c>
      <c r="H77" s="287"/>
      <c r="O77" s="288">
        <v>1997</v>
      </c>
      <c r="P77" s="269" t="s">
        <v>3</v>
      </c>
      <c r="Q77" s="269" t="s">
        <v>3</v>
      </c>
      <c r="R77" s="269" t="s">
        <v>3</v>
      </c>
      <c r="S77" s="269" t="s">
        <v>3</v>
      </c>
      <c r="T77" s="269" t="s">
        <v>3</v>
      </c>
      <c r="U77" s="269" t="s">
        <v>3</v>
      </c>
      <c r="V77" s="269" t="s">
        <v>3</v>
      </c>
      <c r="W77" s="269" t="s">
        <v>3</v>
      </c>
      <c r="X77" s="269" t="s">
        <v>3</v>
      </c>
      <c r="Y77" s="269" t="s">
        <v>3</v>
      </c>
      <c r="Z77" s="269" t="s">
        <v>3</v>
      </c>
      <c r="AA77" s="269" t="s">
        <v>3</v>
      </c>
      <c r="AB77" s="269" t="s">
        <v>3</v>
      </c>
      <c r="AC77" s="269" t="s">
        <v>3</v>
      </c>
      <c r="AD77" s="269" t="s">
        <v>3</v>
      </c>
      <c r="AE77" s="287">
        <f>((AO32/AO31)-1)*100</f>
        <v>-1.4424418479855206</v>
      </c>
      <c r="AF77" s="287">
        <f>((AP32/AP31)-1)*100</f>
        <v>0.6388648400819541</v>
      </c>
      <c r="AG77" s="287">
        <f>((AQ32/AQ31)-1)*100</f>
        <v>-2.0706444583990846</v>
      </c>
      <c r="AH77" s="287"/>
      <c r="AI77" s="286">
        <v>1997</v>
      </c>
      <c r="AJ77" s="285">
        <f>AJ76*(1+(AE77/100))</f>
        <v>272.71353169918132</v>
      </c>
      <c r="AK77" s="285">
        <f>AK76*(1+(AF77/100))</f>
        <v>604.49621573551258</v>
      </c>
      <c r="AL77" s="285">
        <f>(AJ77/AK77)*100</f>
        <v>45.114183447345624</v>
      </c>
    </row>
    <row r="78" spans="1:38" x14ac:dyDescent="0.25">
      <c r="A78" s="288">
        <v>1998</v>
      </c>
      <c r="B78" s="290">
        <f>LN(E78)</f>
        <v>5.5482003462089056</v>
      </c>
      <c r="C78" s="290">
        <f>LN(F78)</f>
        <v>6.3968913741950084</v>
      </c>
      <c r="D78" s="290">
        <f>LN(G78)</f>
        <v>3.7564791580019881</v>
      </c>
      <c r="E78" s="289">
        <f>AJ78</f>
        <v>256.7750336778505</v>
      </c>
      <c r="F78" s="289">
        <f>AK78</f>
        <v>599.97703182694272</v>
      </c>
      <c r="G78" s="287">
        <f>AL78</f>
        <v>42.797477246081421</v>
      </c>
      <c r="H78" s="287"/>
      <c r="O78" s="288">
        <v>1998</v>
      </c>
      <c r="P78" s="269" t="s">
        <v>3</v>
      </c>
      <c r="Q78" s="269" t="s">
        <v>3</v>
      </c>
      <c r="R78" s="269" t="s">
        <v>3</v>
      </c>
      <c r="S78" s="269" t="s">
        <v>3</v>
      </c>
      <c r="T78" s="269" t="s">
        <v>3</v>
      </c>
      <c r="U78" s="269" t="s">
        <v>3</v>
      </c>
      <c r="V78" s="269" t="s">
        <v>3</v>
      </c>
      <c r="W78" s="269" t="s">
        <v>3</v>
      </c>
      <c r="X78" s="269" t="s">
        <v>3</v>
      </c>
      <c r="Y78" s="269" t="s">
        <v>3</v>
      </c>
      <c r="Z78" s="269" t="s">
        <v>3</v>
      </c>
      <c r="AA78" s="269" t="s">
        <v>3</v>
      </c>
      <c r="AB78" s="269" t="s">
        <v>3</v>
      </c>
      <c r="AC78" s="269" t="s">
        <v>3</v>
      </c>
      <c r="AD78" s="269" t="s">
        <v>3</v>
      </c>
      <c r="AE78" s="287">
        <f>((AO33/AO32)-1)*100</f>
        <v>-5.8444104045823124</v>
      </c>
      <c r="AF78" s="287">
        <f>((AP33/AP32)-1)*100</f>
        <v>-0.74759507023069993</v>
      </c>
      <c r="AG78" s="287">
        <f>((AQ33/AQ32)-1)*100</f>
        <v>-5.139629699721282</v>
      </c>
      <c r="AH78" s="287"/>
      <c r="AI78" s="286">
        <v>1998</v>
      </c>
      <c r="AJ78" s="285">
        <f>AJ77*(1+(AE78/100))</f>
        <v>256.7750336778505</v>
      </c>
      <c r="AK78" s="285">
        <f>AK77*(1+(AF78/100))</f>
        <v>599.97703182694272</v>
      </c>
      <c r="AL78" s="285">
        <f>(AJ78/AK78)*100</f>
        <v>42.797477246081421</v>
      </c>
    </row>
    <row r="79" spans="1:38" x14ac:dyDescent="0.25">
      <c r="A79" s="288">
        <v>1999</v>
      </c>
      <c r="B79" s="290">
        <f>LN(E79)</f>
        <v>5.5919810309637725</v>
      </c>
      <c r="C79" s="290">
        <f>LN(F79)</f>
        <v>6.3886089570915114</v>
      </c>
      <c r="D79" s="290">
        <f>LN(G79)</f>
        <v>3.8085422598603529</v>
      </c>
      <c r="E79" s="289">
        <f>AJ79</f>
        <v>268.26653797553115</v>
      </c>
      <c r="F79" s="289">
        <f>AK79</f>
        <v>595.02829384250208</v>
      </c>
      <c r="G79" s="287">
        <f>AL79</f>
        <v>45.084669208442477</v>
      </c>
      <c r="H79" s="287"/>
      <c r="O79" s="288">
        <v>1999</v>
      </c>
      <c r="P79" s="269" t="s">
        <v>3</v>
      </c>
      <c r="Q79" s="269" t="s">
        <v>3</v>
      </c>
      <c r="R79" s="269" t="s">
        <v>3</v>
      </c>
      <c r="S79" s="269" t="s">
        <v>3</v>
      </c>
      <c r="T79" s="269" t="s">
        <v>3</v>
      </c>
      <c r="U79" s="269" t="s">
        <v>3</v>
      </c>
      <c r="V79" s="269" t="s">
        <v>3</v>
      </c>
      <c r="W79" s="269" t="s">
        <v>3</v>
      </c>
      <c r="X79" s="269" t="s">
        <v>3</v>
      </c>
      <c r="Y79" s="269" t="s">
        <v>3</v>
      </c>
      <c r="Z79" s="269" t="s">
        <v>3</v>
      </c>
      <c r="AA79" s="269" t="s">
        <v>3</v>
      </c>
      <c r="AB79" s="269" t="s">
        <v>3</v>
      </c>
      <c r="AC79" s="269" t="s">
        <v>3</v>
      </c>
      <c r="AD79" s="269" t="s">
        <v>3</v>
      </c>
      <c r="AE79" s="287">
        <f>((AO34/AO33)-1)*100</f>
        <v>4.4753199456680326</v>
      </c>
      <c r="AF79" s="287">
        <f>((AP34/AP33)-1)*100</f>
        <v>-0.82482123846835398</v>
      </c>
      <c r="AG79" s="287">
        <f>((AQ34/AQ33)-1)*100</f>
        <v>5.3262907524482817</v>
      </c>
      <c r="AH79" s="287"/>
      <c r="AI79" s="286">
        <v>1999</v>
      </c>
      <c r="AJ79" s="285">
        <f>AJ78*(1+(AE79/100))</f>
        <v>268.26653797553115</v>
      </c>
      <c r="AK79" s="285">
        <f>AK78*(1+(AF79/100))</f>
        <v>595.02829384250208</v>
      </c>
      <c r="AL79" s="285">
        <f>(AJ79/AK79)*100</f>
        <v>45.084669208442477</v>
      </c>
    </row>
    <row r="80" spans="1:38" x14ac:dyDescent="0.25">
      <c r="A80" s="288">
        <v>2000</v>
      </c>
      <c r="B80" s="290">
        <f>LN(E80)</f>
        <v>5.6612312683202735</v>
      </c>
      <c r="C80" s="290">
        <f>LN(F80)</f>
        <v>6.4184494883243834</v>
      </c>
      <c r="D80" s="290">
        <f>LN(G80)</f>
        <v>3.8479519659839814</v>
      </c>
      <c r="E80" s="289">
        <f>AJ80</f>
        <v>287.50241733398718</v>
      </c>
      <c r="F80" s="289">
        <f>AK80</f>
        <v>613.05183280521237</v>
      </c>
      <c r="G80" s="287">
        <f>AL80</f>
        <v>46.896918327187606</v>
      </c>
      <c r="H80" s="287"/>
      <c r="O80" s="288">
        <v>2000</v>
      </c>
      <c r="P80" s="269" t="s">
        <v>3</v>
      </c>
      <c r="Q80" s="269" t="s">
        <v>3</v>
      </c>
      <c r="R80" s="269" t="s">
        <v>3</v>
      </c>
      <c r="S80" s="269" t="s">
        <v>3</v>
      </c>
      <c r="T80" s="269" t="s">
        <v>3</v>
      </c>
      <c r="U80" s="269" t="s">
        <v>3</v>
      </c>
      <c r="V80" s="269" t="s">
        <v>3</v>
      </c>
      <c r="W80" s="269" t="s">
        <v>3</v>
      </c>
      <c r="X80" s="269" t="s">
        <v>3</v>
      </c>
      <c r="Y80" s="269" t="s">
        <v>3</v>
      </c>
      <c r="Z80" s="269" t="s">
        <v>3</v>
      </c>
      <c r="AA80" s="269" t="s">
        <v>3</v>
      </c>
      <c r="AB80" s="269" t="s">
        <v>3</v>
      </c>
      <c r="AC80" s="269" t="s">
        <v>3</v>
      </c>
      <c r="AD80" s="269" t="s">
        <v>3</v>
      </c>
      <c r="AE80" s="287">
        <f>((AO35/AO34)-1)*100</f>
        <v>7.1704356061770724</v>
      </c>
      <c r="AF80" s="287">
        <f>((AP35/AP34)-1)*100</f>
        <v>3.029022174108742</v>
      </c>
      <c r="AG80" s="287">
        <f>((AQ35/AQ34)-1)*100</f>
        <v>4.0418399115830228</v>
      </c>
      <c r="AH80" s="287"/>
      <c r="AI80" s="286">
        <v>2000</v>
      </c>
      <c r="AJ80" s="285">
        <f>AJ79*(1+(AE80/100))</f>
        <v>287.50241733398718</v>
      </c>
      <c r="AK80" s="285">
        <f>AK79*(1+(AF80/100))</f>
        <v>613.05183280521237</v>
      </c>
      <c r="AL80" s="285">
        <f>(AJ80/AK80)*100</f>
        <v>46.896918327187606</v>
      </c>
    </row>
    <row r="81" spans="1:38" x14ac:dyDescent="0.25">
      <c r="A81" s="288">
        <v>2001</v>
      </c>
      <c r="B81" s="290">
        <f>LN(E81)</f>
        <v>5.6358140167066733</v>
      </c>
      <c r="C81" s="290">
        <f>LN(F81)</f>
        <v>6.4225418901730311</v>
      </c>
      <c r="D81" s="290">
        <f>LN(G81)</f>
        <v>3.8184423125217339</v>
      </c>
      <c r="E81" s="289">
        <f>AJ81</f>
        <v>280.28698275989365</v>
      </c>
      <c r="F81" s="289">
        <f>AK81</f>
        <v>615.56582788951994</v>
      </c>
      <c r="G81" s="287">
        <f>AL81</f>
        <v>45.533226514678908</v>
      </c>
      <c r="H81" s="287"/>
      <c r="O81" s="288">
        <v>2001</v>
      </c>
      <c r="P81" s="269" t="s">
        <v>3</v>
      </c>
      <c r="Q81" s="269" t="s">
        <v>3</v>
      </c>
      <c r="R81" s="269" t="s">
        <v>3</v>
      </c>
      <c r="S81" s="269" t="s">
        <v>3</v>
      </c>
      <c r="T81" s="269" t="s">
        <v>3</v>
      </c>
      <c r="U81" s="269" t="s">
        <v>3</v>
      </c>
      <c r="V81" s="269" t="s">
        <v>3</v>
      </c>
      <c r="W81" s="269" t="s">
        <v>3</v>
      </c>
      <c r="X81" s="269" t="s">
        <v>3</v>
      </c>
      <c r="Y81" s="269" t="s">
        <v>3</v>
      </c>
      <c r="Z81" s="269" t="s">
        <v>3</v>
      </c>
      <c r="AA81" s="269" t="s">
        <v>3</v>
      </c>
      <c r="AB81" s="269" t="s">
        <v>3</v>
      </c>
      <c r="AC81" s="269" t="s">
        <v>3</v>
      </c>
      <c r="AD81" s="269" t="s">
        <v>3</v>
      </c>
      <c r="AE81" s="287">
        <f>((AO36/AO35)-1)*100</f>
        <v>-2.5096952717832188</v>
      </c>
      <c r="AF81" s="287">
        <f>((AP36/AP35)-1)*100</f>
        <v>0.41007871598783829</v>
      </c>
      <c r="AG81" s="287">
        <f>((AQ36/AQ35)-1)*100</f>
        <v>-2.9125115330366436</v>
      </c>
      <c r="AH81" s="287"/>
      <c r="AI81" s="286">
        <v>2001</v>
      </c>
      <c r="AJ81" s="285">
        <f>AJ80*(1+(AE81/100))</f>
        <v>280.28698275989365</v>
      </c>
      <c r="AK81" s="285">
        <f>AK80*(1+(AF81/100))</f>
        <v>615.56582788951994</v>
      </c>
      <c r="AL81" s="285">
        <f>(AJ81/AK81)*100</f>
        <v>45.533226514678908</v>
      </c>
    </row>
    <row r="82" spans="1:38" x14ac:dyDescent="0.25">
      <c r="A82" s="288">
        <v>2002</v>
      </c>
      <c r="B82" s="290">
        <f>LN(E82)</f>
        <v>5.6650515711789833</v>
      </c>
      <c r="C82" s="290">
        <f>LN(F82)</f>
        <v>6.4198457440264498</v>
      </c>
      <c r="D82" s="290">
        <f>LN(G82)</f>
        <v>3.8503760131406244</v>
      </c>
      <c r="E82" s="289">
        <f>AJ82</f>
        <v>288.60286432281066</v>
      </c>
      <c r="F82" s="289">
        <f>AK82</f>
        <v>613.90840778211691</v>
      </c>
      <c r="G82" s="287">
        <f>AL82</f>
        <v>47.010736563366812</v>
      </c>
      <c r="H82" s="287"/>
      <c r="O82" s="288">
        <v>2002</v>
      </c>
      <c r="P82" s="269" t="s">
        <v>3</v>
      </c>
      <c r="Q82" s="269" t="s">
        <v>3</v>
      </c>
      <c r="R82" s="269" t="s">
        <v>3</v>
      </c>
      <c r="S82" s="269" t="s">
        <v>3</v>
      </c>
      <c r="T82" s="269" t="s">
        <v>3</v>
      </c>
      <c r="U82" s="269" t="s">
        <v>3</v>
      </c>
      <c r="V82" s="269" t="s">
        <v>3</v>
      </c>
      <c r="W82" s="269" t="s">
        <v>3</v>
      </c>
      <c r="X82" s="269" t="s">
        <v>3</v>
      </c>
      <c r="Y82" s="269" t="s">
        <v>3</v>
      </c>
      <c r="Z82" s="269" t="s">
        <v>3</v>
      </c>
      <c r="AA82" s="269" t="s">
        <v>3</v>
      </c>
      <c r="AB82" s="269" t="s">
        <v>3</v>
      </c>
      <c r="AC82" s="269" t="s">
        <v>3</v>
      </c>
      <c r="AD82" s="269" t="s">
        <v>3</v>
      </c>
      <c r="AE82" s="287">
        <f>((AO37/AO36)-1)*100</f>
        <v>2.9669167940063579</v>
      </c>
      <c r="AF82" s="287">
        <f>((AP37/AP36)-1)*100</f>
        <v>-0.269251480883137</v>
      </c>
      <c r="AG82" s="287">
        <f>((AQ37/AQ36)-1)*100</f>
        <v>3.2474767335168631</v>
      </c>
      <c r="AH82" s="287"/>
      <c r="AI82" s="286">
        <v>2002</v>
      </c>
      <c r="AJ82" s="285">
        <f>AJ81*(1+(AE82/100))</f>
        <v>288.60286432281066</v>
      </c>
      <c r="AK82" s="285">
        <f>AK81*(1+(AF82/100))</f>
        <v>613.90840778211691</v>
      </c>
      <c r="AL82" s="285">
        <f>(AJ82/AK82)*100</f>
        <v>47.010736563366812</v>
      </c>
    </row>
    <row r="83" spans="1:38" x14ac:dyDescent="0.25">
      <c r="A83" s="288">
        <v>2003</v>
      </c>
      <c r="B83" s="290">
        <f>LN(E83)</f>
        <v>5.7109314794257449</v>
      </c>
      <c r="C83" s="290">
        <f>LN(F83)</f>
        <v>6.4435655127372211</v>
      </c>
      <c r="D83" s="290">
        <f>LN(G83)</f>
        <v>3.8725361526766147</v>
      </c>
      <c r="E83" s="289">
        <f>AJ83</f>
        <v>302.1523859726027</v>
      </c>
      <c r="F83" s="289">
        <f>AK83</f>
        <v>628.64424768898493</v>
      </c>
      <c r="G83" s="287">
        <f>AL83</f>
        <v>48.064129606430342</v>
      </c>
      <c r="H83" s="287"/>
      <c r="O83" s="288">
        <v>2003</v>
      </c>
      <c r="P83" s="269" t="s">
        <v>3</v>
      </c>
      <c r="Q83" s="269" t="s">
        <v>3</v>
      </c>
      <c r="R83" s="269" t="s">
        <v>3</v>
      </c>
      <c r="S83" s="269" t="s">
        <v>3</v>
      </c>
      <c r="T83" s="269" t="s">
        <v>3</v>
      </c>
      <c r="U83" s="269" t="s">
        <v>3</v>
      </c>
      <c r="V83" s="269" t="s">
        <v>3</v>
      </c>
      <c r="W83" s="269" t="s">
        <v>3</v>
      </c>
      <c r="X83" s="269" t="s">
        <v>3</v>
      </c>
      <c r="Y83" s="269" t="s">
        <v>3</v>
      </c>
      <c r="Z83" s="269" t="s">
        <v>3</v>
      </c>
      <c r="AA83" s="269" t="s">
        <v>3</v>
      </c>
      <c r="AB83" s="269" t="s">
        <v>3</v>
      </c>
      <c r="AC83" s="269" t="s">
        <v>3</v>
      </c>
      <c r="AD83" s="269" t="s">
        <v>3</v>
      </c>
      <c r="AE83" s="287">
        <f>((AO38/AO37)-1)*100</f>
        <v>4.6948673505320837</v>
      </c>
      <c r="AF83" s="287">
        <f>((AP38/AP37)-1)*100</f>
        <v>2.400331990907989</v>
      </c>
      <c r="AG83" s="287">
        <f>((AQ38/AQ37)-1)*100</f>
        <v>2.2298395770957269</v>
      </c>
      <c r="AH83" s="287"/>
      <c r="AI83" s="286">
        <v>2003</v>
      </c>
      <c r="AJ83" s="285">
        <f>AJ82*(1+(AE83/100))</f>
        <v>302.1523859726027</v>
      </c>
      <c r="AK83" s="285">
        <f>AK82*(1+(AF83/100))</f>
        <v>628.64424768898493</v>
      </c>
      <c r="AL83" s="285">
        <f>(AJ83/AK83)*100</f>
        <v>48.064129606430342</v>
      </c>
    </row>
    <row r="84" spans="1:38" x14ac:dyDescent="0.25">
      <c r="A84" s="288">
        <v>2004</v>
      </c>
      <c r="B84" s="290">
        <f>LN(E84)</f>
        <v>5.8234096719706514</v>
      </c>
      <c r="C84" s="290">
        <f>LN(F84)</f>
        <v>6.5001107941419942</v>
      </c>
      <c r="D84" s="290">
        <f>LN(G84)</f>
        <v>3.928469063816749</v>
      </c>
      <c r="E84" s="289">
        <f>AJ84</f>
        <v>338.12297881986524</v>
      </c>
      <c r="F84" s="289">
        <f>AK84</f>
        <v>665.21533092347079</v>
      </c>
      <c r="G84" s="287">
        <f>AL84</f>
        <v>50.829101961687108</v>
      </c>
      <c r="H84" s="287"/>
      <c r="O84" s="288">
        <v>2004</v>
      </c>
      <c r="P84" s="269" t="s">
        <v>3</v>
      </c>
      <c r="Q84" s="269" t="s">
        <v>3</v>
      </c>
      <c r="R84" s="269" t="s">
        <v>3</v>
      </c>
      <c r="S84" s="269" t="s">
        <v>3</v>
      </c>
      <c r="T84" s="269" t="s">
        <v>3</v>
      </c>
      <c r="U84" s="269" t="s">
        <v>3</v>
      </c>
      <c r="V84" s="269" t="s">
        <v>3</v>
      </c>
      <c r="W84" s="269" t="s">
        <v>3</v>
      </c>
      <c r="X84" s="269" t="s">
        <v>3</v>
      </c>
      <c r="Y84" s="269" t="s">
        <v>3</v>
      </c>
      <c r="Z84" s="269" t="s">
        <v>3</v>
      </c>
      <c r="AA84" s="269" t="s">
        <v>3</v>
      </c>
      <c r="AB84" s="269" t="s">
        <v>3</v>
      </c>
      <c r="AC84" s="269" t="s">
        <v>3</v>
      </c>
      <c r="AD84" s="269" t="s">
        <v>3</v>
      </c>
      <c r="AE84" s="287">
        <f>((AO39/AO38)-1)*100</f>
        <v>11.904785306088606</v>
      </c>
      <c r="AF84" s="287">
        <f>((AP39/AP38)-1)*100</f>
        <v>5.817452934458256</v>
      </c>
      <c r="AG84" s="287">
        <f>((AQ39/AQ38)-1)*100</f>
        <v>5.7608853135370675</v>
      </c>
      <c r="AH84" s="287"/>
      <c r="AI84" s="286">
        <v>2004</v>
      </c>
      <c r="AJ84" s="285">
        <f>AJ83*(1+(AE84/100))</f>
        <v>338.12297881986524</v>
      </c>
      <c r="AK84" s="285">
        <f>AK83*(1+(AF84/100))</f>
        <v>665.21533092347079</v>
      </c>
      <c r="AL84" s="285">
        <f>(AJ84/AK84)*100</f>
        <v>50.829101961687108</v>
      </c>
    </row>
    <row r="85" spans="1:38" x14ac:dyDescent="0.25">
      <c r="A85" s="288">
        <v>2005</v>
      </c>
      <c r="B85" s="290">
        <f>LN(E85)</f>
        <v>5.9048039672524766</v>
      </c>
      <c r="C85" s="290">
        <f>LN(F85)</f>
        <v>6.5485835702492636</v>
      </c>
      <c r="D85" s="290">
        <f>LN(G85)</f>
        <v>3.9613905829913048</v>
      </c>
      <c r="E85" s="289">
        <f>AJ85</f>
        <v>366.79531484589927</v>
      </c>
      <c r="F85" s="289">
        <f>AK85</f>
        <v>698.25444467143814</v>
      </c>
      <c r="G85" s="287">
        <f>AL85</f>
        <v>52.530322956768849</v>
      </c>
      <c r="H85" s="287"/>
      <c r="O85" s="288">
        <v>2005</v>
      </c>
      <c r="P85" s="269" t="s">
        <v>3</v>
      </c>
      <c r="Q85" s="269" t="s">
        <v>3</v>
      </c>
      <c r="R85" s="269" t="s">
        <v>3</v>
      </c>
      <c r="S85" s="269" t="s">
        <v>3</v>
      </c>
      <c r="T85" s="269" t="s">
        <v>3</v>
      </c>
      <c r="U85" s="269" t="s">
        <v>3</v>
      </c>
      <c r="V85" s="269" t="s">
        <v>3</v>
      </c>
      <c r="W85" s="269" t="s">
        <v>3</v>
      </c>
      <c r="X85" s="269" t="s">
        <v>3</v>
      </c>
      <c r="Y85" s="269" t="s">
        <v>3</v>
      </c>
      <c r="Z85" s="269" t="s">
        <v>3</v>
      </c>
      <c r="AA85" s="269" t="s">
        <v>3</v>
      </c>
      <c r="AB85" s="269" t="s">
        <v>3</v>
      </c>
      <c r="AC85" s="269" t="s">
        <v>3</v>
      </c>
      <c r="AD85" s="269" t="s">
        <v>3</v>
      </c>
      <c r="AE85" s="287">
        <f>((AO40/AO39)-1)*100</f>
        <v>8.4798543199009266</v>
      </c>
      <c r="AF85" s="287">
        <f>((AP40/AP39)-1)*100</f>
        <v>4.9666795415104881</v>
      </c>
      <c r="AG85" s="287">
        <f>((AQ40/AQ39)-1)*100</f>
        <v>3.3377257930890192</v>
      </c>
      <c r="AH85" s="287"/>
      <c r="AI85" s="286">
        <v>2005</v>
      </c>
      <c r="AJ85" s="285">
        <f>AJ84*(1+(AE85/100))</f>
        <v>366.79531484589927</v>
      </c>
      <c r="AK85" s="285">
        <f>AK84*(1+(AF85/100))</f>
        <v>698.25444467143814</v>
      </c>
      <c r="AL85" s="285">
        <f>(AJ85/AK85)*100</f>
        <v>52.530322956768849</v>
      </c>
    </row>
    <row r="86" spans="1:38" x14ac:dyDescent="0.25">
      <c r="A86" s="288">
        <v>2006</v>
      </c>
      <c r="B86" s="290">
        <f>LN(E86)</f>
        <v>5.9740156575212611</v>
      </c>
      <c r="C86" s="290">
        <f>LN(F86)</f>
        <v>6.5928202064131227</v>
      </c>
      <c r="D86" s="290">
        <f>LN(G86)</f>
        <v>3.9863656370962293</v>
      </c>
      <c r="E86" s="289">
        <f>AJ86</f>
        <v>393.08098428417918</v>
      </c>
      <c r="F86" s="289">
        <f>AK86</f>
        <v>729.83625912409707</v>
      </c>
      <c r="G86" s="287">
        <f>AL86</f>
        <v>53.858790841103165</v>
      </c>
      <c r="H86" s="287"/>
      <c r="O86" s="288">
        <v>2006</v>
      </c>
      <c r="P86" s="269" t="s">
        <v>3</v>
      </c>
      <c r="Q86" s="269" t="s">
        <v>3</v>
      </c>
      <c r="R86" s="269" t="s">
        <v>3</v>
      </c>
      <c r="S86" s="269" t="s">
        <v>3</v>
      </c>
      <c r="T86" s="269" t="s">
        <v>3</v>
      </c>
      <c r="U86" s="269" t="s">
        <v>3</v>
      </c>
      <c r="V86" s="269" t="s">
        <v>3</v>
      </c>
      <c r="W86" s="269" t="s">
        <v>3</v>
      </c>
      <c r="X86" s="269" t="s">
        <v>3</v>
      </c>
      <c r="Y86" s="269" t="s">
        <v>3</v>
      </c>
      <c r="Z86" s="269" t="s">
        <v>3</v>
      </c>
      <c r="AA86" s="269" t="s">
        <v>3</v>
      </c>
      <c r="AB86" s="269" t="s">
        <v>3</v>
      </c>
      <c r="AC86" s="269" t="s">
        <v>3</v>
      </c>
      <c r="AD86" s="269" t="s">
        <v>3</v>
      </c>
      <c r="AE86" s="287">
        <f>((AO41/AO40)-1)*100</f>
        <v>7.1663045776152456</v>
      </c>
      <c r="AF86" s="287">
        <f>((AP41/AP40)-1)*100</f>
        <v>4.5229664764281807</v>
      </c>
      <c r="AG86" s="287">
        <f>((AQ41/AQ40)-1)*100</f>
        <v>2.5479848115169679</v>
      </c>
      <c r="AH86" s="287"/>
      <c r="AI86" s="286">
        <v>2006</v>
      </c>
      <c r="AJ86" s="285">
        <f>AJ85*(1+(AE86/100))</f>
        <v>393.08098428417918</v>
      </c>
      <c r="AK86" s="285">
        <f>AK85*(1+(AF86/100))</f>
        <v>729.83625912409707</v>
      </c>
      <c r="AL86" s="285">
        <f>(AJ86/AK86)*100</f>
        <v>53.858790841103165</v>
      </c>
    </row>
    <row r="87" spans="1:38" x14ac:dyDescent="0.25">
      <c r="A87" s="288">
        <v>2007</v>
      </c>
      <c r="B87" s="290">
        <f>LN(E87)</f>
        <v>6.0273044563455453</v>
      </c>
      <c r="C87" s="290">
        <f>LN(F87)</f>
        <v>6.6468450194030098</v>
      </c>
      <c r="D87" s="290">
        <f>LN(G87)</f>
        <v>3.9856296229306269</v>
      </c>
      <c r="E87" s="289">
        <f>AJ87</f>
        <v>414.59596029984766</v>
      </c>
      <c r="F87" s="289">
        <f>AK87</f>
        <v>770.35004805075687</v>
      </c>
      <c r="G87" s="287">
        <f>AL87</f>
        <v>53.819164592630855</v>
      </c>
      <c r="H87" s="287"/>
      <c r="O87" s="288">
        <v>2007</v>
      </c>
      <c r="P87" s="269" t="s">
        <v>3</v>
      </c>
      <c r="Q87" s="269" t="s">
        <v>3</v>
      </c>
      <c r="R87" s="269" t="s">
        <v>3</v>
      </c>
      <c r="S87" s="269" t="s">
        <v>3</v>
      </c>
      <c r="T87" s="269" t="s">
        <v>3</v>
      </c>
      <c r="U87" s="269" t="s">
        <v>3</v>
      </c>
      <c r="V87" s="269" t="s">
        <v>3</v>
      </c>
      <c r="W87" s="269" t="s">
        <v>3</v>
      </c>
      <c r="X87" s="269" t="s">
        <v>3</v>
      </c>
      <c r="Y87" s="269" t="s">
        <v>3</v>
      </c>
      <c r="Z87" s="269" t="s">
        <v>3</v>
      </c>
      <c r="AA87" s="269" t="s">
        <v>3</v>
      </c>
      <c r="AB87" s="269" t="s">
        <v>3</v>
      </c>
      <c r="AC87" s="269" t="s">
        <v>3</v>
      </c>
      <c r="AD87" s="269" t="s">
        <v>3</v>
      </c>
      <c r="AE87" s="287">
        <f>((AO42/AO41)-1)*100</f>
        <v>5.4734207137616675</v>
      </c>
      <c r="AF87" s="287">
        <f>((AP42/AP41)-1)*100</f>
        <v>5.5510792208764537</v>
      </c>
      <c r="AG87" s="287">
        <f>((AQ42/AQ41)-1)*100</f>
        <v>-0.11357637857559721</v>
      </c>
      <c r="AH87" s="287"/>
      <c r="AI87" s="286">
        <v>2007</v>
      </c>
      <c r="AJ87" s="285">
        <f>AJ86*(1+(AE87/100))</f>
        <v>414.59596029984766</v>
      </c>
      <c r="AK87" s="285">
        <f>AK86*(1+(AF87/100))</f>
        <v>770.35004805075687</v>
      </c>
      <c r="AL87" s="285">
        <f>(AJ87/AK87)*100</f>
        <v>53.819164592630855</v>
      </c>
    </row>
    <row r="88" spans="1:38" x14ac:dyDescent="0.25">
      <c r="A88" s="288">
        <v>2008</v>
      </c>
      <c r="B88" s="290">
        <f>LN(E88)</f>
        <v>6.1180540552182059</v>
      </c>
      <c r="C88" s="290">
        <f>LN(F88)</f>
        <v>6.7283452430480724</v>
      </c>
      <c r="D88" s="290">
        <f>LN(G88)</f>
        <v>3.9948789981582253</v>
      </c>
      <c r="E88" s="289">
        <f>AJ88</f>
        <v>453.98041358080343</v>
      </c>
      <c r="F88" s="289">
        <f>AK88</f>
        <v>835.76313621101338</v>
      </c>
      <c r="G88" s="287">
        <f>AL88</f>
        <v>54.319267494729814</v>
      </c>
      <c r="H88" s="287"/>
      <c r="O88" s="288">
        <v>2008</v>
      </c>
      <c r="P88" s="269" t="s">
        <v>3</v>
      </c>
      <c r="Q88" s="269" t="s">
        <v>3</v>
      </c>
      <c r="R88" s="269" t="s">
        <v>3</v>
      </c>
      <c r="S88" s="269" t="s">
        <v>3</v>
      </c>
      <c r="T88" s="269" t="s">
        <v>3</v>
      </c>
      <c r="U88" s="269" t="s">
        <v>3</v>
      </c>
      <c r="V88" s="269" t="s">
        <v>3</v>
      </c>
      <c r="W88" s="269" t="s">
        <v>3</v>
      </c>
      <c r="X88" s="269" t="s">
        <v>3</v>
      </c>
      <c r="Y88" s="269" t="s">
        <v>3</v>
      </c>
      <c r="Z88" s="269" t="s">
        <v>3</v>
      </c>
      <c r="AA88" s="269" t="s">
        <v>3</v>
      </c>
      <c r="AB88" s="269" t="s">
        <v>3</v>
      </c>
      <c r="AC88" s="269" t="s">
        <v>3</v>
      </c>
      <c r="AD88" s="269" t="s">
        <v>3</v>
      </c>
      <c r="AE88" s="287">
        <f>((AO43/AO42)-1)*100</f>
        <v>9.4994782999023428</v>
      </c>
      <c r="AF88" s="287">
        <f>((AP43/AP42)-1)*100</f>
        <v>8.4913460219511183</v>
      </c>
      <c r="AG88" s="287">
        <f>((AQ43/AQ42)-1)*100</f>
        <v>0.83476492384966239</v>
      </c>
      <c r="AH88" s="287"/>
      <c r="AI88" s="286">
        <v>2008</v>
      </c>
      <c r="AJ88" s="285">
        <f>AJ87*(1+(AE88/100))</f>
        <v>453.98041358080343</v>
      </c>
      <c r="AK88" s="285">
        <f>AK87*(1+(AF88/100))</f>
        <v>835.76313621101338</v>
      </c>
      <c r="AL88" s="285">
        <f>(AJ88/AK88)*100</f>
        <v>54.319267494729814</v>
      </c>
    </row>
    <row r="89" spans="1:38" x14ac:dyDescent="0.25">
      <c r="A89" s="288">
        <v>2009</v>
      </c>
      <c r="B89" s="290">
        <f>LN(E89)</f>
        <v>5.9659387438608729</v>
      </c>
      <c r="C89" s="290">
        <f>LN(F89)</f>
        <v>6.6853299753603057</v>
      </c>
      <c r="D89" s="290">
        <f>LN(G89)</f>
        <v>3.8857789544886581</v>
      </c>
      <c r="E89" s="289">
        <f>AJ89</f>
        <v>389.91889028301125</v>
      </c>
      <c r="F89" s="289">
        <f>AK89</f>
        <v>800.57480455521477</v>
      </c>
      <c r="G89" s="287">
        <f>AL89</f>
        <v>48.704866561425611</v>
      </c>
      <c r="H89" s="287"/>
      <c r="O89" s="288">
        <v>2009</v>
      </c>
      <c r="P89" s="269" t="s">
        <v>3</v>
      </c>
      <c r="Q89" s="269" t="s">
        <v>3</v>
      </c>
      <c r="R89" s="269" t="s">
        <v>3</v>
      </c>
      <c r="S89" s="269" t="s">
        <v>3</v>
      </c>
      <c r="T89" s="269" t="s">
        <v>3</v>
      </c>
      <c r="U89" s="269" t="s">
        <v>3</v>
      </c>
      <c r="V89" s="269" t="s">
        <v>3</v>
      </c>
      <c r="W89" s="269" t="s">
        <v>3</v>
      </c>
      <c r="X89" s="269" t="s">
        <v>3</v>
      </c>
      <c r="Y89" s="269" t="s">
        <v>3</v>
      </c>
      <c r="Z89" s="269" t="s">
        <v>3</v>
      </c>
      <c r="AA89" s="269" t="s">
        <v>3</v>
      </c>
      <c r="AB89" s="269" t="s">
        <v>3</v>
      </c>
      <c r="AC89" s="269" t="s">
        <v>3</v>
      </c>
      <c r="AD89" s="269" t="s">
        <v>3</v>
      </c>
      <c r="AE89" s="287">
        <f>((AO44/AO43)-1)*100</f>
        <v>-14.111076465282334</v>
      </c>
      <c r="AF89" s="287">
        <f>((AP44/AP43)-1)*100</f>
        <v>-4.210323491333579</v>
      </c>
      <c r="AG89" s="287">
        <f>((AQ44/AQ43)-1)*100</f>
        <v>-10.228691308752369</v>
      </c>
      <c r="AH89" s="287"/>
      <c r="AI89" s="286">
        <v>2009</v>
      </c>
      <c r="AJ89" s="285">
        <f>AJ88*(1+(AE89/100))</f>
        <v>389.91889028301125</v>
      </c>
      <c r="AK89" s="285">
        <f>AK88*(1+(AF89/100))</f>
        <v>800.57480455521477</v>
      </c>
      <c r="AL89" s="285">
        <f>(AJ89/AK89)*100</f>
        <v>48.704866561425611</v>
      </c>
    </row>
    <row r="90" spans="1:38" x14ac:dyDescent="0.25">
      <c r="A90" s="288">
        <v>2010</v>
      </c>
      <c r="B90" s="290">
        <f>LN(E90)</f>
        <v>6.0767686562372614</v>
      </c>
      <c r="C90" s="290">
        <f>LN(F90)</f>
        <v>6.7303566503482815</v>
      </c>
      <c r="D90" s="290">
        <f>LN(G90)</f>
        <v>3.9515821918770717</v>
      </c>
      <c r="E90" s="289">
        <f>AJ90</f>
        <v>435.61928233850045</v>
      </c>
      <c r="F90" s="289">
        <f>AK90</f>
        <v>837.44588806678291</v>
      </c>
      <c r="G90" s="287">
        <f>AL90</f>
        <v>52.01760359037808</v>
      </c>
      <c r="H90" s="287"/>
      <c r="O90" s="288">
        <v>2010</v>
      </c>
      <c r="P90" s="269" t="s">
        <v>3</v>
      </c>
      <c r="Q90" s="269" t="s">
        <v>3</v>
      </c>
      <c r="R90" s="269" t="s">
        <v>3</v>
      </c>
      <c r="S90" s="269" t="s">
        <v>3</v>
      </c>
      <c r="T90" s="269" t="s">
        <v>3</v>
      </c>
      <c r="U90" s="269" t="s">
        <v>3</v>
      </c>
      <c r="V90" s="269" t="s">
        <v>3</v>
      </c>
      <c r="W90" s="269" t="s">
        <v>3</v>
      </c>
      <c r="X90" s="269" t="s">
        <v>3</v>
      </c>
      <c r="Y90" s="269" t="s">
        <v>3</v>
      </c>
      <c r="Z90" s="269" t="s">
        <v>3</v>
      </c>
      <c r="AA90" s="269" t="s">
        <v>3</v>
      </c>
      <c r="AB90" s="269" t="s">
        <v>3</v>
      </c>
      <c r="AC90" s="269" t="s">
        <v>3</v>
      </c>
      <c r="AD90" s="269" t="s">
        <v>3</v>
      </c>
      <c r="AE90" s="287">
        <f>((AO45/AO44)-1)*100</f>
        <v>11.720486797220552</v>
      </c>
      <c r="AF90" s="287">
        <f>((AP45/AP44)-1)*100</f>
        <v>4.6055763061458199</v>
      </c>
      <c r="AG90" s="287">
        <f>((AQ45/AQ44)-1)*100</f>
        <v>6.7946623093682046</v>
      </c>
      <c r="AH90" s="287"/>
      <c r="AI90" s="286">
        <v>2010</v>
      </c>
      <c r="AJ90" s="285">
        <f>AJ89*(1+(AE90/100))</f>
        <v>435.61928233850045</v>
      </c>
      <c r="AK90" s="285">
        <f>AK89*(1+(AF90/100))</f>
        <v>837.44588806678291</v>
      </c>
      <c r="AL90" s="285">
        <f>(AJ90/AK90)*100</f>
        <v>52.01760359037808</v>
      </c>
    </row>
    <row r="91" spans="1:38" x14ac:dyDescent="0.25">
      <c r="A91" s="288">
        <v>2011</v>
      </c>
      <c r="B91" s="290">
        <f>LN(E91)</f>
        <v>6.2140804401292851</v>
      </c>
      <c r="C91" s="290">
        <f>LN(F91)</f>
        <v>6.8008577135419035</v>
      </c>
      <c r="D91" s="290">
        <f>LN(G91)</f>
        <v>4.0183929125754725</v>
      </c>
      <c r="E91" s="289">
        <f>AJ91</f>
        <v>499.73624044712403</v>
      </c>
      <c r="F91" s="289">
        <f>AK91</f>
        <v>898.61771778626098</v>
      </c>
      <c r="G91" s="287">
        <f>AL91</f>
        <v>55.611661172029983</v>
      </c>
      <c r="O91" s="288">
        <v>2011</v>
      </c>
      <c r="P91" s="269" t="s">
        <v>3</v>
      </c>
      <c r="Q91" s="269" t="s">
        <v>3</v>
      </c>
      <c r="R91" s="269" t="s">
        <v>3</v>
      </c>
      <c r="S91" s="269" t="s">
        <v>3</v>
      </c>
      <c r="T91" s="269" t="s">
        <v>3</v>
      </c>
      <c r="U91" s="269" t="s">
        <v>3</v>
      </c>
      <c r="V91" s="269" t="s">
        <v>3</v>
      </c>
      <c r="W91" s="269" t="s">
        <v>3</v>
      </c>
      <c r="X91" s="269" t="s">
        <v>3</v>
      </c>
      <c r="Y91" s="269" t="s">
        <v>3</v>
      </c>
      <c r="Z91" s="269" t="s">
        <v>3</v>
      </c>
      <c r="AA91" s="269" t="s">
        <v>3</v>
      </c>
      <c r="AB91" s="269" t="s">
        <v>3</v>
      </c>
      <c r="AC91" s="269" t="s">
        <v>3</v>
      </c>
      <c r="AD91" s="269" t="s">
        <v>3</v>
      </c>
      <c r="AE91" s="287">
        <f>((AO46/AO45)-1)*100</f>
        <v>14.718576681093998</v>
      </c>
      <c r="AF91" s="287">
        <f>((AP46/AP45)-1)*100</f>
        <v>7.3045710285462473</v>
      </c>
      <c r="AG91" s="287">
        <f>((AQ46/AQ45)-1)*100</f>
        <v>6.9278337370903609</v>
      </c>
      <c r="AH91" s="287"/>
      <c r="AI91" s="286">
        <v>2011</v>
      </c>
      <c r="AJ91" s="285">
        <f>AJ90*(1+(AE91/100))</f>
        <v>499.73624044712403</v>
      </c>
      <c r="AK91" s="285">
        <f>AK90*(1+(AF91/100))</f>
        <v>898.61771778626098</v>
      </c>
      <c r="AL91" s="285">
        <f>(AJ91/AK91)*100</f>
        <v>55.611661172029983</v>
      </c>
    </row>
    <row r="92" spans="1:38" x14ac:dyDescent="0.25">
      <c r="A92" s="288">
        <v>2012</v>
      </c>
      <c r="B92" s="290">
        <f>LN(E92)</f>
        <v>6.1824053078087271</v>
      </c>
      <c r="C92" s="290">
        <f>LN(F92)</f>
        <v>6.8090861628176551</v>
      </c>
      <c r="D92" s="290">
        <f>LN(G92)</f>
        <v>3.9784893309791629</v>
      </c>
      <c r="E92" s="289">
        <f>AJ92</f>
        <v>484.15509897418764</v>
      </c>
      <c r="F92" s="289">
        <f>AK92</f>
        <v>906.04245323245959</v>
      </c>
      <c r="G92" s="287">
        <f>AL92</f>
        <v>53.436248737228865</v>
      </c>
      <c r="O92" s="288">
        <v>2012</v>
      </c>
      <c r="P92" s="269" t="s">
        <v>3</v>
      </c>
      <c r="Q92" s="269" t="s">
        <v>3</v>
      </c>
      <c r="R92" s="269" t="s">
        <v>3</v>
      </c>
      <c r="S92" s="269" t="s">
        <v>3</v>
      </c>
      <c r="T92" s="269" t="s">
        <v>3</v>
      </c>
      <c r="U92" s="269" t="s">
        <v>3</v>
      </c>
      <c r="V92" s="269" t="s">
        <v>3</v>
      </c>
      <c r="W92" s="269" t="s">
        <v>3</v>
      </c>
      <c r="X92" s="269" t="s">
        <v>3</v>
      </c>
      <c r="Y92" s="269" t="s">
        <v>3</v>
      </c>
      <c r="Z92" s="269" t="s">
        <v>3</v>
      </c>
      <c r="AA92" s="269" t="s">
        <v>3</v>
      </c>
      <c r="AB92" s="269" t="s">
        <v>3</v>
      </c>
      <c r="AC92" s="269" t="s">
        <v>3</v>
      </c>
      <c r="AD92" s="269" t="s">
        <v>3</v>
      </c>
      <c r="AE92" s="287">
        <f>((AO47/AO46)-1)*100</f>
        <v>-3.1178730321810622</v>
      </c>
      <c r="AF92" s="287">
        <f>((AP47/AP46)-1)*100</f>
        <v>0.8262396010273898</v>
      </c>
      <c r="AG92" s="287">
        <f>((AQ47/AQ46)-1)*100</f>
        <v>-3.9163342813023472</v>
      </c>
      <c r="AH92" s="287"/>
      <c r="AI92" s="286">
        <v>2012</v>
      </c>
      <c r="AJ92" s="285">
        <f>AJ91*(1+(AE92/100))</f>
        <v>484.15509897418764</v>
      </c>
      <c r="AK92" s="285">
        <f>AK91*(1+(AF92/100))</f>
        <v>906.04245323245959</v>
      </c>
      <c r="AL92" s="285">
        <f>(AJ92/AK92)*100</f>
        <v>53.436248737228865</v>
      </c>
    </row>
    <row r="93" spans="1:38" x14ac:dyDescent="0.25">
      <c r="A93" s="288">
        <v>2013</v>
      </c>
      <c r="B93" s="290">
        <f>LN(E93)</f>
        <v>6.1792612156769966</v>
      </c>
      <c r="C93" s="290">
        <f>LN(F93)</f>
        <v>6.8064173439419795</v>
      </c>
      <c r="D93" s="290">
        <f>LN(G93)</f>
        <v>3.9780140577231085</v>
      </c>
      <c r="E93" s="289">
        <f>AJ93</f>
        <v>482.63526124389659</v>
      </c>
      <c r="F93" s="289">
        <f>AK93</f>
        <v>903.6276138489003</v>
      </c>
      <c r="G93" s="287">
        <f>AL93</f>
        <v>53.410857951558825</v>
      </c>
      <c r="O93" s="288">
        <v>2013</v>
      </c>
      <c r="P93" s="269" t="s">
        <v>3</v>
      </c>
      <c r="Q93" s="269" t="s">
        <v>3</v>
      </c>
      <c r="R93" s="269" t="s">
        <v>3</v>
      </c>
      <c r="S93" s="269" t="s">
        <v>3</v>
      </c>
      <c r="T93" s="269" t="s">
        <v>3</v>
      </c>
      <c r="U93" s="269" t="s">
        <v>3</v>
      </c>
      <c r="V93" s="269" t="s">
        <v>3</v>
      </c>
      <c r="W93" s="269" t="s">
        <v>3</v>
      </c>
      <c r="X93" s="269" t="s">
        <v>3</v>
      </c>
      <c r="Y93" s="269" t="s">
        <v>3</v>
      </c>
      <c r="Z93" s="269" t="s">
        <v>3</v>
      </c>
      <c r="AA93" s="269" t="s">
        <v>3</v>
      </c>
      <c r="AB93" s="269" t="s">
        <v>3</v>
      </c>
      <c r="AC93" s="269" t="s">
        <v>3</v>
      </c>
      <c r="AD93" s="269" t="s">
        <v>3</v>
      </c>
      <c r="AE93" s="287">
        <f>((AO48/AO47)-1)*100</f>
        <v>-0.31391546500516565</v>
      </c>
      <c r="AF93" s="287">
        <f>((AP48/AP47)-1)*100</f>
        <v>-0.26652607446195908</v>
      </c>
      <c r="AG93" s="287">
        <f>((AQ48/AQ47)-1)*100</f>
        <v>-4.5607345574916192E-2</v>
      </c>
      <c r="AH93" s="287"/>
      <c r="AI93" s="286">
        <v>2013</v>
      </c>
      <c r="AJ93" s="285">
        <f>AJ92*(1+(AE93/100))</f>
        <v>482.63526124389659</v>
      </c>
      <c r="AK93" s="285">
        <f>AK92*(1+(AF93/100))</f>
        <v>903.6276138489003</v>
      </c>
      <c r="AL93" s="285">
        <f>(AJ93/AK93)*100</f>
        <v>53.410857951558825</v>
      </c>
    </row>
    <row r="94" spans="1:38" x14ac:dyDescent="0.25">
      <c r="A94" s="288">
        <v>2014</v>
      </c>
      <c r="B94" s="290">
        <f>LN(E94)</f>
        <v>6.1341604281766227</v>
      </c>
      <c r="C94" s="290">
        <f>LN(F94)</f>
        <v>6.8135885423581</v>
      </c>
      <c r="D94" s="290">
        <f>LN(G94)</f>
        <v>3.9257420718066136</v>
      </c>
      <c r="E94" s="289">
        <f>AJ94</f>
        <v>461.35159357580397</v>
      </c>
      <c r="F94" s="289">
        <f>AK94</f>
        <v>910.13099741880046</v>
      </c>
      <c r="G94" s="287">
        <f>AL94</f>
        <v>50.690680230014316</v>
      </c>
      <c r="O94" s="288">
        <v>2014</v>
      </c>
      <c r="P94" s="269" t="s">
        <v>3</v>
      </c>
      <c r="Q94" s="269" t="s">
        <v>3</v>
      </c>
      <c r="R94" s="269" t="s">
        <v>3</v>
      </c>
      <c r="S94" s="269" t="s">
        <v>3</v>
      </c>
      <c r="T94" s="269" t="s">
        <v>3</v>
      </c>
      <c r="U94" s="269" t="s">
        <v>3</v>
      </c>
      <c r="V94" s="269" t="s">
        <v>3</v>
      </c>
      <c r="W94" s="269" t="s">
        <v>3</v>
      </c>
      <c r="X94" s="269" t="s">
        <v>3</v>
      </c>
      <c r="Y94" s="269" t="s">
        <v>3</v>
      </c>
      <c r="Z94" s="269" t="s">
        <v>3</v>
      </c>
      <c r="AA94" s="269" t="s">
        <v>3</v>
      </c>
      <c r="AB94" s="269" t="s">
        <v>3</v>
      </c>
      <c r="AC94" s="269" t="s">
        <v>3</v>
      </c>
      <c r="AD94" s="269" t="s">
        <v>3</v>
      </c>
      <c r="AE94" s="287">
        <f>((AO49/AO48)-1)*100</f>
        <v>-4.4098865908052787</v>
      </c>
      <c r="AF94" s="287">
        <f>((AP49/AP48)-1)*100</f>
        <v>0.71969730342786864</v>
      </c>
      <c r="AG94" s="287">
        <f>((AQ49/AQ48)-1)*100</f>
        <v>-5.1137677526891796</v>
      </c>
      <c r="AH94" s="287"/>
      <c r="AI94" s="286">
        <v>2014</v>
      </c>
      <c r="AJ94" s="285">
        <f>AJ93*(1+(AE94/100))</f>
        <v>461.35159357580397</v>
      </c>
      <c r="AK94" s="285">
        <f>AK93*(1+(AF94/100))</f>
        <v>910.13099741880046</v>
      </c>
      <c r="AL94" s="285">
        <f>(AJ94/AK94)*100</f>
        <v>50.690680230014316</v>
      </c>
    </row>
    <row r="95" spans="1:38" x14ac:dyDescent="0.25">
      <c r="A95" s="288">
        <v>2015</v>
      </c>
      <c r="B95" s="290">
        <f>LN(E95)</f>
        <v>5.9519819056839669</v>
      </c>
      <c r="C95" s="290">
        <f>LN(F95)</f>
        <v>6.7775915984860244</v>
      </c>
      <c r="D95" s="290">
        <f>LN(G95)</f>
        <v>3.7795604931860347</v>
      </c>
      <c r="E95" s="289">
        <f>AJ95</f>
        <v>384.5146561651851</v>
      </c>
      <c r="F95" s="289">
        <f>AK95</f>
        <v>877.95171558681318</v>
      </c>
      <c r="G95" s="287">
        <f>AL95</f>
        <v>43.796788517940286</v>
      </c>
      <c r="O95" s="288">
        <v>2015</v>
      </c>
      <c r="P95" s="269" t="s">
        <v>3</v>
      </c>
      <c r="Q95" s="269" t="s">
        <v>3</v>
      </c>
      <c r="R95" s="269" t="s">
        <v>3</v>
      </c>
      <c r="S95" s="269" t="s">
        <v>3</v>
      </c>
      <c r="T95" s="269" t="s">
        <v>3</v>
      </c>
      <c r="U95" s="269" t="s">
        <v>3</v>
      </c>
      <c r="V95" s="269" t="s">
        <v>3</v>
      </c>
      <c r="W95" s="269" t="s">
        <v>3</v>
      </c>
      <c r="X95" s="269" t="s">
        <v>3</v>
      </c>
      <c r="Y95" s="269" t="s">
        <v>3</v>
      </c>
      <c r="Z95" s="269" t="s">
        <v>3</v>
      </c>
      <c r="AA95" s="269" t="s">
        <v>3</v>
      </c>
      <c r="AB95" s="269" t="s">
        <v>3</v>
      </c>
      <c r="AC95" s="269" t="s">
        <v>3</v>
      </c>
      <c r="AD95" s="269" t="s">
        <v>3</v>
      </c>
      <c r="AE95" s="287">
        <f>((AO50/AO49)-1)*100</f>
        <v>-16.654746289067258</v>
      </c>
      <c r="AF95" s="287">
        <f>((AP50/AP49)-1)*100</f>
        <v>-3.5356758448234493</v>
      </c>
      <c r="AG95" s="287">
        <f>((AQ50/AQ49)-1)*100</f>
        <v>-13.598870768038029</v>
      </c>
      <c r="AH95" s="287"/>
      <c r="AI95" s="286">
        <v>2015</v>
      </c>
      <c r="AJ95" s="285">
        <f>AJ94*(1+(AE95/100))</f>
        <v>384.5146561651851</v>
      </c>
      <c r="AK95" s="285">
        <f>AK94*(1+(AF95/100))</f>
        <v>877.95171558681318</v>
      </c>
      <c r="AL95" s="285">
        <f>(AJ95/AK95)*100</f>
        <v>43.796788517940286</v>
      </c>
    </row>
    <row r="96" spans="1:38" x14ac:dyDescent="0.25">
      <c r="A96" s="288">
        <v>2016</v>
      </c>
      <c r="B96" s="290">
        <f>LN(E96)</f>
        <v>5.8868670603303128</v>
      </c>
      <c r="C96" s="290">
        <f>LN(F96)</f>
        <v>6.7707917308556071</v>
      </c>
      <c r="D96" s="290">
        <f>LN(G96)</f>
        <v>3.721245515462797</v>
      </c>
      <c r="E96" s="289">
        <f>AJ96</f>
        <v>360.27479522186928</v>
      </c>
      <c r="F96" s="289">
        <f>AK96</f>
        <v>872.00201165977944</v>
      </c>
      <c r="G96" s="287">
        <f>AL96</f>
        <v>41.31582156973672</v>
      </c>
      <c r="O96" s="288">
        <v>2016</v>
      </c>
      <c r="P96" s="269" t="s">
        <v>3</v>
      </c>
      <c r="Q96" s="269" t="s">
        <v>3</v>
      </c>
      <c r="R96" s="269" t="s">
        <v>3</v>
      </c>
      <c r="S96" s="269" t="s">
        <v>3</v>
      </c>
      <c r="T96" s="269" t="s">
        <v>3</v>
      </c>
      <c r="U96" s="269" t="s">
        <v>3</v>
      </c>
      <c r="V96" s="269" t="s">
        <v>3</v>
      </c>
      <c r="W96" s="269" t="s">
        <v>3</v>
      </c>
      <c r="X96" s="269" t="s">
        <v>3</v>
      </c>
      <c r="Y96" s="269" t="s">
        <v>3</v>
      </c>
      <c r="Z96" s="269" t="s">
        <v>3</v>
      </c>
      <c r="AA96" s="269" t="s">
        <v>3</v>
      </c>
      <c r="AB96" s="269" t="s">
        <v>3</v>
      </c>
      <c r="AC96" s="269" t="s">
        <v>3</v>
      </c>
      <c r="AD96" s="269" t="s">
        <v>3</v>
      </c>
      <c r="AE96" s="287">
        <f>((AO51/AO50)-1)*100</f>
        <v>-6.3040148287358271</v>
      </c>
      <c r="AF96" s="287">
        <f>((AP51/AP50)-1)*100</f>
        <v>-0.67768008438334748</v>
      </c>
      <c r="AG96" s="287">
        <f>((AQ51/AQ50)-1)*100</f>
        <v>-5.6471688433630263</v>
      </c>
      <c r="AH96" s="287"/>
      <c r="AI96" s="286">
        <v>2016</v>
      </c>
      <c r="AJ96" s="285">
        <f>AJ95*(1+(AE96/100))</f>
        <v>360.27479522186928</v>
      </c>
      <c r="AK96" s="285">
        <f>AK95*(1+(AF96/100))</f>
        <v>872.00201165977944</v>
      </c>
      <c r="AL96" s="285">
        <f>(AJ96/AK96)*100</f>
        <v>41.31582156973672</v>
      </c>
    </row>
    <row r="97" spans="1:38" x14ac:dyDescent="0.25">
      <c r="A97" s="288">
        <v>2017</v>
      </c>
      <c r="B97" s="290">
        <f>LN(E97)</f>
        <v>5.9591593504726132</v>
      </c>
      <c r="C97" s="290">
        <f>LN(F97)</f>
        <v>6.7963525341768767</v>
      </c>
      <c r="D97" s="290">
        <f>LN(G97)</f>
        <v>3.7679770022838279</v>
      </c>
      <c r="E97" s="289">
        <f>AJ97</f>
        <v>387.28441689207693</v>
      </c>
      <c r="F97" s="289">
        <f>AK97</f>
        <v>894.57838956817488</v>
      </c>
      <c r="G97" s="287">
        <f>AL97</f>
        <v>43.292395770819411</v>
      </c>
      <c r="O97" s="288">
        <v>2017</v>
      </c>
      <c r="P97" s="269" t="s">
        <v>3</v>
      </c>
      <c r="Q97" s="269" t="s">
        <v>3</v>
      </c>
      <c r="R97" s="269" t="s">
        <v>3</v>
      </c>
      <c r="S97" s="269" t="s">
        <v>3</v>
      </c>
      <c r="T97" s="269" t="s">
        <v>3</v>
      </c>
      <c r="U97" s="269" t="s">
        <v>3</v>
      </c>
      <c r="V97" s="269" t="s">
        <v>3</v>
      </c>
      <c r="W97" s="269" t="s">
        <v>3</v>
      </c>
      <c r="X97" s="269" t="s">
        <v>3</v>
      </c>
      <c r="Y97" s="269" t="s">
        <v>3</v>
      </c>
      <c r="Z97" s="269" t="s">
        <v>3</v>
      </c>
      <c r="AA97" s="269" t="s">
        <v>3</v>
      </c>
      <c r="AB97" s="269" t="s">
        <v>3</v>
      </c>
      <c r="AC97" s="269" t="s">
        <v>3</v>
      </c>
      <c r="AD97" s="269" t="s">
        <v>3</v>
      </c>
      <c r="AE97" s="287">
        <f>((AO52/AO51)-1)*100</f>
        <v>7.4969501137525318</v>
      </c>
      <c r="AF97" s="287">
        <f>((AP52/AP51)-1)*100</f>
        <v>2.589028191050069</v>
      </c>
      <c r="AG97" s="287">
        <f>((AQ52/AQ51)-1)*100</f>
        <v>4.7771339603864815</v>
      </c>
      <c r="AH97" s="287"/>
      <c r="AI97" s="286">
        <v>2017</v>
      </c>
      <c r="AJ97" s="285">
        <f>AJ96*(1+(AE97/100))</f>
        <v>387.28441689207693</v>
      </c>
      <c r="AK97" s="285">
        <f>AK96*(1+(AF97/100))</f>
        <v>894.57838956817488</v>
      </c>
      <c r="AL97" s="285">
        <f>(AJ97/AK97)*100</f>
        <v>43.292395770819411</v>
      </c>
    </row>
    <row r="98" spans="1:38" x14ac:dyDescent="0.25">
      <c r="A98" s="288">
        <v>2018</v>
      </c>
      <c r="B98" s="290">
        <f>LN(E98)</f>
        <v>6.0123564733345809</v>
      </c>
      <c r="C98" s="290">
        <f>LN(F98)</f>
        <v>6.8320431013908562</v>
      </c>
      <c r="D98" s="290">
        <f>LN(G98)</f>
        <v>3.7854835579318156</v>
      </c>
      <c r="E98" s="289">
        <f>AJ98</f>
        <v>408.44467611224758</v>
      </c>
      <c r="F98" s="289">
        <f>AK98</f>
        <v>927.08300342561074</v>
      </c>
      <c r="G98" s="287">
        <f>AL98</f>
        <v>44.056969505753777</v>
      </c>
      <c r="O98" s="288">
        <v>2018</v>
      </c>
      <c r="P98" s="269" t="s">
        <v>3</v>
      </c>
      <c r="Q98" s="269" t="s">
        <v>3</v>
      </c>
      <c r="R98" s="269" t="s">
        <v>3</v>
      </c>
      <c r="S98" s="269" t="s">
        <v>3</v>
      </c>
      <c r="T98" s="269" t="s">
        <v>3</v>
      </c>
      <c r="U98" s="269" t="s">
        <v>3</v>
      </c>
      <c r="V98" s="269" t="s">
        <v>3</v>
      </c>
      <c r="W98" s="269" t="s">
        <v>3</v>
      </c>
      <c r="X98" s="269" t="s">
        <v>3</v>
      </c>
      <c r="Y98" s="269" t="s">
        <v>3</v>
      </c>
      <c r="Z98" s="269" t="s">
        <v>3</v>
      </c>
      <c r="AA98" s="269" t="s">
        <v>3</v>
      </c>
      <c r="AB98" s="269" t="s">
        <v>3</v>
      </c>
      <c r="AC98" s="269" t="s">
        <v>3</v>
      </c>
      <c r="AD98" s="269" t="s">
        <v>3</v>
      </c>
      <c r="AE98" s="287">
        <f>((AO53/AO52)-1)*100</f>
        <v>5.4637517796300328</v>
      </c>
      <c r="AF98" s="287">
        <f>((AP53/AP52)-1)*100</f>
        <v>3.6335120808279608</v>
      </c>
      <c r="AG98" s="287">
        <f>((AQ53/AQ52)-1)*100</f>
        <v>1.7775828855706166</v>
      </c>
      <c r="AH98" s="287"/>
      <c r="AI98" s="286">
        <v>2018</v>
      </c>
      <c r="AJ98" s="285">
        <f>AJ97*(1+(AE98/100))</f>
        <v>408.44467611224758</v>
      </c>
      <c r="AK98" s="285">
        <f>AK97*(1+(AF98/100))</f>
        <v>927.08300342561074</v>
      </c>
      <c r="AL98" s="285">
        <f>(AJ98/AK98)*100</f>
        <v>44.056969505753777</v>
      </c>
    </row>
    <row r="99" spans="1:38" x14ac:dyDescent="0.25">
      <c r="A99" s="288">
        <v>2019</v>
      </c>
      <c r="B99" s="290">
        <f>LN(E99)</f>
        <v>6.0208810061927043</v>
      </c>
      <c r="C99" s="290">
        <f>LN(F99)</f>
        <v>6.8286362294997565</v>
      </c>
      <c r="D99" s="290">
        <f>LN(G99)</f>
        <v>3.7974149626810392</v>
      </c>
      <c r="E99" s="289">
        <f>AJ99</f>
        <v>411.94135879307572</v>
      </c>
      <c r="F99" s="289">
        <f>AK99</f>
        <v>923.92992451823011</v>
      </c>
      <c r="G99" s="287">
        <f>AL99</f>
        <v>44.585779490568676</v>
      </c>
      <c r="O99" s="288">
        <v>2019</v>
      </c>
      <c r="P99" s="269" t="s">
        <v>3</v>
      </c>
      <c r="Q99" s="269" t="s">
        <v>3</v>
      </c>
      <c r="R99" s="269" t="s">
        <v>3</v>
      </c>
      <c r="S99" s="269" t="s">
        <v>3</v>
      </c>
      <c r="T99" s="269" t="s">
        <v>3</v>
      </c>
      <c r="U99" s="269" t="s">
        <v>3</v>
      </c>
      <c r="V99" s="269" t="s">
        <v>3</v>
      </c>
      <c r="W99" s="269" t="s">
        <v>3</v>
      </c>
      <c r="X99" s="269" t="s">
        <v>3</v>
      </c>
      <c r="Y99" s="269" t="s">
        <v>3</v>
      </c>
      <c r="Z99" s="269" t="s">
        <v>3</v>
      </c>
      <c r="AA99" s="269" t="s">
        <v>3</v>
      </c>
      <c r="AB99" s="269" t="s">
        <v>3</v>
      </c>
      <c r="AC99" s="269" t="s">
        <v>3</v>
      </c>
      <c r="AD99" s="269" t="s">
        <v>3</v>
      </c>
      <c r="AE99" s="287">
        <f>((AO54/AO53)-1)*100</f>
        <v>0.85609701517255221</v>
      </c>
      <c r="AF99" s="287">
        <f>((AP54/AP53)-1)*100</f>
        <v>-0.34010750879154283</v>
      </c>
      <c r="AG99" s="287">
        <f>((AQ54/AQ53)-1)*100</f>
        <v>1.2020492597491161</v>
      </c>
      <c r="AH99" s="287"/>
      <c r="AI99" s="286">
        <v>2019</v>
      </c>
      <c r="AJ99" s="285">
        <f>AJ98*(1+(AE99/100))</f>
        <v>411.94135879307572</v>
      </c>
      <c r="AK99" s="285">
        <f>AK98*(1+(AF99/100))</f>
        <v>923.92992451823011</v>
      </c>
      <c r="AL99" s="285">
        <f>(AJ99/AK99)*100</f>
        <v>44.585779490568676</v>
      </c>
    </row>
    <row r="100" spans="1:38" x14ac:dyDescent="0.25">
      <c r="A100" s="288">
        <v>2020</v>
      </c>
      <c r="B100" s="290">
        <f>LN(E100)</f>
        <v>5.9589744478165176</v>
      </c>
      <c r="C100" s="290">
        <f>LN(F100)</f>
        <v>6.8220283966887658</v>
      </c>
      <c r="D100" s="290">
        <f>LN(G100)</f>
        <v>3.7421162371158432</v>
      </c>
      <c r="E100" s="289">
        <f>AJ100</f>
        <v>387.21281359475313</v>
      </c>
      <c r="F100" s="289">
        <f>AK100</f>
        <v>917.84487667849589</v>
      </c>
      <c r="G100" s="287">
        <f>AL100</f>
        <v>42.187173827891463</v>
      </c>
      <c r="O100" s="288">
        <v>2020</v>
      </c>
      <c r="P100" s="269" t="s">
        <v>3</v>
      </c>
      <c r="Q100" s="269" t="s">
        <v>3</v>
      </c>
      <c r="R100" s="269" t="s">
        <v>3</v>
      </c>
      <c r="S100" s="269" t="s">
        <v>3</v>
      </c>
      <c r="T100" s="269" t="s">
        <v>3</v>
      </c>
      <c r="U100" s="269" t="s">
        <v>3</v>
      </c>
      <c r="V100" s="269" t="s">
        <v>3</v>
      </c>
      <c r="W100" s="269" t="s">
        <v>3</v>
      </c>
      <c r="X100" s="269" t="s">
        <v>3</v>
      </c>
      <c r="Y100" s="269" t="s">
        <v>3</v>
      </c>
      <c r="Z100" s="269" t="s">
        <v>3</v>
      </c>
      <c r="AA100" s="269" t="s">
        <v>3</v>
      </c>
      <c r="AB100" s="269" t="s">
        <v>3</v>
      </c>
      <c r="AC100" s="269" t="s">
        <v>3</v>
      </c>
      <c r="AD100" s="269" t="s">
        <v>3</v>
      </c>
      <c r="AE100" s="287">
        <f>((AO55/AO54)-1)*100</f>
        <v>-6.0029284922430204</v>
      </c>
      <c r="AF100" s="287">
        <f>((AP55/AP54)-1)*100</f>
        <v>-0.65860490912308389</v>
      </c>
      <c r="AG100" s="287">
        <f>((AQ55/AQ54)-1)*100</f>
        <v>-5.4131080613796678</v>
      </c>
      <c r="AH100" s="287"/>
      <c r="AI100" s="286">
        <v>2020</v>
      </c>
      <c r="AJ100" s="285">
        <f>AJ99*(1+(AE100/100))</f>
        <v>387.21281359475313</v>
      </c>
      <c r="AK100" s="285">
        <f>AK99*(1+(AF100/100))</f>
        <v>917.84487667849589</v>
      </c>
      <c r="AL100" s="285">
        <f>(AJ100/AK100)*100</f>
        <v>42.187173827891463</v>
      </c>
    </row>
    <row r="101" spans="1:38" x14ac:dyDescent="0.25">
      <c r="A101" s="288">
        <v>2021</v>
      </c>
      <c r="B101" s="290">
        <f>LN(E101)</f>
        <v>6.0766853309207853</v>
      </c>
      <c r="C101" s="290">
        <f>LN(F101)</f>
        <v>6.9371089803537576</v>
      </c>
      <c r="D101" s="290">
        <f>LN(G101)</f>
        <v>3.7447465365551191</v>
      </c>
      <c r="E101" s="289">
        <f>AJ101</f>
        <v>435.58298573617054</v>
      </c>
      <c r="F101" s="289">
        <f>AK101</f>
        <v>1029.7887677666765</v>
      </c>
      <c r="G101" s="287">
        <f>AL101</f>
        <v>42.298284791047784</v>
      </c>
      <c r="O101" s="288">
        <v>2021</v>
      </c>
      <c r="P101" s="269" t="s">
        <v>3</v>
      </c>
      <c r="Q101" s="269" t="s">
        <v>3</v>
      </c>
      <c r="R101" s="269" t="s">
        <v>3</v>
      </c>
      <c r="S101" s="269" t="s">
        <v>3</v>
      </c>
      <c r="T101" s="269" t="s">
        <v>3</v>
      </c>
      <c r="U101" s="269" t="s">
        <v>3</v>
      </c>
      <c r="V101" s="269" t="s">
        <v>3</v>
      </c>
      <c r="W101" s="269" t="s">
        <v>3</v>
      </c>
      <c r="X101" s="269" t="s">
        <v>3</v>
      </c>
      <c r="Y101" s="269" t="s">
        <v>3</v>
      </c>
      <c r="Z101" s="269" t="s">
        <v>3</v>
      </c>
      <c r="AA101" s="269" t="s">
        <v>3</v>
      </c>
      <c r="AB101" s="269" t="s">
        <v>3</v>
      </c>
      <c r="AC101" s="269" t="s">
        <v>3</v>
      </c>
      <c r="AD101" s="269" t="s">
        <v>3</v>
      </c>
      <c r="AE101" s="287">
        <f>((AO56/AO55)-1)*100</f>
        <v>12.491883130716941</v>
      </c>
      <c r="AF101" s="287">
        <f>((AP56/AP55)-1)*100</f>
        <v>12.196384588786291</v>
      </c>
      <c r="AG101" s="287">
        <f>((AQ56/AQ55)-1)*100</f>
        <v>0.38661034904998726</v>
      </c>
      <c r="AH101" s="287"/>
      <c r="AI101" s="286">
        <v>2021</v>
      </c>
      <c r="AJ101" s="285">
        <f>AJ100*(1+(AE101/100))</f>
        <v>435.58298573617054</v>
      </c>
      <c r="AK101" s="285">
        <f>AK100*(1+(AF101/100))</f>
        <v>1029.7887677666765</v>
      </c>
      <c r="AL101" s="285">
        <f>(AJ101/AK101)*100</f>
        <v>42.298284791047784</v>
      </c>
    </row>
    <row r="102" spans="1:38" x14ac:dyDescent="0.25">
      <c r="A102" s="288">
        <v>2022</v>
      </c>
      <c r="B102" s="290">
        <f>LN(E102)</f>
        <v>6.1532368268128153</v>
      </c>
      <c r="C102" s="290">
        <f>LN(F102)</f>
        <v>7.060312850258053</v>
      </c>
      <c r="D102" s="290">
        <f>LN(G102)</f>
        <v>3.6980941625428532</v>
      </c>
      <c r="E102" s="289">
        <f>AJ102</f>
        <v>470.2370018261899</v>
      </c>
      <c r="F102" s="289">
        <f>AK102</f>
        <v>1164.8095197345492</v>
      </c>
      <c r="G102" s="287">
        <f>AL102</f>
        <v>40.370291782415471</v>
      </c>
      <c r="O102" s="288">
        <v>2022</v>
      </c>
      <c r="P102" s="269" t="s">
        <v>3</v>
      </c>
      <c r="Q102" s="269" t="s">
        <v>3</v>
      </c>
      <c r="R102" s="269" t="s">
        <v>3</v>
      </c>
      <c r="S102" s="269" t="s">
        <v>3</v>
      </c>
      <c r="T102" s="269" t="s">
        <v>3</v>
      </c>
      <c r="U102" s="269" t="s">
        <v>3</v>
      </c>
      <c r="V102" s="269" t="s">
        <v>3</v>
      </c>
      <c r="W102" s="269" t="s">
        <v>3</v>
      </c>
      <c r="X102" s="269" t="s">
        <v>3</v>
      </c>
      <c r="Y102" s="269" t="s">
        <v>3</v>
      </c>
      <c r="Z102" s="269" t="s">
        <v>3</v>
      </c>
      <c r="AA102" s="269" t="s">
        <v>3</v>
      </c>
      <c r="AB102" s="269" t="s">
        <v>3</v>
      </c>
      <c r="AC102" s="269" t="s">
        <v>3</v>
      </c>
      <c r="AD102" s="269" t="s">
        <v>3</v>
      </c>
      <c r="AE102" s="287">
        <f>((AO57/AO56)-1)*100</f>
        <v>7.9557781696755869</v>
      </c>
      <c r="AF102" s="287">
        <f>((AP57/AP56)-1)*100</f>
        <v>13.111499774919366</v>
      </c>
      <c r="AG102" s="287">
        <f>((AQ57/AQ56)-1)*100</f>
        <v>-4.6386867887882044</v>
      </c>
      <c r="AH102" s="287"/>
      <c r="AI102" s="286">
        <v>2022</v>
      </c>
      <c r="AJ102" s="285">
        <f>AJ101*(1+(AE102/100))</f>
        <v>470.2370018261899</v>
      </c>
      <c r="AK102" s="285">
        <f>AK101*(1+(AF102/100))</f>
        <v>1164.8095197345492</v>
      </c>
      <c r="AL102" s="285">
        <f>(AJ102/AK102)*100</f>
        <v>40.370291782415471</v>
      </c>
    </row>
    <row r="103" spans="1:38" x14ac:dyDescent="0.25">
      <c r="A103" s="288">
        <v>2023</v>
      </c>
      <c r="B103" s="290">
        <f>LN(E103)</f>
        <v>6.2366131308245754</v>
      </c>
      <c r="C103" s="290">
        <f>LN(F103)</f>
        <v>7.0559020550779881</v>
      </c>
      <c r="D103" s="290">
        <f>LN(G103)</f>
        <v>3.7858812617346786</v>
      </c>
      <c r="E103" s="289">
        <f>AJ103</f>
        <v>511.1244644127201</v>
      </c>
      <c r="F103" s="289">
        <f>AK103</f>
        <v>1159.6830976294245</v>
      </c>
      <c r="G103" s="287">
        <f>AL103</f>
        <v>44.074494614739088</v>
      </c>
      <c r="O103" s="288">
        <v>2023</v>
      </c>
      <c r="P103" s="269" t="s">
        <v>3</v>
      </c>
      <c r="Q103" s="269" t="s">
        <v>3</v>
      </c>
      <c r="R103" s="269" t="s">
        <v>3</v>
      </c>
      <c r="S103" s="269" t="s">
        <v>3</v>
      </c>
      <c r="T103" s="269" t="s">
        <v>3</v>
      </c>
      <c r="U103" s="269" t="s">
        <v>3</v>
      </c>
      <c r="V103" s="269" t="s">
        <v>3</v>
      </c>
      <c r="W103" s="269" t="s">
        <v>3</v>
      </c>
      <c r="X103" s="269" t="s">
        <v>3</v>
      </c>
      <c r="Y103" s="269" t="s">
        <v>3</v>
      </c>
      <c r="Z103" s="269" t="s">
        <v>3</v>
      </c>
      <c r="AA103" s="269" t="s">
        <v>3</v>
      </c>
      <c r="AB103" s="269" t="s">
        <v>3</v>
      </c>
      <c r="AC103" s="269" t="s">
        <v>3</v>
      </c>
      <c r="AD103" s="269" t="s">
        <v>3</v>
      </c>
      <c r="AE103" s="287">
        <f>((AO58/AO57)-1)*100</f>
        <v>8.6950755529108914</v>
      </c>
      <c r="AF103" s="287">
        <f>((AP58/AP57)-1)*100</f>
        <v>-0.44010819093348585</v>
      </c>
      <c r="AG103" s="287">
        <f>((AQ58/AQ57)-1)*100</f>
        <v>9.1931933904930716</v>
      </c>
      <c r="AH103" s="287"/>
      <c r="AI103" s="286">
        <v>2023</v>
      </c>
      <c r="AJ103" s="285">
        <f>AJ102*(1+(AE103/100))</f>
        <v>511.1244644127201</v>
      </c>
      <c r="AK103" s="285">
        <f>AK102*(1+(AF103/100))</f>
        <v>1159.6830976294245</v>
      </c>
      <c r="AL103" s="285">
        <f>(AJ103/AK103)*100</f>
        <v>44.074494614739088</v>
      </c>
    </row>
    <row r="104" spans="1:38" x14ac:dyDescent="0.25">
      <c r="A104" s="288">
        <v>2024</v>
      </c>
      <c r="B104" s="290">
        <f>LN(E104)</f>
        <v>6.2494145792925062</v>
      </c>
      <c r="C104" s="290">
        <f>LN(F104)</f>
        <v>7.0620015186417575</v>
      </c>
      <c r="D104" s="290">
        <f>LN(G104)</f>
        <v>3.7925832466388396</v>
      </c>
      <c r="E104" s="289">
        <f>AJ104</f>
        <v>517.70965798271993</v>
      </c>
      <c r="F104" s="289">
        <f>AK104</f>
        <v>1166.77815846474</v>
      </c>
      <c r="G104" s="287">
        <f>AL104</f>
        <v>44.370873265568164</v>
      </c>
      <c r="O104" s="288">
        <v>2024</v>
      </c>
      <c r="P104" s="269" t="s">
        <v>3</v>
      </c>
      <c r="Q104" s="269" t="s">
        <v>3</v>
      </c>
      <c r="R104" s="269" t="s">
        <v>3</v>
      </c>
      <c r="S104" s="269" t="s">
        <v>3</v>
      </c>
      <c r="T104" s="269" t="s">
        <v>3</v>
      </c>
      <c r="U104" s="269" t="s">
        <v>3</v>
      </c>
      <c r="V104" s="269" t="s">
        <v>3</v>
      </c>
      <c r="W104" s="269" t="s">
        <v>3</v>
      </c>
      <c r="X104" s="269" t="s">
        <v>3</v>
      </c>
      <c r="Y104" s="269" t="s">
        <v>3</v>
      </c>
      <c r="Z104" s="269" t="s">
        <v>3</v>
      </c>
      <c r="AA104" s="269" t="s">
        <v>3</v>
      </c>
      <c r="AB104" s="269" t="s">
        <v>3</v>
      </c>
      <c r="AC104" s="269" t="s">
        <v>3</v>
      </c>
      <c r="AD104" s="269" t="s">
        <v>3</v>
      </c>
      <c r="AE104" s="287">
        <f>((AO59/AO58)-1)*100</f>
        <v>1.2883737775232884</v>
      </c>
      <c r="AF104" s="287">
        <f>((AP59/AP58)-1)*100</f>
        <v>0.61181031695805022</v>
      </c>
      <c r="AG104" s="287">
        <f>((AQ59/AQ58)-1)*100</f>
        <v>0.64926518148586965</v>
      </c>
      <c r="AH104" s="279"/>
      <c r="AI104" s="286">
        <v>2024</v>
      </c>
      <c r="AJ104" s="285">
        <f>AJ103*(1+(AE104/100))</f>
        <v>517.70965798271993</v>
      </c>
      <c r="AK104" s="285">
        <f>AK103*(1+(AF104/100))</f>
        <v>1166.77815846474</v>
      </c>
      <c r="AL104" s="285">
        <f>(AJ104/AK104)*100</f>
        <v>44.370873265568164</v>
      </c>
    </row>
    <row r="105" spans="1:38" x14ac:dyDescent="0.25">
      <c r="A105" s="282">
        <v>2025</v>
      </c>
      <c r="B105" s="284">
        <f>LN(E105)</f>
        <v>6.2254393007098399</v>
      </c>
      <c r="C105" s="284">
        <f>LN(F105)</f>
        <v>7.0714124826463705</v>
      </c>
      <c r="D105" s="284">
        <f>LN(G105)</f>
        <v>3.7591970040515608</v>
      </c>
      <c r="E105" s="283">
        <f>AJ105</f>
        <v>505.44503605541007</v>
      </c>
      <c r="F105" s="283">
        <f>AK105</f>
        <v>1177.810496760437</v>
      </c>
      <c r="G105" s="280">
        <f>AL105</f>
        <v>42.913952409630802</v>
      </c>
      <c r="O105" s="282">
        <v>2025</v>
      </c>
      <c r="P105" s="281" t="s">
        <v>3</v>
      </c>
      <c r="Q105" s="281" t="s">
        <v>3</v>
      </c>
      <c r="R105" s="281" t="s">
        <v>3</v>
      </c>
      <c r="S105" s="281" t="s">
        <v>3</v>
      </c>
      <c r="T105" s="281" t="s">
        <v>3</v>
      </c>
      <c r="U105" s="281" t="s">
        <v>3</v>
      </c>
      <c r="V105" s="281" t="s">
        <v>3</v>
      </c>
      <c r="W105" s="281" t="s">
        <v>3</v>
      </c>
      <c r="X105" s="281" t="s">
        <v>3</v>
      </c>
      <c r="Y105" s="281" t="s">
        <v>3</v>
      </c>
      <c r="Z105" s="281" t="s">
        <v>3</v>
      </c>
      <c r="AA105" s="281" t="s">
        <v>3</v>
      </c>
      <c r="AB105" s="281" t="s">
        <v>3</v>
      </c>
      <c r="AC105" s="281" t="s">
        <v>3</v>
      </c>
      <c r="AD105" s="281" t="s">
        <v>3</v>
      </c>
      <c r="AE105" s="280">
        <f>((AO60/AO59)-1)*100</f>
        <v>-2.3690154777292638</v>
      </c>
      <c r="AF105" s="280">
        <f>((AP60/AP59)-1)*100</f>
        <v>0.94553863694306628</v>
      </c>
      <c r="AG105" s="280">
        <f>((AQ60/AQ59)-1)*100</f>
        <v>-3.2950671137805143</v>
      </c>
      <c r="AH105" s="279"/>
      <c r="AI105" s="278">
        <v>2025</v>
      </c>
      <c r="AJ105" s="277">
        <f>AJ104*(1+(AE105/100))</f>
        <v>505.44503605541007</v>
      </c>
      <c r="AK105" s="277">
        <f>AK104*(1+(AF105/100))</f>
        <v>1177.810496760437</v>
      </c>
      <c r="AL105" s="277">
        <f>(AJ105/AK105)*100</f>
        <v>42.913952409630802</v>
      </c>
    </row>
    <row r="106" spans="1:38" x14ac:dyDescent="0.25">
      <c r="A106" s="269" t="s">
        <v>175</v>
      </c>
      <c r="E106" s="274">
        <f>(((E105/E5)^(1/100))-1)*100</f>
        <v>2.2650230454796638</v>
      </c>
      <c r="F106" s="274">
        <f>(((F105/F5)^(1/100))-1)*100</f>
        <v>3.1511793396944432</v>
      </c>
      <c r="G106" s="274">
        <f>(((G105/G5)^(1/100))-1)*100</f>
        <v>-0.85908498563697089</v>
      </c>
      <c r="AH106" s="276"/>
    </row>
    <row r="107" spans="1:38" x14ac:dyDescent="0.25">
      <c r="A107" s="269" t="s">
        <v>174</v>
      </c>
      <c r="E107" s="274">
        <f>(((E80/E5)^(1/100))-1)*100</f>
        <v>1.6896602190693333</v>
      </c>
      <c r="F107" s="274">
        <f>(((F80/F5)^(1/100))-1)*100</f>
        <v>2.4798345123332455</v>
      </c>
      <c r="G107" s="274">
        <f>(((G80/G5)^(1/100))-1)*100</f>
        <v>-0.77105344385467456</v>
      </c>
      <c r="AH107" s="276"/>
    </row>
    <row r="108" spans="1:38" x14ac:dyDescent="0.25">
      <c r="A108" s="269" t="s">
        <v>173</v>
      </c>
      <c r="B108" s="275" t="s">
        <v>172</v>
      </c>
      <c r="E108" s="274">
        <f>(((E12/E5)^(1/100))-1)*100</f>
        <v>-0.78397933426564981</v>
      </c>
      <c r="F108" s="274">
        <f>(((F12/F5)^(1/100))-1)*100</f>
        <v>-0.15506292551585865</v>
      </c>
      <c r="G108" s="274">
        <f>(((G12/G5)^(1/100))-1)*100</f>
        <v>-0.62989313947948711</v>
      </c>
      <c r="AH108" s="276"/>
    </row>
    <row r="109" spans="1:38" x14ac:dyDescent="0.25">
      <c r="A109" s="269" t="s">
        <v>171</v>
      </c>
      <c r="B109" s="275" t="s">
        <v>170</v>
      </c>
      <c r="E109" s="274">
        <f>(((E30/E12)^(1/100))-1)*100</f>
        <v>1.4164902549843816</v>
      </c>
      <c r="F109" s="274">
        <f>(((F30/F12)^(1/100))-1)*100</f>
        <v>0.79463020675096807</v>
      </c>
      <c r="G109" s="274">
        <f>(((G30/G12)^(1/100))-1)*100</f>
        <v>0.61695751743704452</v>
      </c>
    </row>
    <row r="110" spans="1:38" x14ac:dyDescent="0.25">
      <c r="A110" s="269" t="s">
        <v>169</v>
      </c>
      <c r="B110" s="275" t="s">
        <v>168</v>
      </c>
      <c r="E110" s="274">
        <f>(((E47/E30)^(1/100))-1)*100</f>
        <v>5.9878420468795213E-2</v>
      </c>
      <c r="F110" s="274">
        <f>(((F47/F30)^(1/100))-1)*100</f>
        <v>0.56526692738916307</v>
      </c>
      <c r="G110" s="274">
        <f>(((G47/G30)^(1/100))-1)*100</f>
        <v>-0.50254777057894273</v>
      </c>
    </row>
    <row r="111" spans="1:38" x14ac:dyDescent="0.25">
      <c r="A111" s="269" t="s">
        <v>167</v>
      </c>
      <c r="B111" s="275" t="s">
        <v>166</v>
      </c>
      <c r="E111" s="274">
        <f>(((E53/E47)^(1/100))-1)*100</f>
        <v>0.45013269801910116</v>
      </c>
      <c r="F111" s="274">
        <f>(((F61/F48)^(1/100))-1)*100</f>
        <v>0.91711241848881908</v>
      </c>
      <c r="G111" s="274">
        <f>(((G61/G48)^(1/100))-1)*100</f>
        <v>0.31804513111741706</v>
      </c>
    </row>
    <row r="112" spans="1:38" ht="13.2" customHeight="1" x14ac:dyDescent="0.25">
      <c r="A112" s="269" t="s">
        <v>165</v>
      </c>
      <c r="B112" s="275" t="s">
        <v>164</v>
      </c>
      <c r="E112" s="274">
        <f>(((E61/E53)^(1/100))-1)*100</f>
        <v>0.83224903812226803</v>
      </c>
      <c r="F112" s="274">
        <f>(((F61/F53)^(1/100))-1)*100</f>
        <v>0.77502599815417739</v>
      </c>
      <c r="G112" s="274">
        <f>(((G61/G53)^(1/100))-1)*100</f>
        <v>5.6782957286594105E-2</v>
      </c>
      <c r="H112" s="274"/>
    </row>
    <row r="114" spans="1:6" x14ac:dyDescent="0.25">
      <c r="A114" s="273" t="s">
        <v>163</v>
      </c>
      <c r="B114" s="273"/>
      <c r="C114" s="273"/>
      <c r="D114" s="273"/>
      <c r="E114" s="273"/>
    </row>
    <row r="115" spans="1:6" x14ac:dyDescent="0.25">
      <c r="A115" s="273"/>
      <c r="B115" s="273"/>
      <c r="C115" s="273"/>
      <c r="D115" s="273"/>
      <c r="E115" s="273"/>
    </row>
    <row r="116" spans="1:6" x14ac:dyDescent="0.25">
      <c r="A116" s="273"/>
      <c r="B116" s="273"/>
      <c r="C116" s="273"/>
      <c r="D116" s="273"/>
      <c r="E116" s="273"/>
    </row>
    <row r="119" spans="1:6" x14ac:dyDescent="0.25">
      <c r="E119" s="268"/>
      <c r="F119" s="268"/>
    </row>
    <row r="140" spans="9:11" x14ac:dyDescent="0.25">
      <c r="I140" s="272">
        <f>CORREL(B5:B105,C5:C105)</f>
        <v>0.9735235828670723</v>
      </c>
      <c r="J140" s="271" t="s">
        <v>162</v>
      </c>
      <c r="K140" s="270"/>
    </row>
  </sheetData>
  <mergeCells count="27">
    <mergeCell ref="AI2:AI4"/>
    <mergeCell ref="AN2:AN4"/>
    <mergeCell ref="AG2:AG4"/>
    <mergeCell ref="AE2:AE4"/>
    <mergeCell ref="AF2:AF4"/>
    <mergeCell ref="AK2:AK4"/>
    <mergeCell ref="AL2:AL4"/>
    <mergeCell ref="S2:S4"/>
    <mergeCell ref="X2:X4"/>
    <mergeCell ref="T2:T4"/>
    <mergeCell ref="AP2:AP4"/>
    <mergeCell ref="AQ2:AQ4"/>
    <mergeCell ref="AO2:AO4"/>
    <mergeCell ref="AB2:AB4"/>
    <mergeCell ref="AC2:AC4"/>
    <mergeCell ref="AD2:AD4"/>
    <mergeCell ref="AJ2:AJ4"/>
    <mergeCell ref="A3:G3"/>
    <mergeCell ref="A114:E116"/>
    <mergeCell ref="Y2:Y4"/>
    <mergeCell ref="Z2:Z4"/>
    <mergeCell ref="U2:U4"/>
    <mergeCell ref="P2:P4"/>
    <mergeCell ref="Q2:Q4"/>
    <mergeCell ref="V2:V4"/>
    <mergeCell ref="W2:W4"/>
    <mergeCell ref="R2:R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BPA</vt:lpstr>
      <vt:lpstr>BPT</vt:lpstr>
      <vt:lpstr>BCA</vt:lpstr>
      <vt:lpstr>BCM 1932-1953</vt:lpstr>
      <vt:lpstr>BCM 1993-2024</vt:lpstr>
      <vt:lpstr>Petróleo A-M</vt:lpstr>
      <vt:lpstr>Terminos de Int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sergiomartin007@gmail.com</cp:lastModifiedBy>
  <dcterms:created xsi:type="dcterms:W3CDTF">2023-03-07T18:07:54Z</dcterms:created>
  <dcterms:modified xsi:type="dcterms:W3CDTF">2026-01-03T11:54:36Z</dcterms:modified>
</cp:coreProperties>
</file>