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A Gala\BMartin\Academia\Artículos\Art. 28 Ensayos 1521-1920\Art Precisiones Fin Pub\"/>
    </mc:Choice>
  </mc:AlternateContent>
  <bookViews>
    <workbookView xWindow="0" yWindow="0" windowWidth="23040" windowHeight="8256" activeTab="1"/>
  </bookViews>
  <sheets>
    <sheet name="Cuadros 1" sheetId="1" r:id="rId1"/>
    <sheet name="Cuadros 2" sheetId="2" r:id="rId2"/>
  </sheets>
  <definedNames>
    <definedName name="_xlnm.Print_Area" localSheetId="1">'Cuadros 2'!$V$2:$Z$41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P9" i="1" l="1"/>
  <c r="AQ9" i="1"/>
  <c r="AR9" i="1"/>
  <c r="AS9" i="1"/>
  <c r="AL9" i="1"/>
  <c r="AM9" i="1"/>
  <c r="AN9" i="1"/>
  <c r="AO9" i="1"/>
  <c r="AH9" i="1"/>
  <c r="AI9" i="1"/>
  <c r="AJ9" i="1"/>
  <c r="AK9" i="1"/>
  <c r="AD9" i="1"/>
  <c r="AE9" i="1"/>
  <c r="AF9" i="1"/>
  <c r="AG9" i="1"/>
  <c r="Z9" i="1"/>
  <c r="AA9" i="1"/>
  <c r="AB9" i="1"/>
  <c r="AC9" i="1"/>
  <c r="V9" i="1"/>
  <c r="W9" i="1"/>
  <c r="X9" i="1"/>
  <c r="Y9" i="1"/>
  <c r="R9" i="1"/>
  <c r="S9" i="1"/>
  <c r="T9" i="1"/>
  <c r="U9" i="1"/>
  <c r="N9" i="1"/>
  <c r="O9" i="1"/>
  <c r="P9" i="1"/>
  <c r="Q9" i="1"/>
  <c r="J9" i="1"/>
  <c r="K9" i="1"/>
  <c r="L9" i="1"/>
  <c r="M9" i="1"/>
  <c r="G9" i="1"/>
  <c r="H9" i="1"/>
  <c r="I9" i="1"/>
  <c r="F9" i="1"/>
  <c r="AS11" i="1"/>
  <c r="C11" i="1"/>
  <c r="D11" i="1"/>
  <c r="E11" i="1"/>
  <c r="F11" i="1"/>
  <c r="G11" i="1"/>
  <c r="H11" i="1"/>
  <c r="I11" i="1"/>
  <c r="J11" i="1"/>
  <c r="K11" i="1"/>
  <c r="L11" i="1"/>
  <c r="M11" i="1"/>
  <c r="N11" i="1"/>
  <c r="O11" i="1"/>
  <c r="P11" i="1"/>
  <c r="Q11" i="1"/>
  <c r="R11" i="1"/>
  <c r="S11" i="1"/>
  <c r="T11" i="1"/>
  <c r="U11" i="1"/>
  <c r="V11" i="1"/>
  <c r="W11" i="1"/>
  <c r="X11" i="1"/>
  <c r="Y11" i="1"/>
  <c r="Z11" i="1"/>
  <c r="AA11" i="1"/>
  <c r="AB11" i="1"/>
  <c r="AC11" i="1"/>
  <c r="AD11" i="1"/>
  <c r="AE11" i="1"/>
  <c r="AF11" i="1"/>
  <c r="AG11" i="1"/>
  <c r="AH11" i="1"/>
  <c r="AI11" i="1"/>
  <c r="AJ11" i="1"/>
  <c r="AK11" i="1"/>
  <c r="AL11" i="1"/>
  <c r="AM11" i="1"/>
  <c r="AN11" i="1"/>
  <c r="AO11" i="1"/>
  <c r="AP11" i="1"/>
  <c r="AQ11" i="1"/>
  <c r="AR11" i="1"/>
  <c r="B11" i="1"/>
  <c r="C9" i="1"/>
  <c r="D9" i="1"/>
  <c r="E9" i="1"/>
  <c r="B9" i="1"/>
  <c r="B5" i="1"/>
  <c r="N36" i="1" l="1"/>
  <c r="T36" i="1" s="1"/>
  <c r="N37" i="1"/>
  <c r="T37" i="1" s="1"/>
  <c r="N38" i="1"/>
  <c r="T38" i="1" s="1"/>
  <c r="N39" i="1"/>
  <c r="T39" i="1" s="1"/>
  <c r="N35" i="1"/>
  <c r="T35" i="1" s="1"/>
  <c r="M35" i="1"/>
  <c r="O35" i="1" s="1"/>
  <c r="M36" i="1"/>
  <c r="S36" i="1" s="1"/>
  <c r="M37" i="1"/>
  <c r="S37" i="1" s="1"/>
  <c r="M38" i="1"/>
  <c r="S38" i="1" s="1"/>
  <c r="M39" i="1"/>
  <c r="U36" i="1" l="1"/>
  <c r="S39" i="1"/>
  <c r="U39" i="1" s="1"/>
  <c r="U38" i="1"/>
  <c r="S35" i="1"/>
  <c r="U35" i="1" s="1"/>
  <c r="V37" i="1" s="1"/>
  <c r="O39" i="1"/>
  <c r="P39" i="1" s="1"/>
  <c r="O38" i="1"/>
  <c r="P38" i="1" s="1"/>
  <c r="O37" i="1"/>
  <c r="P37" i="1" s="1"/>
  <c r="U37" i="1"/>
  <c r="V38" i="1" s="1"/>
  <c r="O36" i="1"/>
  <c r="V39" i="1" l="1"/>
  <c r="H32" i="1"/>
  <c r="J36" i="1"/>
  <c r="J37" i="1"/>
  <c r="J38" i="1"/>
  <c r="J39" i="1"/>
  <c r="J35" i="1"/>
  <c r="H34" i="1"/>
  <c r="H33" i="1"/>
  <c r="J33" i="1" l="1"/>
  <c r="M33" i="1"/>
  <c r="J34" i="1"/>
  <c r="M34" i="1"/>
  <c r="J32" i="1"/>
  <c r="M32" i="1"/>
  <c r="AD22" i="1"/>
  <c r="AE22" i="1"/>
  <c r="AF22" i="1"/>
  <c r="AG22" i="1"/>
  <c r="AH22" i="1"/>
  <c r="AI22" i="1"/>
  <c r="AJ22" i="1"/>
  <c r="AK22" i="1"/>
  <c r="AL22" i="1"/>
  <c r="AM22" i="1"/>
  <c r="AN22" i="1"/>
  <c r="AO22" i="1"/>
  <c r="AP22" i="1"/>
  <c r="AQ22" i="1"/>
  <c r="AR22" i="1"/>
  <c r="AS22" i="1"/>
  <c r="AD23" i="1"/>
  <c r="AE23" i="1"/>
  <c r="AF23" i="1"/>
  <c r="AG23" i="1"/>
  <c r="AH23" i="1"/>
  <c r="AI23" i="1"/>
  <c r="AJ23" i="1"/>
  <c r="AK23" i="1"/>
  <c r="AL23" i="1"/>
  <c r="AM23" i="1"/>
  <c r="AN23" i="1"/>
  <c r="AO23" i="1"/>
  <c r="AP23" i="1"/>
  <c r="AQ23" i="1"/>
  <c r="AR23" i="1"/>
  <c r="AS23" i="1"/>
  <c r="AD24" i="1"/>
  <c r="AE24" i="1"/>
  <c r="AF24" i="1"/>
  <c r="AG24" i="1"/>
  <c r="AH24" i="1"/>
  <c r="AI24" i="1"/>
  <c r="AJ24" i="1"/>
  <c r="AK24" i="1"/>
  <c r="AL24" i="1"/>
  <c r="AM24" i="1"/>
  <c r="AN24" i="1"/>
  <c r="AO24" i="1"/>
  <c r="AP24" i="1"/>
  <c r="AQ24" i="1"/>
  <c r="AR24" i="1"/>
  <c r="AS24" i="1"/>
  <c r="AD25" i="1"/>
  <c r="AE25" i="1"/>
  <c r="AF25" i="1"/>
  <c r="AG25" i="1"/>
  <c r="AH25" i="1"/>
  <c r="AI25" i="1"/>
  <c r="AJ25" i="1"/>
  <c r="AK25" i="1"/>
  <c r="AL25" i="1"/>
  <c r="AM25" i="1"/>
  <c r="AN25" i="1"/>
  <c r="AO25" i="1"/>
  <c r="AP25" i="1"/>
  <c r="AQ25" i="1"/>
  <c r="AR25" i="1"/>
  <c r="AS25" i="1"/>
  <c r="AD27" i="1"/>
  <c r="AE27" i="1"/>
  <c r="AF27" i="1"/>
  <c r="AG27" i="1"/>
  <c r="AH27" i="1"/>
  <c r="AI27" i="1"/>
  <c r="AJ27" i="1"/>
  <c r="AK27" i="1"/>
  <c r="AL27" i="1"/>
  <c r="AM27" i="1"/>
  <c r="AN27" i="1"/>
  <c r="AO27" i="1"/>
  <c r="AP27" i="1"/>
  <c r="AQ27" i="1"/>
  <c r="AR27" i="1"/>
  <c r="AS27" i="1"/>
  <c r="AF20" i="1"/>
  <c r="AG20" i="1"/>
  <c r="AH20" i="1"/>
  <c r="AI20" i="1"/>
  <c r="AJ20" i="1"/>
  <c r="AK20" i="1"/>
  <c r="AL20" i="1"/>
  <c r="AM20" i="1"/>
  <c r="AN20" i="1"/>
  <c r="AO20" i="1"/>
  <c r="AP20" i="1"/>
  <c r="AQ20" i="1"/>
  <c r="AR20" i="1"/>
  <c r="AS20" i="1"/>
  <c r="AE20" i="1"/>
  <c r="AF16" i="1"/>
  <c r="AG16" i="1"/>
  <c r="AH16" i="1"/>
  <c r="AI16" i="1"/>
  <c r="AJ16" i="1"/>
  <c r="AK16" i="1"/>
  <c r="AL16" i="1"/>
  <c r="AM16" i="1"/>
  <c r="AN16" i="1"/>
  <c r="AO16" i="1"/>
  <c r="AP16" i="1"/>
  <c r="AQ16" i="1"/>
  <c r="AR16" i="1"/>
  <c r="AS16" i="1"/>
  <c r="AE16" i="1"/>
  <c r="S32" i="1" l="1"/>
  <c r="U32" i="1" s="1"/>
  <c r="O32" i="1"/>
  <c r="O34" i="1"/>
  <c r="S34" i="1"/>
  <c r="U34" i="1" s="1"/>
  <c r="O33" i="1"/>
  <c r="S33" i="1"/>
  <c r="U33" i="1" s="1"/>
  <c r="J13" i="1"/>
  <c r="K13" i="1"/>
  <c r="G13" i="1"/>
  <c r="H13" i="1"/>
  <c r="I13" i="1"/>
  <c r="F13" i="1"/>
  <c r="E13" i="1"/>
  <c r="D13" i="1"/>
  <c r="C13" i="1"/>
  <c r="B13" i="1"/>
  <c r="V34" i="1" l="1"/>
  <c r="V35" i="1"/>
  <c r="V36" i="1"/>
  <c r="V13" i="1"/>
  <c r="AG13" i="1"/>
  <c r="AG28" i="1" s="1"/>
  <c r="AG26" i="1"/>
  <c r="AJ13" i="1"/>
  <c r="AJ28" i="1" s="1"/>
  <c r="AJ26" i="1"/>
  <c r="R13" i="1"/>
  <c r="AC13" i="1"/>
  <c r="AB13" i="1"/>
  <c r="Z13" i="1"/>
  <c r="AF13" i="1"/>
  <c r="AF28" i="1" s="1"/>
  <c r="AF26" i="1"/>
  <c r="AE13" i="1"/>
  <c r="AE28" i="1" s="1"/>
  <c r="AE26" i="1"/>
  <c r="AK13" i="1"/>
  <c r="AK28" i="1" s="1"/>
  <c r="AK26" i="1"/>
  <c r="Q13" i="1"/>
  <c r="P13" i="1"/>
  <c r="S13" i="1"/>
  <c r="W13" i="1"/>
  <c r="L13" i="1"/>
  <c r="AD13" i="1"/>
  <c r="AD28" i="1" s="1"/>
  <c r="AD26" i="1"/>
  <c r="M13" i="1"/>
  <c r="AH13" i="1"/>
  <c r="AH28" i="1" s="1"/>
  <c r="AH26" i="1"/>
  <c r="AL13" i="1"/>
  <c r="AL28" i="1" s="1"/>
  <c r="AL26" i="1"/>
  <c r="AA13" i="1"/>
  <c r="AI13" i="1"/>
  <c r="AI28" i="1" s="1"/>
  <c r="AI26" i="1"/>
  <c r="O13" i="1"/>
  <c r="AO13" i="1"/>
  <c r="AO28" i="1" s="1"/>
  <c r="AO26" i="1"/>
  <c r="N13" i="1"/>
  <c r="AN13" i="1"/>
  <c r="AN28" i="1" s="1"/>
  <c r="AN26" i="1"/>
  <c r="AM13" i="1"/>
  <c r="AM28" i="1" s="1"/>
  <c r="AM26" i="1"/>
  <c r="U13" i="1"/>
  <c r="T13" i="1"/>
  <c r="AS13" i="1"/>
  <c r="AS28" i="1" s="1"/>
  <c r="AS26" i="1"/>
  <c r="AR13" i="1"/>
  <c r="AR28" i="1" s="1"/>
  <c r="AR26" i="1"/>
  <c r="Y13" i="1"/>
  <c r="AQ13" i="1"/>
  <c r="AQ28" i="1" s="1"/>
  <c r="AQ26" i="1"/>
  <c r="X13" i="1"/>
  <c r="AP13" i="1"/>
  <c r="AP28" i="1" s="1"/>
  <c r="AP26" i="1"/>
</calcChain>
</file>

<file path=xl/comments1.xml><?xml version="1.0" encoding="utf-8"?>
<comments xmlns="http://schemas.openxmlformats.org/spreadsheetml/2006/main">
  <authors>
    <author>sergiomartin007@gmail.com</author>
  </authors>
  <commentList>
    <comment ref="U8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Baja de subsidios por consolidación de Dublán</t>
        </r>
      </text>
    </comment>
    <comment ref="Y8" authorId="0" shapeId="0">
      <text>
        <r>
          <rPr>
            <b/>
            <sz val="9"/>
            <color indexed="81"/>
            <rFont val="Tahoma"/>
            <charset val="1"/>
          </rPr>
          <t>sergiomartin007@gmail.com:</t>
        </r>
        <r>
          <rPr>
            <sz val="9"/>
            <color indexed="81"/>
            <rFont val="Tahoma"/>
            <charset val="1"/>
          </rPr>
          <t xml:space="preserve">
Ferrocarril de Tehuantepec
</t>
        </r>
      </text>
    </comment>
    <comment ref="T13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Junio de 1885: Consolidación de deuda interna y externa por Dublán</t>
        </r>
      </text>
    </comment>
    <comment ref="I38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1903
</t>
        </r>
      </text>
    </comment>
    <comment ref="N38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1903
</t>
        </r>
      </text>
    </comment>
    <comment ref="T38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1903
</t>
        </r>
      </text>
    </comment>
    <comment ref="H39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Incluye obligaciones ferrocarriles</t>
        </r>
      </text>
    </comment>
    <comment ref="M39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Incluye obligaciones ferrocarriles</t>
        </r>
      </text>
    </comment>
    <comment ref="S39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Incluye obligaciones ferrocarriles</t>
        </r>
      </text>
    </comment>
  </commentList>
</comments>
</file>

<file path=xl/sharedStrings.xml><?xml version="1.0" encoding="utf-8"?>
<sst xmlns="http://schemas.openxmlformats.org/spreadsheetml/2006/main" count="463" uniqueCount="39">
  <si>
    <t>Deuda pública</t>
  </si>
  <si>
    <t>Gastos federales</t>
  </si>
  <si>
    <t>Gastos Territoriales</t>
  </si>
  <si>
    <t xml:space="preserve">Subsidios </t>
  </si>
  <si>
    <t>Manuel Gonzalez</t>
  </si>
  <si>
    <t>Porfirio Díaz</t>
  </si>
  <si>
    <t>Gasto federal</t>
  </si>
  <si>
    <t>Ingreso federal</t>
  </si>
  <si>
    <t>Balance federal</t>
  </si>
  <si>
    <t>PIB nominal</t>
  </si>
  <si>
    <t>Deflactor del PIB</t>
  </si>
  <si>
    <t>PIB real</t>
  </si>
  <si>
    <t>PIB nominal t/c</t>
  </si>
  <si>
    <t>Deflactor del PIB t/c</t>
  </si>
  <si>
    <t>PIB real t/c</t>
  </si>
  <si>
    <t>Exterior</t>
  </si>
  <si>
    <t>Interior</t>
  </si>
  <si>
    <t>Total</t>
  </si>
  <si>
    <t>-</t>
  </si>
  <si>
    <t>Años</t>
  </si>
  <si>
    <t>PIBN</t>
  </si>
  <si>
    <t>Flujos</t>
  </si>
  <si>
    <t>Ferrocarriles</t>
  </si>
  <si>
    <t>Otros subsidios</t>
  </si>
  <si>
    <t>Obras públicas federales</t>
  </si>
  <si>
    <t>Obras públicas territoriales</t>
  </si>
  <si>
    <t>% del PIB</t>
  </si>
  <si>
    <t>1867-1876</t>
  </si>
  <si>
    <t>Fuente: Carmagnani (1994) Apéndices 2 y 3.</t>
  </si>
  <si>
    <t>Fuente: Bazant (1968)</t>
  </si>
  <si>
    <t>Cuadro 2. Deuda pública externa e interna, 1886-1911</t>
  </si>
  <si>
    <t>Dólar /libra</t>
  </si>
  <si>
    <t>Dólar/peso</t>
  </si>
  <si>
    <t>Cuadro 1. Tipo de cambio dólar/Libra; dólar/peso y PIB nominal</t>
  </si>
  <si>
    <t>Cuadro 3. Deuda pública en millones de pesos, 1886-1911</t>
  </si>
  <si>
    <t>Fuente Bazant (1968)</t>
  </si>
  <si>
    <t>Cuadro 4. Deuda pública externa e interna, 1886-1911 (en % del PIB)</t>
  </si>
  <si>
    <t>Cuadro 6. Balance federal, 1867-1910</t>
  </si>
  <si>
    <t>Cuadro 5. Gastos federales en millones de pesos, 1867-1910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</si>
</sst>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€_-;\-* #,##0.00\ _€_-;_-* &quot;-&quot;??\ _€_-;_-@_-"/>
    <numFmt numFmtId="164" formatCode="#,##0.0"/>
    <numFmt numFmtId="165" formatCode="_-* #,##0_-;\-* #,##0_-;_-* &quot;-&quot;??_-;_-@_-"/>
    <numFmt numFmtId="166" formatCode="0.0"/>
  </numFmts>
  <fonts count="11" x14ac:knownFonts="1">
    <font>
      <sz val="12"/>
      <color theme="1"/>
      <name val="Times New Roman"/>
      <family val="2"/>
    </font>
    <font>
      <sz val="12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2"/>
      <color theme="1"/>
      <name val="Times New Roman"/>
      <family val="2"/>
    </font>
    <font>
      <sz val="12"/>
      <color rgb="FF000000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56">
    <xf numFmtId="0" fontId="0" fillId="0" borderId="0" xfId="0"/>
    <xf numFmtId="3" fontId="1" fillId="0" borderId="0" xfId="0" applyNumberFormat="1" applyFont="1" applyBorder="1" applyAlignment="1">
      <alignment horizontal="right" vertical="center"/>
    </xf>
    <xf numFmtId="0" fontId="0" fillId="2" borderId="0" xfId="0" applyFill="1"/>
    <xf numFmtId="0" fontId="0" fillId="0" borderId="0" xfId="0" applyFill="1"/>
    <xf numFmtId="0" fontId="0" fillId="3" borderId="0" xfId="0" applyFill="1"/>
    <xf numFmtId="3" fontId="1" fillId="0" borderId="0" xfId="0" applyNumberFormat="1" applyFont="1" applyFill="1" applyBorder="1" applyAlignment="1">
      <alignment horizontal="right" vertical="center"/>
    </xf>
    <xf numFmtId="0" fontId="2" fillId="0" borderId="0" xfId="0" applyFont="1"/>
    <xf numFmtId="3" fontId="3" fillId="0" borderId="0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0" fontId="4" fillId="0" borderId="0" xfId="0" applyFont="1"/>
    <xf numFmtId="0" fontId="1" fillId="0" borderId="0" xfId="0" applyNumberFormat="1" applyFont="1" applyBorder="1" applyAlignment="1">
      <alignment horizontal="right" vertic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2" fontId="6" fillId="0" borderId="0" xfId="0" applyNumberFormat="1" applyFont="1" applyFill="1" applyBorder="1"/>
    <xf numFmtId="3" fontId="1" fillId="0" borderId="0" xfId="0" applyNumberFormat="1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right" vertical="center"/>
    </xf>
    <xf numFmtId="3" fontId="1" fillId="0" borderId="1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right" vertical="center"/>
    </xf>
    <xf numFmtId="3" fontId="1" fillId="0" borderId="1" xfId="0" applyNumberFormat="1" applyFont="1" applyFill="1" applyBorder="1" applyAlignment="1">
      <alignment horizontal="right" vertical="center"/>
    </xf>
    <xf numFmtId="165" fontId="4" fillId="0" borderId="0" xfId="1" applyNumberFormat="1" applyFont="1" applyFill="1" applyBorder="1" applyAlignment="1">
      <alignment horizontal="right" vertical="center" wrapText="1"/>
    </xf>
    <xf numFmtId="164" fontId="1" fillId="0" borderId="1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center" vertical="center"/>
    </xf>
    <xf numFmtId="166" fontId="0" fillId="0" borderId="0" xfId="0" applyNumberFormat="1"/>
    <xf numFmtId="1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left" indent="1"/>
    </xf>
    <xf numFmtId="3" fontId="1" fillId="3" borderId="0" xfId="0" applyNumberFormat="1" applyFont="1" applyFill="1" applyBorder="1" applyAlignment="1">
      <alignment horizontal="right" vertical="center"/>
    </xf>
    <xf numFmtId="3" fontId="1" fillId="4" borderId="0" xfId="0" applyNumberFormat="1" applyFont="1" applyFill="1" applyBorder="1" applyAlignment="1">
      <alignment horizontal="right" vertical="center"/>
    </xf>
    <xf numFmtId="3" fontId="3" fillId="4" borderId="0" xfId="0" applyNumberFormat="1" applyFont="1" applyFill="1" applyBorder="1" applyAlignment="1">
      <alignment horizontal="right" vertical="center"/>
    </xf>
    <xf numFmtId="3" fontId="3" fillId="3" borderId="0" xfId="0" applyNumberFormat="1" applyFont="1" applyFill="1" applyBorder="1" applyAlignment="1">
      <alignment horizontal="right" vertical="center"/>
    </xf>
    <xf numFmtId="3" fontId="1" fillId="5" borderId="0" xfId="0" applyNumberFormat="1" applyFont="1" applyFill="1" applyBorder="1" applyAlignment="1">
      <alignment horizontal="right" vertical="center"/>
    </xf>
    <xf numFmtId="3" fontId="1" fillId="0" borderId="2" xfId="0" applyNumberFormat="1" applyFont="1" applyBorder="1" applyAlignment="1">
      <alignment horizontal="right" vertical="center"/>
    </xf>
    <xf numFmtId="4" fontId="1" fillId="0" borderId="0" xfId="0" applyNumberFormat="1" applyFont="1" applyBorder="1" applyAlignment="1">
      <alignment horizontal="right" vertical="center"/>
    </xf>
    <xf numFmtId="166" fontId="0" fillId="0" borderId="1" xfId="0" applyNumberFormat="1" applyBorder="1"/>
    <xf numFmtId="0" fontId="2" fillId="0" borderId="3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/>
    <xf numFmtId="3" fontId="1" fillId="0" borderId="0" xfId="0" applyNumberFormat="1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4" fillId="0" borderId="0" xfId="0" applyFont="1" applyAlignment="1">
      <alignment vertical="center" wrapText="1"/>
    </xf>
    <xf numFmtId="0" fontId="0" fillId="0" borderId="0" xfId="0" applyBorder="1"/>
    <xf numFmtId="0" fontId="6" fillId="0" borderId="1" xfId="0" applyFont="1" applyFill="1" applyBorder="1"/>
    <xf numFmtId="2" fontId="6" fillId="0" borderId="1" xfId="0" applyNumberFormat="1" applyFont="1" applyFill="1" applyBorder="1"/>
    <xf numFmtId="165" fontId="4" fillId="0" borderId="1" xfId="1" applyNumberFormat="1" applyFont="1" applyFill="1" applyBorder="1" applyAlignment="1">
      <alignment horizontal="right" vertical="center" wrapText="1"/>
    </xf>
    <xf numFmtId="164" fontId="1" fillId="0" borderId="1" xfId="0" applyNumberFormat="1" applyFont="1" applyBorder="1" applyAlignment="1">
      <alignment horizontal="left" vertical="center"/>
    </xf>
    <xf numFmtId="3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A188"/>
  <sheetViews>
    <sheetView zoomScale="110" zoomScaleNormal="110" workbookViewId="0">
      <pane xSplit="1" ySplit="2" topLeftCell="B23" activePane="bottomRight" state="frozen"/>
      <selection pane="topRight" activeCell="B1" sqref="B1"/>
      <selection pane="bottomLeft" activeCell="A3" sqref="A3"/>
      <selection pane="bottomRight" activeCell="F37" sqref="F37"/>
    </sheetView>
  </sheetViews>
  <sheetFormatPr baseColWidth="10" defaultRowHeight="15.6" x14ac:dyDescent="0.3"/>
  <cols>
    <col min="1" max="1" width="25.296875" customWidth="1"/>
    <col min="2" max="2" width="10.796875" customWidth="1"/>
    <col min="3" max="3" width="13.5" customWidth="1"/>
    <col min="4" max="4" width="14.296875" customWidth="1"/>
    <col min="5" max="5" width="14.59765625" customWidth="1"/>
    <col min="10" max="10" width="10.8984375" bestFit="1" customWidth="1"/>
    <col min="11" max="11" width="9.69921875" customWidth="1"/>
  </cols>
  <sheetData>
    <row r="1" spans="1:105" x14ac:dyDescent="0.3">
      <c r="L1" t="s">
        <v>5</v>
      </c>
      <c r="P1" t="s">
        <v>4</v>
      </c>
      <c r="T1" t="s">
        <v>5</v>
      </c>
      <c r="X1" t="s">
        <v>5</v>
      </c>
      <c r="AB1" t="s">
        <v>5</v>
      </c>
      <c r="AF1" t="s">
        <v>5</v>
      </c>
      <c r="AJ1" t="s">
        <v>5</v>
      </c>
      <c r="AN1" t="s">
        <v>5</v>
      </c>
      <c r="AS1" t="s">
        <v>5</v>
      </c>
      <c r="AT1" s="3"/>
      <c r="AU1" s="3"/>
      <c r="AV1" s="3"/>
      <c r="AW1" s="3"/>
    </row>
    <row r="2" spans="1:105" x14ac:dyDescent="0.3">
      <c r="B2">
        <v>1867</v>
      </c>
      <c r="C2">
        <v>1868</v>
      </c>
      <c r="D2">
        <v>1869</v>
      </c>
      <c r="E2">
        <v>1870</v>
      </c>
      <c r="F2">
        <v>1871</v>
      </c>
      <c r="G2">
        <v>1872</v>
      </c>
      <c r="H2">
        <v>1873</v>
      </c>
      <c r="I2">
        <v>1874</v>
      </c>
      <c r="J2">
        <v>1875</v>
      </c>
      <c r="K2" s="3">
        <v>1876</v>
      </c>
      <c r="L2" s="2">
        <v>1877</v>
      </c>
      <c r="M2" s="2">
        <v>1878</v>
      </c>
      <c r="N2" s="2">
        <v>1879</v>
      </c>
      <c r="O2" s="2">
        <v>1880</v>
      </c>
      <c r="P2" s="4">
        <v>1881</v>
      </c>
      <c r="Q2" s="4">
        <v>1882</v>
      </c>
      <c r="R2" s="4">
        <v>1883</v>
      </c>
      <c r="S2" s="4">
        <v>1884</v>
      </c>
      <c r="T2" s="2">
        <v>1885</v>
      </c>
      <c r="U2" s="2">
        <v>1886</v>
      </c>
      <c r="V2" s="2">
        <v>1887</v>
      </c>
      <c r="W2" s="2">
        <v>1888</v>
      </c>
      <c r="X2" s="4">
        <v>1889</v>
      </c>
      <c r="Y2" s="4">
        <v>1890</v>
      </c>
      <c r="Z2" s="4">
        <v>1891</v>
      </c>
      <c r="AA2" s="4">
        <v>1892</v>
      </c>
      <c r="AB2" s="2">
        <v>1893</v>
      </c>
      <c r="AC2" s="2">
        <v>1894</v>
      </c>
      <c r="AD2" s="2">
        <v>1895</v>
      </c>
      <c r="AE2" s="2">
        <v>1896</v>
      </c>
      <c r="AF2" s="4">
        <v>1897</v>
      </c>
      <c r="AG2" s="4">
        <v>1898</v>
      </c>
      <c r="AH2" s="4">
        <v>1899</v>
      </c>
      <c r="AI2" s="4">
        <v>1900</v>
      </c>
      <c r="AJ2" s="2">
        <v>1901</v>
      </c>
      <c r="AK2" s="2">
        <v>1902</v>
      </c>
      <c r="AL2" s="2">
        <v>1903</v>
      </c>
      <c r="AM2" s="2">
        <v>1904</v>
      </c>
      <c r="AN2" s="4">
        <v>1905</v>
      </c>
      <c r="AO2" s="4">
        <v>1906</v>
      </c>
      <c r="AP2" s="4">
        <v>1907</v>
      </c>
      <c r="AQ2" s="4">
        <v>1908</v>
      </c>
      <c r="AR2" s="4">
        <v>1909</v>
      </c>
      <c r="AS2" s="4">
        <v>1910</v>
      </c>
      <c r="AT2" s="3"/>
      <c r="AU2" s="3"/>
      <c r="AV2" s="3"/>
      <c r="AW2" s="3"/>
    </row>
    <row r="3" spans="1:105" x14ac:dyDescent="0.3">
      <c r="A3" t="s">
        <v>1</v>
      </c>
      <c r="B3" s="1">
        <v>3549128</v>
      </c>
      <c r="C3" s="1">
        <v>2750622</v>
      </c>
      <c r="D3" s="1">
        <v>2026240</v>
      </c>
      <c r="E3" s="1">
        <v>3322056</v>
      </c>
      <c r="F3" s="1">
        <v>2795163</v>
      </c>
      <c r="G3" s="1">
        <v>3632724</v>
      </c>
      <c r="H3" s="1">
        <v>3479113</v>
      </c>
      <c r="I3" s="1">
        <v>3572144</v>
      </c>
      <c r="J3" s="1">
        <v>3344452</v>
      </c>
      <c r="K3" s="1">
        <v>1935540</v>
      </c>
      <c r="L3" s="1">
        <v>4659146</v>
      </c>
      <c r="M3" s="1">
        <v>4078609</v>
      </c>
      <c r="N3" s="1">
        <v>5598898</v>
      </c>
      <c r="O3" s="1">
        <v>7844247</v>
      </c>
      <c r="P3" s="1">
        <v>7747392</v>
      </c>
      <c r="Q3" s="1">
        <v>7045658</v>
      </c>
      <c r="R3" s="1">
        <v>8140257</v>
      </c>
      <c r="S3" s="1">
        <v>9207189</v>
      </c>
      <c r="T3" s="1">
        <v>9029507</v>
      </c>
      <c r="U3" s="1">
        <v>9282464</v>
      </c>
      <c r="V3" s="1">
        <v>7950742</v>
      </c>
      <c r="W3" s="1">
        <v>9195145</v>
      </c>
      <c r="X3" s="1">
        <v>10527004</v>
      </c>
      <c r="Y3" s="1">
        <v>9825915</v>
      </c>
      <c r="Z3" s="1">
        <v>9939377</v>
      </c>
      <c r="AA3" s="1">
        <v>10029324</v>
      </c>
      <c r="AB3" s="1">
        <v>10272570</v>
      </c>
      <c r="AC3" s="1">
        <v>9278658</v>
      </c>
      <c r="AD3" s="1">
        <v>9544197</v>
      </c>
      <c r="AE3" s="1">
        <v>10690247</v>
      </c>
      <c r="AF3" s="1">
        <v>10116697</v>
      </c>
      <c r="AG3" s="1">
        <v>10701695</v>
      </c>
      <c r="AH3" s="1">
        <v>12766687</v>
      </c>
      <c r="AI3" s="1">
        <v>13101187</v>
      </c>
      <c r="AJ3" s="1">
        <v>15770314</v>
      </c>
      <c r="AK3" s="1">
        <v>16671934</v>
      </c>
      <c r="AL3" s="1">
        <v>16769598</v>
      </c>
      <c r="AM3" s="1">
        <v>18473896</v>
      </c>
      <c r="AN3" s="1">
        <v>18622697</v>
      </c>
      <c r="AO3" s="1">
        <v>20002949</v>
      </c>
      <c r="AP3" s="1">
        <v>20463632</v>
      </c>
      <c r="AQ3" s="1">
        <v>20483288</v>
      </c>
      <c r="AR3" s="1">
        <v>20516125</v>
      </c>
      <c r="AS3" s="1">
        <v>21787219</v>
      </c>
      <c r="AT3" s="5"/>
      <c r="AU3" s="5"/>
      <c r="AV3" s="5"/>
      <c r="AW3" s="5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</row>
    <row r="4" spans="1:105" x14ac:dyDescent="0.3">
      <c r="A4" t="s">
        <v>2</v>
      </c>
      <c r="B4" s="1">
        <v>9844563</v>
      </c>
      <c r="C4" s="1">
        <v>6486624</v>
      </c>
      <c r="D4" s="1">
        <v>5508224</v>
      </c>
      <c r="E4" s="1">
        <v>7542901</v>
      </c>
      <c r="F4" s="1">
        <v>6076693</v>
      </c>
      <c r="G4" s="1">
        <v>7995604</v>
      </c>
      <c r="H4" s="1">
        <v>9138339</v>
      </c>
      <c r="I4" s="1">
        <v>10286035</v>
      </c>
      <c r="J4" s="1">
        <v>9708859</v>
      </c>
      <c r="K4" s="1">
        <v>11389850</v>
      </c>
      <c r="L4" s="1">
        <v>11377715</v>
      </c>
      <c r="M4" s="1">
        <v>9794174</v>
      </c>
      <c r="N4" s="1">
        <v>10303337</v>
      </c>
      <c r="O4" s="1">
        <v>9423268</v>
      </c>
      <c r="P4" s="1">
        <v>9730130</v>
      </c>
      <c r="Q4" s="1">
        <v>17525178</v>
      </c>
      <c r="R4" s="1">
        <v>17521633</v>
      </c>
      <c r="S4" s="1">
        <v>16634884</v>
      </c>
      <c r="T4" s="1">
        <v>16362407</v>
      </c>
      <c r="U4" s="1">
        <v>14755413</v>
      </c>
      <c r="V4" s="1">
        <v>17630695</v>
      </c>
      <c r="W4" s="1">
        <v>16031065</v>
      </c>
      <c r="X4" s="1">
        <v>14798775</v>
      </c>
      <c r="Y4" s="1">
        <v>14912152</v>
      </c>
      <c r="Z4" s="1">
        <v>15237225</v>
      </c>
      <c r="AA4" s="1">
        <v>15629923</v>
      </c>
      <c r="AB4" s="1">
        <v>15119630</v>
      </c>
      <c r="AC4" s="1">
        <v>14776456</v>
      </c>
      <c r="AD4" s="1">
        <v>14660346</v>
      </c>
      <c r="AE4" s="1">
        <v>14816219</v>
      </c>
      <c r="AF4" s="1">
        <v>16281712</v>
      </c>
      <c r="AG4" s="1">
        <v>17750340</v>
      </c>
      <c r="AH4" s="1">
        <v>19101857</v>
      </c>
      <c r="AI4" s="1">
        <v>21516907</v>
      </c>
      <c r="AJ4" s="1">
        <v>20173229</v>
      </c>
      <c r="AK4" s="1">
        <v>23902918</v>
      </c>
      <c r="AL4" s="1">
        <v>22911112</v>
      </c>
      <c r="AM4" s="1">
        <v>25969171</v>
      </c>
      <c r="AN4" s="1">
        <v>26470878</v>
      </c>
      <c r="AO4" s="1">
        <v>27071307</v>
      </c>
      <c r="AP4" s="1">
        <v>29745748</v>
      </c>
      <c r="AQ4" s="1">
        <v>32059434</v>
      </c>
      <c r="AR4" s="1">
        <v>33454868</v>
      </c>
      <c r="AS4" s="1">
        <v>34123685</v>
      </c>
      <c r="AT4" s="5"/>
      <c r="AU4" s="5"/>
      <c r="AV4" s="5"/>
      <c r="AW4" s="5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</row>
    <row r="5" spans="1:105" x14ac:dyDescent="0.3">
      <c r="A5" t="s">
        <v>3</v>
      </c>
      <c r="B5" s="1">
        <f>586270+1118921</f>
        <v>1705191</v>
      </c>
      <c r="C5" s="1">
        <v>2324643</v>
      </c>
      <c r="D5" s="1">
        <v>3012613</v>
      </c>
      <c r="E5" s="1">
        <v>2878659</v>
      </c>
      <c r="F5" s="1">
        <v>5679475</v>
      </c>
      <c r="G5" s="1">
        <v>3403786</v>
      </c>
      <c r="H5" s="1">
        <v>3002583</v>
      </c>
      <c r="I5" s="1">
        <v>2832183</v>
      </c>
      <c r="J5" s="1">
        <v>3782242</v>
      </c>
      <c r="K5" s="1">
        <v>1117511</v>
      </c>
      <c r="L5" s="1">
        <v>2093025</v>
      </c>
      <c r="M5" s="1">
        <v>3062296</v>
      </c>
      <c r="N5" s="1">
        <v>3771741</v>
      </c>
      <c r="O5" s="1">
        <v>4211262</v>
      </c>
      <c r="P5" s="1">
        <v>7251861</v>
      </c>
      <c r="Q5" s="1">
        <v>18626710</v>
      </c>
      <c r="R5" s="1">
        <v>15726635</v>
      </c>
      <c r="S5" s="1">
        <v>16550574</v>
      </c>
      <c r="T5" s="1">
        <v>8500488</v>
      </c>
      <c r="U5" s="1">
        <v>6074338</v>
      </c>
      <c r="V5" s="1">
        <v>7297700</v>
      </c>
      <c r="W5" s="1">
        <v>7543916</v>
      </c>
      <c r="X5" s="1">
        <v>7797679</v>
      </c>
      <c r="Y5" s="1">
        <v>26320686</v>
      </c>
      <c r="Z5" s="1">
        <v>5739296</v>
      </c>
      <c r="AA5" s="1">
        <v>10251667</v>
      </c>
      <c r="AB5" s="1">
        <v>11409716</v>
      </c>
      <c r="AC5" s="1">
        <v>14414962</v>
      </c>
      <c r="AD5" s="1">
        <v>7581245</v>
      </c>
      <c r="AE5" s="1">
        <v>7893587</v>
      </c>
      <c r="AF5" s="1">
        <v>9069433</v>
      </c>
      <c r="AG5" s="1">
        <v>8993303</v>
      </c>
      <c r="AH5" s="1">
        <v>6347413</v>
      </c>
      <c r="AI5" s="1">
        <v>10080209</v>
      </c>
      <c r="AJ5" s="1">
        <v>9238265</v>
      </c>
      <c r="AK5" s="1">
        <v>10329079</v>
      </c>
      <c r="AL5" s="1">
        <v>16175087</v>
      </c>
      <c r="AM5" s="1">
        <v>19110524</v>
      </c>
      <c r="AN5" s="1">
        <v>18443485</v>
      </c>
      <c r="AO5" s="1">
        <v>36775947</v>
      </c>
      <c r="AP5" s="1">
        <v>32269463</v>
      </c>
      <c r="AQ5" s="1">
        <v>40632891</v>
      </c>
      <c r="AR5" s="1">
        <v>32575137</v>
      </c>
      <c r="AS5" s="1">
        <v>40348347</v>
      </c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</row>
    <row r="6" spans="1:105" x14ac:dyDescent="0.3">
      <c r="A6" s="25" t="s">
        <v>24</v>
      </c>
      <c r="B6" s="1">
        <v>460434</v>
      </c>
      <c r="C6" s="1">
        <v>555740</v>
      </c>
      <c r="D6" s="1">
        <v>197369</v>
      </c>
      <c r="E6" s="1">
        <v>170881</v>
      </c>
      <c r="F6" s="1">
        <v>83060</v>
      </c>
      <c r="G6" s="1">
        <v>85437</v>
      </c>
      <c r="H6" s="1">
        <v>64486</v>
      </c>
      <c r="I6" s="1">
        <v>81254</v>
      </c>
      <c r="J6" s="1">
        <v>86605</v>
      </c>
      <c r="K6" s="1">
        <v>35207</v>
      </c>
      <c r="L6" s="1">
        <v>218287</v>
      </c>
      <c r="M6" s="1">
        <v>64785</v>
      </c>
      <c r="N6" s="1">
        <v>56020</v>
      </c>
      <c r="O6" s="1">
        <v>154837</v>
      </c>
      <c r="P6" s="1">
        <v>170901</v>
      </c>
      <c r="Q6" s="1">
        <v>112000</v>
      </c>
      <c r="R6" s="1">
        <v>85022</v>
      </c>
      <c r="S6" s="1">
        <v>0</v>
      </c>
      <c r="T6" s="1">
        <v>180000</v>
      </c>
      <c r="U6" s="1">
        <v>142000</v>
      </c>
      <c r="V6" s="1">
        <v>162000</v>
      </c>
      <c r="W6" s="1">
        <v>162000</v>
      </c>
      <c r="X6" s="1">
        <v>300000</v>
      </c>
      <c r="Y6" s="1">
        <v>130000</v>
      </c>
      <c r="Z6" s="1">
        <v>380000</v>
      </c>
      <c r="AA6" s="1">
        <v>340000</v>
      </c>
      <c r="AB6" s="1">
        <v>2312401</v>
      </c>
      <c r="AC6" s="1">
        <v>1570235</v>
      </c>
      <c r="AD6" s="1">
        <v>1136200</v>
      </c>
      <c r="AE6" s="1">
        <v>653404</v>
      </c>
      <c r="AF6" s="1">
        <v>205145</v>
      </c>
      <c r="AG6" s="1">
        <v>318701</v>
      </c>
      <c r="AH6" s="1">
        <v>866965</v>
      </c>
      <c r="AI6" s="1">
        <v>3291593</v>
      </c>
      <c r="AJ6" s="1">
        <v>1292244</v>
      </c>
      <c r="AK6" s="1">
        <v>657163</v>
      </c>
      <c r="AL6" s="1">
        <v>3161605</v>
      </c>
      <c r="AM6" s="1">
        <v>5041040</v>
      </c>
      <c r="AN6" s="1">
        <v>4200085</v>
      </c>
      <c r="AO6" s="1">
        <v>8098571</v>
      </c>
      <c r="AP6" s="1">
        <v>6534698</v>
      </c>
      <c r="AQ6" s="27">
        <v>15923616</v>
      </c>
      <c r="AR6" s="27">
        <v>14607900</v>
      </c>
      <c r="AS6" s="27">
        <v>14209676</v>
      </c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</row>
    <row r="7" spans="1:105" x14ac:dyDescent="0.3">
      <c r="A7" s="25" t="s">
        <v>25</v>
      </c>
      <c r="B7" s="14" t="s">
        <v>18</v>
      </c>
      <c r="C7" s="14" t="s">
        <v>18</v>
      </c>
      <c r="D7" s="14" t="s">
        <v>18</v>
      </c>
      <c r="E7" s="14" t="s">
        <v>18</v>
      </c>
      <c r="F7" s="1">
        <v>460077</v>
      </c>
      <c r="G7" s="1">
        <v>378038</v>
      </c>
      <c r="H7" s="1">
        <v>565436</v>
      </c>
      <c r="I7" s="1">
        <v>611132</v>
      </c>
      <c r="J7" s="1">
        <v>377346</v>
      </c>
      <c r="K7" s="1">
        <v>121277</v>
      </c>
      <c r="L7" s="1">
        <v>506433</v>
      </c>
      <c r="M7" s="1">
        <v>422121</v>
      </c>
      <c r="N7" s="1">
        <v>355626</v>
      </c>
      <c r="O7" s="1">
        <v>590325</v>
      </c>
      <c r="P7" s="1">
        <v>1046463</v>
      </c>
      <c r="Q7" s="1">
        <v>3505501</v>
      </c>
      <c r="R7" s="1">
        <v>1726868</v>
      </c>
      <c r="S7" s="1">
        <v>1109517</v>
      </c>
      <c r="T7" s="1">
        <v>1105000</v>
      </c>
      <c r="U7" s="1">
        <v>907798</v>
      </c>
      <c r="V7" s="1">
        <v>1565798</v>
      </c>
      <c r="W7" s="1">
        <v>1108798</v>
      </c>
      <c r="X7" s="1">
        <v>696171</v>
      </c>
      <c r="Y7" s="1">
        <v>1062765</v>
      </c>
      <c r="Z7" s="1">
        <v>988598</v>
      </c>
      <c r="AA7" s="1">
        <v>1406082</v>
      </c>
      <c r="AB7" s="1">
        <v>988375</v>
      </c>
      <c r="AC7" s="1">
        <v>606103</v>
      </c>
      <c r="AD7" s="1">
        <v>1225904</v>
      </c>
      <c r="AE7" s="1">
        <v>1800916</v>
      </c>
      <c r="AF7" s="1">
        <v>2230197</v>
      </c>
      <c r="AG7" s="1">
        <v>2568175</v>
      </c>
      <c r="AH7" s="1">
        <v>2000727</v>
      </c>
      <c r="AI7" s="1">
        <v>1984355</v>
      </c>
      <c r="AJ7" s="1">
        <v>2640362</v>
      </c>
      <c r="AK7" s="1">
        <v>2831581</v>
      </c>
      <c r="AL7" s="1">
        <v>3885671</v>
      </c>
      <c r="AM7" s="1">
        <v>3530996</v>
      </c>
      <c r="AN7" s="1">
        <v>4990074</v>
      </c>
      <c r="AO7" s="27">
        <v>16637817</v>
      </c>
      <c r="AP7" s="27">
        <v>12425093</v>
      </c>
      <c r="AQ7" s="1">
        <v>7813123</v>
      </c>
      <c r="AR7" s="1">
        <v>3769784</v>
      </c>
      <c r="AS7" s="1">
        <v>5421122</v>
      </c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</row>
    <row r="8" spans="1:105" x14ac:dyDescent="0.3">
      <c r="A8" s="25" t="s">
        <v>22</v>
      </c>
      <c r="B8" s="1">
        <v>9807</v>
      </c>
      <c r="C8" s="1">
        <v>358402</v>
      </c>
      <c r="D8" s="1">
        <v>955272</v>
      </c>
      <c r="E8" s="1">
        <v>1282388</v>
      </c>
      <c r="F8" s="1">
        <v>1166680</v>
      </c>
      <c r="G8" s="1">
        <v>664515</v>
      </c>
      <c r="H8" s="1">
        <v>676200</v>
      </c>
      <c r="I8" s="1">
        <v>746356</v>
      </c>
      <c r="J8" s="1">
        <v>571231</v>
      </c>
      <c r="K8" s="1">
        <v>0</v>
      </c>
      <c r="L8" s="1">
        <v>82137</v>
      </c>
      <c r="M8" s="1">
        <v>573008</v>
      </c>
      <c r="N8" s="1">
        <v>1363977</v>
      </c>
      <c r="O8" s="1">
        <v>1000661</v>
      </c>
      <c r="P8" s="27">
        <v>3602139</v>
      </c>
      <c r="Q8" s="27">
        <v>12321789</v>
      </c>
      <c r="R8" s="27">
        <v>11024522</v>
      </c>
      <c r="S8" s="27">
        <v>12957000</v>
      </c>
      <c r="T8" s="30">
        <v>4756538</v>
      </c>
      <c r="U8" s="30">
        <v>1686200</v>
      </c>
      <c r="V8" s="30">
        <v>2149746</v>
      </c>
      <c r="W8" s="30">
        <v>2676330</v>
      </c>
      <c r="X8" s="30">
        <v>3634842</v>
      </c>
      <c r="Y8" s="27">
        <v>21239277</v>
      </c>
      <c r="Z8" s="1">
        <v>1080504</v>
      </c>
      <c r="AA8" s="5">
        <v>5100052</v>
      </c>
      <c r="AB8" s="5">
        <v>5413146</v>
      </c>
      <c r="AC8" s="27">
        <v>10176949</v>
      </c>
      <c r="AD8" s="26">
        <v>2686597</v>
      </c>
      <c r="AE8" s="26">
        <v>1560948</v>
      </c>
      <c r="AF8" s="26">
        <v>1605242</v>
      </c>
      <c r="AG8" s="26">
        <v>1281940</v>
      </c>
      <c r="AH8" s="26">
        <v>735526</v>
      </c>
      <c r="AI8" s="26">
        <v>729410</v>
      </c>
      <c r="AJ8" s="26">
        <v>1094615</v>
      </c>
      <c r="AK8" s="26">
        <v>1563811</v>
      </c>
      <c r="AL8" s="26">
        <v>2283313</v>
      </c>
      <c r="AM8" s="26">
        <v>1609940</v>
      </c>
      <c r="AN8" s="5">
        <v>643955</v>
      </c>
      <c r="AO8" s="5">
        <v>600624</v>
      </c>
      <c r="AP8" s="1">
        <v>1551114</v>
      </c>
      <c r="AQ8" s="1">
        <v>1495059</v>
      </c>
      <c r="AR8" s="1">
        <v>1580758</v>
      </c>
      <c r="AS8" s="1">
        <v>1260748</v>
      </c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</row>
    <row r="9" spans="1:105" x14ac:dyDescent="0.3">
      <c r="A9" s="25" t="s">
        <v>23</v>
      </c>
      <c r="B9" s="1">
        <f>B5-B6-B8</f>
        <v>1234950</v>
      </c>
      <c r="C9" s="1">
        <f t="shared" ref="C9:E9" si="0">C5-C6-C8</f>
        <v>1410501</v>
      </c>
      <c r="D9" s="1">
        <f t="shared" si="0"/>
        <v>1859972</v>
      </c>
      <c r="E9" s="1">
        <f t="shared" si="0"/>
        <v>1425390</v>
      </c>
      <c r="F9" s="1">
        <f>F5-F6-F8-F7</f>
        <v>3969658</v>
      </c>
      <c r="G9" s="1">
        <f t="shared" ref="G9:I9" si="1">G5-G6-G8-G7</f>
        <v>2275796</v>
      </c>
      <c r="H9" s="1">
        <f t="shared" si="1"/>
        <v>1696461</v>
      </c>
      <c r="I9" s="1">
        <f t="shared" si="1"/>
        <v>1393441</v>
      </c>
      <c r="J9" s="1">
        <f t="shared" ref="J9" si="2">J5-J6-J8-J7</f>
        <v>2747060</v>
      </c>
      <c r="K9" s="1">
        <f t="shared" ref="K9" si="3">K5-K6-K8-K7</f>
        <v>961027</v>
      </c>
      <c r="L9" s="1">
        <f t="shared" ref="L9" si="4">L5-L6-L8-L7</f>
        <v>1286168</v>
      </c>
      <c r="M9" s="1">
        <f t="shared" ref="M9" si="5">M5-M6-M8-M7</f>
        <v>2002382</v>
      </c>
      <c r="N9" s="1">
        <f t="shared" ref="N9" si="6">N5-N6-N8-N7</f>
        <v>1996118</v>
      </c>
      <c r="O9" s="1">
        <f t="shared" ref="O9" si="7">O5-O6-O8-O7</f>
        <v>2465439</v>
      </c>
      <c r="P9" s="1">
        <f t="shared" ref="P9" si="8">P5-P6-P8-P7</f>
        <v>2432358</v>
      </c>
      <c r="Q9" s="1">
        <f t="shared" ref="Q9" si="9">Q5-Q6-Q8-Q7</f>
        <v>2687420</v>
      </c>
      <c r="R9" s="1">
        <f t="shared" ref="R9" si="10">R5-R6-R8-R7</f>
        <v>2890223</v>
      </c>
      <c r="S9" s="1">
        <f t="shared" ref="S9" si="11">S5-S6-S8-S7</f>
        <v>2484057</v>
      </c>
      <c r="T9" s="1">
        <f t="shared" ref="T9" si="12">T5-T6-T8-T7</f>
        <v>2458950</v>
      </c>
      <c r="U9" s="1">
        <f t="shared" ref="U9" si="13">U5-U6-U8-U7</f>
        <v>3338340</v>
      </c>
      <c r="V9" s="1">
        <f t="shared" ref="V9" si="14">V5-V6-V8-V7</f>
        <v>3420156</v>
      </c>
      <c r="W9" s="1">
        <f t="shared" ref="W9" si="15">W5-W6-W8-W7</f>
        <v>3596788</v>
      </c>
      <c r="X9" s="1">
        <f t="shared" ref="X9" si="16">X5-X6-X8-X7</f>
        <v>3166666</v>
      </c>
      <c r="Y9" s="1">
        <f t="shared" ref="Y9" si="17">Y5-Y6-Y8-Y7</f>
        <v>3888644</v>
      </c>
      <c r="Z9" s="1">
        <f t="shared" ref="Z9" si="18">Z5-Z6-Z8-Z7</f>
        <v>3290194</v>
      </c>
      <c r="AA9" s="1">
        <f t="shared" ref="AA9" si="19">AA5-AA6-AA8-AA7</f>
        <v>3405533</v>
      </c>
      <c r="AB9" s="1">
        <f t="shared" ref="AB9" si="20">AB5-AB6-AB8-AB7</f>
        <v>2695794</v>
      </c>
      <c r="AC9" s="1">
        <f t="shared" ref="AC9" si="21">AC5-AC6-AC8-AC7</f>
        <v>2061675</v>
      </c>
      <c r="AD9" s="1">
        <f t="shared" ref="AD9" si="22">AD5-AD6-AD8-AD7</f>
        <v>2532544</v>
      </c>
      <c r="AE9" s="1">
        <f t="shared" ref="AE9" si="23">AE5-AE6-AE8-AE7</f>
        <v>3878319</v>
      </c>
      <c r="AF9" s="1">
        <f t="shared" ref="AF9" si="24">AF5-AF6-AF8-AF7</f>
        <v>5028849</v>
      </c>
      <c r="AG9" s="1">
        <f t="shared" ref="AG9" si="25">AG5-AG6-AG8-AG7</f>
        <v>4824487</v>
      </c>
      <c r="AH9" s="1">
        <f t="shared" ref="AH9" si="26">AH5-AH6-AH8-AH7</f>
        <v>2744195</v>
      </c>
      <c r="AI9" s="1">
        <f t="shared" ref="AI9" si="27">AI5-AI6-AI8-AI7</f>
        <v>4074851</v>
      </c>
      <c r="AJ9" s="1">
        <f t="shared" ref="AJ9" si="28">AJ5-AJ6-AJ8-AJ7</f>
        <v>4211044</v>
      </c>
      <c r="AK9" s="1">
        <f t="shared" ref="AK9" si="29">AK5-AK6-AK8-AK7</f>
        <v>5276524</v>
      </c>
      <c r="AL9" s="1">
        <f t="shared" ref="AL9" si="30">AL5-AL6-AL8-AL7</f>
        <v>6844498</v>
      </c>
      <c r="AM9" s="1">
        <f t="shared" ref="AM9" si="31">AM5-AM6-AM8-AM7</f>
        <v>8928548</v>
      </c>
      <c r="AN9" s="1">
        <f t="shared" ref="AN9" si="32">AN5-AN6-AN8-AN7</f>
        <v>8609371</v>
      </c>
      <c r="AO9" s="1">
        <f t="shared" ref="AO9" si="33">AO5-AO6-AO8-AO7</f>
        <v>11438935</v>
      </c>
      <c r="AP9" s="1">
        <f t="shared" ref="AP9" si="34">AP5-AP6-AP8-AP7</f>
        <v>11758558</v>
      </c>
      <c r="AQ9" s="27">
        <f t="shared" ref="AQ9" si="35">AQ5-AQ6-AQ8-AQ7</f>
        <v>15401093</v>
      </c>
      <c r="AR9" s="27">
        <f t="shared" ref="AR9" si="36">AR5-AR6-AR8-AR7</f>
        <v>12616695</v>
      </c>
      <c r="AS9" s="27">
        <f t="shared" ref="AS9" si="37">AS5-AS6-AS8-AS7</f>
        <v>19456801</v>
      </c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</row>
    <row r="10" spans="1:105" x14ac:dyDescent="0.3">
      <c r="A10" t="s">
        <v>0</v>
      </c>
      <c r="B10" s="1">
        <v>1572850</v>
      </c>
      <c r="C10" s="1">
        <v>1073085</v>
      </c>
      <c r="D10" s="1">
        <v>1553393</v>
      </c>
      <c r="E10" s="1">
        <v>609372</v>
      </c>
      <c r="F10" s="1">
        <v>593735</v>
      </c>
      <c r="G10" s="1">
        <v>954482</v>
      </c>
      <c r="H10" s="1">
        <v>273265</v>
      </c>
      <c r="I10" s="1">
        <v>395965</v>
      </c>
      <c r="J10" s="1">
        <v>685697</v>
      </c>
      <c r="K10" s="1">
        <v>527419</v>
      </c>
      <c r="L10" s="1">
        <v>627757</v>
      </c>
      <c r="M10" s="1">
        <v>679352</v>
      </c>
      <c r="N10" s="1">
        <v>1130341</v>
      </c>
      <c r="O10" s="1">
        <v>2312838</v>
      </c>
      <c r="P10" s="27">
        <v>6401007</v>
      </c>
      <c r="Q10" s="27">
        <v>6428594</v>
      </c>
      <c r="R10" s="27">
        <v>17470101</v>
      </c>
      <c r="S10" s="27">
        <v>13532978</v>
      </c>
      <c r="T10" s="27">
        <v>8230684</v>
      </c>
      <c r="U10" s="27">
        <v>12080262</v>
      </c>
      <c r="V10" s="27">
        <v>28391359</v>
      </c>
      <c r="W10" s="27">
        <v>47001018</v>
      </c>
      <c r="X10" s="27">
        <v>47754369</v>
      </c>
      <c r="Y10" s="5">
        <v>16439118</v>
      </c>
      <c r="Z10" s="5">
        <v>16577299</v>
      </c>
      <c r="AA10" s="5">
        <v>18973236</v>
      </c>
      <c r="AB10" s="5">
        <v>17631147</v>
      </c>
      <c r="AC10" s="5">
        <v>18421161</v>
      </c>
      <c r="AD10" s="5">
        <v>17312041</v>
      </c>
      <c r="AE10" s="5">
        <v>16663088</v>
      </c>
      <c r="AF10" s="5">
        <v>18631820</v>
      </c>
      <c r="AG10" s="5">
        <v>19122332</v>
      </c>
      <c r="AH10" s="1">
        <v>19795151</v>
      </c>
      <c r="AI10" s="1">
        <v>20155678</v>
      </c>
      <c r="AJ10" s="1">
        <v>19421013</v>
      </c>
      <c r="AK10" s="1">
        <v>22281307</v>
      </c>
      <c r="AL10" s="1">
        <v>23678773</v>
      </c>
      <c r="AM10" s="1">
        <v>25817271</v>
      </c>
      <c r="AN10" s="1">
        <v>25456633</v>
      </c>
      <c r="AO10" s="1">
        <v>25761412</v>
      </c>
      <c r="AP10" s="1">
        <v>25660392</v>
      </c>
      <c r="AQ10" s="1">
        <v>25041717</v>
      </c>
      <c r="AR10" s="1">
        <v>25352395</v>
      </c>
      <c r="AS10" s="1">
        <v>29228549</v>
      </c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</row>
    <row r="11" spans="1:105" x14ac:dyDescent="0.3">
      <c r="A11" s="6" t="s">
        <v>6</v>
      </c>
      <c r="B11" s="7">
        <f t="shared" ref="B11:AS11" si="38">B3+B4+B5+B10</f>
        <v>16671732</v>
      </c>
      <c r="C11" s="7">
        <f t="shared" si="38"/>
        <v>12634974</v>
      </c>
      <c r="D11" s="7">
        <f t="shared" si="38"/>
        <v>12100470</v>
      </c>
      <c r="E11" s="7">
        <f t="shared" si="38"/>
        <v>14352988</v>
      </c>
      <c r="F11" s="7">
        <f t="shared" si="38"/>
        <v>15145066</v>
      </c>
      <c r="G11" s="7">
        <f t="shared" si="38"/>
        <v>15986596</v>
      </c>
      <c r="H11" s="7">
        <f t="shared" si="38"/>
        <v>15893300</v>
      </c>
      <c r="I11" s="7">
        <f t="shared" si="38"/>
        <v>17086327</v>
      </c>
      <c r="J11" s="7">
        <f t="shared" si="38"/>
        <v>17521250</v>
      </c>
      <c r="K11" s="7">
        <f t="shared" si="38"/>
        <v>14970320</v>
      </c>
      <c r="L11" s="7">
        <f t="shared" si="38"/>
        <v>18757643</v>
      </c>
      <c r="M11" s="7">
        <f t="shared" si="38"/>
        <v>17614431</v>
      </c>
      <c r="N11" s="7">
        <f t="shared" si="38"/>
        <v>20804317</v>
      </c>
      <c r="O11" s="7">
        <f t="shared" si="38"/>
        <v>23791615</v>
      </c>
      <c r="P11" s="7">
        <f t="shared" si="38"/>
        <v>31130390</v>
      </c>
      <c r="Q11" s="7">
        <f t="shared" si="38"/>
        <v>49626140</v>
      </c>
      <c r="R11" s="7">
        <f t="shared" si="38"/>
        <v>58858626</v>
      </c>
      <c r="S11" s="7">
        <f t="shared" si="38"/>
        <v>55925625</v>
      </c>
      <c r="T11" s="7">
        <f t="shared" si="38"/>
        <v>42123086</v>
      </c>
      <c r="U11" s="7">
        <f t="shared" si="38"/>
        <v>42192477</v>
      </c>
      <c r="V11" s="7">
        <f t="shared" si="38"/>
        <v>61270496</v>
      </c>
      <c r="W11" s="7">
        <f t="shared" si="38"/>
        <v>79771144</v>
      </c>
      <c r="X11" s="7">
        <f t="shared" si="38"/>
        <v>80877827</v>
      </c>
      <c r="Y11" s="7">
        <f t="shared" si="38"/>
        <v>67497871</v>
      </c>
      <c r="Z11" s="7">
        <f t="shared" si="38"/>
        <v>47493197</v>
      </c>
      <c r="AA11" s="7">
        <f t="shared" si="38"/>
        <v>54884150</v>
      </c>
      <c r="AB11" s="7">
        <f t="shared" si="38"/>
        <v>54433063</v>
      </c>
      <c r="AC11" s="7">
        <f t="shared" si="38"/>
        <v>56891237</v>
      </c>
      <c r="AD11" s="7">
        <f t="shared" si="38"/>
        <v>49097829</v>
      </c>
      <c r="AE11" s="7">
        <f t="shared" si="38"/>
        <v>50063141</v>
      </c>
      <c r="AF11" s="7">
        <f t="shared" si="38"/>
        <v>54099662</v>
      </c>
      <c r="AG11" s="7">
        <f t="shared" si="38"/>
        <v>56567670</v>
      </c>
      <c r="AH11" s="7">
        <f t="shared" si="38"/>
        <v>58011108</v>
      </c>
      <c r="AI11" s="7">
        <f t="shared" si="38"/>
        <v>64853981</v>
      </c>
      <c r="AJ11" s="7">
        <f t="shared" si="38"/>
        <v>64602821</v>
      </c>
      <c r="AK11" s="7">
        <f t="shared" si="38"/>
        <v>73185238</v>
      </c>
      <c r="AL11" s="7">
        <f t="shared" si="38"/>
        <v>79534570</v>
      </c>
      <c r="AM11" s="7">
        <f t="shared" si="38"/>
        <v>89370862</v>
      </c>
      <c r="AN11" s="7">
        <f t="shared" si="38"/>
        <v>88993693</v>
      </c>
      <c r="AO11" s="7">
        <f t="shared" si="38"/>
        <v>109611615</v>
      </c>
      <c r="AP11" s="7">
        <f t="shared" si="38"/>
        <v>108139235</v>
      </c>
      <c r="AQ11" s="7">
        <f t="shared" si="38"/>
        <v>118217330</v>
      </c>
      <c r="AR11" s="7">
        <f t="shared" si="38"/>
        <v>111898525</v>
      </c>
      <c r="AS11" s="7">
        <f t="shared" si="38"/>
        <v>125487800</v>
      </c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</row>
    <row r="12" spans="1:105" x14ac:dyDescent="0.3">
      <c r="A12" s="6" t="s">
        <v>7</v>
      </c>
      <c r="B12" s="7">
        <v>15104172</v>
      </c>
      <c r="C12" s="7">
        <v>13765124</v>
      </c>
      <c r="D12" s="7">
        <v>13683729</v>
      </c>
      <c r="E12" s="7">
        <v>15822948</v>
      </c>
      <c r="F12" s="7">
        <v>14119283</v>
      </c>
      <c r="G12" s="7">
        <v>15756053</v>
      </c>
      <c r="H12" s="7">
        <v>17629637</v>
      </c>
      <c r="I12" s="7">
        <v>16605753</v>
      </c>
      <c r="J12" s="7">
        <v>17257219</v>
      </c>
      <c r="K12" s="7">
        <v>15919850</v>
      </c>
      <c r="L12" s="7">
        <v>21081548</v>
      </c>
      <c r="M12" s="7">
        <v>17371815</v>
      </c>
      <c r="N12" s="7">
        <v>21108625</v>
      </c>
      <c r="O12" s="7">
        <v>26089288</v>
      </c>
      <c r="P12" s="7">
        <v>30439947</v>
      </c>
      <c r="Q12" s="7">
        <v>38007154</v>
      </c>
      <c r="R12" s="7">
        <v>37286961</v>
      </c>
      <c r="S12" s="7">
        <v>30325731</v>
      </c>
      <c r="T12" s="7">
        <v>28797900</v>
      </c>
      <c r="U12" s="7">
        <v>32118328</v>
      </c>
      <c r="V12" s="7">
        <v>40432635</v>
      </c>
      <c r="W12" s="7">
        <v>53927963</v>
      </c>
      <c r="X12" s="7">
        <v>60628439</v>
      </c>
      <c r="Y12" s="7">
        <v>42992073</v>
      </c>
      <c r="Z12" s="7">
        <v>39016422</v>
      </c>
      <c r="AA12" s="7">
        <v>37576972</v>
      </c>
      <c r="AB12" s="7">
        <v>40609046</v>
      </c>
      <c r="AC12" s="7">
        <v>46354809</v>
      </c>
      <c r="AD12" s="7">
        <v>50584970</v>
      </c>
      <c r="AE12" s="7">
        <v>51649805</v>
      </c>
      <c r="AF12" s="7">
        <v>53108057</v>
      </c>
      <c r="AG12" s="7">
        <v>60511381</v>
      </c>
      <c r="AH12" s="7">
        <v>64445942</v>
      </c>
      <c r="AI12" s="7">
        <v>63074060</v>
      </c>
      <c r="AJ12" s="7">
        <v>66791771</v>
      </c>
      <c r="AK12" s="7">
        <v>76985340</v>
      </c>
      <c r="AL12" s="7">
        <v>86960372</v>
      </c>
      <c r="AM12" s="7">
        <v>92514657</v>
      </c>
      <c r="AN12" s="7">
        <v>101231589</v>
      </c>
      <c r="AO12" s="7">
        <v>113075531</v>
      </c>
      <c r="AP12" s="7">
        <v>111780643</v>
      </c>
      <c r="AQ12" s="7">
        <v>98775492</v>
      </c>
      <c r="AR12" s="7">
        <v>106143070</v>
      </c>
      <c r="AS12" s="7">
        <v>111136386</v>
      </c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</row>
    <row r="13" spans="1:105" x14ac:dyDescent="0.3">
      <c r="A13" s="6" t="s">
        <v>8</v>
      </c>
      <c r="B13" s="7">
        <f t="shared" ref="B13:AS13" si="39">B12-B11</f>
        <v>-1567560</v>
      </c>
      <c r="C13" s="7">
        <f t="shared" si="39"/>
        <v>1130150</v>
      </c>
      <c r="D13" s="7">
        <f t="shared" si="39"/>
        <v>1583259</v>
      </c>
      <c r="E13" s="7">
        <f t="shared" si="39"/>
        <v>1469960</v>
      </c>
      <c r="F13" s="7">
        <f t="shared" si="39"/>
        <v>-1025783</v>
      </c>
      <c r="G13" s="7">
        <f t="shared" si="39"/>
        <v>-230543</v>
      </c>
      <c r="H13" s="7">
        <f t="shared" si="39"/>
        <v>1736337</v>
      </c>
      <c r="I13" s="7">
        <f t="shared" si="39"/>
        <v>-480574</v>
      </c>
      <c r="J13" s="7">
        <f t="shared" si="39"/>
        <v>-264031</v>
      </c>
      <c r="K13" s="7">
        <f t="shared" si="39"/>
        <v>949530</v>
      </c>
      <c r="L13" s="7">
        <f t="shared" si="39"/>
        <v>2323905</v>
      </c>
      <c r="M13" s="7">
        <f t="shared" si="39"/>
        <v>-242616</v>
      </c>
      <c r="N13" s="7">
        <f t="shared" si="39"/>
        <v>304308</v>
      </c>
      <c r="O13" s="7">
        <f t="shared" si="39"/>
        <v>2297673</v>
      </c>
      <c r="P13" s="28">
        <f t="shared" si="39"/>
        <v>-690443</v>
      </c>
      <c r="Q13" s="28">
        <f t="shared" si="39"/>
        <v>-11618986</v>
      </c>
      <c r="R13" s="28">
        <f t="shared" si="39"/>
        <v>-21571665</v>
      </c>
      <c r="S13" s="28">
        <f t="shared" si="39"/>
        <v>-25599894</v>
      </c>
      <c r="T13" s="28">
        <f t="shared" si="39"/>
        <v>-13325186</v>
      </c>
      <c r="U13" s="28">
        <f t="shared" si="39"/>
        <v>-10074149</v>
      </c>
      <c r="V13" s="28">
        <f t="shared" si="39"/>
        <v>-20837861</v>
      </c>
      <c r="W13" s="28">
        <f t="shared" si="39"/>
        <v>-25843181</v>
      </c>
      <c r="X13" s="28">
        <f t="shared" si="39"/>
        <v>-20249388</v>
      </c>
      <c r="Y13" s="28">
        <f t="shared" si="39"/>
        <v>-24505798</v>
      </c>
      <c r="Z13" s="28">
        <f t="shared" si="39"/>
        <v>-8476775</v>
      </c>
      <c r="AA13" s="28">
        <f t="shared" si="39"/>
        <v>-17307178</v>
      </c>
      <c r="AB13" s="28">
        <f t="shared" si="39"/>
        <v>-13824017</v>
      </c>
      <c r="AC13" s="28">
        <f t="shared" si="39"/>
        <v>-10536428</v>
      </c>
      <c r="AD13" s="29">
        <f t="shared" si="39"/>
        <v>1487141</v>
      </c>
      <c r="AE13" s="29">
        <f t="shared" si="39"/>
        <v>1586664</v>
      </c>
      <c r="AF13" s="29">
        <f t="shared" si="39"/>
        <v>-991605</v>
      </c>
      <c r="AG13" s="29">
        <f t="shared" si="39"/>
        <v>3943711</v>
      </c>
      <c r="AH13" s="29">
        <f t="shared" si="39"/>
        <v>6434834</v>
      </c>
      <c r="AI13" s="29">
        <f t="shared" si="39"/>
        <v>-1779921</v>
      </c>
      <c r="AJ13" s="29">
        <f t="shared" si="39"/>
        <v>2188950</v>
      </c>
      <c r="AK13" s="29">
        <f t="shared" si="39"/>
        <v>3800102</v>
      </c>
      <c r="AL13" s="29">
        <f t="shared" si="39"/>
        <v>7425802</v>
      </c>
      <c r="AM13" s="29">
        <f t="shared" si="39"/>
        <v>3143795</v>
      </c>
      <c r="AN13" s="29">
        <f t="shared" si="39"/>
        <v>12237896</v>
      </c>
      <c r="AO13" s="29">
        <f t="shared" si="39"/>
        <v>3463916</v>
      </c>
      <c r="AP13" s="29">
        <f t="shared" si="39"/>
        <v>3641408</v>
      </c>
      <c r="AQ13" s="28">
        <f t="shared" si="39"/>
        <v>-19441838</v>
      </c>
      <c r="AR13" s="28">
        <f t="shared" si="39"/>
        <v>-5755455</v>
      </c>
      <c r="AS13" s="28">
        <f t="shared" si="39"/>
        <v>-14351414</v>
      </c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</row>
    <row r="14" spans="1:105" x14ac:dyDescent="0.3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</row>
    <row r="15" spans="1:105" x14ac:dyDescent="0.3">
      <c r="A15" s="6" t="s">
        <v>9</v>
      </c>
      <c r="B15" s="21" t="s">
        <v>18</v>
      </c>
      <c r="C15" s="21" t="s">
        <v>18</v>
      </c>
      <c r="D15" s="21" t="s">
        <v>18</v>
      </c>
      <c r="E15" s="21" t="s">
        <v>18</v>
      </c>
      <c r="F15" s="21" t="s">
        <v>18</v>
      </c>
      <c r="G15" s="21" t="s">
        <v>18</v>
      </c>
      <c r="H15" s="21" t="s">
        <v>18</v>
      </c>
      <c r="I15" s="21" t="s">
        <v>18</v>
      </c>
      <c r="J15" s="21" t="s">
        <v>18</v>
      </c>
      <c r="K15" s="21" t="s">
        <v>18</v>
      </c>
      <c r="L15" s="21" t="s">
        <v>18</v>
      </c>
      <c r="M15" s="21" t="s">
        <v>18</v>
      </c>
      <c r="N15" s="21" t="s">
        <v>18</v>
      </c>
      <c r="O15" s="21" t="s">
        <v>18</v>
      </c>
      <c r="P15" s="21" t="s">
        <v>18</v>
      </c>
      <c r="Q15" s="21" t="s">
        <v>18</v>
      </c>
      <c r="R15" s="21" t="s">
        <v>18</v>
      </c>
      <c r="S15" s="21" t="s">
        <v>18</v>
      </c>
      <c r="T15" s="21" t="s">
        <v>18</v>
      </c>
      <c r="U15" s="21" t="s">
        <v>18</v>
      </c>
      <c r="V15" s="21" t="s">
        <v>18</v>
      </c>
      <c r="W15" s="21" t="s">
        <v>18</v>
      </c>
      <c r="X15" s="21" t="s">
        <v>18</v>
      </c>
      <c r="Y15" s="21" t="s">
        <v>18</v>
      </c>
      <c r="Z15" s="21" t="s">
        <v>18</v>
      </c>
      <c r="AA15" s="21" t="s">
        <v>18</v>
      </c>
      <c r="AB15" s="21" t="s">
        <v>18</v>
      </c>
      <c r="AC15" s="21" t="s">
        <v>18</v>
      </c>
      <c r="AD15" s="8">
        <v>852</v>
      </c>
      <c r="AE15" s="1">
        <v>879</v>
      </c>
      <c r="AF15" s="1">
        <v>1178</v>
      </c>
      <c r="AG15" s="1">
        <v>1169</v>
      </c>
      <c r="AH15" s="1">
        <v>1185</v>
      </c>
      <c r="AI15" s="1">
        <v>1317</v>
      </c>
      <c r="AJ15" s="1">
        <v>1774</v>
      </c>
      <c r="AK15" s="1">
        <v>1672</v>
      </c>
      <c r="AL15" s="1">
        <v>1859</v>
      </c>
      <c r="AM15" s="1">
        <v>1836</v>
      </c>
      <c r="AN15" s="1">
        <v>2273</v>
      </c>
      <c r="AO15" s="1">
        <v>2217</v>
      </c>
      <c r="AP15" s="1">
        <v>2346</v>
      </c>
      <c r="AQ15" s="1">
        <v>2408</v>
      </c>
      <c r="AR15" s="1">
        <v>2643</v>
      </c>
      <c r="AS15" s="1">
        <v>3100</v>
      </c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</row>
    <row r="16" spans="1:105" x14ac:dyDescent="0.3">
      <c r="A16" s="9" t="s">
        <v>12</v>
      </c>
      <c r="B16" s="21" t="s">
        <v>18</v>
      </c>
      <c r="C16" s="21" t="s">
        <v>18</v>
      </c>
      <c r="D16" s="21" t="s">
        <v>18</v>
      </c>
      <c r="E16" s="21" t="s">
        <v>18</v>
      </c>
      <c r="F16" s="21" t="s">
        <v>18</v>
      </c>
      <c r="G16" s="21" t="s">
        <v>18</v>
      </c>
      <c r="H16" s="21" t="s">
        <v>18</v>
      </c>
      <c r="I16" s="21" t="s">
        <v>18</v>
      </c>
      <c r="J16" s="21" t="s">
        <v>18</v>
      </c>
      <c r="K16" s="21" t="s">
        <v>18</v>
      </c>
      <c r="L16" s="21" t="s">
        <v>18</v>
      </c>
      <c r="M16" s="21" t="s">
        <v>18</v>
      </c>
      <c r="N16" s="21" t="s">
        <v>18</v>
      </c>
      <c r="O16" s="21" t="s">
        <v>18</v>
      </c>
      <c r="P16" s="21" t="s">
        <v>18</v>
      </c>
      <c r="Q16" s="21" t="s">
        <v>18</v>
      </c>
      <c r="R16" s="21" t="s">
        <v>18</v>
      </c>
      <c r="S16" s="21" t="s">
        <v>18</v>
      </c>
      <c r="T16" s="21" t="s">
        <v>18</v>
      </c>
      <c r="U16" s="21" t="s">
        <v>18</v>
      </c>
      <c r="V16" s="21" t="s">
        <v>18</v>
      </c>
      <c r="W16" s="21" t="s">
        <v>18</v>
      </c>
      <c r="X16" s="21" t="s">
        <v>18</v>
      </c>
      <c r="Y16" s="21" t="s">
        <v>18</v>
      </c>
      <c r="Z16" s="21" t="s">
        <v>18</v>
      </c>
      <c r="AA16" s="21" t="s">
        <v>18</v>
      </c>
      <c r="AB16" s="21" t="s">
        <v>18</v>
      </c>
      <c r="AC16" s="21" t="s">
        <v>18</v>
      </c>
      <c r="AD16" s="21" t="s">
        <v>18</v>
      </c>
      <c r="AE16" s="8">
        <f>((AE15/AD15)-1)*100</f>
        <v>3.1690140845070491</v>
      </c>
      <c r="AF16" s="8">
        <f t="shared" ref="AF16:AS16" si="40">((AF15/AE15)-1)*100</f>
        <v>34.015927189988624</v>
      </c>
      <c r="AG16" s="8">
        <f t="shared" si="40"/>
        <v>-0.76400679117147874</v>
      </c>
      <c r="AH16" s="8">
        <f t="shared" si="40"/>
        <v>1.3686911890504749</v>
      </c>
      <c r="AI16" s="8">
        <f t="shared" si="40"/>
        <v>11.139240506329106</v>
      </c>
      <c r="AJ16" s="8">
        <f t="shared" si="40"/>
        <v>34.700075930144259</v>
      </c>
      <c r="AK16" s="8">
        <f t="shared" si="40"/>
        <v>-5.7497181510710256</v>
      </c>
      <c r="AL16" s="8">
        <f t="shared" si="40"/>
        <v>11.184210526315796</v>
      </c>
      <c r="AM16" s="8">
        <f t="shared" si="40"/>
        <v>-1.2372243141473893</v>
      </c>
      <c r="AN16" s="8">
        <f t="shared" si="40"/>
        <v>23.801742919389966</v>
      </c>
      <c r="AO16" s="8">
        <f t="shared" si="40"/>
        <v>-2.4637043554773475</v>
      </c>
      <c r="AP16" s="8">
        <f t="shared" si="40"/>
        <v>5.8186738836265128</v>
      </c>
      <c r="AQ16" s="8">
        <f t="shared" si="40"/>
        <v>2.6427962489343537</v>
      </c>
      <c r="AR16" s="8">
        <f t="shared" si="40"/>
        <v>9.7591362126245862</v>
      </c>
      <c r="AS16" s="8">
        <f t="shared" si="40"/>
        <v>17.290957245554296</v>
      </c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</row>
    <row r="17" spans="1:105" x14ac:dyDescent="0.3">
      <c r="A17" s="6" t="s">
        <v>10</v>
      </c>
      <c r="B17" s="21" t="s">
        <v>18</v>
      </c>
      <c r="C17" s="21" t="s">
        <v>18</v>
      </c>
      <c r="D17" s="21" t="s">
        <v>18</v>
      </c>
      <c r="E17" s="21" t="s">
        <v>18</v>
      </c>
      <c r="F17" s="21" t="s">
        <v>18</v>
      </c>
      <c r="G17" s="21" t="s">
        <v>18</v>
      </c>
      <c r="H17" s="21" t="s">
        <v>18</v>
      </c>
      <c r="I17" s="21" t="s">
        <v>18</v>
      </c>
      <c r="J17" s="21" t="s">
        <v>18</v>
      </c>
      <c r="K17" s="21" t="s">
        <v>18</v>
      </c>
      <c r="L17" s="21" t="s">
        <v>18</v>
      </c>
      <c r="M17" s="21" t="s">
        <v>18</v>
      </c>
      <c r="N17" s="21" t="s">
        <v>18</v>
      </c>
      <c r="O17" s="21" t="s">
        <v>18</v>
      </c>
      <c r="P17" s="21" t="s">
        <v>18</v>
      </c>
      <c r="Q17" s="21" t="s">
        <v>18</v>
      </c>
      <c r="R17" s="21" t="s">
        <v>18</v>
      </c>
      <c r="S17" s="21" t="s">
        <v>18</v>
      </c>
      <c r="T17" s="21" t="s">
        <v>18</v>
      </c>
      <c r="U17" s="21" t="s">
        <v>18</v>
      </c>
      <c r="V17" s="21" t="s">
        <v>18</v>
      </c>
      <c r="W17" s="21" t="s">
        <v>18</v>
      </c>
      <c r="X17" s="21" t="s">
        <v>18</v>
      </c>
      <c r="Y17" s="21" t="s">
        <v>18</v>
      </c>
      <c r="Z17" s="21" t="s">
        <v>18</v>
      </c>
      <c r="AA17" s="21" t="s">
        <v>18</v>
      </c>
      <c r="AB17" s="21" t="s">
        <v>18</v>
      </c>
      <c r="AC17" s="21" t="s">
        <v>18</v>
      </c>
      <c r="AD17" s="8">
        <v>100</v>
      </c>
      <c r="AE17" s="8">
        <v>100.07306745066036</v>
      </c>
      <c r="AF17" s="8">
        <v>125.68503317164432</v>
      </c>
      <c r="AG17" s="8">
        <v>117.91536381770922</v>
      </c>
      <c r="AH17" s="8">
        <v>125.60618941199472</v>
      </c>
      <c r="AI17" s="8">
        <v>138.51064339193761</v>
      </c>
      <c r="AJ17" s="8">
        <v>171.81118069633717</v>
      </c>
      <c r="AK17" s="8">
        <v>174.36697636403332</v>
      </c>
      <c r="AL17" s="8">
        <v>174.34254296280105</v>
      </c>
      <c r="AM17" s="8">
        <v>169.21281194846503</v>
      </c>
      <c r="AN17" s="8">
        <v>189.76793149559845</v>
      </c>
      <c r="AO17" s="8">
        <v>187.20859640602234</v>
      </c>
      <c r="AP17" s="8">
        <v>187.12195822975403</v>
      </c>
      <c r="AQ17" s="8">
        <v>192.35971137143332</v>
      </c>
      <c r="AR17" s="8">
        <v>205.1069889825024</v>
      </c>
      <c r="AS17" s="8">
        <v>238.45018938384845</v>
      </c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</row>
    <row r="18" spans="1:105" x14ac:dyDescent="0.3">
      <c r="A18" s="6" t="s">
        <v>13</v>
      </c>
      <c r="B18" s="21" t="s">
        <v>18</v>
      </c>
      <c r="C18" s="21" t="s">
        <v>18</v>
      </c>
      <c r="D18" s="21" t="s">
        <v>18</v>
      </c>
      <c r="E18" s="21" t="s">
        <v>18</v>
      </c>
      <c r="F18" s="21" t="s">
        <v>18</v>
      </c>
      <c r="G18" s="21" t="s">
        <v>18</v>
      </c>
      <c r="H18" s="21" t="s">
        <v>18</v>
      </c>
      <c r="I18" s="21" t="s">
        <v>18</v>
      </c>
      <c r="J18" s="21" t="s">
        <v>18</v>
      </c>
      <c r="K18" s="21" t="s">
        <v>18</v>
      </c>
      <c r="L18" s="21" t="s">
        <v>18</v>
      </c>
      <c r="M18" s="21" t="s">
        <v>18</v>
      </c>
      <c r="N18" s="21" t="s">
        <v>18</v>
      </c>
      <c r="O18" s="21" t="s">
        <v>18</v>
      </c>
      <c r="P18" s="21" t="s">
        <v>18</v>
      </c>
      <c r="Q18" s="21" t="s">
        <v>18</v>
      </c>
      <c r="R18" s="21" t="s">
        <v>18</v>
      </c>
      <c r="S18" s="21" t="s">
        <v>18</v>
      </c>
      <c r="T18" s="21" t="s">
        <v>18</v>
      </c>
      <c r="U18" s="21" t="s">
        <v>18</v>
      </c>
      <c r="V18" s="21" t="s">
        <v>18</v>
      </c>
      <c r="W18" s="21" t="s">
        <v>18</v>
      </c>
      <c r="X18" s="21" t="s">
        <v>18</v>
      </c>
      <c r="Y18" s="21" t="s">
        <v>18</v>
      </c>
      <c r="Z18" s="21" t="s">
        <v>18</v>
      </c>
      <c r="AA18" s="21" t="s">
        <v>18</v>
      </c>
      <c r="AB18" s="21" t="s">
        <v>18</v>
      </c>
      <c r="AC18" s="21" t="s">
        <v>18</v>
      </c>
      <c r="AD18" s="21" t="s">
        <v>18</v>
      </c>
      <c r="AE18" s="8">
        <v>7.3067450660357913E-2</v>
      </c>
      <c r="AF18" s="8">
        <v>25.593265374434115</v>
      </c>
      <c r="AG18" s="8">
        <v>-6.1818572648378094</v>
      </c>
      <c r="AH18" s="8">
        <v>6.5223269854597588</v>
      </c>
      <c r="AI18" s="8">
        <v>10.27374052214547</v>
      </c>
      <c r="AJ18" s="8">
        <v>24.041861685798736</v>
      </c>
      <c r="AK18" s="8">
        <v>1.4875607380949951</v>
      </c>
      <c r="AL18" s="8">
        <v>-1.4012631142534815E-2</v>
      </c>
      <c r="AM18" s="8">
        <v>-2.9423288929716573</v>
      </c>
      <c r="AN18" s="8">
        <v>12.147495990666247</v>
      </c>
      <c r="AO18" s="8">
        <v>-1.3486657463173457</v>
      </c>
      <c r="AP18" s="8">
        <v>-4.6278951891931541E-2</v>
      </c>
      <c r="AQ18" s="8">
        <v>2.799111975542834</v>
      </c>
      <c r="AR18" s="8">
        <v>6.6267918163252837</v>
      </c>
      <c r="AS18" s="8">
        <v>16.256491583614707</v>
      </c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</row>
    <row r="19" spans="1:105" x14ac:dyDescent="0.3">
      <c r="A19" s="6" t="s">
        <v>11</v>
      </c>
      <c r="B19" s="21" t="s">
        <v>18</v>
      </c>
      <c r="C19" s="21" t="s">
        <v>18</v>
      </c>
      <c r="D19" s="21" t="s">
        <v>18</v>
      </c>
      <c r="E19" s="21" t="s">
        <v>18</v>
      </c>
      <c r="F19" s="21" t="s">
        <v>18</v>
      </c>
      <c r="G19" s="21" t="s">
        <v>18</v>
      </c>
      <c r="H19" s="21" t="s">
        <v>18</v>
      </c>
      <c r="I19" s="21" t="s">
        <v>18</v>
      </c>
      <c r="J19" s="21" t="s">
        <v>18</v>
      </c>
      <c r="K19" s="21" t="s">
        <v>18</v>
      </c>
      <c r="L19" s="21" t="s">
        <v>18</v>
      </c>
      <c r="M19" s="21" t="s">
        <v>18</v>
      </c>
      <c r="N19" s="21" t="s">
        <v>18</v>
      </c>
      <c r="O19" s="21" t="s">
        <v>18</v>
      </c>
      <c r="P19" s="21" t="s">
        <v>18</v>
      </c>
      <c r="Q19" s="21" t="s">
        <v>18</v>
      </c>
      <c r="R19" s="21" t="s">
        <v>18</v>
      </c>
      <c r="S19" s="21" t="s">
        <v>18</v>
      </c>
      <c r="T19" s="21" t="s">
        <v>18</v>
      </c>
      <c r="U19" s="21" t="s">
        <v>18</v>
      </c>
      <c r="V19" s="21" t="s">
        <v>18</v>
      </c>
      <c r="W19" s="21" t="s">
        <v>18</v>
      </c>
      <c r="X19" s="21" t="s">
        <v>18</v>
      </c>
      <c r="Y19" s="21" t="s">
        <v>18</v>
      </c>
      <c r="Z19" s="21" t="s">
        <v>18</v>
      </c>
      <c r="AA19" s="21" t="s">
        <v>18</v>
      </c>
      <c r="AB19" s="21" t="s">
        <v>18</v>
      </c>
      <c r="AC19" s="21" t="s">
        <v>18</v>
      </c>
      <c r="AD19" s="8">
        <v>10521.254553802351</v>
      </c>
      <c r="AE19" s="1">
        <v>10846.749149396199</v>
      </c>
      <c r="AF19" s="1">
        <v>11574.164744580768</v>
      </c>
      <c r="AG19" s="1">
        <v>12242.554590249892</v>
      </c>
      <c r="AH19" s="1">
        <v>11650.249959274088</v>
      </c>
      <c r="AI19" s="1">
        <v>11741.688692627495</v>
      </c>
      <c r="AJ19" s="1">
        <v>12750.585463246995</v>
      </c>
      <c r="AK19" s="1">
        <v>11841.315969266281</v>
      </c>
      <c r="AL19" s="1">
        <v>13167.518792194249</v>
      </c>
      <c r="AM19" s="1">
        <v>13398.845140006226</v>
      </c>
      <c r="AN19" s="1">
        <v>14791.238687824347</v>
      </c>
      <c r="AO19" s="1">
        <v>14624.055929081176</v>
      </c>
      <c r="AP19" s="1">
        <v>15482.147027528266</v>
      </c>
      <c r="AQ19" s="1">
        <v>15458.604965582799</v>
      </c>
      <c r="AR19" s="1">
        <v>15912.72792861782</v>
      </c>
      <c r="AS19" s="1">
        <v>16054.32148959418</v>
      </c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</row>
    <row r="20" spans="1:105" x14ac:dyDescent="0.3">
      <c r="A20" s="6" t="s">
        <v>14</v>
      </c>
      <c r="B20" s="21" t="s">
        <v>18</v>
      </c>
      <c r="C20" s="21" t="s">
        <v>18</v>
      </c>
      <c r="D20" s="21" t="s">
        <v>18</v>
      </c>
      <c r="E20" s="21" t="s">
        <v>18</v>
      </c>
      <c r="F20" s="21" t="s">
        <v>18</v>
      </c>
      <c r="G20" s="21" t="s">
        <v>18</v>
      </c>
      <c r="H20" s="21" t="s">
        <v>18</v>
      </c>
      <c r="I20" s="21" t="s">
        <v>18</v>
      </c>
      <c r="J20" s="21" t="s">
        <v>18</v>
      </c>
      <c r="K20" s="21" t="s">
        <v>18</v>
      </c>
      <c r="L20" s="21" t="s">
        <v>18</v>
      </c>
      <c r="M20" s="21" t="s">
        <v>18</v>
      </c>
      <c r="N20" s="21" t="s">
        <v>18</v>
      </c>
      <c r="O20" s="21" t="s">
        <v>18</v>
      </c>
      <c r="P20" s="21" t="s">
        <v>18</v>
      </c>
      <c r="Q20" s="21" t="s">
        <v>18</v>
      </c>
      <c r="R20" s="21" t="s">
        <v>18</v>
      </c>
      <c r="S20" s="21" t="s">
        <v>18</v>
      </c>
      <c r="T20" s="21" t="s">
        <v>18</v>
      </c>
      <c r="U20" s="21" t="s">
        <v>18</v>
      </c>
      <c r="V20" s="21" t="s">
        <v>18</v>
      </c>
      <c r="W20" s="21" t="s">
        <v>18</v>
      </c>
      <c r="X20" s="21" t="s">
        <v>18</v>
      </c>
      <c r="Y20" s="21" t="s">
        <v>18</v>
      </c>
      <c r="Z20" s="21" t="s">
        <v>18</v>
      </c>
      <c r="AA20" s="21" t="s">
        <v>18</v>
      </c>
      <c r="AB20" s="21" t="s">
        <v>18</v>
      </c>
      <c r="AC20" s="21" t="s">
        <v>18</v>
      </c>
      <c r="AD20" s="21" t="s">
        <v>18</v>
      </c>
      <c r="AE20" s="8">
        <f>((AE19/AD19)-1)*100</f>
        <v>3.0936861562408824</v>
      </c>
      <c r="AF20" s="8">
        <f t="shared" ref="AF20:AS20" si="41">((AF19/AE19)-1)*100</f>
        <v>6.7063005253058972</v>
      </c>
      <c r="AG20" s="8">
        <f t="shared" si="41"/>
        <v>5.7748430268549367</v>
      </c>
      <c r="AH20" s="8">
        <f t="shared" si="41"/>
        <v>-4.8380803745610601</v>
      </c>
      <c r="AI20" s="8">
        <f t="shared" si="41"/>
        <v>0.78486499150705047</v>
      </c>
      <c r="AJ20" s="8">
        <f t="shared" si="41"/>
        <v>8.5924333120241734</v>
      </c>
      <c r="AK20" s="8">
        <f t="shared" si="41"/>
        <v>-7.1311979877445086</v>
      </c>
      <c r="AL20" s="8">
        <f t="shared" si="41"/>
        <v>11.199792543076125</v>
      </c>
      <c r="AM20" s="8">
        <f t="shared" si="41"/>
        <v>1.7567952737542969</v>
      </c>
      <c r="AN20" s="8">
        <f t="shared" si="41"/>
        <v>10.391892236001121</v>
      </c>
      <c r="AO20" s="8">
        <f t="shared" si="41"/>
        <v>-1.1302823399151118</v>
      </c>
      <c r="AP20" s="8">
        <f t="shared" si="41"/>
        <v>5.8676683309224931</v>
      </c>
      <c r="AQ20" s="8">
        <f t="shared" si="41"/>
        <v>-0.15205941335919571</v>
      </c>
      <c r="AR20" s="8">
        <f t="shared" si="41"/>
        <v>2.9376710514699367</v>
      </c>
      <c r="AS20" s="8">
        <f t="shared" si="41"/>
        <v>0.88981324642467552</v>
      </c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</row>
    <row r="21" spans="1:105" x14ac:dyDescent="0.3">
      <c r="A21" s="6"/>
      <c r="B21" s="1"/>
      <c r="C21" s="1"/>
      <c r="D21" s="1"/>
      <c r="E21" s="1"/>
      <c r="F21" s="1"/>
      <c r="G21" s="1"/>
      <c r="H21" s="1"/>
      <c r="I21" s="1"/>
      <c r="J21" s="1"/>
      <c r="K21" s="1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21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</row>
    <row r="22" spans="1:105" x14ac:dyDescent="0.3">
      <c r="A22" s="6" t="s">
        <v>1</v>
      </c>
      <c r="B22" s="21" t="s">
        <v>18</v>
      </c>
      <c r="C22" s="21" t="s">
        <v>18</v>
      </c>
      <c r="D22" s="21" t="s">
        <v>18</v>
      </c>
      <c r="E22" s="21" t="s">
        <v>18</v>
      </c>
      <c r="F22" s="21" t="s">
        <v>18</v>
      </c>
      <c r="G22" s="21" t="s">
        <v>18</v>
      </c>
      <c r="H22" s="21" t="s">
        <v>18</v>
      </c>
      <c r="I22" s="21" t="s">
        <v>18</v>
      </c>
      <c r="J22" s="21" t="s">
        <v>18</v>
      </c>
      <c r="K22" s="21" t="s">
        <v>18</v>
      </c>
      <c r="L22" s="21" t="s">
        <v>18</v>
      </c>
      <c r="M22" s="21" t="s">
        <v>18</v>
      </c>
      <c r="N22" s="21" t="s">
        <v>18</v>
      </c>
      <c r="O22" s="21" t="s">
        <v>18</v>
      </c>
      <c r="P22" s="21" t="s">
        <v>18</v>
      </c>
      <c r="Q22" s="21" t="s">
        <v>18</v>
      </c>
      <c r="R22" s="21" t="s">
        <v>18</v>
      </c>
      <c r="S22" s="21" t="s">
        <v>18</v>
      </c>
      <c r="T22" s="21" t="s">
        <v>18</v>
      </c>
      <c r="U22" s="21" t="s">
        <v>18</v>
      </c>
      <c r="V22" s="21" t="s">
        <v>18</v>
      </c>
      <c r="W22" s="21" t="s">
        <v>18</v>
      </c>
      <c r="X22" s="21" t="s">
        <v>18</v>
      </c>
      <c r="Y22" s="21" t="s">
        <v>18</v>
      </c>
      <c r="Z22" s="21" t="s">
        <v>18</v>
      </c>
      <c r="AA22" s="21" t="s">
        <v>18</v>
      </c>
      <c r="AB22" s="21" t="s">
        <v>18</v>
      </c>
      <c r="AC22" s="21" t="s">
        <v>18</v>
      </c>
      <c r="AD22" s="8">
        <f t="shared" ref="AD22:AS22" si="42">((AD3/1000000)/AD$15)*100</f>
        <v>1.1202109154929578</v>
      </c>
      <c r="AE22" s="8">
        <f t="shared" si="42"/>
        <v>1.2161828213879409</v>
      </c>
      <c r="AF22" s="8">
        <f t="shared" si="42"/>
        <v>0.85880280135823428</v>
      </c>
      <c r="AG22" s="8">
        <f t="shared" si="42"/>
        <v>0.91545722840034227</v>
      </c>
      <c r="AH22" s="8">
        <f t="shared" si="42"/>
        <v>1.077357552742616</v>
      </c>
      <c r="AI22" s="8">
        <f t="shared" si="42"/>
        <v>0.99477501898253606</v>
      </c>
      <c r="AJ22" s="8">
        <f t="shared" si="42"/>
        <v>0.88896922209695617</v>
      </c>
      <c r="AK22" s="8">
        <f t="shared" si="42"/>
        <v>0.99712523923444973</v>
      </c>
      <c r="AL22" s="8">
        <f t="shared" si="42"/>
        <v>0.90207627756858522</v>
      </c>
      <c r="AM22" s="8">
        <f t="shared" si="42"/>
        <v>1.0062034858387798</v>
      </c>
      <c r="AN22" s="8">
        <f t="shared" si="42"/>
        <v>0.81930035195776507</v>
      </c>
      <c r="AO22" s="8">
        <f t="shared" si="42"/>
        <v>0.90225299954894012</v>
      </c>
      <c r="AP22" s="8">
        <f t="shared" si="42"/>
        <v>0.87227757885763002</v>
      </c>
      <c r="AQ22" s="8">
        <f t="shared" si="42"/>
        <v>0.85063488372093021</v>
      </c>
      <c r="AR22" s="8">
        <f t="shared" si="42"/>
        <v>0.7762438516836927</v>
      </c>
      <c r="AS22" s="8">
        <f t="shared" si="42"/>
        <v>0.70281351612903231</v>
      </c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</row>
    <row r="23" spans="1:105" x14ac:dyDescent="0.3">
      <c r="A23" s="6" t="s">
        <v>2</v>
      </c>
      <c r="B23" s="21" t="s">
        <v>18</v>
      </c>
      <c r="C23" s="21" t="s">
        <v>18</v>
      </c>
      <c r="D23" s="21" t="s">
        <v>18</v>
      </c>
      <c r="E23" s="21" t="s">
        <v>18</v>
      </c>
      <c r="F23" s="21" t="s">
        <v>18</v>
      </c>
      <c r="G23" s="21" t="s">
        <v>18</v>
      </c>
      <c r="H23" s="21" t="s">
        <v>18</v>
      </c>
      <c r="I23" s="21" t="s">
        <v>18</v>
      </c>
      <c r="J23" s="21" t="s">
        <v>18</v>
      </c>
      <c r="K23" s="21" t="s">
        <v>18</v>
      </c>
      <c r="L23" s="21" t="s">
        <v>18</v>
      </c>
      <c r="M23" s="21" t="s">
        <v>18</v>
      </c>
      <c r="N23" s="21" t="s">
        <v>18</v>
      </c>
      <c r="O23" s="21" t="s">
        <v>18</v>
      </c>
      <c r="P23" s="21" t="s">
        <v>18</v>
      </c>
      <c r="Q23" s="21" t="s">
        <v>18</v>
      </c>
      <c r="R23" s="21" t="s">
        <v>18</v>
      </c>
      <c r="S23" s="21" t="s">
        <v>18</v>
      </c>
      <c r="T23" s="21" t="s">
        <v>18</v>
      </c>
      <c r="U23" s="21" t="s">
        <v>18</v>
      </c>
      <c r="V23" s="21" t="s">
        <v>18</v>
      </c>
      <c r="W23" s="21" t="s">
        <v>18</v>
      </c>
      <c r="X23" s="21" t="s">
        <v>18</v>
      </c>
      <c r="Y23" s="21" t="s">
        <v>18</v>
      </c>
      <c r="Z23" s="21" t="s">
        <v>18</v>
      </c>
      <c r="AA23" s="21" t="s">
        <v>18</v>
      </c>
      <c r="AB23" s="21" t="s">
        <v>18</v>
      </c>
      <c r="AC23" s="21" t="s">
        <v>18</v>
      </c>
      <c r="AD23" s="8">
        <f t="shared" ref="AD23:AS23" si="43">((AD4/1000000)/AD$15)*100</f>
        <v>1.7206978873239436</v>
      </c>
      <c r="AE23" s="8">
        <f t="shared" si="43"/>
        <v>1.6855766780432311</v>
      </c>
      <c r="AF23" s="8">
        <f t="shared" si="43"/>
        <v>1.3821487266553478</v>
      </c>
      <c r="AG23" s="8">
        <f t="shared" si="43"/>
        <v>1.5184208725406332</v>
      </c>
      <c r="AH23" s="8">
        <f t="shared" si="43"/>
        <v>1.6119710548523205</v>
      </c>
      <c r="AI23" s="8">
        <f t="shared" si="43"/>
        <v>1.6337818526955201</v>
      </c>
      <c r="AJ23" s="8">
        <f t="shared" si="43"/>
        <v>1.1371605975197294</v>
      </c>
      <c r="AK23" s="8">
        <f t="shared" si="43"/>
        <v>1.4296003588516746</v>
      </c>
      <c r="AL23" s="8">
        <f t="shared" si="43"/>
        <v>1.2324428187197418</v>
      </c>
      <c r="AM23" s="8">
        <f t="shared" si="43"/>
        <v>1.4144428649237473</v>
      </c>
      <c r="AN23" s="8">
        <f t="shared" si="43"/>
        <v>1.1645788825340959</v>
      </c>
      <c r="AO23" s="8">
        <f t="shared" si="43"/>
        <v>1.2210783491204329</v>
      </c>
      <c r="AP23" s="8">
        <f t="shared" si="43"/>
        <v>1.2679346973572037</v>
      </c>
      <c r="AQ23" s="8">
        <f t="shared" si="43"/>
        <v>1.3313718438538209</v>
      </c>
      <c r="AR23" s="8">
        <f t="shared" si="43"/>
        <v>1.2657914491108586</v>
      </c>
      <c r="AS23" s="8">
        <f t="shared" si="43"/>
        <v>1.1007640322580645</v>
      </c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</row>
    <row r="24" spans="1:105" x14ac:dyDescent="0.3">
      <c r="A24" s="6" t="s">
        <v>3</v>
      </c>
      <c r="B24" s="21" t="s">
        <v>18</v>
      </c>
      <c r="C24" s="21" t="s">
        <v>18</v>
      </c>
      <c r="D24" s="21" t="s">
        <v>18</v>
      </c>
      <c r="E24" s="21" t="s">
        <v>18</v>
      </c>
      <c r="F24" s="21" t="s">
        <v>18</v>
      </c>
      <c r="G24" s="21" t="s">
        <v>18</v>
      </c>
      <c r="H24" s="21" t="s">
        <v>18</v>
      </c>
      <c r="I24" s="21" t="s">
        <v>18</v>
      </c>
      <c r="J24" s="21" t="s">
        <v>18</v>
      </c>
      <c r="K24" s="21" t="s">
        <v>18</v>
      </c>
      <c r="L24" s="21" t="s">
        <v>18</v>
      </c>
      <c r="M24" s="21" t="s">
        <v>18</v>
      </c>
      <c r="N24" s="21" t="s">
        <v>18</v>
      </c>
      <c r="O24" s="21" t="s">
        <v>18</v>
      </c>
      <c r="P24" s="21" t="s">
        <v>18</v>
      </c>
      <c r="Q24" s="21" t="s">
        <v>18</v>
      </c>
      <c r="R24" s="21" t="s">
        <v>18</v>
      </c>
      <c r="S24" s="21" t="s">
        <v>18</v>
      </c>
      <c r="T24" s="21" t="s">
        <v>18</v>
      </c>
      <c r="U24" s="21" t="s">
        <v>18</v>
      </c>
      <c r="V24" s="21" t="s">
        <v>18</v>
      </c>
      <c r="W24" s="21" t="s">
        <v>18</v>
      </c>
      <c r="X24" s="21" t="s">
        <v>18</v>
      </c>
      <c r="Y24" s="21" t="s">
        <v>18</v>
      </c>
      <c r="Z24" s="21" t="s">
        <v>18</v>
      </c>
      <c r="AA24" s="21" t="s">
        <v>18</v>
      </c>
      <c r="AB24" s="21" t="s">
        <v>18</v>
      </c>
      <c r="AC24" s="21" t="s">
        <v>18</v>
      </c>
      <c r="AD24" s="8">
        <f t="shared" ref="AD24:AS24" si="44">((AD5/1000000)/AD$15)*100</f>
        <v>0.88981748826291085</v>
      </c>
      <c r="AE24" s="8">
        <f t="shared" si="44"/>
        <v>0.8980189988623436</v>
      </c>
      <c r="AF24" s="8">
        <f t="shared" si="44"/>
        <v>0.76990093378607805</v>
      </c>
      <c r="AG24" s="8">
        <f t="shared" si="44"/>
        <v>0.76931591103507269</v>
      </c>
      <c r="AH24" s="8">
        <f t="shared" si="44"/>
        <v>0.53564666666666672</v>
      </c>
      <c r="AI24" s="8">
        <f t="shared" si="44"/>
        <v>0.76539172361427488</v>
      </c>
      <c r="AJ24" s="8">
        <f t="shared" si="44"/>
        <v>0.5207590191657272</v>
      </c>
      <c r="AK24" s="8">
        <f t="shared" si="44"/>
        <v>0.61776788277511963</v>
      </c>
      <c r="AL24" s="8">
        <f t="shared" si="44"/>
        <v>0.87009612694997318</v>
      </c>
      <c r="AM24" s="8">
        <f t="shared" si="44"/>
        <v>1.0408782135076253</v>
      </c>
      <c r="AN24" s="8">
        <f t="shared" si="44"/>
        <v>0.8114159700835899</v>
      </c>
      <c r="AO24" s="8">
        <f t="shared" si="44"/>
        <v>1.6588158322056834</v>
      </c>
      <c r="AP24" s="8">
        <f t="shared" si="44"/>
        <v>1.3755099317988067</v>
      </c>
      <c r="AQ24" s="8">
        <f t="shared" si="44"/>
        <v>1.6874124169435216</v>
      </c>
      <c r="AR24" s="8">
        <f t="shared" si="44"/>
        <v>1.2325061293984108</v>
      </c>
      <c r="AS24" s="8">
        <f t="shared" si="44"/>
        <v>1.3015595806451612</v>
      </c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</row>
    <row r="25" spans="1:105" x14ac:dyDescent="0.3">
      <c r="A25" s="6" t="s">
        <v>0</v>
      </c>
      <c r="B25" s="21" t="s">
        <v>18</v>
      </c>
      <c r="C25" s="21" t="s">
        <v>18</v>
      </c>
      <c r="D25" s="21" t="s">
        <v>18</v>
      </c>
      <c r="E25" s="21" t="s">
        <v>18</v>
      </c>
      <c r="F25" s="21" t="s">
        <v>18</v>
      </c>
      <c r="G25" s="21" t="s">
        <v>18</v>
      </c>
      <c r="H25" s="21" t="s">
        <v>18</v>
      </c>
      <c r="I25" s="21" t="s">
        <v>18</v>
      </c>
      <c r="J25" s="21" t="s">
        <v>18</v>
      </c>
      <c r="K25" s="21" t="s">
        <v>18</v>
      </c>
      <c r="L25" s="21" t="s">
        <v>18</v>
      </c>
      <c r="M25" s="21" t="s">
        <v>18</v>
      </c>
      <c r="N25" s="21" t="s">
        <v>18</v>
      </c>
      <c r="O25" s="21" t="s">
        <v>18</v>
      </c>
      <c r="P25" s="21" t="s">
        <v>18</v>
      </c>
      <c r="Q25" s="21" t="s">
        <v>18</v>
      </c>
      <c r="R25" s="21" t="s">
        <v>18</v>
      </c>
      <c r="S25" s="21" t="s">
        <v>18</v>
      </c>
      <c r="T25" s="21" t="s">
        <v>18</v>
      </c>
      <c r="U25" s="21" t="s">
        <v>18</v>
      </c>
      <c r="V25" s="21" t="s">
        <v>18</v>
      </c>
      <c r="W25" s="21" t="s">
        <v>18</v>
      </c>
      <c r="X25" s="21" t="s">
        <v>18</v>
      </c>
      <c r="Y25" s="21" t="s">
        <v>18</v>
      </c>
      <c r="Z25" s="21" t="s">
        <v>18</v>
      </c>
      <c r="AA25" s="21" t="s">
        <v>18</v>
      </c>
      <c r="AB25" s="21" t="s">
        <v>18</v>
      </c>
      <c r="AC25" s="21" t="s">
        <v>18</v>
      </c>
      <c r="AD25" s="8">
        <f t="shared" ref="AD25:AS25" si="45">((AD10/1000000)/AD$15)*100</f>
        <v>2.0319296948356809</v>
      </c>
      <c r="AE25" s="8">
        <f t="shared" si="45"/>
        <v>1.8956869169510806</v>
      </c>
      <c r="AF25" s="8">
        <f t="shared" si="45"/>
        <v>1.5816485568760612</v>
      </c>
      <c r="AG25" s="8">
        <f t="shared" si="45"/>
        <v>1.6357854576561164</v>
      </c>
      <c r="AH25" s="8">
        <f t="shared" si="45"/>
        <v>1.6704768776371308</v>
      </c>
      <c r="AI25" s="8">
        <f t="shared" si="45"/>
        <v>1.5304235383447229</v>
      </c>
      <c r="AJ25" s="8">
        <f t="shared" si="45"/>
        <v>1.0947583427282974</v>
      </c>
      <c r="AK25" s="8">
        <f t="shared" si="45"/>
        <v>1.3326140550239236</v>
      </c>
      <c r="AL25" s="8">
        <f t="shared" si="45"/>
        <v>1.2737371167294242</v>
      </c>
      <c r="AM25" s="8">
        <f t="shared" si="45"/>
        <v>1.4061694444444446</v>
      </c>
      <c r="AN25" s="8">
        <f t="shared" si="45"/>
        <v>1.1199574571051474</v>
      </c>
      <c r="AO25" s="8">
        <f t="shared" si="45"/>
        <v>1.1619942264321155</v>
      </c>
      <c r="AP25" s="8">
        <f t="shared" si="45"/>
        <v>1.0937933503836319</v>
      </c>
      <c r="AQ25" s="8">
        <f t="shared" si="45"/>
        <v>1.0399384136212624</v>
      </c>
      <c r="AR25" s="8">
        <f t="shared" si="45"/>
        <v>0.95922796065077576</v>
      </c>
      <c r="AS25" s="8">
        <f t="shared" si="45"/>
        <v>0.94285641935483877</v>
      </c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</row>
    <row r="26" spans="1:105" x14ac:dyDescent="0.3">
      <c r="A26" s="6" t="s">
        <v>6</v>
      </c>
      <c r="B26" s="21" t="s">
        <v>18</v>
      </c>
      <c r="C26" s="21" t="s">
        <v>18</v>
      </c>
      <c r="D26" s="21" t="s">
        <v>18</v>
      </c>
      <c r="E26" s="21" t="s">
        <v>18</v>
      </c>
      <c r="F26" s="21" t="s">
        <v>18</v>
      </c>
      <c r="G26" s="21" t="s">
        <v>18</v>
      </c>
      <c r="H26" s="21" t="s">
        <v>18</v>
      </c>
      <c r="I26" s="21" t="s">
        <v>18</v>
      </c>
      <c r="J26" s="21" t="s">
        <v>18</v>
      </c>
      <c r="K26" s="21" t="s">
        <v>18</v>
      </c>
      <c r="L26" s="21" t="s">
        <v>18</v>
      </c>
      <c r="M26" s="21" t="s">
        <v>18</v>
      </c>
      <c r="N26" s="21" t="s">
        <v>18</v>
      </c>
      <c r="O26" s="21" t="s">
        <v>18</v>
      </c>
      <c r="P26" s="21" t="s">
        <v>18</v>
      </c>
      <c r="Q26" s="21" t="s">
        <v>18</v>
      </c>
      <c r="R26" s="21" t="s">
        <v>18</v>
      </c>
      <c r="S26" s="21" t="s">
        <v>18</v>
      </c>
      <c r="T26" s="21" t="s">
        <v>18</v>
      </c>
      <c r="U26" s="21" t="s">
        <v>18</v>
      </c>
      <c r="V26" s="21" t="s">
        <v>18</v>
      </c>
      <c r="W26" s="21" t="s">
        <v>18</v>
      </c>
      <c r="X26" s="21" t="s">
        <v>18</v>
      </c>
      <c r="Y26" s="21" t="s">
        <v>18</v>
      </c>
      <c r="Z26" s="21" t="s">
        <v>18</v>
      </c>
      <c r="AA26" s="21" t="s">
        <v>18</v>
      </c>
      <c r="AB26" s="21" t="s">
        <v>18</v>
      </c>
      <c r="AC26" s="21" t="s">
        <v>18</v>
      </c>
      <c r="AD26" s="8">
        <f t="shared" ref="AD26:AS26" si="46">((AD11/1000000)/AD$15)*100</f>
        <v>5.7626559859154929</v>
      </c>
      <c r="AE26" s="8">
        <f t="shared" si="46"/>
        <v>5.6954654152445965</v>
      </c>
      <c r="AF26" s="8">
        <f t="shared" si="46"/>
        <v>4.5925010186757218</v>
      </c>
      <c r="AG26" s="8">
        <f t="shared" si="46"/>
        <v>4.8389794696321635</v>
      </c>
      <c r="AH26" s="8">
        <f t="shared" si="46"/>
        <v>4.8954521518987342</v>
      </c>
      <c r="AI26" s="8">
        <f t="shared" si="46"/>
        <v>4.9243721336370543</v>
      </c>
      <c r="AJ26" s="8">
        <f t="shared" si="46"/>
        <v>3.6416471815107108</v>
      </c>
      <c r="AK26" s="8">
        <f t="shared" si="46"/>
        <v>4.377107535885167</v>
      </c>
      <c r="AL26" s="8">
        <f t="shared" si="46"/>
        <v>4.278352339967725</v>
      </c>
      <c r="AM26" s="8">
        <f t="shared" si="46"/>
        <v>4.8676940087145972</v>
      </c>
      <c r="AN26" s="8">
        <f t="shared" si="46"/>
        <v>3.915252661680598</v>
      </c>
      <c r="AO26" s="8">
        <f t="shared" si="46"/>
        <v>4.9441414073071721</v>
      </c>
      <c r="AP26" s="8">
        <f t="shared" si="46"/>
        <v>4.6095155583972716</v>
      </c>
      <c r="AQ26" s="8">
        <f t="shared" si="46"/>
        <v>4.9093575581395346</v>
      </c>
      <c r="AR26" s="8">
        <f t="shared" si="46"/>
        <v>4.2337693908437384</v>
      </c>
      <c r="AS26" s="8">
        <f t="shared" si="46"/>
        <v>4.0479935483870966</v>
      </c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</row>
    <row r="27" spans="1:105" x14ac:dyDescent="0.3">
      <c r="A27" s="6" t="s">
        <v>7</v>
      </c>
      <c r="B27" s="21" t="s">
        <v>18</v>
      </c>
      <c r="C27" s="21" t="s">
        <v>18</v>
      </c>
      <c r="D27" s="21" t="s">
        <v>18</v>
      </c>
      <c r="E27" s="21" t="s">
        <v>18</v>
      </c>
      <c r="F27" s="21" t="s">
        <v>18</v>
      </c>
      <c r="G27" s="21" t="s">
        <v>18</v>
      </c>
      <c r="H27" s="21" t="s">
        <v>18</v>
      </c>
      <c r="I27" s="21" t="s">
        <v>18</v>
      </c>
      <c r="J27" s="21" t="s">
        <v>18</v>
      </c>
      <c r="K27" s="21" t="s">
        <v>18</v>
      </c>
      <c r="L27" s="21" t="s">
        <v>18</v>
      </c>
      <c r="M27" s="21" t="s">
        <v>18</v>
      </c>
      <c r="N27" s="21" t="s">
        <v>18</v>
      </c>
      <c r="O27" s="21" t="s">
        <v>18</v>
      </c>
      <c r="P27" s="21" t="s">
        <v>18</v>
      </c>
      <c r="Q27" s="21" t="s">
        <v>18</v>
      </c>
      <c r="R27" s="21" t="s">
        <v>18</v>
      </c>
      <c r="S27" s="21" t="s">
        <v>18</v>
      </c>
      <c r="T27" s="21" t="s">
        <v>18</v>
      </c>
      <c r="U27" s="21" t="s">
        <v>18</v>
      </c>
      <c r="V27" s="21" t="s">
        <v>18</v>
      </c>
      <c r="W27" s="21" t="s">
        <v>18</v>
      </c>
      <c r="X27" s="21" t="s">
        <v>18</v>
      </c>
      <c r="Y27" s="21" t="s">
        <v>18</v>
      </c>
      <c r="Z27" s="21" t="s">
        <v>18</v>
      </c>
      <c r="AA27" s="21" t="s">
        <v>18</v>
      </c>
      <c r="AB27" s="21" t="s">
        <v>18</v>
      </c>
      <c r="AC27" s="21" t="s">
        <v>18</v>
      </c>
      <c r="AD27" s="8">
        <f t="shared" ref="AD27:AS27" si="47">((AD12/1000000)/AD$15)*100</f>
        <v>5.9372030516431922</v>
      </c>
      <c r="AE27" s="8">
        <f t="shared" si="47"/>
        <v>5.8759732650739478</v>
      </c>
      <c r="AF27" s="8">
        <f t="shared" si="47"/>
        <v>4.5083240237691005</v>
      </c>
      <c r="AG27" s="8">
        <f t="shared" si="47"/>
        <v>5.1763371257485025</v>
      </c>
      <c r="AH27" s="8">
        <f t="shared" si="47"/>
        <v>5.43847611814346</v>
      </c>
      <c r="AI27" s="8">
        <f t="shared" si="47"/>
        <v>4.7892224753227035</v>
      </c>
      <c r="AJ27" s="8">
        <f t="shared" si="47"/>
        <v>3.7650378241262681</v>
      </c>
      <c r="AK27" s="8">
        <f t="shared" si="47"/>
        <v>4.6043863636363636</v>
      </c>
      <c r="AL27" s="8">
        <f t="shared" si="47"/>
        <v>4.6778037654653044</v>
      </c>
      <c r="AM27" s="8">
        <f t="shared" si="47"/>
        <v>5.0389246732026143</v>
      </c>
      <c r="AN27" s="8">
        <f t="shared" si="47"/>
        <v>4.4536554773427186</v>
      </c>
      <c r="AO27" s="8">
        <f t="shared" si="47"/>
        <v>5.100384799278304</v>
      </c>
      <c r="AP27" s="8">
        <f t="shared" si="47"/>
        <v>4.7647332907075874</v>
      </c>
      <c r="AQ27" s="8">
        <f t="shared" si="47"/>
        <v>4.1019722591362129</v>
      </c>
      <c r="AR27" s="8">
        <f t="shared" si="47"/>
        <v>4.0160071888006046</v>
      </c>
      <c r="AS27" s="8">
        <f t="shared" si="47"/>
        <v>3.5850447096774194</v>
      </c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</row>
    <row r="28" spans="1:105" x14ac:dyDescent="0.3">
      <c r="A28" s="37" t="s">
        <v>8</v>
      </c>
      <c r="B28" s="39" t="s">
        <v>18</v>
      </c>
      <c r="C28" s="39" t="s">
        <v>18</v>
      </c>
      <c r="D28" s="39" t="s">
        <v>18</v>
      </c>
      <c r="E28" s="39" t="s">
        <v>18</v>
      </c>
      <c r="F28" s="39" t="s">
        <v>18</v>
      </c>
      <c r="G28" s="39" t="s">
        <v>18</v>
      </c>
      <c r="H28" s="39" t="s">
        <v>18</v>
      </c>
      <c r="I28" s="39" t="s">
        <v>18</v>
      </c>
      <c r="J28" s="39" t="s">
        <v>18</v>
      </c>
      <c r="K28" s="39" t="s">
        <v>18</v>
      </c>
      <c r="L28" s="39" t="s">
        <v>18</v>
      </c>
      <c r="M28" s="39" t="s">
        <v>18</v>
      </c>
      <c r="N28" s="39" t="s">
        <v>18</v>
      </c>
      <c r="O28" s="39" t="s">
        <v>18</v>
      </c>
      <c r="P28" s="39" t="s">
        <v>18</v>
      </c>
      <c r="Q28" s="39" t="s">
        <v>18</v>
      </c>
      <c r="R28" s="39" t="s">
        <v>18</v>
      </c>
      <c r="S28" s="39" t="s">
        <v>18</v>
      </c>
      <c r="T28" s="39" t="s">
        <v>18</v>
      </c>
      <c r="U28" s="39" t="s">
        <v>18</v>
      </c>
      <c r="V28" s="39" t="s">
        <v>18</v>
      </c>
      <c r="W28" s="39" t="s">
        <v>18</v>
      </c>
      <c r="X28" s="39" t="s">
        <v>18</v>
      </c>
      <c r="Y28" s="39" t="s">
        <v>18</v>
      </c>
      <c r="Z28" s="39" t="s">
        <v>18</v>
      </c>
      <c r="AA28" s="39" t="s">
        <v>18</v>
      </c>
      <c r="AB28" s="39" t="s">
        <v>18</v>
      </c>
      <c r="AC28" s="39" t="s">
        <v>18</v>
      </c>
      <c r="AD28" s="20">
        <f t="shared" ref="AD28:AS28" si="48">((AD13/1000000)/AD$15)*100</f>
        <v>0.17454706572769951</v>
      </c>
      <c r="AE28" s="20">
        <f t="shared" si="48"/>
        <v>0.18050784982935156</v>
      </c>
      <c r="AF28" s="20">
        <f t="shared" si="48"/>
        <v>-8.4176994906621394E-2</v>
      </c>
      <c r="AG28" s="20">
        <f t="shared" si="48"/>
        <v>0.33735765611633878</v>
      </c>
      <c r="AH28" s="20">
        <f t="shared" si="48"/>
        <v>0.54302396624472571</v>
      </c>
      <c r="AI28" s="20">
        <f t="shared" si="48"/>
        <v>-0.1351496583143508</v>
      </c>
      <c r="AJ28" s="20">
        <f t="shared" si="48"/>
        <v>0.12339064261555807</v>
      </c>
      <c r="AK28" s="20">
        <f t="shared" si="48"/>
        <v>0.22727882775119618</v>
      </c>
      <c r="AL28" s="20">
        <f t="shared" si="48"/>
        <v>0.39945142549757934</v>
      </c>
      <c r="AM28" s="20">
        <f t="shared" si="48"/>
        <v>0.17123066448801744</v>
      </c>
      <c r="AN28" s="20">
        <f t="shared" si="48"/>
        <v>0.53840281566212056</v>
      </c>
      <c r="AO28" s="20">
        <f t="shared" si="48"/>
        <v>0.15624339197113216</v>
      </c>
      <c r="AP28" s="20">
        <f t="shared" si="48"/>
        <v>0.15521773231031544</v>
      </c>
      <c r="AQ28" s="20">
        <f t="shared" si="48"/>
        <v>-0.80738529900332234</v>
      </c>
      <c r="AR28" s="20">
        <f t="shared" si="48"/>
        <v>-0.21776220204313282</v>
      </c>
      <c r="AS28" s="20">
        <f t="shared" si="48"/>
        <v>-0.4629488387096774</v>
      </c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</row>
    <row r="29" spans="1:105" x14ac:dyDescent="0.3">
      <c r="A29" s="6"/>
      <c r="B29" s="39"/>
      <c r="C29" s="39"/>
      <c r="D29" s="39"/>
      <c r="E29" s="39"/>
      <c r="F29" s="21"/>
      <c r="G29" s="39"/>
      <c r="H29" s="39"/>
      <c r="I29" s="39"/>
      <c r="J29" s="39"/>
      <c r="K29" s="21"/>
      <c r="L29" s="39"/>
      <c r="M29" s="39"/>
      <c r="N29" s="39"/>
      <c r="O29" s="39"/>
      <c r="P29" s="39"/>
      <c r="Q29" s="21"/>
      <c r="R29" s="39"/>
      <c r="S29" s="39"/>
      <c r="T29" s="39"/>
      <c r="U29" s="39"/>
      <c r="V29" s="39"/>
      <c r="W29" s="21"/>
      <c r="X29" s="21"/>
      <c r="Y29" s="21"/>
      <c r="Z29" s="21"/>
      <c r="AA29" s="21"/>
      <c r="AB29" s="21"/>
      <c r="AC29" s="21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</row>
    <row r="30" spans="1:105" x14ac:dyDescent="0.3">
      <c r="A30" s="6"/>
      <c r="B30" s="46" t="s">
        <v>33</v>
      </c>
      <c r="C30" s="46"/>
      <c r="D30" s="46"/>
      <c r="E30" s="46"/>
      <c r="F30" s="21"/>
      <c r="G30" s="16" t="s">
        <v>30</v>
      </c>
      <c r="H30" s="16"/>
      <c r="I30" s="15"/>
      <c r="J30" s="15"/>
      <c r="K30" s="21"/>
      <c r="L30" s="47" t="s">
        <v>34</v>
      </c>
      <c r="M30" s="47"/>
      <c r="N30" s="47"/>
      <c r="O30" s="47"/>
      <c r="P30" s="47"/>
      <c r="Q30" s="21"/>
      <c r="R30" s="16" t="s">
        <v>36</v>
      </c>
      <c r="S30" s="16"/>
      <c r="T30" s="15"/>
      <c r="U30" s="15"/>
      <c r="V30" s="15"/>
      <c r="W30" s="21"/>
      <c r="X30" s="21"/>
      <c r="Y30" s="21"/>
      <c r="Z30" s="21"/>
      <c r="AA30" s="21"/>
      <c r="AB30" s="21"/>
      <c r="AC30" s="21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</row>
    <row r="31" spans="1:105" x14ac:dyDescent="0.3">
      <c r="B31" s="31"/>
      <c r="C31" s="15" t="s">
        <v>31</v>
      </c>
      <c r="D31" s="15" t="s">
        <v>32</v>
      </c>
      <c r="E31" s="15" t="s">
        <v>20</v>
      </c>
      <c r="G31" s="15" t="s">
        <v>19</v>
      </c>
      <c r="H31" s="15" t="s">
        <v>15</v>
      </c>
      <c r="I31" s="15" t="s">
        <v>16</v>
      </c>
      <c r="J31" s="15" t="s">
        <v>17</v>
      </c>
      <c r="L31" s="15" t="s">
        <v>19</v>
      </c>
      <c r="M31" s="15" t="s">
        <v>15</v>
      </c>
      <c r="N31" s="15" t="s">
        <v>16</v>
      </c>
      <c r="O31" s="15" t="s">
        <v>17</v>
      </c>
      <c r="P31" s="31" t="s">
        <v>26</v>
      </c>
      <c r="Q31" s="1"/>
      <c r="R31" s="15" t="s">
        <v>19</v>
      </c>
      <c r="S31" s="15" t="s">
        <v>15</v>
      </c>
      <c r="T31" s="15" t="s">
        <v>16</v>
      </c>
      <c r="U31" s="15" t="s">
        <v>17</v>
      </c>
      <c r="V31" s="15" t="s">
        <v>21</v>
      </c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</row>
    <row r="32" spans="1:105" x14ac:dyDescent="0.3">
      <c r="B32">
        <v>1886</v>
      </c>
      <c r="C32" s="12">
        <v>4.8600000000000003</v>
      </c>
      <c r="D32" s="13">
        <v>1.3029999999999999</v>
      </c>
      <c r="E32" s="23">
        <v>390.11774009599679</v>
      </c>
      <c r="G32" s="10">
        <v>1886</v>
      </c>
      <c r="H32" s="1">
        <f>(23343000*C32)*D32</f>
        <v>147821414.94</v>
      </c>
      <c r="I32" s="14" t="s">
        <v>18</v>
      </c>
      <c r="J32" s="1">
        <f>H32</f>
        <v>147821414.94</v>
      </c>
      <c r="L32" s="10">
        <v>1886</v>
      </c>
      <c r="M32" s="8">
        <f t="shared" ref="M32:M39" si="49">H32/1000000</f>
        <v>147.82141494000001</v>
      </c>
      <c r="N32" s="21" t="s">
        <v>18</v>
      </c>
      <c r="O32" s="8">
        <f>M32</f>
        <v>147.82141494000001</v>
      </c>
      <c r="P32" s="1"/>
      <c r="Q32" s="1"/>
      <c r="R32" s="10">
        <v>1886</v>
      </c>
      <c r="S32" s="22">
        <f>(M32/E32)*100</f>
        <v>37.891487555430167</v>
      </c>
      <c r="T32" s="24" t="s">
        <v>18</v>
      </c>
      <c r="U32" s="8">
        <f t="shared" ref="U32:U36" si="50">SUM(S32:T32)</f>
        <v>37.891487555430167</v>
      </c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</row>
    <row r="33" spans="2:105" x14ac:dyDescent="0.3">
      <c r="B33">
        <v>1887</v>
      </c>
      <c r="C33" s="12">
        <v>4.8499999999999996</v>
      </c>
      <c r="D33" s="13">
        <v>1.3133333333333332</v>
      </c>
      <c r="E33" s="23">
        <v>426.7575982458128</v>
      </c>
      <c r="G33" s="10">
        <v>1887</v>
      </c>
      <c r="H33" s="1">
        <f>(14626000*C33)*D33</f>
        <v>93162744.666666657</v>
      </c>
      <c r="I33" s="14" t="s">
        <v>18</v>
      </c>
      <c r="J33" s="1">
        <f t="shared" ref="J33:J34" si="51">H33</f>
        <v>93162744.666666657</v>
      </c>
      <c r="L33" s="10">
        <v>1887</v>
      </c>
      <c r="M33" s="8">
        <f t="shared" si="49"/>
        <v>93.162744666666654</v>
      </c>
      <c r="N33" s="21" t="s">
        <v>18</v>
      </c>
      <c r="O33" s="8">
        <f t="shared" ref="O33:O34" si="52">M33</f>
        <v>93.162744666666654</v>
      </c>
      <c r="P33" s="1"/>
      <c r="Q33" s="1"/>
      <c r="R33" s="10">
        <v>1887</v>
      </c>
      <c r="S33" s="22">
        <f>(M33/E33)*100</f>
        <v>21.830365774297196</v>
      </c>
      <c r="T33" s="24" t="s">
        <v>18</v>
      </c>
      <c r="U33" s="8">
        <f t="shared" si="50"/>
        <v>21.830365774297196</v>
      </c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</row>
    <row r="34" spans="2:105" x14ac:dyDescent="0.3">
      <c r="B34">
        <v>1888</v>
      </c>
      <c r="C34" s="12">
        <v>4.87</v>
      </c>
      <c r="D34" s="13">
        <v>1.3408333333333333</v>
      </c>
      <c r="E34" s="23">
        <v>466.83867187305952</v>
      </c>
      <c r="G34" s="10">
        <v>1888</v>
      </c>
      <c r="H34" s="1">
        <f>(10500000*C34)*D34</f>
        <v>68563512.5</v>
      </c>
      <c r="I34" s="14" t="s">
        <v>18</v>
      </c>
      <c r="J34" s="1">
        <f t="shared" si="51"/>
        <v>68563512.5</v>
      </c>
      <c r="L34" s="10">
        <v>1888</v>
      </c>
      <c r="M34" s="8">
        <f t="shared" si="49"/>
        <v>68.563512500000002</v>
      </c>
      <c r="N34" s="21" t="s">
        <v>18</v>
      </c>
      <c r="O34" s="8">
        <f t="shared" si="52"/>
        <v>68.563512500000002</v>
      </c>
      <c r="P34" s="1"/>
      <c r="Q34" s="1"/>
      <c r="R34" s="10">
        <v>1888</v>
      </c>
      <c r="S34" s="22">
        <f>(M34/E34)*100</f>
        <v>14.686767963096994</v>
      </c>
      <c r="T34" s="24" t="s">
        <v>18</v>
      </c>
      <c r="U34" s="8">
        <f t="shared" si="50"/>
        <v>14.686767963096994</v>
      </c>
      <c r="V34" s="8">
        <f t="shared" ref="V34:V39" si="53">U33-U32</f>
        <v>-16.061121781132972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</row>
    <row r="35" spans="2:105" x14ac:dyDescent="0.3">
      <c r="B35">
        <v>1889</v>
      </c>
      <c r="C35" s="12">
        <v>4.87</v>
      </c>
      <c r="D35" s="13">
        <v>1.36</v>
      </c>
      <c r="E35" s="23">
        <v>510.68415993537729</v>
      </c>
      <c r="G35" s="10">
        <v>1890</v>
      </c>
      <c r="H35" s="1">
        <v>52500000</v>
      </c>
      <c r="I35" s="1">
        <v>74451000</v>
      </c>
      <c r="J35" s="1">
        <f>SUM(H35:I35)</f>
        <v>126951000</v>
      </c>
      <c r="L35" s="10">
        <v>1890</v>
      </c>
      <c r="M35" s="8">
        <f t="shared" si="49"/>
        <v>52.5</v>
      </c>
      <c r="N35" s="8">
        <f>I35/1000000</f>
        <v>74.450999999999993</v>
      </c>
      <c r="O35" s="8">
        <f>SUM(M35:N35)</f>
        <v>126.95099999999999</v>
      </c>
      <c r="P35" s="1"/>
      <c r="Q35" s="1"/>
      <c r="R35" s="10">
        <v>1890</v>
      </c>
      <c r="S35" s="22">
        <f>(M35/E36)*100</f>
        <v>9.3976951613400797</v>
      </c>
      <c r="T35" s="8">
        <f>(N35/E36)*100</f>
        <v>13.327005761084385</v>
      </c>
      <c r="U35" s="8">
        <f t="shared" si="50"/>
        <v>22.724700922424464</v>
      </c>
      <c r="V35" s="8">
        <f t="shared" si="53"/>
        <v>-7.1435978112002019</v>
      </c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</row>
    <row r="36" spans="2:105" x14ac:dyDescent="0.3">
      <c r="B36">
        <v>1890</v>
      </c>
      <c r="C36" s="12">
        <v>4.8600000000000003</v>
      </c>
      <c r="D36" s="13">
        <v>1.2366666666666668</v>
      </c>
      <c r="E36" s="23">
        <v>558.64761623650793</v>
      </c>
      <c r="G36" s="10">
        <v>1893</v>
      </c>
      <c r="H36" s="1">
        <v>153017000</v>
      </c>
      <c r="I36" s="1">
        <v>69116000</v>
      </c>
      <c r="J36" s="1">
        <f t="shared" ref="J36:J39" si="54">SUM(H36:I36)</f>
        <v>222133000</v>
      </c>
      <c r="L36" s="10">
        <v>1893</v>
      </c>
      <c r="M36" s="8">
        <f t="shared" si="49"/>
        <v>153.017</v>
      </c>
      <c r="N36" s="8">
        <f>I36/1000000</f>
        <v>69.116</v>
      </c>
      <c r="O36" s="8">
        <f t="shared" ref="O36:O39" si="55">SUM(M36:N36)</f>
        <v>222.13299999999998</v>
      </c>
      <c r="P36" s="1"/>
      <c r="Q36" s="1"/>
      <c r="R36" s="10">
        <v>1893</v>
      </c>
      <c r="S36" s="22">
        <f>(M36/E39)*100</f>
        <v>20.924016096497574</v>
      </c>
      <c r="T36" s="8">
        <f>(N36/E39)*100</f>
        <v>9.4511348185203374</v>
      </c>
      <c r="U36" s="8">
        <f t="shared" si="50"/>
        <v>30.375150915017912</v>
      </c>
      <c r="V36" s="8">
        <f t="shared" si="53"/>
        <v>8.0379329593274704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</row>
    <row r="37" spans="2:105" x14ac:dyDescent="0.3">
      <c r="B37">
        <v>1891</v>
      </c>
      <c r="C37" s="12">
        <v>4.8600000000000003</v>
      </c>
      <c r="D37" s="13">
        <v>1.3066666666666669</v>
      </c>
      <c r="E37" s="23">
        <v>611.1158003534407</v>
      </c>
      <c r="G37" s="10">
        <v>1900</v>
      </c>
      <c r="H37" s="1">
        <v>226000000</v>
      </c>
      <c r="I37" s="1">
        <v>124000000</v>
      </c>
      <c r="J37" s="1">
        <f t="shared" si="54"/>
        <v>350000000</v>
      </c>
      <c r="L37" s="10">
        <v>1900</v>
      </c>
      <c r="M37" s="8">
        <f t="shared" si="49"/>
        <v>226</v>
      </c>
      <c r="N37" s="8">
        <f>I37/1000000</f>
        <v>124</v>
      </c>
      <c r="O37" s="8">
        <f t="shared" si="55"/>
        <v>350</v>
      </c>
      <c r="P37" s="8">
        <f>(O37/AI15)*100</f>
        <v>26.575550493545936</v>
      </c>
      <c r="Q37" s="1"/>
      <c r="R37" s="10">
        <v>1900</v>
      </c>
      <c r="S37" s="8">
        <f>(M37/E46)*100</f>
        <v>17.160212604403949</v>
      </c>
      <c r="T37" s="8">
        <f>(N37/E46)*100</f>
        <v>9.4153378891419894</v>
      </c>
      <c r="U37" s="8">
        <f t="shared" ref="U37:U39" si="56">SUM(S37:T37)</f>
        <v>26.57555049354594</v>
      </c>
      <c r="V37" s="8">
        <f t="shared" si="53"/>
        <v>7.6504499925934475</v>
      </c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</row>
    <row r="38" spans="2:105" x14ac:dyDescent="0.3">
      <c r="B38">
        <v>1892</v>
      </c>
      <c r="C38" s="12">
        <v>4.87</v>
      </c>
      <c r="D38" s="13">
        <v>1.4749999999999996</v>
      </c>
      <c r="E38" s="23">
        <v>668.51179632263586</v>
      </c>
      <c r="G38" s="10">
        <v>1905</v>
      </c>
      <c r="H38" s="1">
        <v>316343000</v>
      </c>
      <c r="I38" s="1">
        <v>161782000</v>
      </c>
      <c r="J38" s="1">
        <f t="shared" si="54"/>
        <v>478125000</v>
      </c>
      <c r="L38" s="10">
        <v>1905</v>
      </c>
      <c r="M38" s="8">
        <f t="shared" si="49"/>
        <v>316.34300000000002</v>
      </c>
      <c r="N38" s="8">
        <f>I38/1000000</f>
        <v>161.78200000000001</v>
      </c>
      <c r="O38" s="8">
        <f>SUM(M38:N38)</f>
        <v>478.125</v>
      </c>
      <c r="P38" s="8">
        <f>(O38/AN15)*100</f>
        <v>21.034975802903652</v>
      </c>
      <c r="Q38" s="1"/>
      <c r="R38" s="10">
        <v>1905</v>
      </c>
      <c r="S38" s="8">
        <f>(M38/E51)*100</f>
        <v>13.917421909370875</v>
      </c>
      <c r="T38" s="8">
        <f>(N38/E49)*100</f>
        <v>8.7026358257127505</v>
      </c>
      <c r="U38" s="8">
        <f t="shared" si="56"/>
        <v>22.620057735083627</v>
      </c>
      <c r="V38" s="8">
        <f t="shared" si="53"/>
        <v>-3.7996004214719719</v>
      </c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</row>
    <row r="39" spans="2:105" x14ac:dyDescent="0.3">
      <c r="B39">
        <v>1893</v>
      </c>
      <c r="C39" s="12">
        <v>4.8600000000000003</v>
      </c>
      <c r="D39" s="13">
        <v>1.6533333333333335</v>
      </c>
      <c r="E39" s="23">
        <v>731.29842423325783</v>
      </c>
      <c r="G39" s="17">
        <v>1911</v>
      </c>
      <c r="H39" s="15">
        <v>441453000</v>
      </c>
      <c r="I39" s="18">
        <v>136726000</v>
      </c>
      <c r="J39" s="15">
        <f t="shared" si="54"/>
        <v>578179000</v>
      </c>
      <c r="L39" s="17">
        <v>1911</v>
      </c>
      <c r="M39" s="20">
        <f t="shared" si="49"/>
        <v>441.45299999999997</v>
      </c>
      <c r="N39" s="20">
        <f>I39/1000000</f>
        <v>136.726</v>
      </c>
      <c r="O39" s="20">
        <f t="shared" si="55"/>
        <v>578.17899999999997</v>
      </c>
      <c r="P39" s="20">
        <f>(O39/AS15)*100</f>
        <v>18.650935483870967</v>
      </c>
      <c r="Q39" s="1"/>
      <c r="R39" s="17">
        <v>1911</v>
      </c>
      <c r="S39" s="20">
        <f>(M39/E57)*100</f>
        <v>13.999501909220905</v>
      </c>
      <c r="T39" s="20">
        <f>(N39/E57)*100</f>
        <v>4.3358996270047721</v>
      </c>
      <c r="U39" s="20">
        <f t="shared" si="56"/>
        <v>18.335401536225678</v>
      </c>
      <c r="V39" s="20">
        <f t="shared" si="53"/>
        <v>-3.955492758462313</v>
      </c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</row>
    <row r="40" spans="2:105" x14ac:dyDescent="0.3">
      <c r="B40">
        <v>1894</v>
      </c>
      <c r="C40" s="12">
        <v>4.88</v>
      </c>
      <c r="D40" s="13">
        <v>1.9566666666666663</v>
      </c>
      <c r="E40" s="23">
        <v>799.98197223724537</v>
      </c>
      <c r="G40" t="s">
        <v>35</v>
      </c>
      <c r="L40" s="38" t="s">
        <v>29</v>
      </c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</row>
    <row r="41" spans="2:105" x14ac:dyDescent="0.3">
      <c r="B41">
        <v>1895</v>
      </c>
      <c r="C41" s="12">
        <v>4.8899999999999997</v>
      </c>
      <c r="D41" s="13">
        <v>1.9058333333333335</v>
      </c>
      <c r="E41" s="1">
        <v>852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</row>
    <row r="42" spans="2:105" x14ac:dyDescent="0.3">
      <c r="B42">
        <v>1896</v>
      </c>
      <c r="C42" s="12">
        <v>4.87</v>
      </c>
      <c r="D42" s="13">
        <v>1.905</v>
      </c>
      <c r="E42" s="19">
        <v>879</v>
      </c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</row>
    <row r="43" spans="2:105" x14ac:dyDescent="0.3">
      <c r="B43">
        <v>1897</v>
      </c>
      <c r="C43" s="12">
        <v>4.8600000000000003</v>
      </c>
      <c r="D43" s="13">
        <v>2.1283333333333334</v>
      </c>
      <c r="E43" s="19">
        <v>1178</v>
      </c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</row>
    <row r="44" spans="2:105" x14ac:dyDescent="0.3">
      <c r="B44">
        <v>1898</v>
      </c>
      <c r="C44" s="12">
        <v>4.8499999999999996</v>
      </c>
      <c r="D44" s="13">
        <v>2.1783333333333337</v>
      </c>
      <c r="E44" s="19">
        <v>1169</v>
      </c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</row>
    <row r="45" spans="2:105" x14ac:dyDescent="0.3">
      <c r="B45">
        <v>1899</v>
      </c>
      <c r="C45" s="12">
        <v>4.8600000000000003</v>
      </c>
      <c r="D45" s="13">
        <v>2.0991666666666666</v>
      </c>
      <c r="E45" s="19">
        <v>1185</v>
      </c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</row>
    <row r="46" spans="2:105" x14ac:dyDescent="0.3">
      <c r="B46">
        <v>1900</v>
      </c>
      <c r="C46" s="12">
        <v>4.8600000000000003</v>
      </c>
      <c r="D46" s="13">
        <v>2.0608333333333331</v>
      </c>
      <c r="E46" s="19">
        <v>1317</v>
      </c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</row>
    <row r="47" spans="2:105" x14ac:dyDescent="0.3">
      <c r="B47">
        <v>1901</v>
      </c>
      <c r="C47" s="12">
        <v>4.87</v>
      </c>
      <c r="D47" s="13">
        <v>2.1374999999999997</v>
      </c>
      <c r="E47" s="19">
        <v>1774</v>
      </c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</row>
    <row r="48" spans="2:105" x14ac:dyDescent="0.3">
      <c r="B48">
        <v>1902</v>
      </c>
      <c r="C48" s="12">
        <v>4.87</v>
      </c>
      <c r="D48" s="13">
        <v>2.4158333333333331</v>
      </c>
      <c r="E48" s="19">
        <v>1672</v>
      </c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</row>
    <row r="49" spans="2:105" x14ac:dyDescent="0.3">
      <c r="B49">
        <v>1903</v>
      </c>
      <c r="C49" s="12">
        <v>4.8600000000000003</v>
      </c>
      <c r="D49" s="13">
        <v>2.3733333333333335</v>
      </c>
      <c r="E49" s="19">
        <v>1859</v>
      </c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</row>
    <row r="50" spans="2:105" x14ac:dyDescent="0.3">
      <c r="B50">
        <v>1904</v>
      </c>
      <c r="C50" s="12">
        <v>4.87</v>
      </c>
      <c r="D50" s="13">
        <v>2.1608333333333332</v>
      </c>
      <c r="E50" s="19">
        <v>1836</v>
      </c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</row>
    <row r="51" spans="2:105" x14ac:dyDescent="0.3">
      <c r="B51">
        <v>1905</v>
      </c>
      <c r="C51" s="12">
        <v>4.8600000000000003</v>
      </c>
      <c r="D51" s="13">
        <v>2.0191666666666661</v>
      </c>
      <c r="E51" s="19">
        <v>2273</v>
      </c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</row>
    <row r="52" spans="2:105" x14ac:dyDescent="0.3">
      <c r="B52">
        <v>1906</v>
      </c>
      <c r="C52" s="12">
        <v>4.8499999999999996</v>
      </c>
      <c r="D52" s="13">
        <v>1.9883333333333333</v>
      </c>
      <c r="E52" s="19">
        <v>2217</v>
      </c>
      <c r="G52" s="42"/>
      <c r="H52" s="42"/>
      <c r="I52" s="42"/>
      <c r="J52" s="42"/>
      <c r="K52" s="42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</row>
    <row r="53" spans="2:105" x14ac:dyDescent="0.3">
      <c r="B53">
        <v>1907</v>
      </c>
      <c r="C53" s="12">
        <v>4.8600000000000003</v>
      </c>
      <c r="D53" s="13">
        <v>2.0116666666666663</v>
      </c>
      <c r="E53" s="19">
        <v>2346</v>
      </c>
      <c r="G53" s="42"/>
      <c r="H53" s="1"/>
      <c r="I53" s="1"/>
      <c r="J53" s="1"/>
      <c r="K53" s="32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</row>
    <row r="54" spans="2:105" x14ac:dyDescent="0.3">
      <c r="B54">
        <v>1908</v>
      </c>
      <c r="C54" s="12">
        <v>4.87</v>
      </c>
      <c r="D54" s="13">
        <v>2.191666666666666</v>
      </c>
      <c r="E54" s="19">
        <v>2408</v>
      </c>
      <c r="G54" s="42"/>
      <c r="H54" s="42"/>
      <c r="I54" s="42"/>
      <c r="J54" s="42"/>
      <c r="K54" s="42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</row>
    <row r="55" spans="2:105" x14ac:dyDescent="0.3">
      <c r="B55">
        <v>1909</v>
      </c>
      <c r="C55" s="12">
        <v>4.87</v>
      </c>
      <c r="D55" s="13">
        <v>2.2783333333333333</v>
      </c>
      <c r="E55" s="19">
        <v>2643</v>
      </c>
      <c r="G55" s="42"/>
      <c r="H55" s="42"/>
      <c r="I55" s="42"/>
      <c r="J55" s="42"/>
      <c r="K55" s="42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</row>
    <row r="56" spans="2:105" x14ac:dyDescent="0.3">
      <c r="B56">
        <v>1910</v>
      </c>
      <c r="C56" s="12">
        <v>4.8600000000000003</v>
      </c>
      <c r="D56" s="13">
        <v>2.2524999999999995</v>
      </c>
      <c r="E56" s="19">
        <v>3100</v>
      </c>
      <c r="G56" s="42"/>
      <c r="H56" s="42"/>
      <c r="I56" s="42"/>
      <c r="J56" s="42"/>
      <c r="K56" s="42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</row>
    <row r="57" spans="2:105" x14ac:dyDescent="0.3">
      <c r="B57" s="40">
        <v>1911</v>
      </c>
      <c r="C57" s="43">
        <v>4.8600000000000003</v>
      </c>
      <c r="D57" s="44">
        <v>2.2091666666666665</v>
      </c>
      <c r="E57" s="45">
        <v>3153.3479038224409</v>
      </c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</row>
    <row r="58" spans="2:105" x14ac:dyDescent="0.3">
      <c r="B58" s="1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</row>
    <row r="59" spans="2:105" x14ac:dyDescent="0.3">
      <c r="B59" s="1"/>
      <c r="C59" s="1"/>
      <c r="D59" s="1"/>
      <c r="E59" s="1"/>
      <c r="F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</row>
    <row r="60" spans="2:105" x14ac:dyDescent="0.3">
      <c r="B60" s="1"/>
      <c r="C60" s="1"/>
      <c r="D60" s="1"/>
      <c r="E60" s="1"/>
      <c r="F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</row>
    <row r="61" spans="2:105" x14ac:dyDescent="0.3">
      <c r="B61" s="1"/>
      <c r="C61" s="1"/>
      <c r="D61" s="1"/>
      <c r="E61" s="1"/>
      <c r="F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</row>
    <row r="62" spans="2:105" x14ac:dyDescent="0.3">
      <c r="B62" s="1"/>
      <c r="C62" s="1"/>
      <c r="D62" s="1"/>
      <c r="E62" s="1"/>
      <c r="F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</row>
    <row r="63" spans="2:105" x14ac:dyDescent="0.3">
      <c r="B63" s="1"/>
      <c r="C63" s="1"/>
      <c r="D63" s="1"/>
      <c r="E63" s="1"/>
      <c r="F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</row>
    <row r="64" spans="2:105" ht="15.6" customHeight="1" x14ac:dyDescent="0.3">
      <c r="B64" s="41"/>
      <c r="C64" s="41"/>
      <c r="D64" s="41"/>
      <c r="E64" s="41"/>
      <c r="F64" s="41"/>
      <c r="G64" s="41"/>
      <c r="H64" s="41"/>
      <c r="I64" s="1"/>
      <c r="J64" s="1"/>
      <c r="K64" s="1"/>
      <c r="L64" s="1"/>
      <c r="M64" s="8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</row>
    <row r="65" spans="2:105" x14ac:dyDescent="0.3">
      <c r="B65" s="41"/>
      <c r="C65" s="41"/>
      <c r="D65" s="41"/>
      <c r="E65" s="41"/>
      <c r="F65" s="41"/>
      <c r="G65" s="41"/>
      <c r="H65" s="4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</row>
    <row r="66" spans="2:105" x14ac:dyDescent="0.3">
      <c r="B66" s="41"/>
      <c r="C66" s="41"/>
      <c r="D66" s="41"/>
      <c r="E66" s="41"/>
      <c r="F66" s="41"/>
      <c r="G66" s="41"/>
      <c r="H66" s="4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</row>
    <row r="67" spans="2:105" x14ac:dyDescent="0.3">
      <c r="B67" s="41"/>
      <c r="C67" s="41"/>
      <c r="D67" s="41"/>
      <c r="E67" s="41"/>
      <c r="F67" s="41"/>
      <c r="G67" s="41"/>
      <c r="H67" s="4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</row>
    <row r="68" spans="2:105" x14ac:dyDescent="0.3">
      <c r="B68" s="41"/>
      <c r="C68" s="41"/>
      <c r="D68" s="41"/>
      <c r="E68" s="41"/>
      <c r="F68" s="41"/>
      <c r="G68" s="41"/>
      <c r="H68" s="4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</row>
    <row r="69" spans="2:105" x14ac:dyDescent="0.3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</row>
    <row r="70" spans="2:105" x14ac:dyDescent="0.3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</row>
    <row r="71" spans="2:105" x14ac:dyDescent="0.3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</row>
    <row r="72" spans="2:105" x14ac:dyDescent="0.3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</row>
    <row r="73" spans="2:105" x14ac:dyDescent="0.3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</row>
    <row r="74" spans="2:105" x14ac:dyDescent="0.3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</row>
    <row r="75" spans="2:105" x14ac:dyDescent="0.3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</row>
    <row r="76" spans="2:105" x14ac:dyDescent="0.3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</row>
    <row r="77" spans="2:105" x14ac:dyDescent="0.3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</row>
    <row r="78" spans="2:105" x14ac:dyDescent="0.3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</row>
    <row r="79" spans="2:105" x14ac:dyDescent="0.3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</row>
    <row r="80" spans="2:105" x14ac:dyDescent="0.3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</row>
    <row r="81" spans="2:105" x14ac:dyDescent="0.3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</row>
    <row r="82" spans="2:105" x14ac:dyDescent="0.3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</row>
    <row r="83" spans="2:105" x14ac:dyDescent="0.3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</row>
    <row r="84" spans="2:105" x14ac:dyDescent="0.3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</row>
    <row r="85" spans="2:105" x14ac:dyDescent="0.3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</row>
    <row r="86" spans="2:105" x14ac:dyDescent="0.3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</row>
    <row r="87" spans="2:105" x14ac:dyDescent="0.3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</row>
    <row r="88" spans="2:105" x14ac:dyDescent="0.3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</row>
    <row r="89" spans="2:105" x14ac:dyDescent="0.3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</row>
    <row r="90" spans="2:105" x14ac:dyDescent="0.3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</row>
    <row r="91" spans="2:105" x14ac:dyDescent="0.3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</row>
    <row r="92" spans="2:105" x14ac:dyDescent="0.3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</row>
    <row r="93" spans="2:105" x14ac:dyDescent="0.3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</row>
    <row r="94" spans="2:105" x14ac:dyDescent="0.3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</row>
    <row r="95" spans="2:105" x14ac:dyDescent="0.3"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</row>
    <row r="96" spans="2:105" x14ac:dyDescent="0.3"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</row>
    <row r="97" spans="2:105" x14ac:dyDescent="0.3"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</row>
    <row r="98" spans="2:105" x14ac:dyDescent="0.3"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</row>
    <row r="99" spans="2:105" x14ac:dyDescent="0.3"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</row>
    <row r="100" spans="2:105" x14ac:dyDescent="0.3"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</row>
    <row r="101" spans="2:105" x14ac:dyDescent="0.3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</row>
    <row r="102" spans="2:105" x14ac:dyDescent="0.3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</row>
    <row r="103" spans="2:105" x14ac:dyDescent="0.3"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</row>
    <row r="104" spans="2:105" x14ac:dyDescent="0.3"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</row>
    <row r="105" spans="2:105" x14ac:dyDescent="0.3"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</row>
    <row r="106" spans="2:105" x14ac:dyDescent="0.3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</row>
    <row r="107" spans="2:105" x14ac:dyDescent="0.3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</row>
    <row r="108" spans="2:105" x14ac:dyDescent="0.3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</row>
    <row r="109" spans="2:105" x14ac:dyDescent="0.3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</row>
    <row r="110" spans="2:105" x14ac:dyDescent="0.3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</row>
    <row r="111" spans="2:105" x14ac:dyDescent="0.3"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</row>
    <row r="112" spans="2:105" x14ac:dyDescent="0.3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</row>
    <row r="113" spans="2:105" x14ac:dyDescent="0.3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</row>
    <row r="114" spans="2:105" x14ac:dyDescent="0.3"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</row>
    <row r="115" spans="2:105" x14ac:dyDescent="0.3"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</row>
    <row r="116" spans="2:105" x14ac:dyDescent="0.3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</row>
    <row r="117" spans="2:105" x14ac:dyDescent="0.3"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</row>
    <row r="118" spans="2:105" x14ac:dyDescent="0.3"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</row>
    <row r="119" spans="2:105" x14ac:dyDescent="0.3"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</row>
    <row r="120" spans="2:105" x14ac:dyDescent="0.3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</row>
    <row r="121" spans="2:105" x14ac:dyDescent="0.3"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</row>
    <row r="122" spans="2:105" x14ac:dyDescent="0.3"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</row>
    <row r="123" spans="2:105" x14ac:dyDescent="0.3"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</row>
    <row r="124" spans="2:105" x14ac:dyDescent="0.3"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</row>
    <row r="125" spans="2:105" x14ac:dyDescent="0.3"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</row>
    <row r="126" spans="2:105" x14ac:dyDescent="0.3"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</row>
    <row r="127" spans="2:105" x14ac:dyDescent="0.3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</row>
    <row r="128" spans="2:105" x14ac:dyDescent="0.3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</row>
    <row r="129" spans="2:105" x14ac:dyDescent="0.3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</row>
    <row r="130" spans="2:105" x14ac:dyDescent="0.3"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</row>
    <row r="131" spans="2:105" x14ac:dyDescent="0.3"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</row>
    <row r="132" spans="2:105" x14ac:dyDescent="0.3"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</row>
    <row r="133" spans="2:105" x14ac:dyDescent="0.3"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</row>
    <row r="134" spans="2:105" x14ac:dyDescent="0.3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</row>
    <row r="135" spans="2:105" x14ac:dyDescent="0.3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</row>
    <row r="136" spans="2:105" x14ac:dyDescent="0.3"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</row>
    <row r="137" spans="2:105" x14ac:dyDescent="0.3"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</row>
    <row r="138" spans="2:105" x14ac:dyDescent="0.3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</row>
    <row r="139" spans="2:105" x14ac:dyDescent="0.3"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</row>
    <row r="140" spans="2:105" x14ac:dyDescent="0.3"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</row>
    <row r="141" spans="2:105" x14ac:dyDescent="0.3"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</row>
    <row r="142" spans="2:105" x14ac:dyDescent="0.3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</row>
    <row r="143" spans="2:105" x14ac:dyDescent="0.3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</row>
    <row r="144" spans="2:105" x14ac:dyDescent="0.3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</row>
    <row r="145" spans="2:105" x14ac:dyDescent="0.3"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</row>
    <row r="146" spans="2:105" x14ac:dyDescent="0.3"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</row>
    <row r="147" spans="2:105" x14ac:dyDescent="0.3"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</row>
    <row r="148" spans="2:105" x14ac:dyDescent="0.3"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</row>
    <row r="149" spans="2:105" x14ac:dyDescent="0.3"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</row>
    <row r="150" spans="2:105" x14ac:dyDescent="0.3"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</row>
    <row r="151" spans="2:105" x14ac:dyDescent="0.3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</row>
    <row r="152" spans="2:105" x14ac:dyDescent="0.3"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</row>
    <row r="153" spans="2:105" x14ac:dyDescent="0.3"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</row>
    <row r="154" spans="2:105" x14ac:dyDescent="0.3"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</row>
    <row r="155" spans="2:105" x14ac:dyDescent="0.3"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</row>
    <row r="156" spans="2:105" x14ac:dyDescent="0.3"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</row>
    <row r="157" spans="2:105" x14ac:dyDescent="0.3"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</row>
    <row r="158" spans="2:105" x14ac:dyDescent="0.3"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</row>
    <row r="159" spans="2:105" x14ac:dyDescent="0.3"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</row>
    <row r="160" spans="2:105" x14ac:dyDescent="0.3"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</row>
    <row r="161" spans="2:105" x14ac:dyDescent="0.3"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</row>
    <row r="162" spans="2:105" x14ac:dyDescent="0.3"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</row>
    <row r="163" spans="2:105" x14ac:dyDescent="0.3"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</row>
    <row r="164" spans="2:105" x14ac:dyDescent="0.3"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</row>
    <row r="165" spans="2:105" x14ac:dyDescent="0.3"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</row>
    <row r="166" spans="2:105" x14ac:dyDescent="0.3"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</row>
    <row r="167" spans="2:105" x14ac:dyDescent="0.3"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</row>
    <row r="168" spans="2:105" x14ac:dyDescent="0.3"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</row>
    <row r="169" spans="2:105" x14ac:dyDescent="0.3"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</row>
    <row r="170" spans="2:105" x14ac:dyDescent="0.3"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</row>
    <row r="171" spans="2:105" x14ac:dyDescent="0.3"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</row>
    <row r="172" spans="2:105" x14ac:dyDescent="0.3"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</row>
    <row r="173" spans="2:105" x14ac:dyDescent="0.3"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</row>
    <row r="174" spans="2:105" x14ac:dyDescent="0.3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</row>
    <row r="175" spans="2:105" x14ac:dyDescent="0.3"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</row>
    <row r="176" spans="2:105" x14ac:dyDescent="0.3"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</row>
    <row r="177" spans="2:105" x14ac:dyDescent="0.3"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</row>
    <row r="178" spans="2:105" x14ac:dyDescent="0.3"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</row>
    <row r="179" spans="2:105" x14ac:dyDescent="0.3"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</row>
    <row r="180" spans="2:105" x14ac:dyDescent="0.3"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</row>
    <row r="181" spans="2:105" x14ac:dyDescent="0.3"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</row>
    <row r="182" spans="2:105" x14ac:dyDescent="0.3"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</row>
    <row r="183" spans="2:105" x14ac:dyDescent="0.3"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</row>
    <row r="184" spans="2:105" x14ac:dyDescent="0.3"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</row>
    <row r="185" spans="2:105" x14ac:dyDescent="0.3"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</row>
    <row r="186" spans="2:105" x14ac:dyDescent="0.3"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</row>
    <row r="187" spans="2:105" x14ac:dyDescent="0.3"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</row>
    <row r="188" spans="2:105" x14ac:dyDescent="0.3">
      <c r="M188" s="1"/>
    </row>
  </sheetData>
  <mergeCells count="2">
    <mergeCell ref="B30:E30"/>
    <mergeCell ref="L30:P30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Z49"/>
  <sheetViews>
    <sheetView tabSelected="1" topLeftCell="M1" workbookViewId="0">
      <selection activeCell="AB14" sqref="AB14"/>
    </sheetView>
  </sheetViews>
  <sheetFormatPr baseColWidth="10" defaultRowHeight="15.6" x14ac:dyDescent="0.3"/>
  <cols>
    <col min="3" max="3" width="10" customWidth="1"/>
    <col min="4" max="4" width="11.296875" customWidth="1"/>
    <col min="6" max="6" width="9.69921875" customWidth="1"/>
    <col min="7" max="7" width="10.69921875" customWidth="1"/>
    <col min="9" max="9" width="8.796875" customWidth="1"/>
    <col min="10" max="10" width="10.09765625" customWidth="1"/>
    <col min="11" max="11" width="10.296875" customWidth="1"/>
    <col min="12" max="12" width="10.69921875" customWidth="1"/>
    <col min="13" max="13" width="9.8984375" customWidth="1"/>
    <col min="14" max="14" width="8.69921875" customWidth="1"/>
    <col min="15" max="15" width="11.69921875" customWidth="1"/>
    <col min="16" max="16" width="9.59765625" customWidth="1"/>
    <col min="17" max="17" width="9.296875" customWidth="1"/>
    <col min="20" max="20" width="9.796875" customWidth="1"/>
    <col min="21" max="21" width="3.796875" customWidth="1"/>
    <col min="22" max="22" width="9.796875" customWidth="1"/>
    <col min="23" max="23" width="8.796875" customWidth="1"/>
    <col min="24" max="24" width="8.69921875" customWidth="1"/>
    <col min="25" max="25" width="7.3984375" customWidth="1"/>
    <col min="26" max="26" width="8.59765625" customWidth="1"/>
  </cols>
  <sheetData>
    <row r="2" spans="2:26" x14ac:dyDescent="0.3">
      <c r="M2" s="6" t="s">
        <v>38</v>
      </c>
      <c r="V2" s="6" t="s">
        <v>37</v>
      </c>
    </row>
    <row r="3" spans="2:26" ht="15.6" customHeight="1" x14ac:dyDescent="0.3">
      <c r="C3" s="49" t="s">
        <v>1</v>
      </c>
      <c r="D3" s="49" t="s">
        <v>2</v>
      </c>
      <c r="E3" s="49" t="s">
        <v>3</v>
      </c>
      <c r="F3" s="49" t="s">
        <v>24</v>
      </c>
      <c r="G3" s="49" t="s">
        <v>25</v>
      </c>
      <c r="H3" s="48" t="s">
        <v>22</v>
      </c>
      <c r="I3" s="49" t="s">
        <v>23</v>
      </c>
      <c r="J3" s="49" t="s">
        <v>0</v>
      </c>
      <c r="K3" s="49" t="s">
        <v>6</v>
      </c>
      <c r="L3" s="49" t="s">
        <v>7</v>
      </c>
      <c r="M3" s="53"/>
      <c r="N3" s="50" t="s">
        <v>1</v>
      </c>
      <c r="O3" s="50" t="s">
        <v>2</v>
      </c>
      <c r="P3" s="50" t="s">
        <v>3</v>
      </c>
      <c r="Q3" s="50" t="s">
        <v>24</v>
      </c>
      <c r="R3" s="50" t="s">
        <v>25</v>
      </c>
      <c r="S3" s="53" t="s">
        <v>22</v>
      </c>
      <c r="T3" s="50" t="s">
        <v>23</v>
      </c>
      <c r="U3" s="34"/>
      <c r="V3" s="50"/>
      <c r="W3" s="50" t="s">
        <v>0</v>
      </c>
      <c r="X3" s="50" t="s">
        <v>6</v>
      </c>
      <c r="Y3" s="50" t="s">
        <v>7</v>
      </c>
      <c r="Z3" s="50" t="s">
        <v>8</v>
      </c>
    </row>
    <row r="4" spans="2:26" x14ac:dyDescent="0.3">
      <c r="C4" s="49"/>
      <c r="D4" s="49"/>
      <c r="E4" s="49"/>
      <c r="F4" s="49"/>
      <c r="G4" s="49"/>
      <c r="H4" s="48"/>
      <c r="I4" s="49"/>
      <c r="J4" s="49"/>
      <c r="K4" s="49"/>
      <c r="L4" s="49"/>
      <c r="M4" s="54"/>
      <c r="N4" s="51"/>
      <c r="O4" s="51"/>
      <c r="P4" s="51"/>
      <c r="Q4" s="51"/>
      <c r="R4" s="51"/>
      <c r="S4" s="54"/>
      <c r="T4" s="51"/>
      <c r="U4" s="35"/>
      <c r="V4" s="51"/>
      <c r="W4" s="51"/>
      <c r="X4" s="51"/>
      <c r="Y4" s="51"/>
      <c r="Z4" s="51"/>
    </row>
    <row r="5" spans="2:26" x14ac:dyDescent="0.3">
      <c r="C5" s="49"/>
      <c r="D5" s="49"/>
      <c r="E5" s="49"/>
      <c r="F5" s="49"/>
      <c r="G5" s="49"/>
      <c r="H5" s="48"/>
      <c r="I5" s="49"/>
      <c r="J5" s="49"/>
      <c r="K5" s="49"/>
      <c r="L5" s="49"/>
      <c r="M5" s="55"/>
      <c r="N5" s="52"/>
      <c r="O5" s="52"/>
      <c r="P5" s="52"/>
      <c r="Q5" s="52"/>
      <c r="R5" s="52"/>
      <c r="S5" s="55"/>
      <c r="T5" s="52"/>
      <c r="U5" s="36"/>
      <c r="V5" s="52"/>
      <c r="W5" s="52"/>
      <c r="X5" s="52"/>
      <c r="Y5" s="52"/>
      <c r="Z5" s="52"/>
    </row>
    <row r="6" spans="2:26" x14ac:dyDescent="0.3">
      <c r="B6">
        <v>1867</v>
      </c>
      <c r="C6" s="1">
        <v>3549128</v>
      </c>
      <c r="D6" s="1">
        <v>9844563</v>
      </c>
      <c r="E6" s="1">
        <v>1705191</v>
      </c>
      <c r="F6" s="1">
        <v>460434</v>
      </c>
      <c r="G6" s="1">
        <v>0</v>
      </c>
      <c r="H6" s="1">
        <v>9807</v>
      </c>
      <c r="I6" s="1">
        <v>1234950</v>
      </c>
      <c r="J6" s="1">
        <v>1572850</v>
      </c>
      <c r="K6" s="1">
        <v>16671732</v>
      </c>
      <c r="L6" s="1">
        <v>15104172</v>
      </c>
      <c r="M6" s="6" t="s">
        <v>27</v>
      </c>
      <c r="N6" s="22">
        <v>30.407181999999999</v>
      </c>
      <c r="O6" s="22">
        <v>83.97769199999999</v>
      </c>
      <c r="P6" s="22">
        <v>29.738886000000004</v>
      </c>
      <c r="Q6" s="22">
        <v>1.8204729999999998</v>
      </c>
      <c r="R6" s="22">
        <v>2.513306</v>
      </c>
      <c r="S6" s="22">
        <v>6.4308509999999997</v>
      </c>
      <c r="T6" s="22">
        <v>18.974256</v>
      </c>
      <c r="U6" s="22"/>
      <c r="V6" s="6" t="s">
        <v>27</v>
      </c>
      <c r="W6" s="22">
        <v>8.2392629999999993</v>
      </c>
      <c r="X6" s="22">
        <v>152.363023</v>
      </c>
      <c r="Y6" s="22">
        <v>155.66376799999998</v>
      </c>
      <c r="Z6" s="22">
        <v>3.300745</v>
      </c>
    </row>
    <row r="7" spans="2:26" x14ac:dyDescent="0.3">
      <c r="B7">
        <v>1868</v>
      </c>
      <c r="C7" s="1">
        <v>2750622</v>
      </c>
      <c r="D7" s="1">
        <v>6486624</v>
      </c>
      <c r="E7" s="1">
        <v>2324643</v>
      </c>
      <c r="F7" s="1">
        <v>555740</v>
      </c>
      <c r="G7" s="1">
        <v>0</v>
      </c>
      <c r="H7" s="1">
        <v>358402</v>
      </c>
      <c r="I7" s="1">
        <v>1410501</v>
      </c>
      <c r="J7" s="1">
        <v>1073085</v>
      </c>
      <c r="K7" s="1">
        <v>12634974</v>
      </c>
      <c r="L7" s="1">
        <v>13765124</v>
      </c>
      <c r="M7" s="6">
        <v>1877</v>
      </c>
      <c r="N7" s="22">
        <v>4.6591459999999998</v>
      </c>
      <c r="O7" s="22">
        <v>11.377715</v>
      </c>
      <c r="P7" s="22">
        <v>2.0930249999999999</v>
      </c>
      <c r="Q7" s="22">
        <v>0.21828700000000001</v>
      </c>
      <c r="R7" s="22">
        <v>0.50643300000000002</v>
      </c>
      <c r="S7" s="22">
        <v>8.2137000000000002E-2</v>
      </c>
      <c r="T7" s="22">
        <v>1.286168</v>
      </c>
      <c r="U7" s="22"/>
      <c r="V7" s="6">
        <v>1877</v>
      </c>
      <c r="W7" s="22">
        <v>0.62775700000000001</v>
      </c>
      <c r="X7" s="22">
        <v>18.757643000000002</v>
      </c>
      <c r="Y7" s="22">
        <v>21.081548000000002</v>
      </c>
      <c r="Z7" s="22">
        <v>2.3239049999999999</v>
      </c>
    </row>
    <row r="8" spans="2:26" x14ac:dyDescent="0.3">
      <c r="B8">
        <v>1869</v>
      </c>
      <c r="C8" s="1">
        <v>2026240</v>
      </c>
      <c r="D8" s="1">
        <v>5508224</v>
      </c>
      <c r="E8" s="1">
        <v>3012613</v>
      </c>
      <c r="F8" s="1">
        <v>197369</v>
      </c>
      <c r="G8" s="1">
        <v>0</v>
      </c>
      <c r="H8" s="1">
        <v>955272</v>
      </c>
      <c r="I8" s="1">
        <v>1859972</v>
      </c>
      <c r="J8" s="1">
        <v>1553393</v>
      </c>
      <c r="K8" s="1">
        <v>12100470</v>
      </c>
      <c r="L8" s="1">
        <v>13683729</v>
      </c>
      <c r="M8" s="6">
        <v>1878</v>
      </c>
      <c r="N8" s="22">
        <v>4.0786090000000002</v>
      </c>
      <c r="O8" s="22">
        <v>9.7941739999999999</v>
      </c>
      <c r="P8" s="22">
        <v>3.0622959999999999</v>
      </c>
      <c r="Q8" s="22">
        <v>6.4784999999999995E-2</v>
      </c>
      <c r="R8" s="22">
        <v>0.42212100000000002</v>
      </c>
      <c r="S8" s="22">
        <v>0.57300799999999996</v>
      </c>
      <c r="T8" s="22">
        <v>2.0023819999999999</v>
      </c>
      <c r="U8" s="22"/>
      <c r="V8" s="6">
        <v>1878</v>
      </c>
      <c r="W8" s="22">
        <v>0.67935199999999996</v>
      </c>
      <c r="X8" s="22">
        <v>17.614431</v>
      </c>
      <c r="Y8" s="22">
        <v>17.371815000000002</v>
      </c>
      <c r="Z8" s="22">
        <v>-0.242616</v>
      </c>
    </row>
    <row r="9" spans="2:26" x14ac:dyDescent="0.3">
      <c r="B9">
        <v>1870</v>
      </c>
      <c r="C9" s="1">
        <v>3322056</v>
      </c>
      <c r="D9" s="1">
        <v>7542901</v>
      </c>
      <c r="E9" s="1">
        <v>2878659</v>
      </c>
      <c r="F9" s="1">
        <v>170881</v>
      </c>
      <c r="G9" s="1">
        <v>0</v>
      </c>
      <c r="H9" s="1">
        <v>1282388</v>
      </c>
      <c r="I9" s="1">
        <v>1425390</v>
      </c>
      <c r="J9" s="1">
        <v>609372</v>
      </c>
      <c r="K9" s="1">
        <v>14352988</v>
      </c>
      <c r="L9" s="1">
        <v>15822948</v>
      </c>
      <c r="M9" s="6">
        <v>1879</v>
      </c>
      <c r="N9" s="22">
        <v>5.5988980000000002</v>
      </c>
      <c r="O9" s="22">
        <v>10.303337000000001</v>
      </c>
      <c r="P9" s="22">
        <v>3.771741</v>
      </c>
      <c r="Q9" s="22">
        <v>5.602E-2</v>
      </c>
      <c r="R9" s="22">
        <v>0.355626</v>
      </c>
      <c r="S9" s="22">
        <v>1.363977</v>
      </c>
      <c r="T9" s="22">
        <v>1.9961180000000001</v>
      </c>
      <c r="U9" s="22"/>
      <c r="V9" s="6">
        <v>1879</v>
      </c>
      <c r="W9" s="22">
        <v>1.130341</v>
      </c>
      <c r="X9" s="22">
        <v>20.804317000000001</v>
      </c>
      <c r="Y9" s="22">
        <v>21.108625</v>
      </c>
      <c r="Z9" s="22">
        <v>0.30430800000000002</v>
      </c>
    </row>
    <row r="10" spans="2:26" x14ac:dyDescent="0.3">
      <c r="B10">
        <v>1871</v>
      </c>
      <c r="C10" s="1">
        <v>2795163</v>
      </c>
      <c r="D10" s="1">
        <v>6076693</v>
      </c>
      <c r="E10" s="1">
        <v>5679475</v>
      </c>
      <c r="F10" s="1">
        <v>83060</v>
      </c>
      <c r="G10" s="1">
        <v>460077</v>
      </c>
      <c r="H10" s="1">
        <v>1166680</v>
      </c>
      <c r="I10" s="1">
        <v>3969658</v>
      </c>
      <c r="J10" s="1">
        <v>593735</v>
      </c>
      <c r="K10" s="1">
        <v>15145066</v>
      </c>
      <c r="L10" s="1">
        <v>14119283</v>
      </c>
      <c r="M10" s="6">
        <v>1880</v>
      </c>
      <c r="N10" s="22">
        <v>7.8442470000000002</v>
      </c>
      <c r="O10" s="22">
        <v>9.4232680000000002</v>
      </c>
      <c r="P10" s="22">
        <v>4.2112619999999996</v>
      </c>
      <c r="Q10" s="22">
        <v>0.154837</v>
      </c>
      <c r="R10" s="22">
        <v>0.59032499999999999</v>
      </c>
      <c r="S10" s="22">
        <v>1.000661</v>
      </c>
      <c r="T10" s="22">
        <v>2.4654389999999999</v>
      </c>
      <c r="U10" s="22"/>
      <c r="V10" s="6">
        <v>1880</v>
      </c>
      <c r="W10" s="22">
        <v>2.3128380000000002</v>
      </c>
      <c r="X10" s="22">
        <v>23.791615</v>
      </c>
      <c r="Y10" s="22">
        <v>26.089288</v>
      </c>
      <c r="Z10" s="22">
        <v>2.2976730000000001</v>
      </c>
    </row>
    <row r="11" spans="2:26" x14ac:dyDescent="0.3">
      <c r="B11">
        <v>1872</v>
      </c>
      <c r="C11" s="1">
        <v>3632724</v>
      </c>
      <c r="D11" s="1">
        <v>7995604</v>
      </c>
      <c r="E11" s="1">
        <v>3403786</v>
      </c>
      <c r="F11" s="1">
        <v>85437</v>
      </c>
      <c r="G11" s="1">
        <v>378038</v>
      </c>
      <c r="H11" s="1">
        <v>664515</v>
      </c>
      <c r="I11" s="1">
        <v>2275796</v>
      </c>
      <c r="J11" s="1">
        <v>954482</v>
      </c>
      <c r="K11" s="1">
        <v>15986596</v>
      </c>
      <c r="L11" s="1">
        <v>15756053</v>
      </c>
      <c r="M11" s="6">
        <v>1881</v>
      </c>
      <c r="N11" s="22">
        <v>7.7473919999999996</v>
      </c>
      <c r="O11" s="22">
        <v>9.7301300000000008</v>
      </c>
      <c r="P11" s="22">
        <v>7.2518609999999999</v>
      </c>
      <c r="Q11" s="22">
        <v>0.170901</v>
      </c>
      <c r="R11" s="22">
        <v>1.0464629999999999</v>
      </c>
      <c r="S11" s="22">
        <v>3.6021390000000002</v>
      </c>
      <c r="T11" s="22">
        <v>2.4323579999999998</v>
      </c>
      <c r="U11" s="22"/>
      <c r="V11" s="6">
        <v>1881</v>
      </c>
      <c r="W11" s="22">
        <v>6.4010069999999999</v>
      </c>
      <c r="X11" s="22">
        <v>31.130389999999998</v>
      </c>
      <c r="Y11" s="22">
        <v>30.439947</v>
      </c>
      <c r="Z11" s="22">
        <v>-0.69044300000000003</v>
      </c>
    </row>
    <row r="12" spans="2:26" x14ac:dyDescent="0.3">
      <c r="B12">
        <v>1873</v>
      </c>
      <c r="C12" s="1">
        <v>3479113</v>
      </c>
      <c r="D12" s="1">
        <v>9138339</v>
      </c>
      <c r="E12" s="1">
        <v>3002583</v>
      </c>
      <c r="F12" s="1">
        <v>64486</v>
      </c>
      <c r="G12" s="1">
        <v>565436</v>
      </c>
      <c r="H12" s="1">
        <v>676200</v>
      </c>
      <c r="I12" s="1">
        <v>1696461</v>
      </c>
      <c r="J12" s="1">
        <v>273265</v>
      </c>
      <c r="K12" s="1">
        <v>15893300</v>
      </c>
      <c r="L12" s="1">
        <v>17629637</v>
      </c>
      <c r="M12" s="6">
        <v>1882</v>
      </c>
      <c r="N12" s="22">
        <v>7.0456580000000004</v>
      </c>
      <c r="O12" s="22">
        <v>17.525178</v>
      </c>
      <c r="P12" s="22">
        <v>18.626709999999999</v>
      </c>
      <c r="Q12" s="22">
        <v>0.112</v>
      </c>
      <c r="R12" s="22">
        <v>3.5055010000000002</v>
      </c>
      <c r="S12" s="22">
        <v>12.321789000000001</v>
      </c>
      <c r="T12" s="22">
        <v>2.6874199999999999</v>
      </c>
      <c r="U12" s="22"/>
      <c r="V12" s="6">
        <v>1882</v>
      </c>
      <c r="W12" s="22">
        <v>6.4285940000000004</v>
      </c>
      <c r="X12" s="22">
        <v>49.626139999999999</v>
      </c>
      <c r="Y12" s="22">
        <v>38.007154</v>
      </c>
      <c r="Z12" s="22">
        <v>-11.618986</v>
      </c>
    </row>
    <row r="13" spans="2:26" x14ac:dyDescent="0.3">
      <c r="B13">
        <v>1874</v>
      </c>
      <c r="C13" s="1">
        <v>3572144</v>
      </c>
      <c r="D13" s="1">
        <v>10286035</v>
      </c>
      <c r="E13" s="1">
        <v>2832183</v>
      </c>
      <c r="F13" s="1">
        <v>81254</v>
      </c>
      <c r="G13" s="1">
        <v>611132</v>
      </c>
      <c r="H13" s="1">
        <v>746356</v>
      </c>
      <c r="I13" s="1">
        <v>1393441</v>
      </c>
      <c r="J13" s="1">
        <v>395965</v>
      </c>
      <c r="K13" s="1">
        <v>17086327</v>
      </c>
      <c r="L13" s="1">
        <v>16605753</v>
      </c>
      <c r="M13" s="6">
        <v>1883</v>
      </c>
      <c r="N13" s="22">
        <v>8.1402570000000001</v>
      </c>
      <c r="O13" s="22">
        <v>17.521633000000001</v>
      </c>
      <c r="P13" s="22">
        <v>15.726635</v>
      </c>
      <c r="Q13" s="22">
        <v>8.5022E-2</v>
      </c>
      <c r="R13" s="22">
        <v>1.7268680000000001</v>
      </c>
      <c r="S13" s="22">
        <v>11.024521999999999</v>
      </c>
      <c r="T13" s="22">
        <v>2.8902230000000002</v>
      </c>
      <c r="U13" s="22"/>
      <c r="V13" s="6">
        <v>1883</v>
      </c>
      <c r="W13" s="22">
        <v>17.470101</v>
      </c>
      <c r="X13" s="22">
        <v>58.858626000000001</v>
      </c>
      <c r="Y13" s="22">
        <v>37.286960999999998</v>
      </c>
      <c r="Z13" s="22">
        <v>-21.571664999999999</v>
      </c>
    </row>
    <row r="14" spans="2:26" x14ac:dyDescent="0.3">
      <c r="B14">
        <v>1875</v>
      </c>
      <c r="C14" s="1">
        <v>3344452</v>
      </c>
      <c r="D14" s="1">
        <v>9708859</v>
      </c>
      <c r="E14" s="1">
        <v>3782242</v>
      </c>
      <c r="F14" s="1">
        <v>86605</v>
      </c>
      <c r="G14" s="1">
        <v>377346</v>
      </c>
      <c r="H14" s="1">
        <v>571231</v>
      </c>
      <c r="I14" s="1">
        <v>2747060</v>
      </c>
      <c r="J14" s="1">
        <v>685697</v>
      </c>
      <c r="K14" s="1">
        <v>17521250</v>
      </c>
      <c r="L14" s="1">
        <v>17257219</v>
      </c>
      <c r="M14" s="6">
        <v>1884</v>
      </c>
      <c r="N14" s="22">
        <v>9.2071889999999996</v>
      </c>
      <c r="O14" s="22">
        <v>16.634884</v>
      </c>
      <c r="P14" s="22">
        <v>16.550574000000001</v>
      </c>
      <c r="Q14" s="22">
        <v>0</v>
      </c>
      <c r="R14" s="22">
        <v>1.1095170000000001</v>
      </c>
      <c r="S14" s="22">
        <v>12.957000000000001</v>
      </c>
      <c r="T14" s="22">
        <v>2.484057</v>
      </c>
      <c r="U14" s="22"/>
      <c r="V14" s="6">
        <v>1884</v>
      </c>
      <c r="W14" s="22">
        <v>13.532978</v>
      </c>
      <c r="X14" s="22">
        <v>55.925624999999997</v>
      </c>
      <c r="Y14" s="22">
        <v>30.325731000000001</v>
      </c>
      <c r="Z14" s="22">
        <v>-25.599893999999999</v>
      </c>
    </row>
    <row r="15" spans="2:26" x14ac:dyDescent="0.3">
      <c r="B15">
        <v>1876</v>
      </c>
      <c r="C15" s="1">
        <v>1935540</v>
      </c>
      <c r="D15" s="1">
        <v>11389850</v>
      </c>
      <c r="E15" s="1">
        <v>1117511</v>
      </c>
      <c r="F15" s="1">
        <v>35207</v>
      </c>
      <c r="G15" s="1">
        <v>121277</v>
      </c>
      <c r="H15" s="1">
        <v>0</v>
      </c>
      <c r="I15" s="1">
        <v>961027</v>
      </c>
      <c r="J15" s="1">
        <v>527419</v>
      </c>
      <c r="K15" s="1">
        <v>14970320</v>
      </c>
      <c r="L15" s="1">
        <v>15919850</v>
      </c>
      <c r="M15" s="6">
        <v>1885</v>
      </c>
      <c r="N15" s="22">
        <v>9.0295070000000006</v>
      </c>
      <c r="O15" s="22">
        <v>16.362407000000001</v>
      </c>
      <c r="P15" s="22">
        <v>8.5004880000000007</v>
      </c>
      <c r="Q15" s="22">
        <v>0.18</v>
      </c>
      <c r="R15" s="22">
        <v>1.105</v>
      </c>
      <c r="S15" s="22">
        <v>4.7565379999999999</v>
      </c>
      <c r="T15" s="22">
        <v>2.4589500000000002</v>
      </c>
      <c r="U15" s="22"/>
      <c r="V15" s="6">
        <v>1885</v>
      </c>
      <c r="W15" s="22">
        <v>8.2306840000000001</v>
      </c>
      <c r="X15" s="22">
        <v>42.123086000000001</v>
      </c>
      <c r="Y15" s="22">
        <v>28.797899999999998</v>
      </c>
      <c r="Z15" s="22">
        <v>-13.325186</v>
      </c>
    </row>
    <row r="16" spans="2:26" x14ac:dyDescent="0.3">
      <c r="B16">
        <v>1877</v>
      </c>
      <c r="C16" s="1">
        <v>4659146</v>
      </c>
      <c r="D16" s="1">
        <v>11377715</v>
      </c>
      <c r="E16" s="1">
        <v>2093025</v>
      </c>
      <c r="F16" s="1">
        <v>218287</v>
      </c>
      <c r="G16" s="1">
        <v>506433</v>
      </c>
      <c r="H16" s="1">
        <v>82137</v>
      </c>
      <c r="I16" s="1">
        <v>1286168</v>
      </c>
      <c r="J16" s="1">
        <v>627757</v>
      </c>
      <c r="K16" s="1">
        <v>18757643</v>
      </c>
      <c r="L16" s="1">
        <v>21081548</v>
      </c>
      <c r="M16" s="6">
        <v>1886</v>
      </c>
      <c r="N16" s="22">
        <v>9.2824639999999992</v>
      </c>
      <c r="O16" s="22">
        <v>14.755413000000001</v>
      </c>
      <c r="P16" s="22">
        <v>6.074338</v>
      </c>
      <c r="Q16" s="22">
        <v>0.14199999999999999</v>
      </c>
      <c r="R16" s="22">
        <v>0.90779799999999999</v>
      </c>
      <c r="S16" s="22">
        <v>1.6861999999999999</v>
      </c>
      <c r="T16" s="22">
        <v>3.3383400000000001</v>
      </c>
      <c r="U16" s="22"/>
      <c r="V16" s="6">
        <v>1886</v>
      </c>
      <c r="W16" s="22">
        <v>12.080261999999999</v>
      </c>
      <c r="X16" s="22">
        <v>42.192476999999997</v>
      </c>
      <c r="Y16" s="22">
        <v>32.118327999999998</v>
      </c>
      <c r="Z16" s="22">
        <v>-10.074149</v>
      </c>
    </row>
    <row r="17" spans="2:26" x14ac:dyDescent="0.3">
      <c r="B17">
        <v>1878</v>
      </c>
      <c r="C17" s="1">
        <v>4078609</v>
      </c>
      <c r="D17" s="1">
        <v>9794174</v>
      </c>
      <c r="E17" s="1">
        <v>3062296</v>
      </c>
      <c r="F17" s="1">
        <v>64785</v>
      </c>
      <c r="G17" s="1">
        <v>422121</v>
      </c>
      <c r="H17" s="1">
        <v>573008</v>
      </c>
      <c r="I17" s="1">
        <v>2002382</v>
      </c>
      <c r="J17" s="1">
        <v>679352</v>
      </c>
      <c r="K17" s="1">
        <v>17614431</v>
      </c>
      <c r="L17" s="1">
        <v>17371815</v>
      </c>
      <c r="M17" s="6">
        <v>1887</v>
      </c>
      <c r="N17" s="22">
        <v>7.950742</v>
      </c>
      <c r="O17" s="22">
        <v>17.630694999999999</v>
      </c>
      <c r="P17" s="22">
        <v>7.2976999999999999</v>
      </c>
      <c r="Q17" s="22">
        <v>0.16200000000000001</v>
      </c>
      <c r="R17" s="22">
        <v>1.565798</v>
      </c>
      <c r="S17" s="22">
        <v>2.1497459999999999</v>
      </c>
      <c r="T17" s="22">
        <v>3.420156</v>
      </c>
      <c r="U17" s="22"/>
      <c r="V17" s="6">
        <v>1887</v>
      </c>
      <c r="W17" s="22">
        <v>28.391359000000001</v>
      </c>
      <c r="X17" s="22">
        <v>61.270496000000001</v>
      </c>
      <c r="Y17" s="22">
        <v>40.432634999999998</v>
      </c>
      <c r="Z17" s="22">
        <v>-20.837861</v>
      </c>
    </row>
    <row r="18" spans="2:26" x14ac:dyDescent="0.3">
      <c r="B18">
        <v>1879</v>
      </c>
      <c r="C18" s="1">
        <v>5598898</v>
      </c>
      <c r="D18" s="1">
        <v>10303337</v>
      </c>
      <c r="E18" s="1">
        <v>3771741</v>
      </c>
      <c r="F18" s="1">
        <v>56020</v>
      </c>
      <c r="G18" s="1">
        <v>355626</v>
      </c>
      <c r="H18" s="1">
        <v>1363977</v>
      </c>
      <c r="I18" s="1">
        <v>1996118</v>
      </c>
      <c r="J18" s="1">
        <v>1130341</v>
      </c>
      <c r="K18" s="1">
        <v>20804317</v>
      </c>
      <c r="L18" s="1">
        <v>21108625</v>
      </c>
      <c r="M18" s="6">
        <v>1888</v>
      </c>
      <c r="N18" s="22">
        <v>9.1951450000000001</v>
      </c>
      <c r="O18" s="22">
        <v>16.031065000000002</v>
      </c>
      <c r="P18" s="22">
        <v>7.5439160000000003</v>
      </c>
      <c r="Q18" s="22">
        <v>0.16200000000000001</v>
      </c>
      <c r="R18" s="22">
        <v>1.108798</v>
      </c>
      <c r="S18" s="22">
        <v>2.6763300000000001</v>
      </c>
      <c r="T18" s="22">
        <v>3.5967880000000001</v>
      </c>
      <c r="U18" s="22"/>
      <c r="V18" s="6">
        <v>1888</v>
      </c>
      <c r="W18" s="22">
        <v>47.001018000000002</v>
      </c>
      <c r="X18" s="22">
        <v>79.771144000000007</v>
      </c>
      <c r="Y18" s="22">
        <v>53.927962999999998</v>
      </c>
      <c r="Z18" s="22">
        <v>-25.843181000000001</v>
      </c>
    </row>
    <row r="19" spans="2:26" x14ac:dyDescent="0.3">
      <c r="B19">
        <v>1880</v>
      </c>
      <c r="C19" s="1">
        <v>7844247</v>
      </c>
      <c r="D19" s="1">
        <v>9423268</v>
      </c>
      <c r="E19" s="1">
        <v>4211262</v>
      </c>
      <c r="F19" s="1">
        <v>154837</v>
      </c>
      <c r="G19" s="1">
        <v>590325</v>
      </c>
      <c r="H19" s="1">
        <v>1000661</v>
      </c>
      <c r="I19" s="1">
        <v>2465439</v>
      </c>
      <c r="J19" s="1">
        <v>2312838</v>
      </c>
      <c r="K19" s="1">
        <v>23791615</v>
      </c>
      <c r="L19" s="1">
        <v>26089288</v>
      </c>
      <c r="M19" s="6">
        <v>1889</v>
      </c>
      <c r="N19" s="22">
        <v>10.527004</v>
      </c>
      <c r="O19" s="22">
        <v>14.798774999999999</v>
      </c>
      <c r="P19" s="22">
        <v>7.7976789999999996</v>
      </c>
      <c r="Q19" s="22">
        <v>0.3</v>
      </c>
      <c r="R19" s="22">
        <v>0.69617099999999998</v>
      </c>
      <c r="S19" s="22">
        <v>3.6348419999999999</v>
      </c>
      <c r="T19" s="22">
        <v>3.1666660000000002</v>
      </c>
      <c r="U19" s="22"/>
      <c r="V19" s="6">
        <v>1889</v>
      </c>
      <c r="W19" s="22">
        <v>47.754368999999997</v>
      </c>
      <c r="X19" s="22">
        <v>80.877826999999996</v>
      </c>
      <c r="Y19" s="22">
        <v>60.628439</v>
      </c>
      <c r="Z19" s="22">
        <v>-20.249388</v>
      </c>
    </row>
    <row r="20" spans="2:26" x14ac:dyDescent="0.3">
      <c r="B20">
        <v>1881</v>
      </c>
      <c r="C20" s="1">
        <v>7747392</v>
      </c>
      <c r="D20" s="1">
        <v>9730130</v>
      </c>
      <c r="E20" s="1">
        <v>7251861</v>
      </c>
      <c r="F20" s="1">
        <v>170901</v>
      </c>
      <c r="G20" s="1">
        <v>1046463</v>
      </c>
      <c r="H20" s="1">
        <v>3602139</v>
      </c>
      <c r="I20" s="1">
        <v>2432358</v>
      </c>
      <c r="J20" s="1">
        <v>6401007</v>
      </c>
      <c r="K20" s="1">
        <v>31130390</v>
      </c>
      <c r="L20" s="1">
        <v>30439947</v>
      </c>
      <c r="M20" s="6">
        <v>1890</v>
      </c>
      <c r="N20" s="22">
        <v>9.8259150000000002</v>
      </c>
      <c r="O20" s="22">
        <v>14.912152000000001</v>
      </c>
      <c r="P20" s="22">
        <v>26.320685999999998</v>
      </c>
      <c r="Q20" s="22">
        <v>0.13</v>
      </c>
      <c r="R20" s="22">
        <v>1.062765</v>
      </c>
      <c r="S20" s="22">
        <v>21.239277000000001</v>
      </c>
      <c r="T20" s="22">
        <v>3.8886440000000002</v>
      </c>
      <c r="U20" s="22"/>
      <c r="V20" s="6">
        <v>1890</v>
      </c>
      <c r="W20" s="22">
        <v>16.439118000000001</v>
      </c>
      <c r="X20" s="22">
        <v>67.497871000000004</v>
      </c>
      <c r="Y20" s="22">
        <v>42.992072999999998</v>
      </c>
      <c r="Z20" s="22">
        <v>-24.505797999999999</v>
      </c>
    </row>
    <row r="21" spans="2:26" x14ac:dyDescent="0.3">
      <c r="B21">
        <v>1882</v>
      </c>
      <c r="C21" s="1">
        <v>7045658</v>
      </c>
      <c r="D21" s="1">
        <v>17525178</v>
      </c>
      <c r="E21" s="1">
        <v>18626710</v>
      </c>
      <c r="F21" s="1">
        <v>112000</v>
      </c>
      <c r="G21" s="1">
        <v>3505501</v>
      </c>
      <c r="H21" s="1">
        <v>12321789</v>
      </c>
      <c r="I21" s="1">
        <v>2687420</v>
      </c>
      <c r="J21" s="1">
        <v>6428594</v>
      </c>
      <c r="K21" s="1">
        <v>49626140</v>
      </c>
      <c r="L21" s="1">
        <v>38007154</v>
      </c>
      <c r="M21" s="6">
        <v>1891</v>
      </c>
      <c r="N21" s="22">
        <v>9.9393770000000004</v>
      </c>
      <c r="O21" s="22">
        <v>15.237225</v>
      </c>
      <c r="P21" s="22">
        <v>5.7392960000000004</v>
      </c>
      <c r="Q21" s="22">
        <v>0.38</v>
      </c>
      <c r="R21" s="22">
        <v>0.98859799999999998</v>
      </c>
      <c r="S21" s="22">
        <v>1.0805039999999999</v>
      </c>
      <c r="T21" s="22">
        <v>3.2901940000000001</v>
      </c>
      <c r="U21" s="22"/>
      <c r="V21" s="6">
        <v>1891</v>
      </c>
      <c r="W21" s="22">
        <v>16.577299</v>
      </c>
      <c r="X21" s="22">
        <v>47.493197000000002</v>
      </c>
      <c r="Y21" s="22">
        <v>39.016421999999999</v>
      </c>
      <c r="Z21" s="22">
        <v>-8.4767749999999999</v>
      </c>
    </row>
    <row r="22" spans="2:26" x14ac:dyDescent="0.3">
      <c r="B22">
        <v>1883</v>
      </c>
      <c r="C22" s="1">
        <v>8140257</v>
      </c>
      <c r="D22" s="1">
        <v>17521633</v>
      </c>
      <c r="E22" s="1">
        <v>15726635</v>
      </c>
      <c r="F22" s="1">
        <v>85022</v>
      </c>
      <c r="G22" s="1">
        <v>1726868</v>
      </c>
      <c r="H22" s="1">
        <v>11024522</v>
      </c>
      <c r="I22" s="1">
        <v>2890223</v>
      </c>
      <c r="J22" s="1">
        <v>17470101</v>
      </c>
      <c r="K22" s="1">
        <v>58858626</v>
      </c>
      <c r="L22" s="1">
        <v>37286961</v>
      </c>
      <c r="M22" s="6">
        <v>1892</v>
      </c>
      <c r="N22" s="22">
        <v>10.029324000000001</v>
      </c>
      <c r="O22" s="22">
        <v>15.629923</v>
      </c>
      <c r="P22" s="22">
        <v>10.251666999999999</v>
      </c>
      <c r="Q22" s="22">
        <v>0.34</v>
      </c>
      <c r="R22" s="22">
        <v>1.4060820000000001</v>
      </c>
      <c r="S22" s="22">
        <v>5.1000519999999998</v>
      </c>
      <c r="T22" s="22">
        <v>3.4055330000000001</v>
      </c>
      <c r="U22" s="22"/>
      <c r="V22" s="6">
        <v>1892</v>
      </c>
      <c r="W22" s="22">
        <v>18.973236</v>
      </c>
      <c r="X22" s="22">
        <v>54.884149999999998</v>
      </c>
      <c r="Y22" s="22">
        <v>37.576971999999998</v>
      </c>
      <c r="Z22" s="22">
        <v>-17.307178</v>
      </c>
    </row>
    <row r="23" spans="2:26" x14ac:dyDescent="0.3">
      <c r="B23">
        <v>1884</v>
      </c>
      <c r="C23" s="1">
        <v>9207189</v>
      </c>
      <c r="D23" s="1">
        <v>16634884</v>
      </c>
      <c r="E23" s="1">
        <v>16550574</v>
      </c>
      <c r="F23" s="1">
        <v>0</v>
      </c>
      <c r="G23" s="1">
        <v>1109517</v>
      </c>
      <c r="H23" s="1">
        <v>12957000</v>
      </c>
      <c r="I23" s="1">
        <v>2484057</v>
      </c>
      <c r="J23" s="1">
        <v>13532978</v>
      </c>
      <c r="K23" s="1">
        <v>55925625</v>
      </c>
      <c r="L23" s="1">
        <v>30325731</v>
      </c>
      <c r="M23" s="6">
        <v>1893</v>
      </c>
      <c r="N23" s="22">
        <v>10.27257</v>
      </c>
      <c r="O23" s="22">
        <v>15.119630000000001</v>
      </c>
      <c r="P23" s="22">
        <v>11.409716</v>
      </c>
      <c r="Q23" s="22">
        <v>2.3124009999999999</v>
      </c>
      <c r="R23" s="22">
        <v>0.988375</v>
      </c>
      <c r="S23" s="22">
        <v>5.4131460000000002</v>
      </c>
      <c r="T23" s="22">
        <v>2.6957939999999998</v>
      </c>
      <c r="U23" s="22"/>
      <c r="V23" s="6">
        <v>1893</v>
      </c>
      <c r="W23" s="22">
        <v>17.631146999999999</v>
      </c>
      <c r="X23" s="22">
        <v>54.433062999999997</v>
      </c>
      <c r="Y23" s="22">
        <v>40.609045999999999</v>
      </c>
      <c r="Z23" s="22">
        <v>-13.824017</v>
      </c>
    </row>
    <row r="24" spans="2:26" x14ac:dyDescent="0.3">
      <c r="B24">
        <v>1885</v>
      </c>
      <c r="C24" s="1">
        <v>9029507</v>
      </c>
      <c r="D24" s="1">
        <v>16362407</v>
      </c>
      <c r="E24" s="1">
        <v>8500488</v>
      </c>
      <c r="F24" s="1">
        <v>180000</v>
      </c>
      <c r="G24" s="1">
        <v>1105000</v>
      </c>
      <c r="H24" s="1">
        <v>4756538</v>
      </c>
      <c r="I24" s="1">
        <v>2458950</v>
      </c>
      <c r="J24" s="1">
        <v>8230684</v>
      </c>
      <c r="K24" s="1">
        <v>42123086</v>
      </c>
      <c r="L24" s="1">
        <v>28797900</v>
      </c>
      <c r="M24" s="6">
        <v>1894</v>
      </c>
      <c r="N24" s="22">
        <v>9.2786580000000001</v>
      </c>
      <c r="O24" s="22">
        <v>14.776456</v>
      </c>
      <c r="P24" s="22">
        <v>14.414961999999999</v>
      </c>
      <c r="Q24" s="22">
        <v>1.570235</v>
      </c>
      <c r="R24" s="22">
        <v>0.60610299999999995</v>
      </c>
      <c r="S24" s="22">
        <v>10.176949</v>
      </c>
      <c r="T24" s="22">
        <v>2.0616750000000001</v>
      </c>
      <c r="U24" s="22"/>
      <c r="V24" s="6">
        <v>1894</v>
      </c>
      <c r="W24" s="22">
        <v>18.421161000000001</v>
      </c>
      <c r="X24" s="22">
        <v>56.891236999999997</v>
      </c>
      <c r="Y24" s="22">
        <v>46.354809000000003</v>
      </c>
      <c r="Z24" s="22">
        <v>-10.536428000000001</v>
      </c>
    </row>
    <row r="25" spans="2:26" x14ac:dyDescent="0.3">
      <c r="B25">
        <v>1886</v>
      </c>
      <c r="C25" s="1">
        <v>9282464</v>
      </c>
      <c r="D25" s="1">
        <v>14755413</v>
      </c>
      <c r="E25" s="1">
        <v>6074338</v>
      </c>
      <c r="F25" s="1">
        <v>142000</v>
      </c>
      <c r="G25" s="1">
        <v>907798</v>
      </c>
      <c r="H25" s="1">
        <v>1686200</v>
      </c>
      <c r="I25" s="1">
        <v>3338340</v>
      </c>
      <c r="J25" s="1">
        <v>12080262</v>
      </c>
      <c r="K25" s="1">
        <v>42192477</v>
      </c>
      <c r="L25" s="1">
        <v>32118328</v>
      </c>
      <c r="M25" s="6">
        <v>1895</v>
      </c>
      <c r="N25" s="22">
        <v>9.5441970000000005</v>
      </c>
      <c r="O25" s="22">
        <v>14.660346000000001</v>
      </c>
      <c r="P25" s="22">
        <v>7.581245</v>
      </c>
      <c r="Q25" s="22">
        <v>1.1362000000000001</v>
      </c>
      <c r="R25" s="22">
        <v>1.2259040000000001</v>
      </c>
      <c r="S25" s="22">
        <v>2.6865969999999999</v>
      </c>
      <c r="T25" s="22">
        <v>2.5325440000000001</v>
      </c>
      <c r="U25" s="22"/>
      <c r="V25" s="6">
        <v>1895</v>
      </c>
      <c r="W25" s="22">
        <v>17.312041000000001</v>
      </c>
      <c r="X25" s="22">
        <v>49.097828999999997</v>
      </c>
      <c r="Y25" s="22">
        <v>50.584969999999998</v>
      </c>
      <c r="Z25" s="22">
        <v>1.487141</v>
      </c>
    </row>
    <row r="26" spans="2:26" x14ac:dyDescent="0.3">
      <c r="B26">
        <v>1887</v>
      </c>
      <c r="C26" s="1">
        <v>7950742</v>
      </c>
      <c r="D26" s="1">
        <v>17630695</v>
      </c>
      <c r="E26" s="1">
        <v>7297700</v>
      </c>
      <c r="F26" s="1">
        <v>162000</v>
      </c>
      <c r="G26" s="1">
        <v>1565798</v>
      </c>
      <c r="H26" s="1">
        <v>2149746</v>
      </c>
      <c r="I26" s="1">
        <v>3420156</v>
      </c>
      <c r="J26" s="1">
        <v>28391359</v>
      </c>
      <c r="K26" s="1">
        <v>61270496</v>
      </c>
      <c r="L26" s="1">
        <v>40432635</v>
      </c>
      <c r="M26" s="6">
        <v>1896</v>
      </c>
      <c r="N26" s="22">
        <v>10.690246999999999</v>
      </c>
      <c r="O26" s="22">
        <v>14.816219</v>
      </c>
      <c r="P26" s="22">
        <v>7.8935870000000001</v>
      </c>
      <c r="Q26" s="22">
        <v>0.65340399999999998</v>
      </c>
      <c r="R26" s="22">
        <v>1.800916</v>
      </c>
      <c r="S26" s="22">
        <v>1.560948</v>
      </c>
      <c r="T26" s="22">
        <v>3.8783189999999998</v>
      </c>
      <c r="U26" s="22"/>
      <c r="V26" s="6">
        <v>1896</v>
      </c>
      <c r="W26" s="22">
        <v>16.663087999999998</v>
      </c>
      <c r="X26" s="22">
        <v>50.063141000000002</v>
      </c>
      <c r="Y26" s="22">
        <v>51.649805000000001</v>
      </c>
      <c r="Z26" s="22">
        <v>1.5866640000000001</v>
      </c>
    </row>
    <row r="27" spans="2:26" x14ac:dyDescent="0.3">
      <c r="B27">
        <v>1888</v>
      </c>
      <c r="C27" s="1">
        <v>9195145</v>
      </c>
      <c r="D27" s="1">
        <v>16031065</v>
      </c>
      <c r="E27" s="1">
        <v>7543916</v>
      </c>
      <c r="F27" s="1">
        <v>162000</v>
      </c>
      <c r="G27" s="1">
        <v>1108798</v>
      </c>
      <c r="H27" s="1">
        <v>2676330</v>
      </c>
      <c r="I27" s="1">
        <v>3596788</v>
      </c>
      <c r="J27" s="1">
        <v>47001018</v>
      </c>
      <c r="K27" s="1">
        <v>79771144</v>
      </c>
      <c r="L27" s="1">
        <v>53927963</v>
      </c>
      <c r="M27" s="6">
        <v>1897</v>
      </c>
      <c r="N27" s="22">
        <v>10.116697</v>
      </c>
      <c r="O27" s="22">
        <v>16.281711999999999</v>
      </c>
      <c r="P27" s="22">
        <v>9.0694330000000001</v>
      </c>
      <c r="Q27" s="22">
        <v>0.20514499999999999</v>
      </c>
      <c r="R27" s="22">
        <v>2.230197</v>
      </c>
      <c r="S27" s="22">
        <v>1.6052420000000001</v>
      </c>
      <c r="T27" s="22">
        <v>5.0288490000000001</v>
      </c>
      <c r="U27" s="22"/>
      <c r="V27" s="6">
        <v>1897</v>
      </c>
      <c r="W27" s="22">
        <v>18.631820000000001</v>
      </c>
      <c r="X27" s="22">
        <v>54.099662000000002</v>
      </c>
      <c r="Y27" s="22">
        <v>53.108057000000002</v>
      </c>
      <c r="Z27" s="22">
        <v>-0.99160499999999996</v>
      </c>
    </row>
    <row r="28" spans="2:26" x14ac:dyDescent="0.3">
      <c r="B28">
        <v>1889</v>
      </c>
      <c r="C28" s="1">
        <v>10527004</v>
      </c>
      <c r="D28" s="1">
        <v>14798775</v>
      </c>
      <c r="E28" s="1">
        <v>7797679</v>
      </c>
      <c r="F28" s="1">
        <v>300000</v>
      </c>
      <c r="G28" s="1">
        <v>696171</v>
      </c>
      <c r="H28" s="1">
        <v>3634842</v>
      </c>
      <c r="I28" s="1">
        <v>3166666</v>
      </c>
      <c r="J28" s="1">
        <v>47754369</v>
      </c>
      <c r="K28" s="1">
        <v>80877827</v>
      </c>
      <c r="L28" s="1">
        <v>60628439</v>
      </c>
      <c r="M28" s="6">
        <v>1898</v>
      </c>
      <c r="N28" s="22">
        <v>10.701695000000001</v>
      </c>
      <c r="O28" s="22">
        <v>17.750340000000001</v>
      </c>
      <c r="P28" s="22">
        <v>8.9933029999999992</v>
      </c>
      <c r="Q28" s="22">
        <v>0.31870100000000001</v>
      </c>
      <c r="R28" s="22">
        <v>2.5681750000000001</v>
      </c>
      <c r="S28" s="22">
        <v>1.2819400000000001</v>
      </c>
      <c r="T28" s="22">
        <v>4.8244870000000004</v>
      </c>
      <c r="U28" s="22"/>
      <c r="V28" s="6">
        <v>1898</v>
      </c>
      <c r="W28" s="22">
        <v>19.122332</v>
      </c>
      <c r="X28" s="22">
        <v>56.56767</v>
      </c>
      <c r="Y28" s="22">
        <v>60.511381</v>
      </c>
      <c r="Z28" s="22">
        <v>3.943711</v>
      </c>
    </row>
    <row r="29" spans="2:26" x14ac:dyDescent="0.3">
      <c r="B29">
        <v>1890</v>
      </c>
      <c r="C29" s="1">
        <v>9825915</v>
      </c>
      <c r="D29" s="1">
        <v>14912152</v>
      </c>
      <c r="E29" s="1">
        <v>26320686</v>
      </c>
      <c r="F29" s="1">
        <v>130000</v>
      </c>
      <c r="G29" s="1">
        <v>1062765</v>
      </c>
      <c r="H29" s="1">
        <v>21239277</v>
      </c>
      <c r="I29" s="1">
        <v>3888644</v>
      </c>
      <c r="J29" s="1">
        <v>16439118</v>
      </c>
      <c r="K29" s="1">
        <v>67497871</v>
      </c>
      <c r="L29" s="1">
        <v>42992073</v>
      </c>
      <c r="M29" s="6">
        <v>1899</v>
      </c>
      <c r="N29" s="22">
        <v>12.766686999999999</v>
      </c>
      <c r="O29" s="22">
        <v>19.101856999999999</v>
      </c>
      <c r="P29" s="22">
        <v>6.3474130000000004</v>
      </c>
      <c r="Q29" s="22">
        <v>0.86696499999999999</v>
      </c>
      <c r="R29" s="22">
        <v>2.0007269999999999</v>
      </c>
      <c r="S29" s="22">
        <v>0.73552600000000001</v>
      </c>
      <c r="T29" s="22">
        <v>2.7441949999999999</v>
      </c>
      <c r="U29" s="22"/>
      <c r="V29" s="6">
        <v>1899</v>
      </c>
      <c r="W29" s="22">
        <v>19.795151000000001</v>
      </c>
      <c r="X29" s="22">
        <v>58.011108</v>
      </c>
      <c r="Y29" s="22">
        <v>64.445942000000002</v>
      </c>
      <c r="Z29" s="22">
        <v>6.4348340000000004</v>
      </c>
    </row>
    <row r="30" spans="2:26" x14ac:dyDescent="0.3">
      <c r="B30">
        <v>1891</v>
      </c>
      <c r="C30" s="1">
        <v>9939377</v>
      </c>
      <c r="D30" s="1">
        <v>15237225</v>
      </c>
      <c r="E30" s="1">
        <v>5739296</v>
      </c>
      <c r="F30" s="1">
        <v>380000</v>
      </c>
      <c r="G30" s="1">
        <v>988598</v>
      </c>
      <c r="H30" s="1">
        <v>1080504</v>
      </c>
      <c r="I30" s="1">
        <v>3290194</v>
      </c>
      <c r="J30" s="1">
        <v>16577299</v>
      </c>
      <c r="K30" s="1">
        <v>47493197</v>
      </c>
      <c r="L30" s="1">
        <v>39016422</v>
      </c>
      <c r="M30" s="6">
        <v>1900</v>
      </c>
      <c r="N30" s="22">
        <v>13.101186999999999</v>
      </c>
      <c r="O30" s="22">
        <v>21.516907</v>
      </c>
      <c r="P30" s="22">
        <v>10.080209</v>
      </c>
      <c r="Q30" s="22">
        <v>3.2915930000000002</v>
      </c>
      <c r="R30" s="22">
        <v>1.9843550000000001</v>
      </c>
      <c r="S30" s="22">
        <v>0.72941</v>
      </c>
      <c r="T30" s="22">
        <v>4.0748509999999998</v>
      </c>
      <c r="U30" s="22"/>
      <c r="V30" s="6">
        <v>1900</v>
      </c>
      <c r="W30" s="22">
        <v>20.155678000000002</v>
      </c>
      <c r="X30" s="22">
        <v>64.853981000000005</v>
      </c>
      <c r="Y30" s="22">
        <v>63.074060000000003</v>
      </c>
      <c r="Z30" s="22">
        <v>-1.7799210000000001</v>
      </c>
    </row>
    <row r="31" spans="2:26" x14ac:dyDescent="0.3">
      <c r="B31">
        <v>1892</v>
      </c>
      <c r="C31" s="1">
        <v>10029324</v>
      </c>
      <c r="D31" s="1">
        <v>15629923</v>
      </c>
      <c r="E31" s="1">
        <v>10251667</v>
      </c>
      <c r="F31" s="1">
        <v>340000</v>
      </c>
      <c r="G31" s="1">
        <v>1406082</v>
      </c>
      <c r="H31" s="1">
        <v>5100052</v>
      </c>
      <c r="I31" s="1">
        <v>3405533</v>
      </c>
      <c r="J31" s="1">
        <v>18973236</v>
      </c>
      <c r="K31" s="1">
        <v>54884150</v>
      </c>
      <c r="L31" s="1">
        <v>37576972</v>
      </c>
      <c r="M31" s="6">
        <v>1901</v>
      </c>
      <c r="N31" s="22">
        <v>15.770314000000001</v>
      </c>
      <c r="O31" s="22">
        <v>20.173228999999999</v>
      </c>
      <c r="P31" s="22">
        <v>9.2382650000000002</v>
      </c>
      <c r="Q31" s="22">
        <v>1.2922439999999999</v>
      </c>
      <c r="R31" s="22">
        <v>2.6403620000000001</v>
      </c>
      <c r="S31" s="22">
        <v>1.0946149999999999</v>
      </c>
      <c r="T31" s="22">
        <v>4.2110440000000002</v>
      </c>
      <c r="U31" s="22"/>
      <c r="V31" s="6">
        <v>1901</v>
      </c>
      <c r="W31" s="22">
        <v>19.421012999999999</v>
      </c>
      <c r="X31" s="22">
        <v>64.602821000000006</v>
      </c>
      <c r="Y31" s="22">
        <v>66.791770999999997</v>
      </c>
      <c r="Z31" s="22">
        <v>2.1889500000000002</v>
      </c>
    </row>
    <row r="32" spans="2:26" x14ac:dyDescent="0.3">
      <c r="B32">
        <v>1893</v>
      </c>
      <c r="C32" s="1">
        <v>10272570</v>
      </c>
      <c r="D32" s="1">
        <v>15119630</v>
      </c>
      <c r="E32" s="1">
        <v>11409716</v>
      </c>
      <c r="F32" s="1">
        <v>2312401</v>
      </c>
      <c r="G32" s="1">
        <v>988375</v>
      </c>
      <c r="H32" s="1">
        <v>5413146</v>
      </c>
      <c r="I32" s="1">
        <v>2695794</v>
      </c>
      <c r="J32" s="1">
        <v>17631147</v>
      </c>
      <c r="K32" s="1">
        <v>54433063</v>
      </c>
      <c r="L32" s="1">
        <v>40609046</v>
      </c>
      <c r="M32" s="6">
        <v>1902</v>
      </c>
      <c r="N32" s="22">
        <v>16.671934</v>
      </c>
      <c r="O32" s="22">
        <v>23.902918</v>
      </c>
      <c r="P32" s="22">
        <v>10.329079</v>
      </c>
      <c r="Q32" s="22">
        <v>0.65716300000000005</v>
      </c>
      <c r="R32" s="22">
        <v>2.8315809999999999</v>
      </c>
      <c r="S32" s="22">
        <v>1.5638110000000001</v>
      </c>
      <c r="T32" s="22">
        <v>5.2765240000000002</v>
      </c>
      <c r="U32" s="22"/>
      <c r="V32" s="6">
        <v>1902</v>
      </c>
      <c r="W32" s="22">
        <v>22.281307000000002</v>
      </c>
      <c r="X32" s="22">
        <v>73.185237999999998</v>
      </c>
      <c r="Y32" s="22">
        <v>76.985339999999994</v>
      </c>
      <c r="Z32" s="22">
        <v>3.8001019999999999</v>
      </c>
    </row>
    <row r="33" spans="2:26" x14ac:dyDescent="0.3">
      <c r="B33">
        <v>1894</v>
      </c>
      <c r="C33" s="1">
        <v>9278658</v>
      </c>
      <c r="D33" s="1">
        <v>14776456</v>
      </c>
      <c r="E33" s="1">
        <v>14414962</v>
      </c>
      <c r="F33" s="1">
        <v>1570235</v>
      </c>
      <c r="G33" s="1">
        <v>606103</v>
      </c>
      <c r="H33" s="1">
        <v>10176949</v>
      </c>
      <c r="I33" s="1">
        <v>2061675</v>
      </c>
      <c r="J33" s="1">
        <v>18421161</v>
      </c>
      <c r="K33" s="1">
        <v>56891237</v>
      </c>
      <c r="L33" s="1">
        <v>46354809</v>
      </c>
      <c r="M33" s="6">
        <v>1903</v>
      </c>
      <c r="N33" s="22">
        <v>16.769597999999998</v>
      </c>
      <c r="O33" s="22">
        <v>22.911111999999999</v>
      </c>
      <c r="P33" s="22">
        <v>16.175087000000001</v>
      </c>
      <c r="Q33" s="22">
        <v>3.1616050000000002</v>
      </c>
      <c r="R33" s="22">
        <v>3.8856709999999999</v>
      </c>
      <c r="S33" s="22">
        <v>2.2833130000000001</v>
      </c>
      <c r="T33" s="22">
        <v>6.8444979999999997</v>
      </c>
      <c r="U33" s="22"/>
      <c r="V33" s="6">
        <v>1903</v>
      </c>
      <c r="W33" s="22">
        <v>23.678773</v>
      </c>
      <c r="X33" s="22">
        <v>79.534570000000002</v>
      </c>
      <c r="Y33" s="22">
        <v>86.960372000000007</v>
      </c>
      <c r="Z33" s="22">
        <v>7.425802</v>
      </c>
    </row>
    <row r="34" spans="2:26" x14ac:dyDescent="0.3">
      <c r="B34">
        <v>1895</v>
      </c>
      <c r="C34" s="1">
        <v>9544197</v>
      </c>
      <c r="D34" s="1">
        <v>14660346</v>
      </c>
      <c r="E34" s="1">
        <v>7581245</v>
      </c>
      <c r="F34" s="1">
        <v>1136200</v>
      </c>
      <c r="G34" s="1">
        <v>1225904</v>
      </c>
      <c r="H34" s="1">
        <v>2686597</v>
      </c>
      <c r="I34" s="1">
        <v>2532544</v>
      </c>
      <c r="J34" s="1">
        <v>17312041</v>
      </c>
      <c r="K34" s="1">
        <v>49097829</v>
      </c>
      <c r="L34" s="1">
        <v>50584970</v>
      </c>
      <c r="M34" s="6">
        <v>1904</v>
      </c>
      <c r="N34" s="22">
        <v>18.473896</v>
      </c>
      <c r="O34" s="22">
        <v>25.969170999999999</v>
      </c>
      <c r="P34" s="22">
        <v>19.110524000000002</v>
      </c>
      <c r="Q34" s="22">
        <v>5.0410399999999997</v>
      </c>
      <c r="R34" s="22">
        <v>3.530996</v>
      </c>
      <c r="S34" s="22">
        <v>1.6099399999999999</v>
      </c>
      <c r="T34" s="22">
        <v>8.9285479999999993</v>
      </c>
      <c r="U34" s="22"/>
      <c r="V34" s="6">
        <v>1904</v>
      </c>
      <c r="W34" s="22">
        <v>25.817271000000002</v>
      </c>
      <c r="X34" s="22">
        <v>89.370862000000002</v>
      </c>
      <c r="Y34" s="22">
        <v>92.514657</v>
      </c>
      <c r="Z34" s="22">
        <v>3.1437949999999999</v>
      </c>
    </row>
    <row r="35" spans="2:26" x14ac:dyDescent="0.3">
      <c r="B35">
        <v>1896</v>
      </c>
      <c r="C35" s="1">
        <v>10690247</v>
      </c>
      <c r="D35" s="1">
        <v>14816219</v>
      </c>
      <c r="E35" s="1">
        <v>7893587</v>
      </c>
      <c r="F35" s="1">
        <v>653404</v>
      </c>
      <c r="G35" s="1">
        <v>1800916</v>
      </c>
      <c r="H35" s="1">
        <v>1560948</v>
      </c>
      <c r="I35" s="1">
        <v>3878319</v>
      </c>
      <c r="J35" s="1">
        <v>16663088</v>
      </c>
      <c r="K35" s="1">
        <v>50063141</v>
      </c>
      <c r="L35" s="1">
        <v>51649805</v>
      </c>
      <c r="M35" s="6">
        <v>1905</v>
      </c>
      <c r="N35" s="22">
        <v>18.622696999999999</v>
      </c>
      <c r="O35" s="22">
        <v>26.470877999999999</v>
      </c>
      <c r="P35" s="22">
        <v>18.443484999999999</v>
      </c>
      <c r="Q35" s="22">
        <v>4.2000849999999996</v>
      </c>
      <c r="R35" s="22">
        <v>4.9900739999999999</v>
      </c>
      <c r="S35" s="22">
        <v>0.64395500000000006</v>
      </c>
      <c r="T35" s="22">
        <v>8.6093709999999994</v>
      </c>
      <c r="U35" s="22"/>
      <c r="V35" s="6">
        <v>1905</v>
      </c>
      <c r="W35" s="22">
        <v>25.456633</v>
      </c>
      <c r="X35" s="22">
        <v>88.993692999999993</v>
      </c>
      <c r="Y35" s="22">
        <v>101.231589</v>
      </c>
      <c r="Z35" s="22">
        <v>12.237895999999999</v>
      </c>
    </row>
    <row r="36" spans="2:26" x14ac:dyDescent="0.3">
      <c r="B36">
        <v>1897</v>
      </c>
      <c r="C36" s="1">
        <v>10116697</v>
      </c>
      <c r="D36" s="1">
        <v>16281712</v>
      </c>
      <c r="E36" s="1">
        <v>9069433</v>
      </c>
      <c r="F36" s="1">
        <v>205145</v>
      </c>
      <c r="G36" s="1">
        <v>2230197</v>
      </c>
      <c r="H36" s="1">
        <v>1605242</v>
      </c>
      <c r="I36" s="1">
        <v>5028849</v>
      </c>
      <c r="J36" s="1">
        <v>18631820</v>
      </c>
      <c r="K36" s="1">
        <v>54099662</v>
      </c>
      <c r="L36" s="1">
        <v>53108057</v>
      </c>
      <c r="M36" s="6">
        <v>1906</v>
      </c>
      <c r="N36" s="22">
        <v>20.002949000000001</v>
      </c>
      <c r="O36" s="22">
        <v>27.071307000000001</v>
      </c>
      <c r="P36" s="22">
        <v>36.775947000000002</v>
      </c>
      <c r="Q36" s="22">
        <v>8.0985709999999997</v>
      </c>
      <c r="R36" s="22">
        <v>16.637816999999998</v>
      </c>
      <c r="S36" s="22">
        <v>0.60062400000000005</v>
      </c>
      <c r="T36" s="22">
        <v>11.438935000000001</v>
      </c>
      <c r="U36" s="22"/>
      <c r="V36" s="6">
        <v>1906</v>
      </c>
      <c r="W36" s="22">
        <v>25.761412</v>
      </c>
      <c r="X36" s="22">
        <v>109.611615</v>
      </c>
      <c r="Y36" s="22">
        <v>113.075531</v>
      </c>
      <c r="Z36" s="22">
        <v>3.4639160000000002</v>
      </c>
    </row>
    <row r="37" spans="2:26" x14ac:dyDescent="0.3">
      <c r="B37">
        <v>1898</v>
      </c>
      <c r="C37" s="1">
        <v>10701695</v>
      </c>
      <c r="D37" s="1">
        <v>17750340</v>
      </c>
      <c r="E37" s="1">
        <v>8993303</v>
      </c>
      <c r="F37" s="1">
        <v>318701</v>
      </c>
      <c r="G37" s="1">
        <v>2568175</v>
      </c>
      <c r="H37" s="1">
        <v>1281940</v>
      </c>
      <c r="I37" s="1">
        <v>4824487</v>
      </c>
      <c r="J37" s="1">
        <v>19122332</v>
      </c>
      <c r="K37" s="1">
        <v>56567670</v>
      </c>
      <c r="L37" s="1">
        <v>60511381</v>
      </c>
      <c r="M37" s="6">
        <v>1907</v>
      </c>
      <c r="N37" s="22">
        <v>20.463632</v>
      </c>
      <c r="O37" s="22">
        <v>29.745747999999999</v>
      </c>
      <c r="P37" s="22">
        <v>32.269463000000002</v>
      </c>
      <c r="Q37" s="22">
        <v>6.5346979999999997</v>
      </c>
      <c r="R37" s="22">
        <v>12.425093</v>
      </c>
      <c r="S37" s="22">
        <v>1.5511140000000001</v>
      </c>
      <c r="T37" s="22">
        <v>11.758558000000001</v>
      </c>
      <c r="U37" s="22"/>
      <c r="V37" s="6">
        <v>1907</v>
      </c>
      <c r="W37" s="22">
        <v>25.660392000000002</v>
      </c>
      <c r="X37" s="22">
        <v>108.139235</v>
      </c>
      <c r="Y37" s="22">
        <v>111.780643</v>
      </c>
      <c r="Z37" s="22">
        <v>3.6414080000000002</v>
      </c>
    </row>
    <row r="38" spans="2:26" x14ac:dyDescent="0.3">
      <c r="B38">
        <v>1899</v>
      </c>
      <c r="C38" s="1">
        <v>12766687</v>
      </c>
      <c r="D38" s="1">
        <v>19101857</v>
      </c>
      <c r="E38" s="1">
        <v>6347413</v>
      </c>
      <c r="F38" s="1">
        <v>866965</v>
      </c>
      <c r="G38" s="1">
        <v>2000727</v>
      </c>
      <c r="H38" s="1">
        <v>735526</v>
      </c>
      <c r="I38" s="1">
        <v>2744195</v>
      </c>
      <c r="J38" s="1">
        <v>19795151</v>
      </c>
      <c r="K38" s="1">
        <v>58011108</v>
      </c>
      <c r="L38" s="1">
        <v>64445942</v>
      </c>
      <c r="M38" s="6">
        <v>1908</v>
      </c>
      <c r="N38" s="22">
        <v>20.483288000000002</v>
      </c>
      <c r="O38" s="22">
        <v>32.059434000000003</v>
      </c>
      <c r="P38" s="22">
        <v>40.632891000000001</v>
      </c>
      <c r="Q38" s="22">
        <v>15.923616000000001</v>
      </c>
      <c r="R38" s="22">
        <v>7.813123</v>
      </c>
      <c r="S38" s="22">
        <v>1.4950589999999999</v>
      </c>
      <c r="T38" s="22">
        <v>15.401092999999999</v>
      </c>
      <c r="U38" s="22"/>
      <c r="V38" s="6">
        <v>1908</v>
      </c>
      <c r="W38" s="22">
        <v>25.041716999999998</v>
      </c>
      <c r="X38" s="22">
        <v>118.21733</v>
      </c>
      <c r="Y38" s="22">
        <v>98.775492</v>
      </c>
      <c r="Z38" s="22">
        <v>-19.441838000000001</v>
      </c>
    </row>
    <row r="39" spans="2:26" x14ac:dyDescent="0.3">
      <c r="B39">
        <v>1900</v>
      </c>
      <c r="C39" s="1">
        <v>13101187</v>
      </c>
      <c r="D39" s="1">
        <v>21516907</v>
      </c>
      <c r="E39" s="1">
        <v>10080209</v>
      </c>
      <c r="F39" s="1">
        <v>3291593</v>
      </c>
      <c r="G39" s="1">
        <v>1984355</v>
      </c>
      <c r="H39" s="1">
        <v>729410</v>
      </c>
      <c r="I39" s="1">
        <v>4074851</v>
      </c>
      <c r="J39" s="1">
        <v>20155678</v>
      </c>
      <c r="K39" s="1">
        <v>64853981</v>
      </c>
      <c r="L39" s="1">
        <v>63074060</v>
      </c>
      <c r="M39" s="6">
        <v>1909</v>
      </c>
      <c r="N39" s="22">
        <v>20.516124999999999</v>
      </c>
      <c r="O39" s="22">
        <v>33.454867999999998</v>
      </c>
      <c r="P39" s="22">
        <v>32.575136999999998</v>
      </c>
      <c r="Q39" s="22">
        <v>14.607900000000001</v>
      </c>
      <c r="R39" s="22">
        <v>3.769784</v>
      </c>
      <c r="S39" s="22">
        <v>1.5807580000000001</v>
      </c>
      <c r="T39" s="22">
        <v>12.616695</v>
      </c>
      <c r="U39" s="22"/>
      <c r="V39" s="6">
        <v>1909</v>
      </c>
      <c r="W39" s="22">
        <v>25.352395000000001</v>
      </c>
      <c r="X39" s="22">
        <v>111.89852500000001</v>
      </c>
      <c r="Y39" s="22">
        <v>106.14306999999999</v>
      </c>
      <c r="Z39" s="22">
        <v>-5.7554550000000004</v>
      </c>
    </row>
    <row r="40" spans="2:26" x14ac:dyDescent="0.3">
      <c r="B40">
        <v>1901</v>
      </c>
      <c r="C40" s="1">
        <v>15770314</v>
      </c>
      <c r="D40" s="1">
        <v>20173229</v>
      </c>
      <c r="E40" s="1">
        <v>9238265</v>
      </c>
      <c r="F40" s="1">
        <v>1292244</v>
      </c>
      <c r="G40" s="1">
        <v>2640362</v>
      </c>
      <c r="H40" s="1">
        <v>1094615</v>
      </c>
      <c r="I40" s="1">
        <v>4211044</v>
      </c>
      <c r="J40" s="1">
        <v>19421013</v>
      </c>
      <c r="K40" s="1">
        <v>64602821</v>
      </c>
      <c r="L40" s="1">
        <v>66791771</v>
      </c>
      <c r="M40" s="37">
        <v>1910</v>
      </c>
      <c r="N40" s="33">
        <v>21.787219</v>
      </c>
      <c r="O40" s="33">
        <v>34.123685000000002</v>
      </c>
      <c r="P40" s="33">
        <v>40.348346999999997</v>
      </c>
      <c r="Q40" s="33">
        <v>14.209676</v>
      </c>
      <c r="R40" s="33">
        <v>5.4211220000000004</v>
      </c>
      <c r="S40" s="33">
        <v>1.260748</v>
      </c>
      <c r="T40" s="33">
        <v>19.456800999999999</v>
      </c>
      <c r="U40" s="33"/>
      <c r="V40" s="37">
        <v>1910</v>
      </c>
      <c r="W40" s="33">
        <v>29.228549000000001</v>
      </c>
      <c r="X40" s="33">
        <v>125.48779999999999</v>
      </c>
      <c r="Y40" s="33">
        <v>111.136386</v>
      </c>
      <c r="Z40" s="33">
        <v>-14.351414</v>
      </c>
    </row>
    <row r="41" spans="2:26" x14ac:dyDescent="0.3">
      <c r="B41">
        <v>1902</v>
      </c>
      <c r="C41" s="1">
        <v>16671934</v>
      </c>
      <c r="D41" s="1">
        <v>23902918</v>
      </c>
      <c r="E41" s="1">
        <v>10329079</v>
      </c>
      <c r="F41" s="1">
        <v>657163</v>
      </c>
      <c r="G41" s="1">
        <v>2831581</v>
      </c>
      <c r="H41" s="1">
        <v>1563811</v>
      </c>
      <c r="I41" s="1">
        <v>5276524</v>
      </c>
      <c r="J41" s="1">
        <v>22281307</v>
      </c>
      <c r="K41" s="1">
        <v>73185238</v>
      </c>
      <c r="L41" s="1">
        <v>76985340</v>
      </c>
      <c r="M41" t="s">
        <v>28</v>
      </c>
      <c r="V41" t="s">
        <v>28</v>
      </c>
    </row>
    <row r="42" spans="2:26" x14ac:dyDescent="0.3">
      <c r="B42">
        <v>1903</v>
      </c>
      <c r="C42" s="1">
        <v>16769598</v>
      </c>
      <c r="D42" s="1">
        <v>22911112</v>
      </c>
      <c r="E42" s="1">
        <v>16175087</v>
      </c>
      <c r="F42" s="1">
        <v>3161605</v>
      </c>
      <c r="G42" s="1">
        <v>3885671</v>
      </c>
      <c r="H42" s="1">
        <v>2283313</v>
      </c>
      <c r="I42" s="1">
        <v>6844498</v>
      </c>
      <c r="J42" s="1">
        <v>23678773</v>
      </c>
      <c r="K42" s="1">
        <v>79534570</v>
      </c>
      <c r="L42" s="1">
        <v>86960372</v>
      </c>
    </row>
    <row r="43" spans="2:26" x14ac:dyDescent="0.3">
      <c r="B43">
        <v>1904</v>
      </c>
      <c r="C43" s="1">
        <v>18473896</v>
      </c>
      <c r="D43" s="1">
        <v>25969171</v>
      </c>
      <c r="E43" s="1">
        <v>19110524</v>
      </c>
      <c r="F43" s="1">
        <v>5041040</v>
      </c>
      <c r="G43" s="1">
        <v>3530996</v>
      </c>
      <c r="H43" s="1">
        <v>1609940</v>
      </c>
      <c r="I43" s="1">
        <v>8928548</v>
      </c>
      <c r="J43" s="1">
        <v>25817271</v>
      </c>
      <c r="K43" s="1">
        <v>89370862</v>
      </c>
      <c r="L43" s="1">
        <v>92514657</v>
      </c>
    </row>
    <row r="44" spans="2:26" x14ac:dyDescent="0.3">
      <c r="B44">
        <v>1905</v>
      </c>
      <c r="C44" s="1">
        <v>18622697</v>
      </c>
      <c r="D44" s="1">
        <v>26470878</v>
      </c>
      <c r="E44" s="1">
        <v>18443485</v>
      </c>
      <c r="F44" s="1">
        <v>4200085</v>
      </c>
      <c r="G44" s="1">
        <v>4990074</v>
      </c>
      <c r="H44" s="1">
        <v>643955</v>
      </c>
      <c r="I44" s="1">
        <v>8609371</v>
      </c>
      <c r="J44" s="1">
        <v>25456633</v>
      </c>
      <c r="K44" s="1">
        <v>88993693</v>
      </c>
      <c r="L44" s="1">
        <v>101231589</v>
      </c>
    </row>
    <row r="45" spans="2:26" x14ac:dyDescent="0.3">
      <c r="B45">
        <v>1906</v>
      </c>
      <c r="C45" s="1">
        <v>20002949</v>
      </c>
      <c r="D45" s="1">
        <v>27071307</v>
      </c>
      <c r="E45" s="1">
        <v>36775947</v>
      </c>
      <c r="F45" s="1">
        <v>8098571</v>
      </c>
      <c r="G45" s="1">
        <v>16637817</v>
      </c>
      <c r="H45" s="1">
        <v>600624</v>
      </c>
      <c r="I45" s="1">
        <v>11438935</v>
      </c>
      <c r="J45" s="1">
        <v>25761412</v>
      </c>
      <c r="K45" s="1">
        <v>109611615</v>
      </c>
      <c r="L45" s="1">
        <v>113075531</v>
      </c>
    </row>
    <row r="46" spans="2:26" x14ac:dyDescent="0.3">
      <c r="B46">
        <v>1907</v>
      </c>
      <c r="C46" s="1">
        <v>20463632</v>
      </c>
      <c r="D46" s="1">
        <v>29745748</v>
      </c>
      <c r="E46" s="1">
        <v>32269463</v>
      </c>
      <c r="F46" s="1">
        <v>6534698</v>
      </c>
      <c r="G46" s="1">
        <v>12425093</v>
      </c>
      <c r="H46" s="1">
        <v>1551114</v>
      </c>
      <c r="I46" s="1">
        <v>11758558</v>
      </c>
      <c r="J46" s="1">
        <v>25660392</v>
      </c>
      <c r="K46" s="1">
        <v>108139235</v>
      </c>
      <c r="L46" s="1">
        <v>111780643</v>
      </c>
    </row>
    <row r="47" spans="2:26" x14ac:dyDescent="0.3">
      <c r="B47">
        <v>1908</v>
      </c>
      <c r="C47" s="1">
        <v>20483288</v>
      </c>
      <c r="D47" s="1">
        <v>32059434</v>
      </c>
      <c r="E47" s="1">
        <v>40632891</v>
      </c>
      <c r="F47" s="1">
        <v>15923616</v>
      </c>
      <c r="G47" s="1">
        <v>7813123</v>
      </c>
      <c r="H47" s="1">
        <v>1495059</v>
      </c>
      <c r="I47" s="1">
        <v>15401093</v>
      </c>
      <c r="J47" s="1">
        <v>25041717</v>
      </c>
      <c r="K47" s="1">
        <v>118217330</v>
      </c>
      <c r="L47" s="1">
        <v>98775492</v>
      </c>
    </row>
    <row r="48" spans="2:26" x14ac:dyDescent="0.3">
      <c r="B48">
        <v>1909</v>
      </c>
      <c r="C48" s="1">
        <v>20516125</v>
      </c>
      <c r="D48" s="1">
        <v>33454868</v>
      </c>
      <c r="E48" s="1">
        <v>32575137</v>
      </c>
      <c r="F48" s="1">
        <v>14607900</v>
      </c>
      <c r="G48" s="1">
        <v>3769784</v>
      </c>
      <c r="H48" s="1">
        <v>1580758</v>
      </c>
      <c r="I48" s="1">
        <v>12616695</v>
      </c>
      <c r="J48" s="1">
        <v>25352395</v>
      </c>
      <c r="K48" s="1">
        <v>111898525</v>
      </c>
      <c r="L48" s="1">
        <v>106143070</v>
      </c>
    </row>
    <row r="49" spans="2:12" x14ac:dyDescent="0.3">
      <c r="B49">
        <v>1910</v>
      </c>
      <c r="C49" s="1">
        <v>21787219</v>
      </c>
      <c r="D49" s="1">
        <v>34123685</v>
      </c>
      <c r="E49" s="1">
        <v>40348347</v>
      </c>
      <c r="F49" s="1">
        <v>14209676</v>
      </c>
      <c r="G49" s="1">
        <v>5421122</v>
      </c>
      <c r="H49" s="1">
        <v>1260748</v>
      </c>
      <c r="I49" s="1">
        <v>19456801</v>
      </c>
      <c r="J49" s="1">
        <v>29228549</v>
      </c>
      <c r="K49" s="1">
        <v>125487800</v>
      </c>
      <c r="L49" s="1">
        <v>111136386</v>
      </c>
    </row>
  </sheetData>
  <mergeCells count="23">
    <mergeCell ref="X3:X5"/>
    <mergeCell ref="Y3:Y5"/>
    <mergeCell ref="Z3:Z5"/>
    <mergeCell ref="M3:M5"/>
    <mergeCell ref="V3:V5"/>
    <mergeCell ref="O3:O5"/>
    <mergeCell ref="P3:P5"/>
    <mergeCell ref="Q3:Q5"/>
    <mergeCell ref="R3:R5"/>
    <mergeCell ref="S3:S5"/>
    <mergeCell ref="T3:T5"/>
    <mergeCell ref="N3:N5"/>
    <mergeCell ref="I3:I5"/>
    <mergeCell ref="J3:J5"/>
    <mergeCell ref="K3:K5"/>
    <mergeCell ref="L3:L5"/>
    <mergeCell ref="W3:W5"/>
    <mergeCell ref="H3:H5"/>
    <mergeCell ref="C3:C5"/>
    <mergeCell ref="D3:D5"/>
    <mergeCell ref="E3:E5"/>
    <mergeCell ref="F3:F5"/>
    <mergeCell ref="G3:G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Cuadros 1</vt:lpstr>
      <vt:lpstr>Cuadros 2</vt:lpstr>
      <vt:lpstr>'Cuadros 2'!Área_de_impresión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sergiomartin007@gmail.com</dc:creator>
  <cp:lastModifiedBy>sergiomartin007@gmail.com</cp:lastModifiedBy>
  <cp:lastPrinted>2025-02-17T15:38:05Z</cp:lastPrinted>
  <dcterms:created xsi:type="dcterms:W3CDTF">2025-02-13T16:42:19Z</dcterms:created>
  <dcterms:modified xsi:type="dcterms:W3CDTF">2025-03-22T13:37:50Z</dcterms:modified>
</cp:coreProperties>
</file>