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 Gala\BDH SIGLO XX\"/>
    </mc:Choice>
  </mc:AlternateContent>
  <bookViews>
    <workbookView xWindow="0" yWindow="468" windowWidth="25608" windowHeight="14520"/>
  </bookViews>
  <sheets>
    <sheet name="SMIN" sheetId="1" r:id="rId1"/>
    <sheet name="SMIN Pond" sheetId="4" r:id="rId2"/>
    <sheet name="SMIN Oficial" sheetId="6" r:id="rId3"/>
    <sheet name="SIND" sheetId="5" r:id="rId4"/>
  </sheets>
  <definedNames>
    <definedName name="_Fill" localSheetId="3" hidden="1">#REF!</definedName>
    <definedName name="_Fill" hidden="1">#REF!</definedName>
    <definedName name="_Order1" hidden="1">255</definedName>
    <definedName name="_Order2" hidden="1">0</definedName>
    <definedName name="_Regression_Int" hidden="1">1</definedName>
    <definedName name="_xlnm.Print_Area">#N/A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9" i="5" l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H140" i="1"/>
  <c r="H139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E102" i="1" l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97" i="1"/>
  <c r="E98" i="1"/>
  <c r="E99" i="1"/>
  <c r="E100" i="1"/>
  <c r="I9" i="4"/>
  <c r="I10" i="4"/>
  <c r="I11" i="4"/>
  <c r="I12" i="4"/>
  <c r="E14" i="4"/>
  <c r="E15" i="4"/>
  <c r="E16" i="4"/>
  <c r="E17" i="4"/>
  <c r="E13" i="4"/>
  <c r="I7" i="4"/>
  <c r="D10" i="4"/>
  <c r="E10" i="4" s="1"/>
  <c r="I4" i="4"/>
  <c r="E5" i="4"/>
  <c r="D5" i="4"/>
  <c r="D4" i="4"/>
  <c r="E93" i="1"/>
  <c r="E94" i="1"/>
  <c r="E95" i="1"/>
  <c r="E96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D57" i="4" l="1"/>
  <c r="E57" i="4"/>
  <c r="I34" i="4" s="1"/>
  <c r="D58" i="4"/>
  <c r="E58" i="4" s="1"/>
  <c r="I35" i="4" s="1"/>
  <c r="D59" i="4"/>
  <c r="E59" i="4" s="1"/>
  <c r="I36" i="4" s="1"/>
  <c r="D60" i="4"/>
  <c r="E60" i="4" s="1"/>
  <c r="I37" i="4" s="1"/>
  <c r="D61" i="4"/>
  <c r="E61" i="4" s="1"/>
  <c r="I38" i="4" s="1"/>
  <c r="D62" i="4"/>
  <c r="E62" i="4"/>
  <c r="I39" i="4" s="1"/>
  <c r="D63" i="4"/>
  <c r="E63" i="4"/>
  <c r="I40" i="4" s="1"/>
  <c r="D64" i="4"/>
  <c r="E64" i="4"/>
  <c r="I41" i="4" s="1"/>
  <c r="D65" i="4"/>
  <c r="E65" i="4" s="1"/>
  <c r="I42" i="4" s="1"/>
  <c r="D56" i="4"/>
  <c r="E56" i="4" s="1"/>
  <c r="I33" i="4" s="1"/>
  <c r="D55" i="4"/>
  <c r="E55" i="4" s="1"/>
  <c r="I32" i="4" s="1"/>
  <c r="D54" i="4"/>
  <c r="E54" i="4" s="1"/>
  <c r="I31" i="4" s="1"/>
  <c r="D50" i="4"/>
  <c r="D53" i="4"/>
  <c r="D52" i="4"/>
  <c r="E53" i="4" s="1"/>
  <c r="I30" i="4" s="1"/>
  <c r="D51" i="4"/>
  <c r="E51" i="4" s="1"/>
  <c r="I29" i="4" s="1"/>
  <c r="D49" i="4"/>
  <c r="D48" i="4"/>
  <c r="D47" i="4"/>
  <c r="D46" i="4"/>
  <c r="D45" i="4"/>
  <c r="E47" i="4" s="1"/>
  <c r="I27" i="4" s="1"/>
  <c r="D44" i="4"/>
  <c r="E44" i="4" s="1"/>
  <c r="I26" i="4" s="1"/>
  <c r="D43" i="4"/>
  <c r="E43" i="4" s="1"/>
  <c r="I25" i="4" s="1"/>
  <c r="D42" i="4"/>
  <c r="E42" i="4" s="1"/>
  <c r="I24" i="4" s="1"/>
  <c r="D41" i="4"/>
  <c r="E41" i="4" s="1"/>
  <c r="I23" i="4" s="1"/>
  <c r="E50" i="4" l="1"/>
  <c r="I28" i="4" s="1"/>
  <c r="H135" i="1"/>
  <c r="F135" i="1"/>
  <c r="H138" i="1"/>
  <c r="F138" i="1"/>
  <c r="H132" i="1"/>
  <c r="F132" i="1"/>
  <c r="H120" i="1"/>
  <c r="H124" i="1"/>
  <c r="F124" i="1"/>
  <c r="H134" i="1"/>
  <c r="F134" i="1"/>
  <c r="H127" i="1"/>
  <c r="F127" i="1"/>
  <c r="H122" i="1"/>
  <c r="F122" i="1"/>
  <c r="H129" i="1"/>
  <c r="F129" i="1"/>
  <c r="H137" i="1"/>
  <c r="F137" i="1"/>
  <c r="H136" i="1"/>
  <c r="F136" i="1"/>
  <c r="H133" i="1"/>
  <c r="F133" i="1"/>
  <c r="H125" i="1"/>
  <c r="F125" i="1"/>
  <c r="H126" i="1"/>
  <c r="F126" i="1"/>
  <c r="H121" i="1"/>
  <c r="F121" i="1"/>
  <c r="H123" i="1"/>
  <c r="F123" i="1"/>
  <c r="H128" i="1"/>
  <c r="F128" i="1"/>
  <c r="H131" i="1"/>
  <c r="F131" i="1"/>
  <c r="H130" i="1"/>
  <c r="F130" i="1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58" i="6"/>
  <c r="F1" i="5" l="1"/>
  <c r="D70" i="5"/>
  <c r="D71" i="5"/>
  <c r="D72" i="5"/>
  <c r="D73" i="5"/>
  <c r="D74" i="5"/>
  <c r="D75" i="5"/>
  <c r="D76" i="5"/>
  <c r="D77" i="5"/>
  <c r="D78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69" i="5"/>
  <c r="C112" i="1"/>
  <c r="C113" i="1"/>
  <c r="C114" i="1"/>
  <c r="C115" i="1"/>
  <c r="C116" i="1"/>
  <c r="C117" i="1"/>
  <c r="C118" i="1"/>
  <c r="C119" i="1"/>
  <c r="I13" i="4"/>
  <c r="E101" i="1"/>
  <c r="H96" i="1"/>
  <c r="B70" i="5" l="1"/>
  <c r="B68" i="5"/>
  <c r="F97" i="1"/>
  <c r="F101" i="1"/>
  <c r="H97" i="1"/>
  <c r="F94" i="1"/>
  <c r="H94" i="1"/>
  <c r="F108" i="1"/>
  <c r="H93" i="1"/>
  <c r="H110" i="1"/>
  <c r="F110" i="1"/>
  <c r="H98" i="1"/>
  <c r="F98" i="1"/>
  <c r="F96" i="1"/>
  <c r="H99" i="1"/>
  <c r="F99" i="1"/>
  <c r="H109" i="1"/>
  <c r="F109" i="1"/>
  <c r="H106" i="1"/>
  <c r="H100" i="1"/>
  <c r="F100" i="1"/>
  <c r="H95" i="1"/>
  <c r="F95" i="1"/>
  <c r="H107" i="1"/>
  <c r="F107" i="1"/>
  <c r="H108" i="1"/>
  <c r="H104" i="1"/>
  <c r="H101" i="1"/>
  <c r="B98" i="5"/>
  <c r="B90" i="5"/>
  <c r="B82" i="5"/>
  <c r="B74" i="5"/>
  <c r="B101" i="5"/>
  <c r="B97" i="5"/>
  <c r="B93" i="5"/>
  <c r="B89" i="5"/>
  <c r="B85" i="5"/>
  <c r="B81" i="5"/>
  <c r="B77" i="5"/>
  <c r="B73" i="5"/>
  <c r="B69" i="5"/>
  <c r="B102" i="5"/>
  <c r="B94" i="5"/>
  <c r="B86" i="5"/>
  <c r="B78" i="5"/>
  <c r="B104" i="5"/>
  <c r="B100" i="5"/>
  <c r="B96" i="5"/>
  <c r="B92" i="5"/>
  <c r="B88" i="5"/>
  <c r="B84" i="5"/>
  <c r="B80" i="5"/>
  <c r="B76" i="5"/>
  <c r="B72" i="5"/>
  <c r="B103" i="5"/>
  <c r="B99" i="5"/>
  <c r="B95" i="5"/>
  <c r="B91" i="5"/>
  <c r="B87" i="5"/>
  <c r="B83" i="5"/>
  <c r="B79" i="5"/>
  <c r="B75" i="5"/>
  <c r="B71" i="5"/>
  <c r="C64" i="1"/>
  <c r="C65" i="1"/>
  <c r="C66" i="1"/>
  <c r="C67" i="1"/>
  <c r="C68" i="1"/>
  <c r="C69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70" i="1"/>
  <c r="E92" i="1" l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H64" i="1" s="1"/>
  <c r="D6" i="4"/>
  <c r="D7" i="4"/>
  <c r="D8" i="4"/>
  <c r="D9" i="4"/>
  <c r="E9" i="4" s="1"/>
  <c r="I6" i="4" s="1"/>
  <c r="D11" i="4"/>
  <c r="D12" i="4"/>
  <c r="D18" i="4"/>
  <c r="D19" i="4"/>
  <c r="D20" i="4"/>
  <c r="D21" i="4"/>
  <c r="D22" i="4"/>
  <c r="D23" i="4"/>
  <c r="D24" i="4"/>
  <c r="D25" i="4"/>
  <c r="D26" i="4"/>
  <c r="E28" i="4" s="1"/>
  <c r="I18" i="4" s="1"/>
  <c r="D27" i="4"/>
  <c r="D28" i="4"/>
  <c r="D29" i="4"/>
  <c r="D30" i="4"/>
  <c r="D31" i="4"/>
  <c r="D32" i="4"/>
  <c r="D33" i="4"/>
  <c r="D34" i="4"/>
  <c r="D35" i="4"/>
  <c r="E35" i="4" s="1"/>
  <c r="I20" i="4" s="1"/>
  <c r="D36" i="4"/>
  <c r="D37" i="4"/>
  <c r="D38" i="4"/>
  <c r="E38" i="4"/>
  <c r="I21" i="4" s="1"/>
  <c r="D39" i="4"/>
  <c r="D40" i="4"/>
  <c r="E40" i="4"/>
  <c r="I22" i="4" s="1"/>
  <c r="F120" i="1" s="1"/>
  <c r="E63" i="1"/>
  <c r="H63" i="1" s="1"/>
  <c r="G124" i="1" l="1"/>
  <c r="G125" i="1"/>
  <c r="G127" i="1"/>
  <c r="G132" i="1"/>
  <c r="G135" i="1"/>
  <c r="G123" i="1"/>
  <c r="G129" i="1"/>
  <c r="G133" i="1"/>
  <c r="G137" i="1"/>
  <c r="G120" i="1"/>
  <c r="G128" i="1"/>
  <c r="G134" i="1"/>
  <c r="G138" i="1"/>
  <c r="G121" i="1"/>
  <c r="G126" i="1"/>
  <c r="G131" i="1"/>
  <c r="G122" i="1"/>
  <c r="G130" i="1"/>
  <c r="G136" i="1"/>
  <c r="E23" i="4"/>
  <c r="I16" i="4" s="1"/>
  <c r="H113" i="1" s="1"/>
  <c r="E12" i="4"/>
  <c r="I8" i="4" s="1"/>
  <c r="H105" i="1" s="1"/>
  <c r="E7" i="4"/>
  <c r="I5" i="4" s="1"/>
  <c r="H102" i="1" s="1"/>
  <c r="F118" i="1"/>
  <c r="H118" i="1"/>
  <c r="F104" i="1"/>
  <c r="H103" i="1"/>
  <c r="H115" i="1"/>
  <c r="E21" i="4"/>
  <c r="I15" i="4" s="1"/>
  <c r="E19" i="4"/>
  <c r="I14" i="4" s="1"/>
  <c r="H117" i="1"/>
  <c r="I117" i="1" s="1"/>
  <c r="E33" i="4"/>
  <c r="I19" i="4" s="1"/>
  <c r="E25" i="4"/>
  <c r="I17" i="4" s="1"/>
  <c r="H119" i="1"/>
  <c r="F119" i="1"/>
  <c r="H71" i="1"/>
  <c r="F71" i="1"/>
  <c r="H72" i="1"/>
  <c r="F72" i="1"/>
  <c r="H73" i="1"/>
  <c r="F73" i="1"/>
  <c r="H74" i="1"/>
  <c r="F74" i="1"/>
  <c r="H75" i="1"/>
  <c r="F75" i="1"/>
  <c r="H76" i="1"/>
  <c r="F76" i="1"/>
  <c r="H77" i="1"/>
  <c r="F77" i="1"/>
  <c r="H78" i="1"/>
  <c r="F78" i="1"/>
  <c r="H79" i="1"/>
  <c r="F79" i="1"/>
  <c r="H80" i="1"/>
  <c r="F80" i="1"/>
  <c r="H81" i="1"/>
  <c r="F81" i="1"/>
  <c r="H82" i="1"/>
  <c r="F82" i="1"/>
  <c r="H83" i="1"/>
  <c r="F83" i="1"/>
  <c r="H84" i="1"/>
  <c r="F84" i="1"/>
  <c r="H85" i="1"/>
  <c r="F85" i="1"/>
  <c r="H86" i="1"/>
  <c r="F86" i="1"/>
  <c r="H65" i="1"/>
  <c r="F65" i="1"/>
  <c r="H87" i="1"/>
  <c r="F87" i="1"/>
  <c r="H66" i="1"/>
  <c r="F66" i="1"/>
  <c r="H88" i="1"/>
  <c r="F88" i="1"/>
  <c r="H67" i="1"/>
  <c r="F67" i="1"/>
  <c r="H89" i="1"/>
  <c r="F89" i="1"/>
  <c r="H68" i="1"/>
  <c r="F68" i="1"/>
  <c r="H90" i="1"/>
  <c r="F90" i="1"/>
  <c r="H69" i="1"/>
  <c r="F69" i="1"/>
  <c r="H91" i="1"/>
  <c r="F91" i="1"/>
  <c r="H70" i="1"/>
  <c r="F70" i="1"/>
  <c r="H92" i="1"/>
  <c r="F92" i="1"/>
  <c r="F93" i="1"/>
  <c r="F64" i="1"/>
  <c r="G66" i="1"/>
  <c r="G70" i="1"/>
  <c r="G74" i="1"/>
  <c r="G78" i="1"/>
  <c r="G82" i="1"/>
  <c r="G86" i="1"/>
  <c r="G90" i="1"/>
  <c r="G63" i="1"/>
  <c r="G67" i="1"/>
  <c r="G71" i="1"/>
  <c r="G75" i="1"/>
  <c r="G93" i="1"/>
  <c r="G94" i="1"/>
  <c r="G106" i="1"/>
  <c r="G79" i="1"/>
  <c r="G118" i="1"/>
  <c r="G104" i="1"/>
  <c r="G95" i="1"/>
  <c r="G99" i="1"/>
  <c r="G110" i="1"/>
  <c r="G100" i="1"/>
  <c r="G107" i="1"/>
  <c r="G108" i="1"/>
  <c r="G117" i="1"/>
  <c r="G101" i="1"/>
  <c r="G119" i="1"/>
  <c r="G103" i="1"/>
  <c r="G98" i="1"/>
  <c r="G97" i="1"/>
  <c r="G96" i="1"/>
  <c r="G115" i="1"/>
  <c r="G109" i="1"/>
  <c r="G83" i="1"/>
  <c r="G87" i="1"/>
  <c r="G91" i="1"/>
  <c r="G64" i="1"/>
  <c r="G68" i="1"/>
  <c r="G72" i="1"/>
  <c r="G76" i="1"/>
  <c r="G80" i="1"/>
  <c r="G84" i="1"/>
  <c r="G88" i="1"/>
  <c r="G65" i="1"/>
  <c r="G69" i="1"/>
  <c r="G73" i="1"/>
  <c r="G77" i="1"/>
  <c r="G81" i="1"/>
  <c r="G85" i="1"/>
  <c r="G89" i="1"/>
  <c r="G92" i="1"/>
  <c r="G102" i="1" l="1"/>
  <c r="F103" i="1"/>
  <c r="F102" i="1"/>
  <c r="G113" i="1"/>
  <c r="F106" i="1"/>
  <c r="F105" i="1"/>
  <c r="G105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20" i="1"/>
  <c r="I121" i="1"/>
  <c r="I122" i="1"/>
  <c r="I123" i="1"/>
  <c r="H116" i="1"/>
  <c r="F116" i="1"/>
  <c r="H111" i="1"/>
  <c r="F111" i="1"/>
  <c r="H114" i="1"/>
  <c r="I114" i="1" s="1"/>
  <c r="F114" i="1"/>
  <c r="I116" i="1"/>
  <c r="F117" i="1"/>
  <c r="F112" i="1"/>
  <c r="H112" i="1"/>
  <c r="I112" i="1" s="1"/>
  <c r="G111" i="1"/>
  <c r="F115" i="1"/>
  <c r="G116" i="1"/>
  <c r="G112" i="1"/>
  <c r="F113" i="1"/>
  <c r="G114" i="1"/>
  <c r="I115" i="1"/>
  <c r="I119" i="1"/>
  <c r="I118" i="1"/>
  <c r="I113" i="1"/>
  <c r="I80" i="1"/>
  <c r="E80" i="5" s="1"/>
  <c r="I79" i="1" l="1"/>
  <c r="E79" i="5" s="1"/>
  <c r="I96" i="1"/>
  <c r="E96" i="5" s="1"/>
  <c r="I97" i="1"/>
  <c r="E97" i="5" s="1"/>
  <c r="I106" i="1"/>
  <c r="I101" i="1"/>
  <c r="E101" i="5" s="1"/>
  <c r="I110" i="1"/>
  <c r="I99" i="1"/>
  <c r="E99" i="5" s="1"/>
  <c r="I95" i="1"/>
  <c r="E95" i="5" s="1"/>
  <c r="I109" i="1"/>
  <c r="I103" i="1"/>
  <c r="E103" i="5" s="1"/>
  <c r="I94" i="1"/>
  <c r="E94" i="5" s="1"/>
  <c r="I108" i="1"/>
  <c r="I93" i="1"/>
  <c r="E93" i="5" s="1"/>
  <c r="I98" i="1"/>
  <c r="E98" i="5" s="1"/>
  <c r="I104" i="1"/>
  <c r="E104" i="5" s="1"/>
  <c r="F104" i="5" s="1"/>
  <c r="I100" i="1"/>
  <c r="E100" i="5" s="1"/>
  <c r="I107" i="1"/>
  <c r="I111" i="1"/>
  <c r="I102" i="1"/>
  <c r="E102" i="5" s="1"/>
  <c r="I92" i="1"/>
  <c r="E92" i="5" s="1"/>
  <c r="I105" i="1"/>
  <c r="I91" i="1"/>
  <c r="E91" i="5" s="1"/>
  <c r="I90" i="1"/>
  <c r="E90" i="5" s="1"/>
  <c r="I89" i="1"/>
  <c r="E89" i="5" s="1"/>
  <c r="I88" i="1"/>
  <c r="E88" i="5" s="1"/>
  <c r="I87" i="1"/>
  <c r="E87" i="5" s="1"/>
  <c r="I86" i="1"/>
  <c r="E86" i="5" s="1"/>
  <c r="I85" i="1"/>
  <c r="E85" i="5" s="1"/>
  <c r="I84" i="1"/>
  <c r="E84" i="5" s="1"/>
  <c r="I83" i="1"/>
  <c r="E83" i="5" s="1"/>
  <c r="I82" i="1"/>
  <c r="E82" i="5" s="1"/>
  <c r="I81" i="1"/>
  <c r="E81" i="5" s="1"/>
  <c r="F81" i="5" s="1"/>
  <c r="I78" i="1"/>
  <c r="E78" i="5" s="1"/>
  <c r="F97" i="5" l="1"/>
  <c r="F99" i="5"/>
  <c r="F102" i="5"/>
  <c r="F94" i="5"/>
  <c r="F82" i="5"/>
  <c r="F90" i="5"/>
  <c r="F96" i="5"/>
  <c r="F86" i="5"/>
  <c r="F93" i="5"/>
  <c r="F101" i="5"/>
  <c r="F83" i="5"/>
  <c r="F87" i="5"/>
  <c r="F91" i="5"/>
  <c r="F98" i="5"/>
  <c r="F103" i="5"/>
  <c r="F84" i="5"/>
  <c r="F88" i="5"/>
  <c r="F79" i="5"/>
  <c r="F85" i="5"/>
  <c r="F89" i="5"/>
  <c r="F92" i="5"/>
  <c r="F100" i="5"/>
  <c r="F95" i="5"/>
  <c r="F80" i="5"/>
  <c r="I77" i="1"/>
  <c r="E77" i="5" s="1"/>
  <c r="F78" i="5" l="1"/>
  <c r="I76" i="1"/>
  <c r="E76" i="5" s="1"/>
  <c r="F77" i="5" l="1"/>
  <c r="I75" i="1"/>
  <c r="E75" i="5" s="1"/>
  <c r="F76" i="5" l="1"/>
  <c r="I74" i="1"/>
  <c r="E74" i="5" s="1"/>
  <c r="F75" i="5" l="1"/>
  <c r="I73" i="1"/>
  <c r="E73" i="5" s="1"/>
  <c r="F74" i="5" l="1"/>
  <c r="I72" i="1"/>
  <c r="E72" i="5" s="1"/>
  <c r="F73" i="5" l="1"/>
  <c r="I71" i="1"/>
  <c r="E71" i="5" s="1"/>
  <c r="F72" i="5" l="1"/>
  <c r="I70" i="1"/>
  <c r="E70" i="5" s="1"/>
  <c r="F71" i="5" l="1"/>
  <c r="I69" i="1"/>
  <c r="E69" i="5" s="1"/>
  <c r="F70" i="5" l="1"/>
  <c r="I68" i="1"/>
  <c r="E68" i="5" s="1"/>
  <c r="F69" i="5" l="1"/>
  <c r="I67" i="1"/>
  <c r="I66" i="1" l="1"/>
  <c r="I65" i="1" l="1"/>
  <c r="I64" i="1" l="1"/>
  <c r="I63" i="1"/>
</calcChain>
</file>

<file path=xl/sharedStrings.xml><?xml version="1.0" encoding="utf-8"?>
<sst xmlns="http://schemas.openxmlformats.org/spreadsheetml/2006/main" count="1252" uniqueCount="203">
  <si>
    <t>1964-1965</t>
  </si>
  <si>
    <t>1966-1967</t>
  </si>
  <si>
    <t>1968-1969</t>
  </si>
  <si>
    <t>1970-1971</t>
  </si>
  <si>
    <t>1973 (1 ene.-16 sept.)</t>
  </si>
  <si>
    <t>1973 (17 sept.-31 dic.)</t>
  </si>
  <si>
    <t>1974 (1 ene.-7 oct.)</t>
  </si>
  <si>
    <t>1974 (8 oct.-31 dic.)</t>
  </si>
  <si>
    <t>1976 (1 ene.-30 sept.)</t>
  </si>
  <si>
    <t>1976 (1 oct.-31 dic.)</t>
  </si>
  <si>
    <t>1982 (1 ene.-31 oct.)</t>
  </si>
  <si>
    <t>1982 (1 nov.-31 dic.)</t>
  </si>
  <si>
    <t>1983 (1 ene.-13 jun.)</t>
  </si>
  <si>
    <t>1983 (14 jun.-31 dic.)</t>
  </si>
  <si>
    <t>1984 (1 ene.-10 jun.)</t>
  </si>
  <si>
    <t>1984 (11 jun.-31 dic.)</t>
  </si>
  <si>
    <t>1985 (1 ene.-3 jun.)</t>
  </si>
  <si>
    <t>1985 (4 jun.-31 dic.)</t>
  </si>
  <si>
    <t>1986 (1 ene.-31 may.)</t>
  </si>
  <si>
    <t>1986 (1 jun.-21 oct.)</t>
  </si>
  <si>
    <t>1986 (22 oct.-31 dic.)</t>
  </si>
  <si>
    <t>1987 (1 ene.-31 mar.)</t>
  </si>
  <si>
    <t>1987 (1 abr.-30 jun.)</t>
  </si>
  <si>
    <t>1987 (1 jul.-30 sept.)</t>
  </si>
  <si>
    <t>1987 (1 oct.-15 dic.)</t>
  </si>
  <si>
    <t>1987 (16 dic.-31 dic.)</t>
  </si>
  <si>
    <t>1988 (1 ene.-29 feb.)</t>
  </si>
  <si>
    <t>1988 (1 mar.-31 dic.)</t>
  </si>
  <si>
    <t>1989 (1 jul.-3 dic.)</t>
  </si>
  <si>
    <t>1989 (4 dic.-31 dic.)</t>
  </si>
  <si>
    <t>1990 (1 ene.-15 nov.)</t>
  </si>
  <si>
    <t>1990 (16 nov.-31 dic.)</t>
  </si>
  <si>
    <t>Ponderador</t>
  </si>
  <si>
    <t>Dato ponderado</t>
  </si>
  <si>
    <t>1989 (1 ene.-30 jun)</t>
  </si>
  <si>
    <t>Año</t>
  </si>
  <si>
    <t>Periodos</t>
  </si>
  <si>
    <t>-</t>
  </si>
  <si>
    <t>Número de meses</t>
  </si>
  <si>
    <r>
      <rPr>
        <b/>
        <sz val="12"/>
        <color theme="1"/>
        <rFont val="Times New Roman"/>
        <family val="1"/>
      </rPr>
      <t xml:space="preserve">Fuente: </t>
    </r>
    <r>
      <rPr>
        <sz val="12"/>
        <color theme="1"/>
        <rFont val="Times New Roman"/>
        <family val="1"/>
      </rPr>
      <t>Elaboración propia con datos de la Comisión Nacional de los Salarios Mínimos (1964-2016).</t>
    </r>
  </si>
  <si>
    <t>SM Fusión con observados y ponderados</t>
  </si>
  <si>
    <t>SM Fusión %</t>
  </si>
  <si>
    <r>
      <rPr>
        <b/>
        <sz val="12"/>
        <color theme="1"/>
        <rFont val="Times New Roman"/>
        <family val="1"/>
      </rPr>
      <t xml:space="preserve">Fuente: </t>
    </r>
    <r>
      <rPr>
        <sz val="12"/>
        <color theme="1"/>
        <rFont val="Times New Roman"/>
        <family val="1"/>
      </rPr>
      <t>Elaboración propia con datos de Bortz (1985)</t>
    </r>
  </si>
  <si>
    <t>Salario semanal real medio industrial ajustado 1950=100</t>
  </si>
  <si>
    <t>Salario mínimo real nominal 1950=100</t>
  </si>
  <si>
    <t>Indice del salario mínimo real  1950=100</t>
  </si>
  <si>
    <t>IPC promedio, base 1950=100</t>
  </si>
  <si>
    <t>Indice del salario mínimo 1950=100</t>
  </si>
  <si>
    <t xml:space="preserve">Salario mínimo real  pesos 1950=100 </t>
  </si>
  <si>
    <t>IPC promedio %</t>
  </si>
  <si>
    <t>SM Urbano 1934-1964 pesos diarios</t>
  </si>
  <si>
    <t>SM general</t>
  </si>
  <si>
    <t>Salario semanal real manufacturero del DF</t>
  </si>
  <si>
    <t>Proceso de ponderación del salario mínimo</t>
  </si>
  <si>
    <t>Salario medio industrial; Fuente Bortz (1988)</t>
  </si>
  <si>
    <t>Salario semanal real manufacturero del DF t/c</t>
  </si>
  <si>
    <t>Salario mínimo real t/c</t>
  </si>
  <si>
    <t>Salario mínimo general (por día en pesos) para la Ciudad de México, 1934-2014</t>
  </si>
  <si>
    <t>Periodo</t>
  </si>
  <si>
    <t>Vigencia en días</t>
  </si>
  <si>
    <t>1934-1935</t>
  </si>
  <si>
    <t>1936-1937</t>
  </si>
  <si>
    <t>1.  Salario mínimo vigente del 1 de enero de 1972 al 16 de septiembre de 1973.</t>
  </si>
  <si>
    <t>1938-1939</t>
  </si>
  <si>
    <t>2.  Salario mínimo vigente del 17 de septiembre de 1973 al 31 de diciembre de 1973.</t>
  </si>
  <si>
    <t>1940-1941</t>
  </si>
  <si>
    <t>3.  Salario mínimo vigente del 1 de enero de 1976 al 30 de septiembre de 1976.</t>
  </si>
  <si>
    <t>1942-1943</t>
  </si>
  <si>
    <t>4.  Salario mínimo vigente del 1 de octubre de 1976 al 31 de diciembre de 1976.</t>
  </si>
  <si>
    <t>1944-1945</t>
  </si>
  <si>
    <t>5.  Salario mínimo vigente del 1 de noviembre de 1982 al 31 de diciembre de 1982.</t>
  </si>
  <si>
    <t>1946-1947</t>
  </si>
  <si>
    <t>6.  Salario mínimo vigente del 14 de junio de 1983 al 31 de diciembre de 1983.</t>
  </si>
  <si>
    <t>1948-1949</t>
  </si>
  <si>
    <t>7.  Salario mínimo vigente del 11 de junio de 1984 al 31 de diciembre de 1984.</t>
  </si>
  <si>
    <t>1950-1951</t>
  </si>
  <si>
    <t>8.  Salario mínimo vigente del 4 de junio de 1985 al 31 de diciembre de 1985.</t>
  </si>
  <si>
    <t>1952-1953</t>
  </si>
  <si>
    <t>9.  Salario mínimo vigente del 1 de enero de 1986 al 31 de mayo de 1986.</t>
  </si>
  <si>
    <t>1954-1955</t>
  </si>
  <si>
    <t>10.   Salario mínimo vigente del 1 de junio de 1986 al 21 de octubre de 1986.</t>
  </si>
  <si>
    <t>1956-1957</t>
  </si>
  <si>
    <t>11.   Salario mínimo vigente del 22 octubre de 1986 al 31 de diciembre de 1986.</t>
  </si>
  <si>
    <t>1958-1959</t>
  </si>
  <si>
    <t>12.   Salario mínimo vigente del 1 de enero de 1987 al 31 de marzo de 1987.</t>
  </si>
  <si>
    <t>1960-1961</t>
  </si>
  <si>
    <t>13.   Salario mínimo vigente del 1 de abril de 1987 al 30 de junio de 1987.</t>
  </si>
  <si>
    <t>1962-1963</t>
  </si>
  <si>
    <t>14.   Salario mínimo vigente del 1 de julio de 1987 al 30 de septiembre de 1987.</t>
  </si>
  <si>
    <t>15.   Salario mínimo vigente del 1 de octubre de 1987 al 15 de diciembre de 1987.</t>
  </si>
  <si>
    <t>16.   Salario mínimo vigente del 16 de diciembre de 1987 al 31 de diciembre de 1987.</t>
  </si>
  <si>
    <t>17.   Salario mínimo vigente del 1 de enero de 1988 al 28 de febrero de 1988.</t>
  </si>
  <si>
    <t>18.   Salario mínimo vigente del 1 de marzo de 1988 al 31 de diciembre de 1988.</t>
  </si>
  <si>
    <t>1972-1973(1)</t>
  </si>
  <si>
    <t>19.   Salario mínimo vigente del 1 de enero de 1988 al 30 de junio de 1989.</t>
  </si>
  <si>
    <t>1973(2)</t>
  </si>
  <si>
    <t>20.   Salario mínimo vigente del 1 de julio de 1989 al 3 de diciembre de 1989</t>
  </si>
  <si>
    <t>1974-1975</t>
  </si>
  <si>
    <t>21.   Salario mínimo vigente del 4 de diciembre de 1989 al 15 de noviembre de 1990.</t>
  </si>
  <si>
    <t>1976(3)</t>
  </si>
  <si>
    <t>22.   Salario mínimo vigente del 16 de noviembre de 1990 al 10 de noviembre de 1991.</t>
  </si>
  <si>
    <t>1976(4)</t>
  </si>
  <si>
    <t>23.   Salario mínimo vigente del 11 de noviembre de 1991 al 31 de diciembre de 1992.</t>
  </si>
  <si>
    <t>24.   Salario mínimo vigente del 1 de enero de 1993 al 31 de diciembre de 1993.</t>
  </si>
  <si>
    <t>25.   Salario mínimo vigente del 10 de enero de 1994 al 31 de diciembre de 1994.</t>
  </si>
  <si>
    <t>26.   Salario mínimo vigente del 1 de enero de 1995 al 31 de marzo de 1995.</t>
  </si>
  <si>
    <t>27.   Salario mínimo vigente del 1 de abril de 1995 al 3 de diciembre de 1995.</t>
  </si>
  <si>
    <t>28.   Salario mínimo vigente del 4 de diciembre de 1995 al 31 de marzo de 1996.</t>
  </si>
  <si>
    <t>29.   Salario mínimo vigente del 1 de marzo de 1996 al 2 de diciembre de 1996.</t>
  </si>
  <si>
    <t>1982(5)</t>
  </si>
  <si>
    <t>30.   Salario mínimo vigente del 3 de diciembre de 1996 al 31 de diciembre de 1997.</t>
  </si>
  <si>
    <t>31.   Salario mínimo vigente del 1 de enero de 1998 al 2 de diciembre de 1998.</t>
  </si>
  <si>
    <t>1983(6)</t>
  </si>
  <si>
    <t>32.   Salario mínimo vigente del 3 de diciembre de 1998 al 30 de diciembre de 1999.</t>
  </si>
  <si>
    <t>33.   Salario mínimo vigente del 31 de diciembre de 1999 al 27 de diciembre de 2000.</t>
  </si>
  <si>
    <t>1984(7)</t>
  </si>
  <si>
    <t>34.   Salario mínimo vigente del 28 de diciembre de 2000 al 31 de diciembre de 2001.</t>
  </si>
  <si>
    <t>35.   Salario mínimo vigente del 1 de enero de 2002 al 31 de diciembre de 2002.</t>
  </si>
  <si>
    <t>1985(8)</t>
  </si>
  <si>
    <t>36.   Salario mínimo vigente del 1 de enero de 2003 al 31 de diciembre de 2003.</t>
  </si>
  <si>
    <t>1986(9)</t>
  </si>
  <si>
    <t>37.   Salario mínimo vigente del 1 de enero de 2004 al 31 de diciembre de 2004.</t>
  </si>
  <si>
    <t>1986(10)</t>
  </si>
  <si>
    <t>38.   Salario mínimo vigente del 1 de enero de 2005 al 31 de diciembre de 2005.</t>
  </si>
  <si>
    <t>1986(11)</t>
  </si>
  <si>
    <t>39.   Salario mínimo vigente del 1 de enero de 2006 al 31 de diciembre de 2006.</t>
  </si>
  <si>
    <t>1987(12)</t>
  </si>
  <si>
    <t>40.   Salario mínimo vigente del 1 de enero de 2007 al 31 de diciembre de 2007.</t>
  </si>
  <si>
    <t>1987(13)</t>
  </si>
  <si>
    <t>41.   Salario mínimo vigente del 1 de enero de 2008 al 31 de diciembre de 2008.</t>
  </si>
  <si>
    <t>1987(14)</t>
  </si>
  <si>
    <t>42.   Salario mínimo vigente del 1 de enero de 2009 al 31 de diciembre de 2009.</t>
  </si>
  <si>
    <t>1987(15)</t>
  </si>
  <si>
    <t>43.   Salario mínimo vigente del 1 de enero de 2010 al 31 de diciembre de 2010.</t>
  </si>
  <si>
    <t>1987(16)</t>
  </si>
  <si>
    <t>44.   Salario mínimo vigente del 1 de enero de 2011 al 31 de diciembre de 2011.</t>
  </si>
  <si>
    <t>1988(17)</t>
  </si>
  <si>
    <t>45.   Salario mínimo vigente del 1 de enero de 2012 al 31 de diciembre de 2012.</t>
  </si>
  <si>
    <t>1988(18)</t>
  </si>
  <si>
    <t>46.   Salario mínimo vigente del 1 de enero de 2013 al 31 de diciembre de 2013.</t>
  </si>
  <si>
    <t>1989(19)</t>
  </si>
  <si>
    <t>47.   Salario mínimo vigente del 1 de enero de 2014 al 31 de diciembre de 2014.</t>
  </si>
  <si>
    <t>1989(20)</t>
  </si>
  <si>
    <t>1989(21)</t>
  </si>
  <si>
    <t>1990(22)</t>
  </si>
  <si>
    <t>1991(23)</t>
  </si>
  <si>
    <t>1993(24) *</t>
  </si>
  <si>
    <t>1994(25)</t>
  </si>
  <si>
    <t>1995(26)</t>
  </si>
  <si>
    <t>1995(27)</t>
  </si>
  <si>
    <t>1995(28)</t>
  </si>
  <si>
    <t>1996(29)</t>
  </si>
  <si>
    <t>1996(30)</t>
  </si>
  <si>
    <t>1998(31)</t>
  </si>
  <si>
    <t>1998(32)</t>
  </si>
  <si>
    <t>1999(33)</t>
  </si>
  <si>
    <t>2000(34)</t>
  </si>
  <si>
    <t>2002(35)</t>
  </si>
  <si>
    <t>2003(36)</t>
  </si>
  <si>
    <t>2004(37)</t>
  </si>
  <si>
    <t>2005(38)</t>
  </si>
  <si>
    <t>2006(39)</t>
  </si>
  <si>
    <t>2007(40)</t>
  </si>
  <si>
    <t>2008(41)</t>
  </si>
  <si>
    <t>2009(42)</t>
  </si>
  <si>
    <t>2010(43)</t>
  </si>
  <si>
    <t>Fuente: Comisión de salarios Mínimos</t>
  </si>
  <si>
    <t>Pesos nuevos</t>
  </si>
  <si>
    <t>Ciudad pesos viejos</t>
  </si>
  <si>
    <t>Campo pesos viejos</t>
  </si>
  <si>
    <t xml:space="preserve">Notas </t>
  </si>
  <si>
    <t>* En nuevos pesos en la primera columna a partir de 1993</t>
  </si>
  <si>
    <t>1991 (1 ene- 31 dic)</t>
  </si>
  <si>
    <t>1992 (1 ene- 31 dic)</t>
  </si>
  <si>
    <t>1993 (1 ene- 31 dic)</t>
  </si>
  <si>
    <t>1992(23)</t>
  </si>
  <si>
    <t>1995 (04 dic 1995- 31 dic)</t>
  </si>
  <si>
    <t>1994 (10 ene- 31 dic)</t>
  </si>
  <si>
    <t>1995 (01 ene- 31 mar)</t>
  </si>
  <si>
    <t>1995 (01 abr- 03 dic)</t>
  </si>
  <si>
    <t>1996 (01 ene- 28 feb 1996)</t>
  </si>
  <si>
    <t>1996 (01 mar- 02 dic)</t>
  </si>
  <si>
    <t>1996 (03 dic- 31 dic)</t>
  </si>
  <si>
    <t>1997 (01 ene- 31 dic)</t>
  </si>
  <si>
    <t>1998 (01 ene- 02 dic )</t>
  </si>
  <si>
    <t>1998 (03 dic- 31 dic )</t>
  </si>
  <si>
    <t>1999 (01- 31 dic )</t>
  </si>
  <si>
    <t>2000 (01- 31 dic )</t>
  </si>
  <si>
    <t>2001 (01- 31 dic )</t>
  </si>
  <si>
    <t>2002 (01- 31 dic )</t>
  </si>
  <si>
    <t>2003 (01- 31 dic )</t>
  </si>
  <si>
    <t>2004 (01- 31 dic )</t>
  </si>
  <si>
    <t>2005 (01- 31 dic )</t>
  </si>
  <si>
    <t>2006 (01- 31 dic )</t>
  </si>
  <si>
    <t>2007 (01- 31 dic )</t>
  </si>
  <si>
    <t>2008 (01- 31 dic )</t>
  </si>
  <si>
    <t>2009 (01- 31 dic )</t>
  </si>
  <si>
    <t>2010 (01- 31 dic )</t>
  </si>
  <si>
    <t xml:space="preserve">Salario Mínimo Ponderado </t>
  </si>
  <si>
    <t xml:space="preserve">Fuente: Elaboración propia con datos de la Comisión Nacional de los Salarios Mínimos (1934-2010) y Seminario de Historia Moderna de México (1965), Estadísticas económicas del Porfiriato, México, El Colegio de México. </t>
  </si>
  <si>
    <t>Indice del salario mínimo pesos, 1877-1911</t>
  </si>
  <si>
    <t>Índice salarios</t>
  </si>
  <si>
    <t>Índice sueldos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</si>
</sst>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#,##0.0"/>
    <numFmt numFmtId="166" formatCode="_-* #,##0\ _€_-;\-* #,##0\ _€_-;_-* &quot;-&quot;??\ _€_-;_-@_-"/>
    <numFmt numFmtId="167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2"/>
    </font>
    <font>
      <b/>
      <sz val="14"/>
      <name val="Times New Roman"/>
      <family val="2"/>
    </font>
    <font>
      <sz val="12"/>
      <color rgb="FF231F20"/>
      <name val="Times New Roman"/>
      <family val="2"/>
    </font>
    <font>
      <b/>
      <sz val="12"/>
      <name val="Times New Roman"/>
      <family val="2"/>
    </font>
    <font>
      <sz val="14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5" fillId="0" borderId="0" xfId="0" applyFont="1"/>
    <xf numFmtId="1" fontId="4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164" fontId="5" fillId="0" borderId="0" xfId="0" applyNumberFormat="1" applyFont="1"/>
    <xf numFmtId="165" fontId="5" fillId="0" borderId="6" xfId="0" applyNumberFormat="1" applyFont="1" applyFill="1" applyBorder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1" fontId="4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5" fontId="5" fillId="0" borderId="6" xfId="0" applyNumberFormat="1" applyFont="1" applyBorder="1"/>
    <xf numFmtId="164" fontId="5" fillId="0" borderId="6" xfId="0" applyNumberFormat="1" applyFont="1" applyBorder="1"/>
    <xf numFmtId="165" fontId="5" fillId="3" borderId="0" xfId="0" applyNumberFormat="1" applyFont="1" applyFill="1"/>
    <xf numFmtId="165" fontId="5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Border="1"/>
    <xf numFmtId="164" fontId="5" fillId="0" borderId="0" xfId="0" applyNumberFormat="1" applyFont="1" applyBorder="1"/>
    <xf numFmtId="0" fontId="1" fillId="0" borderId="0" xfId="4" applyFont="1"/>
    <xf numFmtId="0" fontId="1" fillId="0" borderId="0" xfId="4" applyFont="1" applyAlignment="1">
      <alignment vertical="center"/>
    </xf>
    <xf numFmtId="0" fontId="11" fillId="0" borderId="0" xfId="4" applyFont="1"/>
    <xf numFmtId="0" fontId="9" fillId="0" borderId="0" xfId="4" applyFont="1" applyFill="1" applyBorder="1" applyAlignment="1">
      <alignment horizontal="center" vertical="center" wrapText="1"/>
    </xf>
    <xf numFmtId="166" fontId="9" fillId="0" borderId="0" xfId="3" applyNumberFormat="1" applyFont="1" applyFill="1" applyBorder="1" applyAlignment="1">
      <alignment horizontal="right" vertical="center" wrapText="1"/>
    </xf>
    <xf numFmtId="2" fontId="9" fillId="0" borderId="0" xfId="4" applyNumberFormat="1" applyFont="1" applyFill="1" applyBorder="1" applyAlignment="1">
      <alignment horizontal="center" vertical="center" wrapText="1"/>
    </xf>
    <xf numFmtId="2" fontId="9" fillId="0" borderId="0" xfId="4" applyNumberFormat="1" applyFont="1" applyFill="1" applyBorder="1" applyAlignment="1">
      <alignment horizontal="right" vertical="center" wrapText="1"/>
    </xf>
    <xf numFmtId="0" fontId="8" fillId="0" borderId="6" xfId="4" applyFont="1" applyBorder="1"/>
    <xf numFmtId="0" fontId="1" fillId="0" borderId="6" xfId="4" applyFont="1" applyBorder="1"/>
    <xf numFmtId="0" fontId="5" fillId="2" borderId="0" xfId="0" applyFont="1" applyFill="1" applyBorder="1" applyAlignment="1">
      <alignment horizontal="left" vertical="center" wrapText="1"/>
    </xf>
    <xf numFmtId="0" fontId="5" fillId="3" borderId="0" xfId="0" applyFont="1" applyFill="1"/>
    <xf numFmtId="0" fontId="5" fillId="0" borderId="0" xfId="0" applyFont="1" applyFill="1" applyAlignment="1">
      <alignment horizontal="center"/>
    </xf>
    <xf numFmtId="0" fontId="12" fillId="0" borderId="0" xfId="1" applyFont="1" applyFill="1" applyAlignment="1">
      <alignment horizontal="left"/>
    </xf>
    <xf numFmtId="0" fontId="12" fillId="0" borderId="0" xfId="1" applyFont="1" applyFill="1" applyAlignment="1">
      <alignment horizontal="left" vertical="center"/>
    </xf>
    <xf numFmtId="0" fontId="4" fillId="0" borderId="0" xfId="4" applyFont="1"/>
    <xf numFmtId="165" fontId="13" fillId="0" borderId="0" xfId="1" applyNumberFormat="1" applyFont="1" applyFill="1" applyAlignment="1">
      <alignment horizontal="right"/>
    </xf>
    <xf numFmtId="165" fontId="13" fillId="0" borderId="0" xfId="1" applyNumberFormat="1" applyFont="1" applyFill="1" applyAlignment="1">
      <alignment horizontal="right" vertical="center"/>
    </xf>
    <xf numFmtId="165" fontId="5" fillId="0" borderId="0" xfId="3" applyNumberFormat="1" applyFont="1" applyAlignment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0" fontId="1" fillId="0" borderId="0" xfId="4" applyFont="1" applyFill="1"/>
    <xf numFmtId="0" fontId="4" fillId="0" borderId="6" xfId="4" applyFont="1" applyBorder="1"/>
    <xf numFmtId="165" fontId="5" fillId="0" borderId="6" xfId="3" applyNumberFormat="1" applyFont="1" applyBorder="1" applyAlignment="1"/>
    <xf numFmtId="0" fontId="5" fillId="0" borderId="6" xfId="0" applyFont="1" applyBorder="1"/>
    <xf numFmtId="2" fontId="5" fillId="0" borderId="6" xfId="0" applyNumberFormat="1" applyFont="1" applyBorder="1"/>
    <xf numFmtId="0" fontId="5" fillId="0" borderId="0" xfId="0" applyFont="1" applyBorder="1"/>
    <xf numFmtId="2" fontId="5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right"/>
    </xf>
    <xf numFmtId="167" fontId="9" fillId="0" borderId="0" xfId="3" applyNumberFormat="1" applyFont="1" applyFill="1" applyBorder="1" applyAlignment="1">
      <alignment horizontal="right" vertical="center" wrapText="1"/>
    </xf>
    <xf numFmtId="0" fontId="5" fillId="0" borderId="6" xfId="0" applyFont="1" applyFill="1" applyBorder="1"/>
    <xf numFmtId="2" fontId="5" fillId="0" borderId="6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167" fontId="9" fillId="0" borderId="0" xfId="4" applyNumberFormat="1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right" vertical="center" wrapText="1"/>
    </xf>
    <xf numFmtId="0" fontId="9" fillId="0" borderId="6" xfId="4" applyFont="1" applyFill="1" applyBorder="1" applyAlignment="1">
      <alignment horizontal="center" vertical="center" wrapText="1"/>
    </xf>
    <xf numFmtId="2" fontId="9" fillId="0" borderId="6" xfId="4" applyNumberFormat="1" applyFont="1" applyFill="1" applyBorder="1" applyAlignment="1">
      <alignment horizontal="right" vertical="center" wrapText="1"/>
    </xf>
    <xf numFmtId="166" fontId="9" fillId="0" borderId="6" xfId="3" applyNumberFormat="1" applyFont="1" applyFill="1" applyBorder="1" applyAlignment="1">
      <alignment horizontal="right" vertical="center" wrapText="1"/>
    </xf>
    <xf numFmtId="2" fontId="9" fillId="0" borderId="6" xfId="4" applyNumberFormat="1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right" vertical="center" wrapText="1"/>
    </xf>
    <xf numFmtId="166" fontId="5" fillId="0" borderId="0" xfId="3" applyNumberFormat="1" applyFont="1"/>
    <xf numFmtId="165" fontId="5" fillId="0" borderId="0" xfId="0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5">
    <cellStyle name="Millares" xfId="3" builtinId="3"/>
    <cellStyle name="Normal" xfId="0" builtinId="0"/>
    <cellStyle name="Normal 2" xfId="2"/>
    <cellStyle name="Normal 3" xfId="4"/>
    <cellStyle name="Normal_5_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workbookViewId="0">
      <pane xSplit="1" ySplit="4" topLeftCell="B137" activePane="bottomRight" state="frozen"/>
      <selection activeCell="I12" sqref="I12"/>
      <selection pane="topRight" activeCell="I12" sqref="I12"/>
      <selection pane="bottomLeft" activeCell="I12" sqref="I12"/>
      <selection pane="bottomRight" activeCell="L142" sqref="L142"/>
    </sheetView>
  </sheetViews>
  <sheetFormatPr baseColWidth="10" defaultColWidth="10.88671875" defaultRowHeight="15.6" x14ac:dyDescent="0.3"/>
  <cols>
    <col min="1" max="1" width="13.88671875" style="6" customWidth="1"/>
    <col min="2" max="2" width="16.33203125" style="6" customWidth="1"/>
    <col min="3" max="3" width="10.88671875" style="6"/>
    <col min="4" max="4" width="13.88671875" style="5" customWidth="1"/>
    <col min="5" max="5" width="16.88671875" style="5" customWidth="1"/>
    <col min="6" max="6" width="10.88671875" style="5"/>
    <col min="7" max="7" width="19.5546875" style="5" customWidth="1"/>
    <col min="8" max="8" width="15.6640625" style="1" customWidth="1"/>
    <col min="9" max="9" width="17" style="1" customWidth="1"/>
    <col min="10" max="10" width="17.77734375" style="1" customWidth="1"/>
    <col min="11" max="11" width="14.21875" style="1" bestFit="1" customWidth="1"/>
    <col min="12" max="16384" width="10.88671875" style="1"/>
  </cols>
  <sheetData>
    <row r="1" spans="1:10" x14ac:dyDescent="0.3">
      <c r="A1" s="17"/>
      <c r="B1" s="18" t="s">
        <v>53</v>
      </c>
      <c r="C1" s="18"/>
      <c r="D1" s="18"/>
      <c r="E1" s="18"/>
      <c r="F1" s="18"/>
      <c r="G1" s="18"/>
      <c r="H1" s="18"/>
      <c r="I1" s="18"/>
    </row>
    <row r="2" spans="1:10" ht="15.75" customHeight="1" x14ac:dyDescent="0.3">
      <c r="A2" s="81" t="s">
        <v>35</v>
      </c>
      <c r="B2" s="78" t="s">
        <v>46</v>
      </c>
      <c r="C2" s="78" t="s">
        <v>49</v>
      </c>
      <c r="D2" s="84" t="s">
        <v>50</v>
      </c>
      <c r="E2" s="84" t="s">
        <v>40</v>
      </c>
      <c r="F2" s="84" t="s">
        <v>41</v>
      </c>
      <c r="G2" s="78" t="s">
        <v>47</v>
      </c>
      <c r="H2" s="78" t="s">
        <v>48</v>
      </c>
      <c r="I2" s="78" t="s">
        <v>45</v>
      </c>
      <c r="J2" s="78" t="s">
        <v>200</v>
      </c>
    </row>
    <row r="3" spans="1:10" x14ac:dyDescent="0.3">
      <c r="A3" s="82"/>
      <c r="B3" s="79"/>
      <c r="C3" s="79"/>
      <c r="D3" s="85"/>
      <c r="E3" s="85"/>
      <c r="F3" s="85"/>
      <c r="G3" s="79"/>
      <c r="H3" s="79"/>
      <c r="I3" s="79"/>
      <c r="J3" s="79"/>
    </row>
    <row r="4" spans="1:10" ht="16.2" thickBot="1" x14ac:dyDescent="0.35">
      <c r="A4" s="83"/>
      <c r="B4" s="80"/>
      <c r="C4" s="80"/>
      <c r="D4" s="86"/>
      <c r="E4" s="86"/>
      <c r="F4" s="86"/>
      <c r="G4" s="80"/>
      <c r="H4" s="80"/>
      <c r="I4" s="80"/>
      <c r="J4" s="80"/>
    </row>
    <row r="5" spans="1:10" ht="16.2" thickTop="1" x14ac:dyDescent="0.3">
      <c r="A5" s="2">
        <v>1876</v>
      </c>
      <c r="B5" s="3" t="s">
        <v>37</v>
      </c>
      <c r="C5" s="3" t="s">
        <v>37</v>
      </c>
      <c r="D5" s="3" t="s">
        <v>37</v>
      </c>
      <c r="E5" s="3" t="s">
        <v>37</v>
      </c>
      <c r="F5" s="3" t="s">
        <v>37</v>
      </c>
      <c r="G5" s="3" t="s">
        <v>37</v>
      </c>
      <c r="H5" s="3" t="s">
        <v>37</v>
      </c>
      <c r="I5" s="3" t="s">
        <v>37</v>
      </c>
    </row>
    <row r="6" spans="1:10" x14ac:dyDescent="0.3">
      <c r="A6" s="2">
        <v>1877</v>
      </c>
      <c r="B6" s="3" t="s">
        <v>37</v>
      </c>
      <c r="C6" s="3" t="s">
        <v>37</v>
      </c>
      <c r="D6" s="3" t="s">
        <v>37</v>
      </c>
      <c r="E6" s="3" t="s">
        <v>37</v>
      </c>
      <c r="F6" s="3" t="s">
        <v>37</v>
      </c>
      <c r="G6" s="3" t="s">
        <v>37</v>
      </c>
      <c r="H6" s="3" t="s">
        <v>37</v>
      </c>
      <c r="I6" s="3" t="s">
        <v>37</v>
      </c>
      <c r="J6" s="9">
        <v>0.22237000000000001</v>
      </c>
    </row>
    <row r="7" spans="1:10" x14ac:dyDescent="0.3">
      <c r="A7" s="2">
        <v>1878</v>
      </c>
      <c r="B7" s="3" t="s">
        <v>37</v>
      </c>
      <c r="C7" s="3" t="s">
        <v>37</v>
      </c>
      <c r="D7" s="3" t="s">
        <v>37</v>
      </c>
      <c r="E7" s="3" t="s">
        <v>37</v>
      </c>
      <c r="F7" s="3" t="s">
        <v>37</v>
      </c>
      <c r="G7" s="3" t="s">
        <v>37</v>
      </c>
      <c r="H7" s="3" t="s">
        <v>37</v>
      </c>
      <c r="I7" s="3" t="s">
        <v>37</v>
      </c>
      <c r="J7" s="9">
        <v>0.22373000000000001</v>
      </c>
    </row>
    <row r="8" spans="1:10" x14ac:dyDescent="0.3">
      <c r="A8" s="2">
        <v>1879</v>
      </c>
      <c r="B8" s="3" t="s">
        <v>37</v>
      </c>
      <c r="C8" s="3" t="s">
        <v>37</v>
      </c>
      <c r="D8" s="3" t="s">
        <v>37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37</v>
      </c>
      <c r="J8" s="9">
        <v>0.22522</v>
      </c>
    </row>
    <row r="9" spans="1:10" x14ac:dyDescent="0.3">
      <c r="A9" s="2">
        <v>1880</v>
      </c>
      <c r="B9" s="3" t="s">
        <v>37</v>
      </c>
      <c r="C9" s="3" t="s">
        <v>37</v>
      </c>
      <c r="D9" s="3" t="s">
        <v>37</v>
      </c>
      <c r="E9" s="3" t="s">
        <v>37</v>
      </c>
      <c r="F9" s="3" t="s">
        <v>37</v>
      </c>
      <c r="G9" s="3" t="s">
        <v>37</v>
      </c>
      <c r="H9" s="3" t="s">
        <v>37</v>
      </c>
      <c r="I9" s="3" t="s">
        <v>37</v>
      </c>
      <c r="J9" s="9">
        <v>0.22775999999999999</v>
      </c>
    </row>
    <row r="10" spans="1:10" x14ac:dyDescent="0.3">
      <c r="A10" s="2">
        <v>1881</v>
      </c>
      <c r="B10" s="3" t="s">
        <v>37</v>
      </c>
      <c r="C10" s="3" t="s">
        <v>37</v>
      </c>
      <c r="D10" s="3" t="s">
        <v>37</v>
      </c>
      <c r="E10" s="3" t="s">
        <v>37</v>
      </c>
      <c r="F10" s="3" t="s">
        <v>37</v>
      </c>
      <c r="G10" s="3" t="s">
        <v>37</v>
      </c>
      <c r="H10" s="3" t="s">
        <v>37</v>
      </c>
      <c r="I10" s="3" t="s">
        <v>37</v>
      </c>
      <c r="J10" s="9">
        <v>0.23036999999999999</v>
      </c>
    </row>
    <row r="11" spans="1:10" x14ac:dyDescent="0.3">
      <c r="A11" s="2">
        <v>1882</v>
      </c>
      <c r="B11" s="3" t="s">
        <v>37</v>
      </c>
      <c r="C11" s="3" t="s">
        <v>37</v>
      </c>
      <c r="D11" s="3" t="s">
        <v>37</v>
      </c>
      <c r="E11" s="3" t="s">
        <v>37</v>
      </c>
      <c r="F11" s="3" t="s">
        <v>37</v>
      </c>
      <c r="G11" s="3" t="s">
        <v>37</v>
      </c>
      <c r="H11" s="3" t="s">
        <v>37</v>
      </c>
      <c r="I11" s="3" t="s">
        <v>37</v>
      </c>
      <c r="J11" s="9">
        <v>0.23193</v>
      </c>
    </row>
    <row r="12" spans="1:10" x14ac:dyDescent="0.3">
      <c r="A12" s="2">
        <v>1883</v>
      </c>
      <c r="B12" s="3" t="s">
        <v>37</v>
      </c>
      <c r="C12" s="3" t="s">
        <v>37</v>
      </c>
      <c r="D12" s="3" t="s">
        <v>37</v>
      </c>
      <c r="E12" s="3" t="s">
        <v>37</v>
      </c>
      <c r="F12" s="3" t="s">
        <v>37</v>
      </c>
      <c r="G12" s="3" t="s">
        <v>37</v>
      </c>
      <c r="H12" s="3" t="s">
        <v>37</v>
      </c>
      <c r="I12" s="3" t="s">
        <v>37</v>
      </c>
      <c r="J12" s="9">
        <v>0.23354</v>
      </c>
    </row>
    <row r="13" spans="1:10" x14ac:dyDescent="0.3">
      <c r="A13" s="2">
        <v>1884</v>
      </c>
      <c r="B13" s="3" t="s">
        <v>37</v>
      </c>
      <c r="C13" s="3" t="s">
        <v>37</v>
      </c>
      <c r="D13" s="3" t="s">
        <v>37</v>
      </c>
      <c r="E13" s="3" t="s">
        <v>37</v>
      </c>
      <c r="F13" s="3" t="s">
        <v>37</v>
      </c>
      <c r="G13" s="3" t="s">
        <v>37</v>
      </c>
      <c r="H13" s="3" t="s">
        <v>37</v>
      </c>
      <c r="I13" s="3" t="s">
        <v>37</v>
      </c>
      <c r="J13" s="9">
        <v>0.23519999999999999</v>
      </c>
    </row>
    <row r="14" spans="1:10" x14ac:dyDescent="0.3">
      <c r="A14" s="2">
        <v>1885</v>
      </c>
      <c r="B14" s="3" t="s">
        <v>37</v>
      </c>
      <c r="C14" s="3" t="s">
        <v>37</v>
      </c>
      <c r="D14" s="3" t="s">
        <v>37</v>
      </c>
      <c r="E14" s="3" t="s">
        <v>37</v>
      </c>
      <c r="F14" s="3" t="s">
        <v>37</v>
      </c>
      <c r="G14" s="3" t="s">
        <v>37</v>
      </c>
      <c r="H14" s="3" t="s">
        <v>37</v>
      </c>
      <c r="I14" s="3" t="s">
        <v>37</v>
      </c>
      <c r="J14" s="9">
        <v>0.2369</v>
      </c>
    </row>
    <row r="15" spans="1:10" x14ac:dyDescent="0.3">
      <c r="A15" s="2">
        <v>1886</v>
      </c>
      <c r="B15" s="3">
        <v>8.8637960617181015</v>
      </c>
      <c r="C15" s="3" t="s">
        <v>37</v>
      </c>
      <c r="D15" s="3" t="s">
        <v>37</v>
      </c>
      <c r="E15" s="3" t="s">
        <v>37</v>
      </c>
      <c r="F15" s="3" t="s">
        <v>37</v>
      </c>
      <c r="G15" s="3" t="s">
        <v>37</v>
      </c>
      <c r="H15" s="3" t="s">
        <v>37</v>
      </c>
      <c r="I15" s="3" t="s">
        <v>37</v>
      </c>
      <c r="J15" s="9">
        <v>0.23865</v>
      </c>
    </row>
    <row r="16" spans="1:10" x14ac:dyDescent="0.3">
      <c r="A16" s="2">
        <v>1887</v>
      </c>
      <c r="B16" s="3">
        <v>9.2125267584168302</v>
      </c>
      <c r="C16" s="3" t="s">
        <v>37</v>
      </c>
      <c r="D16" s="3" t="s">
        <v>37</v>
      </c>
      <c r="E16" s="3" t="s">
        <v>37</v>
      </c>
      <c r="F16" s="3" t="s">
        <v>37</v>
      </c>
      <c r="G16" s="3" t="s">
        <v>37</v>
      </c>
      <c r="H16" s="3" t="s">
        <v>37</v>
      </c>
      <c r="I16" s="3" t="s">
        <v>37</v>
      </c>
      <c r="J16" s="9">
        <v>0.24046000000000001</v>
      </c>
    </row>
    <row r="17" spans="1:10" x14ac:dyDescent="0.3">
      <c r="A17" s="2">
        <v>1888</v>
      </c>
      <c r="B17" s="3">
        <v>10.028143036776063</v>
      </c>
      <c r="C17" s="3" t="s">
        <v>37</v>
      </c>
      <c r="D17" s="3" t="s">
        <v>37</v>
      </c>
      <c r="E17" s="3" t="s">
        <v>37</v>
      </c>
      <c r="F17" s="3" t="s">
        <v>37</v>
      </c>
      <c r="G17" s="3" t="s">
        <v>37</v>
      </c>
      <c r="H17" s="3" t="s">
        <v>37</v>
      </c>
      <c r="I17" s="3" t="s">
        <v>37</v>
      </c>
      <c r="J17" s="9">
        <v>0.24531</v>
      </c>
    </row>
    <row r="18" spans="1:10" x14ac:dyDescent="0.3">
      <c r="A18" s="2">
        <v>1889</v>
      </c>
      <c r="B18" s="3">
        <v>10.649747305259549</v>
      </c>
      <c r="C18" s="3" t="s">
        <v>37</v>
      </c>
      <c r="D18" s="3" t="s">
        <v>37</v>
      </c>
      <c r="E18" s="3" t="s">
        <v>37</v>
      </c>
      <c r="F18" s="3" t="s">
        <v>37</v>
      </c>
      <c r="G18" s="3" t="s">
        <v>37</v>
      </c>
      <c r="H18" s="3" t="s">
        <v>37</v>
      </c>
      <c r="I18" s="3" t="s">
        <v>37</v>
      </c>
      <c r="J18" s="9">
        <v>0.26335999999999998</v>
      </c>
    </row>
    <row r="19" spans="1:10" x14ac:dyDescent="0.3">
      <c r="A19" s="2">
        <v>1890</v>
      </c>
      <c r="B19" s="3">
        <v>9.9935821929115569</v>
      </c>
      <c r="C19" s="3" t="s">
        <v>37</v>
      </c>
      <c r="D19" s="3" t="s">
        <v>37</v>
      </c>
      <c r="E19" s="3" t="s">
        <v>37</v>
      </c>
      <c r="F19" s="3" t="s">
        <v>37</v>
      </c>
      <c r="G19" s="3" t="s">
        <v>37</v>
      </c>
      <c r="H19" s="3" t="s">
        <v>37</v>
      </c>
      <c r="I19" s="3" t="s">
        <v>37</v>
      </c>
      <c r="J19" s="9">
        <v>0.26526</v>
      </c>
    </row>
    <row r="20" spans="1:10" x14ac:dyDescent="0.3">
      <c r="A20" s="2">
        <v>1891</v>
      </c>
      <c r="B20" s="3">
        <v>9.4171426635691873</v>
      </c>
      <c r="C20" s="3" t="s">
        <v>37</v>
      </c>
      <c r="D20" s="3" t="s">
        <v>37</v>
      </c>
      <c r="E20" s="3" t="s">
        <v>37</v>
      </c>
      <c r="F20" s="3" t="s">
        <v>37</v>
      </c>
      <c r="G20" s="3" t="s">
        <v>37</v>
      </c>
      <c r="H20" s="3" t="s">
        <v>37</v>
      </c>
      <c r="I20" s="3" t="s">
        <v>37</v>
      </c>
      <c r="J20" s="9">
        <v>0.28727999999999998</v>
      </c>
    </row>
    <row r="21" spans="1:10" x14ac:dyDescent="0.3">
      <c r="A21" s="2">
        <v>1892</v>
      </c>
      <c r="B21" s="3">
        <v>10.537719115346475</v>
      </c>
      <c r="C21" s="3" t="s">
        <v>37</v>
      </c>
      <c r="D21" s="3" t="s">
        <v>37</v>
      </c>
      <c r="E21" s="3" t="s">
        <v>37</v>
      </c>
      <c r="F21" s="3" t="s">
        <v>37</v>
      </c>
      <c r="G21" s="3" t="s">
        <v>37</v>
      </c>
      <c r="H21" s="3" t="s">
        <v>37</v>
      </c>
      <c r="I21" s="3" t="s">
        <v>37</v>
      </c>
      <c r="J21" s="9">
        <v>0.30669999999999997</v>
      </c>
    </row>
    <row r="22" spans="1:10" x14ac:dyDescent="0.3">
      <c r="A22" s="2">
        <v>1893</v>
      </c>
      <c r="B22" s="3">
        <v>11.0197054293546</v>
      </c>
      <c r="C22" s="3" t="s">
        <v>37</v>
      </c>
      <c r="D22" s="3" t="s">
        <v>37</v>
      </c>
      <c r="E22" s="3" t="s">
        <v>37</v>
      </c>
      <c r="F22" s="3" t="s">
        <v>37</v>
      </c>
      <c r="G22" s="3" t="s">
        <v>37</v>
      </c>
      <c r="H22" s="3" t="s">
        <v>37</v>
      </c>
      <c r="I22" s="3" t="s">
        <v>37</v>
      </c>
      <c r="J22" s="9">
        <v>0.32490000000000002</v>
      </c>
    </row>
    <row r="23" spans="1:10" x14ac:dyDescent="0.3">
      <c r="A23" s="2">
        <v>1894</v>
      </c>
      <c r="B23" s="3">
        <v>11.19093870122874</v>
      </c>
      <c r="C23" s="3" t="s">
        <v>37</v>
      </c>
      <c r="D23" s="3" t="s">
        <v>37</v>
      </c>
      <c r="E23" s="3" t="s">
        <v>37</v>
      </c>
      <c r="F23" s="3" t="s">
        <v>37</v>
      </c>
      <c r="G23" s="3" t="s">
        <v>37</v>
      </c>
      <c r="H23" s="3" t="s">
        <v>37</v>
      </c>
      <c r="I23" s="3" t="s">
        <v>37</v>
      </c>
      <c r="J23" s="9">
        <v>0.32680999999999999</v>
      </c>
    </row>
    <row r="24" spans="1:10" x14ac:dyDescent="0.3">
      <c r="A24" s="2">
        <v>1895</v>
      </c>
      <c r="B24" s="3">
        <v>10.836395498970981</v>
      </c>
      <c r="C24" s="3" t="s">
        <v>37</v>
      </c>
      <c r="D24" s="3" t="s">
        <v>37</v>
      </c>
      <c r="E24" s="3" t="s">
        <v>37</v>
      </c>
      <c r="F24" s="3" t="s">
        <v>37</v>
      </c>
      <c r="G24" s="3" t="s">
        <v>37</v>
      </c>
      <c r="H24" s="3" t="s">
        <v>37</v>
      </c>
      <c r="I24" s="3" t="s">
        <v>37</v>
      </c>
      <c r="J24" s="9">
        <v>0.32874999999999999</v>
      </c>
    </row>
    <row r="25" spans="1:10" x14ac:dyDescent="0.3">
      <c r="A25" s="2">
        <v>1896</v>
      </c>
      <c r="B25" s="3">
        <v>10.859763342265737</v>
      </c>
      <c r="C25" s="3" t="s">
        <v>37</v>
      </c>
      <c r="D25" s="3" t="s">
        <v>37</v>
      </c>
      <c r="E25" s="3" t="s">
        <v>37</v>
      </c>
      <c r="F25" s="3" t="s">
        <v>37</v>
      </c>
      <c r="G25" s="3" t="s">
        <v>37</v>
      </c>
      <c r="H25" s="3" t="s">
        <v>37</v>
      </c>
      <c r="I25" s="3" t="s">
        <v>37</v>
      </c>
      <c r="J25" s="9">
        <v>0.33072000000000001</v>
      </c>
    </row>
    <row r="26" spans="1:10" x14ac:dyDescent="0.3">
      <c r="A26" s="2">
        <v>1897</v>
      </c>
      <c r="B26" s="3">
        <v>10.875571000965126</v>
      </c>
      <c r="C26" s="3" t="s">
        <v>37</v>
      </c>
      <c r="D26" s="3" t="s">
        <v>37</v>
      </c>
      <c r="E26" s="3" t="s">
        <v>37</v>
      </c>
      <c r="F26" s="3" t="s">
        <v>37</v>
      </c>
      <c r="G26" s="3" t="s">
        <v>37</v>
      </c>
      <c r="H26" s="3" t="s">
        <v>37</v>
      </c>
      <c r="I26" s="3" t="s">
        <v>37</v>
      </c>
      <c r="J26" s="9">
        <v>0.33273999999999998</v>
      </c>
    </row>
    <row r="27" spans="1:10" x14ac:dyDescent="0.3">
      <c r="A27" s="2">
        <v>1898</v>
      </c>
      <c r="B27" s="3">
        <v>10.574243643521465</v>
      </c>
      <c r="C27" s="3" t="s">
        <v>37</v>
      </c>
      <c r="D27" s="3" t="s">
        <v>37</v>
      </c>
      <c r="E27" s="3" t="s">
        <v>37</v>
      </c>
      <c r="F27" s="3" t="s">
        <v>37</v>
      </c>
      <c r="G27" s="3" t="s">
        <v>37</v>
      </c>
      <c r="H27" s="3" t="s">
        <v>37</v>
      </c>
      <c r="I27" s="3" t="s">
        <v>37</v>
      </c>
      <c r="J27" s="9">
        <v>0.33517999999999998</v>
      </c>
    </row>
    <row r="28" spans="1:10" x14ac:dyDescent="0.3">
      <c r="A28" s="2">
        <v>1899</v>
      </c>
      <c r="B28" s="3">
        <v>10.980235374713883</v>
      </c>
      <c r="C28" s="3" t="s">
        <v>37</v>
      </c>
      <c r="D28" s="3" t="s">
        <v>37</v>
      </c>
      <c r="E28" s="3" t="s">
        <v>37</v>
      </c>
      <c r="F28" s="3" t="s">
        <v>37</v>
      </c>
      <c r="G28" s="3" t="s">
        <v>37</v>
      </c>
      <c r="H28" s="3" t="s">
        <v>37</v>
      </c>
      <c r="I28" s="3" t="s">
        <v>37</v>
      </c>
      <c r="J28" s="9">
        <v>0.33766000000000002</v>
      </c>
    </row>
    <row r="29" spans="1:10" x14ac:dyDescent="0.3">
      <c r="A29" s="2">
        <v>1900</v>
      </c>
      <c r="B29" s="3">
        <v>11.816273969902143</v>
      </c>
      <c r="C29" s="3" t="s">
        <v>37</v>
      </c>
      <c r="D29" s="3" t="s">
        <v>37</v>
      </c>
      <c r="E29" s="3" t="s">
        <v>37</v>
      </c>
      <c r="F29" s="3" t="s">
        <v>37</v>
      </c>
      <c r="G29" s="3" t="s">
        <v>37</v>
      </c>
      <c r="H29" s="3" t="s">
        <v>37</v>
      </c>
      <c r="I29" s="3" t="s">
        <v>37</v>
      </c>
      <c r="J29" s="9">
        <v>0.33972999999999998</v>
      </c>
    </row>
    <row r="30" spans="1:10" x14ac:dyDescent="0.3">
      <c r="A30" s="2">
        <v>1901</v>
      </c>
      <c r="B30" s="3">
        <v>12.137238170450642</v>
      </c>
      <c r="C30" s="3" t="s">
        <v>37</v>
      </c>
      <c r="D30" s="3" t="s">
        <v>37</v>
      </c>
      <c r="E30" s="3" t="s">
        <v>37</v>
      </c>
      <c r="F30" s="3" t="s">
        <v>37</v>
      </c>
      <c r="G30" s="3" t="s">
        <v>37</v>
      </c>
      <c r="H30" s="3" t="s">
        <v>37</v>
      </c>
      <c r="I30" s="3" t="s">
        <v>37</v>
      </c>
      <c r="J30" s="9">
        <v>0.35472999999999999</v>
      </c>
    </row>
    <row r="31" spans="1:10" x14ac:dyDescent="0.3">
      <c r="A31" s="2">
        <v>1902</v>
      </c>
      <c r="B31" s="3">
        <v>13.86753860063299</v>
      </c>
      <c r="C31" s="3" t="s">
        <v>37</v>
      </c>
      <c r="D31" s="3" t="s">
        <v>37</v>
      </c>
      <c r="E31" s="3" t="s">
        <v>37</v>
      </c>
      <c r="F31" s="3" t="s">
        <v>37</v>
      </c>
      <c r="G31" s="3" t="s">
        <v>37</v>
      </c>
      <c r="H31" s="3" t="s">
        <v>37</v>
      </c>
      <c r="I31" s="3" t="s">
        <v>37</v>
      </c>
      <c r="J31" s="9">
        <v>0.371</v>
      </c>
    </row>
    <row r="32" spans="1:10" x14ac:dyDescent="0.3">
      <c r="A32" s="2">
        <v>1903</v>
      </c>
      <c r="B32" s="3">
        <v>13.982414132796265</v>
      </c>
      <c r="C32" s="3" t="s">
        <v>37</v>
      </c>
      <c r="D32" s="3" t="s">
        <v>37</v>
      </c>
      <c r="E32" s="3" t="s">
        <v>37</v>
      </c>
      <c r="F32" s="3" t="s">
        <v>37</v>
      </c>
      <c r="G32" s="3" t="s">
        <v>37</v>
      </c>
      <c r="H32" s="3" t="s">
        <v>37</v>
      </c>
      <c r="I32" s="3" t="s">
        <v>37</v>
      </c>
      <c r="J32" s="9">
        <v>0.38788</v>
      </c>
    </row>
    <row r="33" spans="1:10" x14ac:dyDescent="0.3">
      <c r="A33" s="2">
        <v>1904</v>
      </c>
      <c r="B33" s="3">
        <v>13.82463209844893</v>
      </c>
      <c r="C33" s="3" t="s">
        <v>37</v>
      </c>
      <c r="D33" s="3" t="s">
        <v>37</v>
      </c>
      <c r="E33" s="3" t="s">
        <v>37</v>
      </c>
      <c r="F33" s="3" t="s">
        <v>37</v>
      </c>
      <c r="G33" s="3" t="s">
        <v>37</v>
      </c>
      <c r="H33" s="3" t="s">
        <v>37</v>
      </c>
      <c r="I33" s="3" t="s">
        <v>37</v>
      </c>
      <c r="J33" s="9">
        <v>0.39783000000000002</v>
      </c>
    </row>
    <row r="34" spans="1:10" x14ac:dyDescent="0.3">
      <c r="A34" s="2">
        <v>1905</v>
      </c>
      <c r="B34" s="3">
        <v>13.851043652424929</v>
      </c>
      <c r="C34" s="3" t="s">
        <v>37</v>
      </c>
      <c r="D34" s="3" t="s">
        <v>37</v>
      </c>
      <c r="E34" s="3" t="s">
        <v>37</v>
      </c>
      <c r="F34" s="3" t="s">
        <v>37</v>
      </c>
      <c r="G34" s="3" t="s">
        <v>37</v>
      </c>
      <c r="H34" s="3" t="s">
        <v>37</v>
      </c>
      <c r="I34" s="3" t="s">
        <v>37</v>
      </c>
      <c r="J34" s="9">
        <v>0.42908000000000002</v>
      </c>
    </row>
    <row r="35" spans="1:10" x14ac:dyDescent="0.3">
      <c r="A35" s="2">
        <v>1906</v>
      </c>
      <c r="B35" s="3">
        <v>13.61471424565827</v>
      </c>
      <c r="C35" s="3" t="s">
        <v>37</v>
      </c>
      <c r="D35" s="3" t="s">
        <v>37</v>
      </c>
      <c r="E35" s="3" t="s">
        <v>37</v>
      </c>
      <c r="F35" s="3" t="s">
        <v>37</v>
      </c>
      <c r="G35" s="3" t="s">
        <v>37</v>
      </c>
      <c r="H35" s="3" t="s">
        <v>37</v>
      </c>
      <c r="I35" s="3" t="s">
        <v>37</v>
      </c>
      <c r="J35" s="9">
        <v>0.41732999999999998</v>
      </c>
    </row>
    <row r="36" spans="1:10" x14ac:dyDescent="0.3">
      <c r="A36" s="2">
        <v>1907</v>
      </c>
      <c r="B36" s="3">
        <v>14.256642646755255</v>
      </c>
      <c r="C36" s="3" t="s">
        <v>37</v>
      </c>
      <c r="D36" s="3" t="s">
        <v>37</v>
      </c>
      <c r="E36" s="3" t="s">
        <v>37</v>
      </c>
      <c r="F36" s="3" t="s">
        <v>37</v>
      </c>
      <c r="G36" s="3" t="s">
        <v>37</v>
      </c>
      <c r="H36" s="3" t="s">
        <v>37</v>
      </c>
      <c r="I36" s="3" t="s">
        <v>37</v>
      </c>
      <c r="J36" s="9">
        <v>0.42835000000000001</v>
      </c>
    </row>
    <row r="37" spans="1:10" x14ac:dyDescent="0.3">
      <c r="A37" s="2">
        <v>1908</v>
      </c>
      <c r="B37" s="3">
        <v>14.306520228241526</v>
      </c>
      <c r="C37" s="3" t="s">
        <v>37</v>
      </c>
      <c r="D37" s="3" t="s">
        <v>37</v>
      </c>
      <c r="E37" s="3" t="s">
        <v>37</v>
      </c>
      <c r="F37" s="3" t="s">
        <v>37</v>
      </c>
      <c r="G37" s="3" t="s">
        <v>37</v>
      </c>
      <c r="H37" s="3" t="s">
        <v>37</v>
      </c>
      <c r="I37" s="3" t="s">
        <v>37</v>
      </c>
      <c r="J37" s="9">
        <v>0.44145000000000001</v>
      </c>
    </row>
    <row r="38" spans="1:10" x14ac:dyDescent="0.3">
      <c r="A38" s="2">
        <v>1909</v>
      </c>
      <c r="B38" s="3">
        <v>15.531270132689961</v>
      </c>
      <c r="C38" s="3" t="s">
        <v>37</v>
      </c>
      <c r="D38" s="3" t="s">
        <v>37</v>
      </c>
      <c r="E38" s="3" t="s">
        <v>37</v>
      </c>
      <c r="F38" s="3" t="s">
        <v>37</v>
      </c>
      <c r="G38" s="3" t="s">
        <v>37</v>
      </c>
      <c r="H38" s="3" t="s">
        <v>37</v>
      </c>
      <c r="I38" s="3" t="s">
        <v>37</v>
      </c>
      <c r="J38" s="9">
        <v>0.45823999999999998</v>
      </c>
    </row>
    <row r="39" spans="1:10" x14ac:dyDescent="0.3">
      <c r="A39" s="2">
        <v>1910</v>
      </c>
      <c r="B39" s="3">
        <v>18.09829644756924</v>
      </c>
      <c r="C39" s="3" t="s">
        <v>37</v>
      </c>
      <c r="D39" s="3" t="s">
        <v>37</v>
      </c>
      <c r="E39" s="3" t="s">
        <v>37</v>
      </c>
      <c r="F39" s="3" t="s">
        <v>37</v>
      </c>
      <c r="G39" s="3" t="s">
        <v>37</v>
      </c>
      <c r="H39" s="3" t="s">
        <v>37</v>
      </c>
      <c r="I39" s="3" t="s">
        <v>37</v>
      </c>
      <c r="J39" s="9">
        <v>0.47615000000000002</v>
      </c>
    </row>
    <row r="40" spans="1:10" x14ac:dyDescent="0.3">
      <c r="A40" s="2">
        <v>1911</v>
      </c>
      <c r="B40" s="3">
        <v>18.150530450228107</v>
      </c>
      <c r="C40" s="3" t="s">
        <v>37</v>
      </c>
      <c r="D40" s="3" t="s">
        <v>37</v>
      </c>
      <c r="E40" s="3" t="s">
        <v>37</v>
      </c>
      <c r="F40" s="3" t="s">
        <v>37</v>
      </c>
      <c r="G40" s="3" t="s">
        <v>37</v>
      </c>
      <c r="H40" s="3" t="s">
        <v>37</v>
      </c>
      <c r="I40" s="3" t="s">
        <v>37</v>
      </c>
      <c r="J40" s="9">
        <v>0.49489</v>
      </c>
    </row>
    <row r="41" spans="1:10" x14ac:dyDescent="0.3">
      <c r="A41" s="2">
        <v>1912</v>
      </c>
      <c r="B41" s="3">
        <v>18.478662098509869</v>
      </c>
      <c r="C41" s="3" t="s">
        <v>37</v>
      </c>
      <c r="D41" s="3" t="s">
        <v>37</v>
      </c>
      <c r="E41" s="3" t="s">
        <v>37</v>
      </c>
      <c r="F41" s="3" t="s">
        <v>37</v>
      </c>
      <c r="G41" s="3" t="s">
        <v>37</v>
      </c>
      <c r="H41" s="3" t="s">
        <v>37</v>
      </c>
      <c r="I41" s="3" t="s">
        <v>37</v>
      </c>
      <c r="J41" s="3" t="s">
        <v>37</v>
      </c>
    </row>
    <row r="42" spans="1:10" x14ac:dyDescent="0.3">
      <c r="A42" s="2">
        <v>1913</v>
      </c>
      <c r="B42" s="3">
        <v>18.904822265155143</v>
      </c>
      <c r="C42" s="3" t="s">
        <v>37</v>
      </c>
      <c r="D42" s="3" t="s">
        <v>37</v>
      </c>
      <c r="E42" s="3" t="s">
        <v>37</v>
      </c>
      <c r="F42" s="3" t="s">
        <v>37</v>
      </c>
      <c r="G42" s="3" t="s">
        <v>37</v>
      </c>
      <c r="H42" s="3" t="s">
        <v>37</v>
      </c>
      <c r="I42" s="3" t="s">
        <v>37</v>
      </c>
      <c r="J42" s="3" t="s">
        <v>37</v>
      </c>
    </row>
    <row r="43" spans="1:10" x14ac:dyDescent="0.3">
      <c r="A43" s="2">
        <v>1914</v>
      </c>
      <c r="B43" s="3">
        <v>33.307400535818672</v>
      </c>
      <c r="C43" s="3" t="s">
        <v>37</v>
      </c>
      <c r="D43" s="3" t="s">
        <v>37</v>
      </c>
      <c r="E43" s="3" t="s">
        <v>37</v>
      </c>
      <c r="F43" s="3" t="s">
        <v>37</v>
      </c>
      <c r="G43" s="3" t="s">
        <v>37</v>
      </c>
      <c r="H43" s="3" t="s">
        <v>37</v>
      </c>
      <c r="I43" s="3" t="s">
        <v>37</v>
      </c>
      <c r="J43" s="3" t="s">
        <v>37</v>
      </c>
    </row>
    <row r="44" spans="1:10" x14ac:dyDescent="0.3">
      <c r="A44" s="2">
        <v>1915</v>
      </c>
      <c r="B44" s="3">
        <v>106.86740047694796</v>
      </c>
      <c r="C44" s="3" t="s">
        <v>37</v>
      </c>
      <c r="D44" s="3" t="s">
        <v>37</v>
      </c>
      <c r="E44" s="3" t="s">
        <v>37</v>
      </c>
      <c r="F44" s="3" t="s">
        <v>37</v>
      </c>
      <c r="G44" s="3" t="s">
        <v>37</v>
      </c>
      <c r="H44" s="3" t="s">
        <v>37</v>
      </c>
      <c r="I44" s="3" t="s">
        <v>37</v>
      </c>
      <c r="J44" s="3" t="s">
        <v>37</v>
      </c>
    </row>
    <row r="45" spans="1:10" x14ac:dyDescent="0.3">
      <c r="A45" s="2">
        <v>1916</v>
      </c>
      <c r="B45" s="3">
        <v>2556.1804439164994</v>
      </c>
      <c r="C45" s="3" t="s">
        <v>37</v>
      </c>
      <c r="D45" s="3" t="s">
        <v>37</v>
      </c>
      <c r="E45" s="3" t="s">
        <v>37</v>
      </c>
      <c r="F45" s="3" t="s">
        <v>37</v>
      </c>
      <c r="G45" s="3" t="s">
        <v>37</v>
      </c>
      <c r="H45" s="3" t="s">
        <v>37</v>
      </c>
      <c r="I45" s="3" t="s">
        <v>37</v>
      </c>
      <c r="J45" s="3" t="s">
        <v>37</v>
      </c>
    </row>
    <row r="46" spans="1:10" x14ac:dyDescent="0.3">
      <c r="A46" s="2">
        <v>1917</v>
      </c>
      <c r="B46" s="3">
        <v>29.768723438088855</v>
      </c>
      <c r="C46" s="3" t="s">
        <v>37</v>
      </c>
      <c r="D46" s="3" t="s">
        <v>37</v>
      </c>
      <c r="E46" s="3" t="s">
        <v>37</v>
      </c>
      <c r="F46" s="3" t="s">
        <v>37</v>
      </c>
      <c r="G46" s="3" t="s">
        <v>37</v>
      </c>
      <c r="H46" s="3" t="s">
        <v>37</v>
      </c>
      <c r="I46" s="3" t="s">
        <v>37</v>
      </c>
      <c r="J46" s="3" t="s">
        <v>37</v>
      </c>
    </row>
    <row r="47" spans="1:10" x14ac:dyDescent="0.3">
      <c r="A47" s="2">
        <v>1918</v>
      </c>
      <c r="B47" s="3">
        <v>38.732003892619076</v>
      </c>
      <c r="C47" s="3" t="s">
        <v>37</v>
      </c>
      <c r="D47" s="3" t="s">
        <v>37</v>
      </c>
      <c r="E47" s="3" t="s">
        <v>37</v>
      </c>
      <c r="F47" s="3" t="s">
        <v>37</v>
      </c>
      <c r="G47" s="3" t="s">
        <v>37</v>
      </c>
      <c r="H47" s="3" t="s">
        <v>37</v>
      </c>
      <c r="I47" s="3" t="s">
        <v>37</v>
      </c>
      <c r="J47" s="3" t="s">
        <v>37</v>
      </c>
    </row>
    <row r="48" spans="1:10" x14ac:dyDescent="0.3">
      <c r="A48" s="2">
        <v>1919</v>
      </c>
      <c r="B48" s="3">
        <v>37.15457628600786</v>
      </c>
      <c r="C48" s="3" t="s">
        <v>37</v>
      </c>
      <c r="D48" s="3" t="s">
        <v>37</v>
      </c>
      <c r="E48" s="3" t="s">
        <v>37</v>
      </c>
      <c r="F48" s="3" t="s">
        <v>37</v>
      </c>
      <c r="G48" s="3" t="s">
        <v>37</v>
      </c>
      <c r="H48" s="3" t="s">
        <v>37</v>
      </c>
      <c r="I48" s="3" t="s">
        <v>37</v>
      </c>
      <c r="J48" s="3" t="s">
        <v>37</v>
      </c>
    </row>
    <row r="49" spans="1:11" x14ac:dyDescent="0.3">
      <c r="A49" s="2">
        <v>1920</v>
      </c>
      <c r="B49" s="3">
        <v>40.395931793107124</v>
      </c>
      <c r="C49" s="3" t="s">
        <v>37</v>
      </c>
      <c r="D49" s="3" t="s">
        <v>37</v>
      </c>
      <c r="E49" s="3" t="s">
        <v>37</v>
      </c>
      <c r="F49" s="3" t="s">
        <v>37</v>
      </c>
      <c r="G49" s="3" t="s">
        <v>37</v>
      </c>
      <c r="H49" s="3" t="s">
        <v>37</v>
      </c>
      <c r="I49" s="3" t="s">
        <v>37</v>
      </c>
      <c r="J49" s="3" t="s">
        <v>37</v>
      </c>
    </row>
    <row r="50" spans="1:11" x14ac:dyDescent="0.3">
      <c r="A50" s="2">
        <v>1921</v>
      </c>
      <c r="B50" s="3">
        <v>36.17361778870594</v>
      </c>
      <c r="C50" s="3" t="s">
        <v>37</v>
      </c>
      <c r="D50" s="3" t="s">
        <v>37</v>
      </c>
      <c r="E50" s="3" t="s">
        <v>37</v>
      </c>
      <c r="F50" s="3" t="s">
        <v>37</v>
      </c>
      <c r="G50" s="3" t="s">
        <v>37</v>
      </c>
      <c r="H50" s="3" t="s">
        <v>37</v>
      </c>
      <c r="I50" s="3" t="s">
        <v>37</v>
      </c>
      <c r="J50" s="3" t="s">
        <v>37</v>
      </c>
    </row>
    <row r="51" spans="1:11" x14ac:dyDescent="0.3">
      <c r="A51" s="2">
        <v>1922</v>
      </c>
      <c r="B51" s="3">
        <v>28.839060520619785</v>
      </c>
      <c r="C51" s="3" t="s">
        <v>37</v>
      </c>
      <c r="D51" s="3" t="s">
        <v>37</v>
      </c>
      <c r="E51" s="3" t="s">
        <v>37</v>
      </c>
      <c r="F51" s="3" t="s">
        <v>37</v>
      </c>
      <c r="G51" s="3" t="s">
        <v>37</v>
      </c>
      <c r="H51" s="3" t="s">
        <v>37</v>
      </c>
      <c r="I51" s="3" t="s">
        <v>37</v>
      </c>
      <c r="J51" s="3" t="s">
        <v>37</v>
      </c>
    </row>
    <row r="52" spans="1:11" x14ac:dyDescent="0.3">
      <c r="A52" s="2">
        <v>1923</v>
      </c>
      <c r="B52" s="3">
        <v>25.8994251078263</v>
      </c>
      <c r="C52" s="3" t="s">
        <v>37</v>
      </c>
      <c r="D52" s="3" t="s">
        <v>37</v>
      </c>
      <c r="E52" s="3" t="s">
        <v>37</v>
      </c>
      <c r="F52" s="3" t="s">
        <v>37</v>
      </c>
      <c r="G52" s="3" t="s">
        <v>37</v>
      </c>
      <c r="H52" s="3" t="s">
        <v>37</v>
      </c>
      <c r="I52" s="3" t="s">
        <v>37</v>
      </c>
      <c r="J52" s="3" t="s">
        <v>37</v>
      </c>
    </row>
    <row r="53" spans="1:11" x14ac:dyDescent="0.3">
      <c r="A53" s="2">
        <v>1924</v>
      </c>
      <c r="B53" s="3">
        <v>27.010084953835644</v>
      </c>
      <c r="C53" s="3" t="s">
        <v>37</v>
      </c>
      <c r="D53" s="3" t="s">
        <v>37</v>
      </c>
      <c r="E53" s="3" t="s">
        <v>37</v>
      </c>
      <c r="F53" s="3" t="s">
        <v>37</v>
      </c>
      <c r="G53" s="3" t="s">
        <v>37</v>
      </c>
      <c r="H53" s="3" t="s">
        <v>37</v>
      </c>
      <c r="I53" s="3" t="s">
        <v>37</v>
      </c>
      <c r="J53" s="3" t="s">
        <v>37</v>
      </c>
    </row>
    <row r="54" spans="1:11" x14ac:dyDescent="0.3">
      <c r="A54" s="2">
        <v>1925</v>
      </c>
      <c r="B54" s="3">
        <v>30.997444130487498</v>
      </c>
      <c r="C54" s="3" t="s">
        <v>37</v>
      </c>
      <c r="D54" s="3" t="s">
        <v>37</v>
      </c>
      <c r="E54" s="3" t="s">
        <v>37</v>
      </c>
      <c r="F54" s="3" t="s">
        <v>37</v>
      </c>
      <c r="G54" s="3" t="s">
        <v>37</v>
      </c>
      <c r="H54" s="3" t="s">
        <v>37</v>
      </c>
      <c r="I54" s="3" t="s">
        <v>37</v>
      </c>
      <c r="J54" s="3" t="s">
        <v>37</v>
      </c>
    </row>
    <row r="55" spans="1:11" x14ac:dyDescent="0.3">
      <c r="A55" s="2">
        <v>1926</v>
      </c>
      <c r="B55" s="3">
        <v>31.173095692060233</v>
      </c>
      <c r="C55" s="3" t="s">
        <v>37</v>
      </c>
      <c r="D55" s="3" t="s">
        <v>37</v>
      </c>
      <c r="E55" s="3" t="s">
        <v>37</v>
      </c>
      <c r="F55" s="3" t="s">
        <v>37</v>
      </c>
      <c r="G55" s="3" t="s">
        <v>37</v>
      </c>
      <c r="H55" s="3" t="s">
        <v>37</v>
      </c>
      <c r="I55" s="3" t="s">
        <v>37</v>
      </c>
      <c r="J55" s="3" t="s">
        <v>37</v>
      </c>
    </row>
    <row r="56" spans="1:11" x14ac:dyDescent="0.3">
      <c r="A56" s="2">
        <v>1927</v>
      </c>
      <c r="B56" s="3">
        <v>29.031207030400584</v>
      </c>
      <c r="C56" s="3" t="s">
        <v>37</v>
      </c>
      <c r="D56" s="3" t="s">
        <v>37</v>
      </c>
      <c r="E56" s="3" t="s">
        <v>37</v>
      </c>
      <c r="F56" s="3" t="s">
        <v>37</v>
      </c>
      <c r="G56" s="3" t="s">
        <v>37</v>
      </c>
      <c r="H56" s="3" t="s">
        <v>37</v>
      </c>
      <c r="I56" s="3" t="s">
        <v>37</v>
      </c>
      <c r="J56" s="3" t="s">
        <v>37</v>
      </c>
    </row>
    <row r="57" spans="1:11" x14ac:dyDescent="0.3">
      <c r="A57" s="2">
        <v>1928</v>
      </c>
      <c r="B57" s="3">
        <v>26.058385352759917</v>
      </c>
      <c r="C57" s="3" t="s">
        <v>37</v>
      </c>
      <c r="D57" s="3" t="s">
        <v>37</v>
      </c>
      <c r="E57" s="3" t="s">
        <v>37</v>
      </c>
      <c r="F57" s="3" t="s">
        <v>37</v>
      </c>
      <c r="G57" s="3" t="s">
        <v>37</v>
      </c>
      <c r="H57" s="3" t="s">
        <v>37</v>
      </c>
      <c r="I57" s="3" t="s">
        <v>37</v>
      </c>
      <c r="J57" s="3" t="s">
        <v>37</v>
      </c>
    </row>
    <row r="58" spans="1:11" x14ac:dyDescent="0.3">
      <c r="A58" s="2">
        <v>1929</v>
      </c>
      <c r="B58" s="3">
        <v>26.420586923828555</v>
      </c>
      <c r="C58" s="3" t="s">
        <v>37</v>
      </c>
      <c r="D58" s="3" t="s">
        <v>37</v>
      </c>
      <c r="E58" s="3" t="s">
        <v>37</v>
      </c>
      <c r="F58" s="3" t="s">
        <v>37</v>
      </c>
      <c r="G58" s="3" t="s">
        <v>37</v>
      </c>
      <c r="H58" s="3" t="s">
        <v>37</v>
      </c>
      <c r="I58" s="3" t="s">
        <v>37</v>
      </c>
      <c r="J58" s="3" t="s">
        <v>37</v>
      </c>
    </row>
    <row r="59" spans="1:11" x14ac:dyDescent="0.3">
      <c r="A59" s="2">
        <v>1930</v>
      </c>
      <c r="B59" s="3">
        <v>26.229603006678801</v>
      </c>
      <c r="C59" s="3" t="s">
        <v>37</v>
      </c>
      <c r="D59" s="3" t="s">
        <v>37</v>
      </c>
      <c r="E59" s="3" t="s">
        <v>37</v>
      </c>
      <c r="F59" s="3" t="s">
        <v>37</v>
      </c>
      <c r="G59" s="3" t="s">
        <v>37</v>
      </c>
      <c r="H59" s="3" t="s">
        <v>37</v>
      </c>
      <c r="I59" s="3" t="s">
        <v>37</v>
      </c>
      <c r="J59" s="3" t="s">
        <v>37</v>
      </c>
    </row>
    <row r="60" spans="1:11" x14ac:dyDescent="0.3">
      <c r="A60" s="2">
        <v>1931</v>
      </c>
      <c r="B60" s="3">
        <v>23.642321795471716</v>
      </c>
      <c r="C60" s="3" t="s">
        <v>37</v>
      </c>
      <c r="D60" s="3" t="s">
        <v>37</v>
      </c>
      <c r="E60" s="3" t="s">
        <v>37</v>
      </c>
      <c r="F60" s="3" t="s">
        <v>37</v>
      </c>
      <c r="G60" s="3" t="s">
        <v>37</v>
      </c>
      <c r="H60" s="3" t="s">
        <v>37</v>
      </c>
      <c r="I60" s="3" t="s">
        <v>37</v>
      </c>
      <c r="J60" s="3" t="s">
        <v>37</v>
      </c>
    </row>
    <row r="61" spans="1:11" x14ac:dyDescent="0.3">
      <c r="A61" s="2">
        <v>1932</v>
      </c>
      <c r="B61" s="3">
        <v>21.144785533215153</v>
      </c>
      <c r="C61" s="3" t="s">
        <v>37</v>
      </c>
      <c r="D61" s="3" t="s">
        <v>37</v>
      </c>
      <c r="E61" s="3" t="s">
        <v>37</v>
      </c>
      <c r="F61" s="3" t="s">
        <v>37</v>
      </c>
      <c r="G61" s="3" t="s">
        <v>37</v>
      </c>
      <c r="H61" s="3" t="s">
        <v>37</v>
      </c>
      <c r="I61" s="3" t="s">
        <v>37</v>
      </c>
      <c r="J61" s="3" t="s">
        <v>37</v>
      </c>
    </row>
    <row r="62" spans="1:11" x14ac:dyDescent="0.3">
      <c r="A62" s="2">
        <v>1933</v>
      </c>
      <c r="B62" s="3">
        <v>22.843716321424939</v>
      </c>
      <c r="C62" s="3" t="s">
        <v>37</v>
      </c>
      <c r="D62" s="3" t="s">
        <v>37</v>
      </c>
      <c r="E62" s="3" t="s">
        <v>37</v>
      </c>
      <c r="F62" s="3" t="s">
        <v>37</v>
      </c>
      <c r="G62" s="3" t="s">
        <v>37</v>
      </c>
      <c r="H62" s="3" t="s">
        <v>37</v>
      </c>
      <c r="I62" s="3" t="s">
        <v>37</v>
      </c>
      <c r="J62" s="3" t="s">
        <v>37</v>
      </c>
    </row>
    <row r="63" spans="1:11" x14ac:dyDescent="0.3">
      <c r="A63" s="2">
        <v>1934</v>
      </c>
      <c r="B63" s="23">
        <v>24.103035810513234</v>
      </c>
      <c r="C63" s="3" t="s">
        <v>37</v>
      </c>
      <c r="D63" s="16">
        <v>1.5</v>
      </c>
      <c r="E63" s="16">
        <f t="shared" ref="E63:E100" si="0">D63</f>
        <v>1.5</v>
      </c>
      <c r="F63" s="45"/>
      <c r="G63" s="54">
        <f>(E63/$E$79)*100</f>
        <v>33.333333333333329</v>
      </c>
      <c r="H63" s="10">
        <f>(E63/B63)*100</f>
        <v>6.2232824603186785</v>
      </c>
      <c r="I63" s="7">
        <f t="shared" ref="I63:I94" si="1">(H63/H$79)*100</f>
        <v>138.29516578485962</v>
      </c>
      <c r="J63" s="3" t="s">
        <v>37</v>
      </c>
      <c r="K63" s="30"/>
    </row>
    <row r="64" spans="1:11" x14ac:dyDescent="0.3">
      <c r="A64" s="2">
        <v>1935</v>
      </c>
      <c r="B64" s="23">
        <v>24.028833483715101</v>
      </c>
      <c r="C64" s="45">
        <f t="shared" ref="C64:C69" si="2">((B64/B63)-1)*100</f>
        <v>-0.30785469258510778</v>
      </c>
      <c r="D64" s="16">
        <v>1.5</v>
      </c>
      <c r="E64" s="16">
        <f t="shared" si="0"/>
        <v>1.5</v>
      </c>
      <c r="F64" s="45">
        <f>((E64/E63)-1)*100</f>
        <v>0</v>
      </c>
      <c r="G64" s="54">
        <f t="shared" ref="G64:G127" si="3">(E64/$E$79)*100</f>
        <v>33.333333333333329</v>
      </c>
      <c r="H64" s="10">
        <f t="shared" ref="H64:H127" si="4">(E64/B64)*100</f>
        <v>6.242500290397305</v>
      </c>
      <c r="I64" s="7">
        <f t="shared" si="1"/>
        <v>138.72222867549576</v>
      </c>
      <c r="J64" s="3" t="s">
        <v>37</v>
      </c>
      <c r="K64" s="30"/>
    </row>
    <row r="65" spans="1:11" x14ac:dyDescent="0.3">
      <c r="A65" s="2">
        <v>1936</v>
      </c>
      <c r="B65" s="23">
        <v>25.540440883917054</v>
      </c>
      <c r="C65" s="45">
        <f t="shared" si="2"/>
        <v>6.290806423151607</v>
      </c>
      <c r="D65" s="16">
        <v>2</v>
      </c>
      <c r="E65" s="16">
        <f t="shared" si="0"/>
        <v>2</v>
      </c>
      <c r="F65" s="45">
        <f t="shared" ref="F65:F128" si="5">((E65/E64)-1)*100</f>
        <v>33.333333333333329</v>
      </c>
      <c r="G65" s="54">
        <f t="shared" si="3"/>
        <v>44.444444444444443</v>
      </c>
      <c r="H65" s="10">
        <f t="shared" si="4"/>
        <v>7.8307183853643272</v>
      </c>
      <c r="I65" s="7">
        <f t="shared" si="1"/>
        <v>174.01596411920735</v>
      </c>
      <c r="J65" s="3" t="s">
        <v>37</v>
      </c>
      <c r="K65" s="30"/>
    </row>
    <row r="66" spans="1:11" x14ac:dyDescent="0.3">
      <c r="A66" s="2">
        <v>1937</v>
      </c>
      <c r="B66" s="23">
        <v>30.244868402918641</v>
      </c>
      <c r="C66" s="45">
        <f t="shared" si="2"/>
        <v>18.419523532829807</v>
      </c>
      <c r="D66" s="16">
        <v>2</v>
      </c>
      <c r="E66" s="16">
        <f t="shared" si="0"/>
        <v>2</v>
      </c>
      <c r="F66" s="45">
        <f t="shared" si="5"/>
        <v>0</v>
      </c>
      <c r="G66" s="54">
        <f t="shared" si="3"/>
        <v>44.444444444444443</v>
      </c>
      <c r="H66" s="10">
        <f t="shared" si="4"/>
        <v>6.6126920221844951</v>
      </c>
      <c r="I66" s="7">
        <f t="shared" si="1"/>
        <v>146.94871160409997</v>
      </c>
      <c r="J66" s="3" t="s">
        <v>37</v>
      </c>
      <c r="K66" s="30"/>
    </row>
    <row r="67" spans="1:11" x14ac:dyDescent="0.3">
      <c r="A67" s="2">
        <v>1938</v>
      </c>
      <c r="B67" s="23">
        <v>32.142327902470875</v>
      </c>
      <c r="C67" s="45">
        <f t="shared" si="2"/>
        <v>6.2736576475536099</v>
      </c>
      <c r="D67" s="16">
        <v>2.5</v>
      </c>
      <c r="E67" s="16">
        <f t="shared" si="0"/>
        <v>2.5</v>
      </c>
      <c r="F67" s="45">
        <f t="shared" si="5"/>
        <v>25</v>
      </c>
      <c r="G67" s="54">
        <f t="shared" si="3"/>
        <v>55.555555555555557</v>
      </c>
      <c r="H67" s="10">
        <f t="shared" si="4"/>
        <v>7.7779058429922179</v>
      </c>
      <c r="I67" s="7">
        <f t="shared" si="1"/>
        <v>172.84235206649385</v>
      </c>
      <c r="J67" s="3" t="s">
        <v>37</v>
      </c>
      <c r="K67" s="30"/>
    </row>
    <row r="68" spans="1:11" x14ac:dyDescent="0.3">
      <c r="A68" s="2">
        <v>1939</v>
      </c>
      <c r="B68" s="23">
        <v>32.318293420306446</v>
      </c>
      <c r="C68" s="45">
        <f t="shared" si="2"/>
        <v>0.54745729173537594</v>
      </c>
      <c r="D68" s="16">
        <v>2.5</v>
      </c>
      <c r="E68" s="16">
        <f t="shared" si="0"/>
        <v>2.5</v>
      </c>
      <c r="F68" s="45">
        <f t="shared" si="5"/>
        <v>0</v>
      </c>
      <c r="G68" s="54">
        <f t="shared" si="3"/>
        <v>55.555555555555557</v>
      </c>
      <c r="H68" s="10">
        <f t="shared" si="4"/>
        <v>7.7355569722910662</v>
      </c>
      <c r="I68" s="7">
        <f t="shared" si="1"/>
        <v>171.90126605091268</v>
      </c>
      <c r="J68" s="3" t="s">
        <v>37</v>
      </c>
      <c r="K68" s="30"/>
    </row>
    <row r="69" spans="1:11" x14ac:dyDescent="0.3">
      <c r="A69" s="2">
        <v>1940</v>
      </c>
      <c r="B69" s="23">
        <v>32.815304845333294</v>
      </c>
      <c r="C69" s="45">
        <f t="shared" si="2"/>
        <v>1.5378640776698926</v>
      </c>
      <c r="D69" s="16">
        <v>2.5</v>
      </c>
      <c r="E69" s="16">
        <f t="shared" si="0"/>
        <v>2.5</v>
      </c>
      <c r="F69" s="45">
        <f t="shared" si="5"/>
        <v>0</v>
      </c>
      <c r="G69" s="54">
        <f t="shared" si="3"/>
        <v>55.555555555555557</v>
      </c>
      <c r="H69" s="10">
        <f t="shared" si="4"/>
        <v>7.6183963909008998</v>
      </c>
      <c r="I69" s="7">
        <f t="shared" si="1"/>
        <v>169.29769757557565</v>
      </c>
      <c r="J69" s="3" t="s">
        <v>37</v>
      </c>
      <c r="K69" s="30"/>
    </row>
    <row r="70" spans="1:11" x14ac:dyDescent="0.3">
      <c r="A70" s="2">
        <v>1941</v>
      </c>
      <c r="B70" s="23">
        <v>34.9756101870693</v>
      </c>
      <c r="C70" s="45">
        <f t="shared" ref="C70:C133" si="6">((B70/B69)-1)*100</f>
        <v>6.5832249674902199</v>
      </c>
      <c r="D70" s="16">
        <v>2.5</v>
      </c>
      <c r="E70" s="16">
        <f t="shared" si="0"/>
        <v>2.5</v>
      </c>
      <c r="F70" s="45">
        <f t="shared" si="5"/>
        <v>0</v>
      </c>
      <c r="G70" s="54">
        <f t="shared" si="3"/>
        <v>55.555555555555557</v>
      </c>
      <c r="H70" s="10">
        <f t="shared" si="4"/>
        <v>7.1478381267076951</v>
      </c>
      <c r="I70" s="7">
        <f t="shared" si="1"/>
        <v>158.8408472601711</v>
      </c>
      <c r="J70" s="3" t="s">
        <v>37</v>
      </c>
      <c r="K70" s="30"/>
    </row>
    <row r="71" spans="1:11" x14ac:dyDescent="0.3">
      <c r="A71" s="2">
        <v>1942</v>
      </c>
      <c r="B71" s="23">
        <v>38.600122482648622</v>
      </c>
      <c r="C71" s="45">
        <f t="shared" si="6"/>
        <v>10.362970870825094</v>
      </c>
      <c r="D71" s="16">
        <v>2.5</v>
      </c>
      <c r="E71" s="16">
        <f t="shared" si="0"/>
        <v>2.5</v>
      </c>
      <c r="F71" s="45">
        <f t="shared" si="5"/>
        <v>0</v>
      </c>
      <c r="G71" s="54">
        <f t="shared" si="3"/>
        <v>55.555555555555557</v>
      </c>
      <c r="H71" s="10">
        <f t="shared" si="4"/>
        <v>6.4766633865573615</v>
      </c>
      <c r="I71" s="7">
        <f t="shared" si="1"/>
        <v>143.92585303460811</v>
      </c>
      <c r="J71" s="3" t="s">
        <v>37</v>
      </c>
      <c r="K71" s="30"/>
    </row>
    <row r="72" spans="1:11" x14ac:dyDescent="0.3">
      <c r="A72" s="2">
        <v>1943</v>
      </c>
      <c r="B72" s="23">
        <v>46.630590857916722</v>
      </c>
      <c r="C72" s="45">
        <f t="shared" si="6"/>
        <v>20.804256201202275</v>
      </c>
      <c r="D72" s="16">
        <v>2.5</v>
      </c>
      <c r="E72" s="16">
        <f t="shared" si="0"/>
        <v>2.5</v>
      </c>
      <c r="F72" s="45">
        <f t="shared" si="5"/>
        <v>0</v>
      </c>
      <c r="G72" s="54">
        <f t="shared" si="3"/>
        <v>55.555555555555557</v>
      </c>
      <c r="H72" s="10">
        <f t="shared" si="4"/>
        <v>5.3612874167035391</v>
      </c>
      <c r="I72" s="7">
        <f t="shared" si="1"/>
        <v>119.13972037118982</v>
      </c>
      <c r="J72" s="3" t="s">
        <v>37</v>
      </c>
      <c r="K72" s="30"/>
    </row>
    <row r="73" spans="1:11" x14ac:dyDescent="0.3">
      <c r="A73" s="2">
        <v>1944</v>
      </c>
      <c r="B73" s="23">
        <v>57.128074592574727</v>
      </c>
      <c r="C73" s="45">
        <f t="shared" si="6"/>
        <v>22.512010981468823</v>
      </c>
      <c r="D73" s="16">
        <v>3.6</v>
      </c>
      <c r="E73" s="16">
        <f t="shared" si="0"/>
        <v>3.6</v>
      </c>
      <c r="F73" s="45">
        <f t="shared" si="5"/>
        <v>43.999999999999993</v>
      </c>
      <c r="G73" s="54">
        <f t="shared" si="3"/>
        <v>80</v>
      </c>
      <c r="H73" s="10">
        <f t="shared" si="4"/>
        <v>6.3016301978920772</v>
      </c>
      <c r="I73" s="7">
        <f t="shared" si="1"/>
        <v>140.03622661982402</v>
      </c>
      <c r="J73" s="3" t="s">
        <v>37</v>
      </c>
      <c r="K73" s="30"/>
    </row>
    <row r="74" spans="1:11" x14ac:dyDescent="0.3">
      <c r="A74" s="2">
        <v>1945</v>
      </c>
      <c r="B74" s="23">
        <v>63.587654268728578</v>
      </c>
      <c r="C74" s="45">
        <f t="shared" si="6"/>
        <v>11.30718954248362</v>
      </c>
      <c r="D74" s="16">
        <v>3.6</v>
      </c>
      <c r="E74" s="16">
        <f t="shared" si="0"/>
        <v>3.6</v>
      </c>
      <c r="F74" s="45">
        <f t="shared" si="5"/>
        <v>0</v>
      </c>
      <c r="G74" s="54">
        <f t="shared" si="3"/>
        <v>80</v>
      </c>
      <c r="H74" s="10">
        <f t="shared" si="4"/>
        <v>5.6614763375072696</v>
      </c>
      <c r="I74" s="7">
        <f t="shared" si="1"/>
        <v>125.8105852779394</v>
      </c>
      <c r="J74" s="3" t="s">
        <v>37</v>
      </c>
      <c r="K74" s="30"/>
    </row>
    <row r="75" spans="1:11" x14ac:dyDescent="0.3">
      <c r="A75" s="2">
        <v>1946</v>
      </c>
      <c r="B75" s="23">
        <v>73.189011343110877</v>
      </c>
      <c r="C75" s="45">
        <f t="shared" si="6"/>
        <v>15.099404412381512</v>
      </c>
      <c r="D75" s="16">
        <v>4.5</v>
      </c>
      <c r="E75" s="16">
        <f t="shared" si="0"/>
        <v>4.5</v>
      </c>
      <c r="F75" s="45">
        <f t="shared" si="5"/>
        <v>25</v>
      </c>
      <c r="G75" s="54">
        <f t="shared" si="3"/>
        <v>100</v>
      </c>
      <c r="H75" s="10">
        <f t="shared" si="4"/>
        <v>6.148463980342556</v>
      </c>
      <c r="I75" s="7">
        <f t="shared" si="1"/>
        <v>136.63253289650132</v>
      </c>
      <c r="J75" s="3" t="s">
        <v>37</v>
      </c>
      <c r="K75" s="30"/>
    </row>
    <row r="76" spans="1:11" x14ac:dyDescent="0.3">
      <c r="A76" s="2">
        <v>1947</v>
      </c>
      <c r="B76" s="23">
        <v>77.533625419268887</v>
      </c>
      <c r="C76" s="45">
        <f t="shared" si="6"/>
        <v>5.9361562568326143</v>
      </c>
      <c r="D76" s="16">
        <v>4.5</v>
      </c>
      <c r="E76" s="16">
        <f t="shared" si="0"/>
        <v>4.5</v>
      </c>
      <c r="F76" s="45">
        <f t="shared" si="5"/>
        <v>0</v>
      </c>
      <c r="G76" s="54">
        <f t="shared" si="3"/>
        <v>100</v>
      </c>
      <c r="H76" s="10">
        <f t="shared" si="4"/>
        <v>5.80393342329333</v>
      </c>
      <c r="I76" s="7">
        <f t="shared" si="1"/>
        <v>128.97629829540739</v>
      </c>
      <c r="J76" s="3" t="s">
        <v>37</v>
      </c>
      <c r="K76" s="30"/>
    </row>
    <row r="77" spans="1:11" x14ac:dyDescent="0.3">
      <c r="A77" s="2">
        <v>1948</v>
      </c>
      <c r="B77" s="23">
        <v>83.211761311313325</v>
      </c>
      <c r="C77" s="45">
        <f t="shared" si="6"/>
        <v>7.3234494857418175</v>
      </c>
      <c r="D77" s="16">
        <v>4.5</v>
      </c>
      <c r="E77" s="16">
        <f t="shared" si="0"/>
        <v>4.5</v>
      </c>
      <c r="F77" s="45">
        <f t="shared" si="5"/>
        <v>0</v>
      </c>
      <c r="G77" s="54">
        <f t="shared" si="3"/>
        <v>100</v>
      </c>
      <c r="H77" s="10">
        <f t="shared" si="4"/>
        <v>5.4078893765564215</v>
      </c>
      <c r="I77" s="7">
        <f t="shared" si="1"/>
        <v>120.17531947903166</v>
      </c>
      <c r="J77" s="3" t="s">
        <v>37</v>
      </c>
      <c r="K77" s="30"/>
    </row>
    <row r="78" spans="1:11" x14ac:dyDescent="0.3">
      <c r="A78" s="2">
        <v>1949</v>
      </c>
      <c r="B78" s="23">
        <v>91.162218377628221</v>
      </c>
      <c r="C78" s="45">
        <f t="shared" si="6"/>
        <v>9.55448717948717</v>
      </c>
      <c r="D78" s="16">
        <v>4.5</v>
      </c>
      <c r="E78" s="16">
        <f t="shared" si="0"/>
        <v>4.5</v>
      </c>
      <c r="F78" s="45">
        <f t="shared" si="5"/>
        <v>0</v>
      </c>
      <c r="G78" s="54">
        <f t="shared" si="3"/>
        <v>100</v>
      </c>
      <c r="H78" s="10">
        <f t="shared" si="4"/>
        <v>4.9362554796103204</v>
      </c>
      <c r="I78" s="7">
        <f t="shared" si="1"/>
        <v>109.69456621356275</v>
      </c>
      <c r="J78" s="3" t="s">
        <v>37</v>
      </c>
      <c r="K78" s="30"/>
    </row>
    <row r="79" spans="1:11" x14ac:dyDescent="0.3">
      <c r="A79" s="2">
        <v>1950</v>
      </c>
      <c r="B79" s="23">
        <v>100.00000000000006</v>
      </c>
      <c r="C79" s="45">
        <f t="shared" si="6"/>
        <v>9.6945662135627497</v>
      </c>
      <c r="D79" s="16">
        <v>4.5</v>
      </c>
      <c r="E79" s="16">
        <f t="shared" si="0"/>
        <v>4.5</v>
      </c>
      <c r="F79" s="45">
        <f t="shared" si="5"/>
        <v>0</v>
      </c>
      <c r="G79" s="54">
        <f>(E79/$E$79)*100</f>
        <v>100</v>
      </c>
      <c r="H79" s="10">
        <f t="shared" si="4"/>
        <v>4.4999999999999973</v>
      </c>
      <c r="I79" s="7">
        <f t="shared" si="1"/>
        <v>100</v>
      </c>
      <c r="J79" s="3" t="s">
        <v>37</v>
      </c>
      <c r="K79" s="30"/>
    </row>
    <row r="80" spans="1:11" x14ac:dyDescent="0.3">
      <c r="A80" s="2">
        <v>1951</v>
      </c>
      <c r="B80" s="23">
        <v>124.39946077226945</v>
      </c>
      <c r="C80" s="45">
        <f t="shared" si="6"/>
        <v>24.399460772269379</v>
      </c>
      <c r="D80" s="16">
        <v>4.5</v>
      </c>
      <c r="E80" s="16">
        <f t="shared" si="0"/>
        <v>4.5</v>
      </c>
      <c r="F80" s="45">
        <f t="shared" si="5"/>
        <v>0</v>
      </c>
      <c r="G80" s="54">
        <f t="shared" si="3"/>
        <v>100</v>
      </c>
      <c r="H80" s="10">
        <f t="shared" si="4"/>
        <v>3.6173790240440651</v>
      </c>
      <c r="I80" s="7">
        <f t="shared" si="1"/>
        <v>80.386200534312607</v>
      </c>
      <c r="J80" s="3" t="s">
        <v>37</v>
      </c>
      <c r="K80" s="30"/>
    </row>
    <row r="81" spans="1:11" x14ac:dyDescent="0.3">
      <c r="A81" s="2">
        <v>1952</v>
      </c>
      <c r="B81" s="23">
        <v>128.89744451309085</v>
      </c>
      <c r="C81" s="45">
        <f t="shared" si="6"/>
        <v>3.6157582298974589</v>
      </c>
      <c r="D81" s="16">
        <v>6.7</v>
      </c>
      <c r="E81" s="16">
        <f t="shared" si="0"/>
        <v>6.7</v>
      </c>
      <c r="F81" s="45">
        <f t="shared" si="5"/>
        <v>48.888888888888893</v>
      </c>
      <c r="G81" s="54">
        <f t="shared" si="3"/>
        <v>148.88888888888889</v>
      </c>
      <c r="H81" s="10">
        <f t="shared" si="4"/>
        <v>5.1979308242372078</v>
      </c>
      <c r="I81" s="7">
        <f t="shared" si="1"/>
        <v>115.50957387193802</v>
      </c>
      <c r="J81" s="3" t="s">
        <v>37</v>
      </c>
      <c r="K81" s="30"/>
    </row>
    <row r="82" spans="1:11" x14ac:dyDescent="0.3">
      <c r="A82" s="2">
        <v>1953</v>
      </c>
      <c r="B82" s="23">
        <v>126.48330279189781</v>
      </c>
      <c r="C82" s="45">
        <f t="shared" si="6"/>
        <v>-1.8729166666666131</v>
      </c>
      <c r="D82" s="16">
        <v>6.7</v>
      </c>
      <c r="E82" s="16">
        <f t="shared" si="0"/>
        <v>6.7</v>
      </c>
      <c r="F82" s="45">
        <f t="shared" si="5"/>
        <v>0</v>
      </c>
      <c r="G82" s="54">
        <f t="shared" si="3"/>
        <v>148.88888888888889</v>
      </c>
      <c r="H82" s="10">
        <f t="shared" si="4"/>
        <v>5.2971418773144059</v>
      </c>
      <c r="I82" s="7">
        <f t="shared" si="1"/>
        <v>117.71426394032021</v>
      </c>
      <c r="J82" s="3" t="s">
        <v>37</v>
      </c>
      <c r="K82" s="72"/>
    </row>
    <row r="83" spans="1:11" x14ac:dyDescent="0.3">
      <c r="A83" s="2">
        <v>1954</v>
      </c>
      <c r="B83" s="23">
        <v>138.0974996152128</v>
      </c>
      <c r="C83" s="45">
        <f t="shared" si="6"/>
        <v>9.1823952782319029</v>
      </c>
      <c r="D83" s="16">
        <v>8</v>
      </c>
      <c r="E83" s="16">
        <f t="shared" si="0"/>
        <v>8</v>
      </c>
      <c r="F83" s="45">
        <f t="shared" si="5"/>
        <v>19.402985074626855</v>
      </c>
      <c r="G83" s="54">
        <f t="shared" si="3"/>
        <v>177.77777777777777</v>
      </c>
      <c r="H83" s="10">
        <f t="shared" si="4"/>
        <v>5.7930085789320991</v>
      </c>
      <c r="I83" s="7">
        <f t="shared" si="1"/>
        <v>128.73352397626894</v>
      </c>
      <c r="J83" s="3" t="s">
        <v>37</v>
      </c>
      <c r="K83" s="72"/>
    </row>
    <row r="84" spans="1:11" x14ac:dyDescent="0.3">
      <c r="A84" s="2">
        <v>1955</v>
      </c>
      <c r="B84" s="23">
        <v>157.18694523754928</v>
      </c>
      <c r="C84" s="45">
        <f t="shared" si="6"/>
        <v>13.823165282156635</v>
      </c>
      <c r="D84" s="16">
        <v>8</v>
      </c>
      <c r="E84" s="16">
        <f t="shared" si="0"/>
        <v>8</v>
      </c>
      <c r="F84" s="45">
        <f t="shared" si="5"/>
        <v>0</v>
      </c>
      <c r="G84" s="54">
        <f t="shared" si="3"/>
        <v>177.77777777777777</v>
      </c>
      <c r="H84" s="10">
        <f t="shared" si="4"/>
        <v>5.0894811830015358</v>
      </c>
      <c r="I84" s="7">
        <f t="shared" si="1"/>
        <v>113.09958184447864</v>
      </c>
      <c r="J84" s="3" t="s">
        <v>37</v>
      </c>
      <c r="K84" s="72"/>
    </row>
    <row r="85" spans="1:11" x14ac:dyDescent="0.3">
      <c r="A85" s="2">
        <v>1956</v>
      </c>
      <c r="B85" s="23">
        <v>164.49742963313366</v>
      </c>
      <c r="C85" s="45">
        <f t="shared" si="6"/>
        <v>4.6508215962441257</v>
      </c>
      <c r="D85" s="16">
        <v>11</v>
      </c>
      <c r="E85" s="16">
        <f t="shared" si="0"/>
        <v>11</v>
      </c>
      <c r="F85" s="45">
        <f t="shared" si="5"/>
        <v>37.5</v>
      </c>
      <c r="G85" s="54">
        <f t="shared" si="3"/>
        <v>244.44444444444446</v>
      </c>
      <c r="H85" s="10">
        <f t="shared" si="4"/>
        <v>6.6870345783107243</v>
      </c>
      <c r="I85" s="7">
        <f t="shared" si="1"/>
        <v>148.60076840690508</v>
      </c>
      <c r="J85" s="3" t="s">
        <v>37</v>
      </c>
      <c r="K85" s="72"/>
    </row>
    <row r="86" spans="1:11" x14ac:dyDescent="0.3">
      <c r="A86" s="2">
        <v>1957</v>
      </c>
      <c r="B86" s="23">
        <v>171.64648377392595</v>
      </c>
      <c r="C86" s="45">
        <f t="shared" si="6"/>
        <v>4.3459974765175824</v>
      </c>
      <c r="D86" s="16">
        <v>11</v>
      </c>
      <c r="E86" s="16">
        <f t="shared" si="0"/>
        <v>11</v>
      </c>
      <c r="F86" s="45">
        <f t="shared" si="5"/>
        <v>0</v>
      </c>
      <c r="G86" s="54">
        <f t="shared" si="3"/>
        <v>244.44444444444446</v>
      </c>
      <c r="H86" s="10">
        <f t="shared" si="4"/>
        <v>6.4085204416351473</v>
      </c>
      <c r="I86" s="7">
        <f t="shared" si="1"/>
        <v>142.41156536967003</v>
      </c>
      <c r="J86" s="3" t="s">
        <v>37</v>
      </c>
      <c r="K86" s="72"/>
    </row>
    <row r="87" spans="1:11" x14ac:dyDescent="0.3">
      <c r="A87" s="2">
        <v>1958</v>
      </c>
      <c r="B87" s="23">
        <v>179.25676721412415</v>
      </c>
      <c r="C87" s="45">
        <f t="shared" si="6"/>
        <v>4.4336960902861433</v>
      </c>
      <c r="D87" s="16">
        <v>12</v>
      </c>
      <c r="E87" s="16">
        <f t="shared" si="0"/>
        <v>12</v>
      </c>
      <c r="F87" s="45">
        <f t="shared" si="5"/>
        <v>9.0909090909090828</v>
      </c>
      <c r="G87" s="54">
        <f t="shared" si="3"/>
        <v>266.66666666666663</v>
      </c>
      <c r="H87" s="10">
        <f t="shared" si="4"/>
        <v>6.6943079396639291</v>
      </c>
      <c r="I87" s="7">
        <f t="shared" si="1"/>
        <v>148.76239865919851</v>
      </c>
      <c r="J87" s="3" t="s">
        <v>37</v>
      </c>
      <c r="K87" s="72"/>
    </row>
    <row r="88" spans="1:11" x14ac:dyDescent="0.3">
      <c r="A88" s="2">
        <v>1959</v>
      </c>
      <c r="B88" s="23">
        <v>181.32076832896584</v>
      </c>
      <c r="C88" s="45">
        <f t="shared" si="6"/>
        <v>1.1514215875466638</v>
      </c>
      <c r="D88" s="16">
        <v>12</v>
      </c>
      <c r="E88" s="16">
        <f t="shared" si="0"/>
        <v>12</v>
      </c>
      <c r="F88" s="45">
        <f t="shared" si="5"/>
        <v>0</v>
      </c>
      <c r="G88" s="54">
        <f>(E88/$E$79)*100</f>
        <v>266.66666666666663</v>
      </c>
      <c r="H88" s="10">
        <f t="shared" si="4"/>
        <v>6.6181056426082936</v>
      </c>
      <c r="I88" s="7">
        <f t="shared" si="1"/>
        <v>147.0690142801844</v>
      </c>
      <c r="J88" s="3" t="s">
        <v>37</v>
      </c>
      <c r="K88" s="72"/>
    </row>
    <row r="89" spans="1:11" x14ac:dyDescent="0.3">
      <c r="A89" s="2">
        <v>1960</v>
      </c>
      <c r="B89" s="23">
        <v>190.22249380750074</v>
      </c>
      <c r="C89" s="45">
        <f t="shared" si="6"/>
        <v>4.9093799682034867</v>
      </c>
      <c r="D89" s="16">
        <v>14.5</v>
      </c>
      <c r="E89" s="16">
        <f t="shared" si="0"/>
        <v>14.5</v>
      </c>
      <c r="F89" s="45">
        <f t="shared" si="5"/>
        <v>20.833333333333325</v>
      </c>
      <c r="G89" s="54">
        <f t="shared" si="3"/>
        <v>322.22222222222223</v>
      </c>
      <c r="H89" s="10">
        <f t="shared" si="4"/>
        <v>7.6226526683398177</v>
      </c>
      <c r="I89" s="7">
        <f t="shared" si="1"/>
        <v>169.39228151866271</v>
      </c>
      <c r="J89" s="3" t="s">
        <v>37</v>
      </c>
      <c r="K89" s="72"/>
    </row>
    <row r="90" spans="1:11" x14ac:dyDescent="0.3">
      <c r="A90" s="2">
        <v>1961</v>
      </c>
      <c r="B90" s="23">
        <v>192.05588027263926</v>
      </c>
      <c r="C90" s="45">
        <f t="shared" si="6"/>
        <v>0.96381160210938788</v>
      </c>
      <c r="D90" s="16">
        <v>14.5</v>
      </c>
      <c r="E90" s="16">
        <f t="shared" si="0"/>
        <v>14.5</v>
      </c>
      <c r="F90" s="45">
        <f t="shared" si="5"/>
        <v>0</v>
      </c>
      <c r="G90" s="54">
        <f t="shared" si="3"/>
        <v>322.22222222222223</v>
      </c>
      <c r="H90" s="10">
        <f t="shared" si="4"/>
        <v>7.5498859912104992</v>
      </c>
      <c r="I90" s="7">
        <f t="shared" si="1"/>
        <v>167.77524424912232</v>
      </c>
      <c r="J90" s="3" t="s">
        <v>37</v>
      </c>
      <c r="K90" s="72"/>
    </row>
    <row r="91" spans="1:11" x14ac:dyDescent="0.3">
      <c r="A91" s="2">
        <v>1962</v>
      </c>
      <c r="B91" s="23">
        <v>195.51510001818394</v>
      </c>
      <c r="C91" s="45">
        <f t="shared" si="6"/>
        <v>1.8011527377521874</v>
      </c>
      <c r="D91" s="16">
        <v>17.5</v>
      </c>
      <c r="E91" s="16">
        <f t="shared" si="0"/>
        <v>17.5</v>
      </c>
      <c r="F91" s="45">
        <f t="shared" si="5"/>
        <v>20.68965517241379</v>
      </c>
      <c r="G91" s="54">
        <f t="shared" si="3"/>
        <v>388.88888888888886</v>
      </c>
      <c r="H91" s="10">
        <f t="shared" si="4"/>
        <v>8.9507153147620855</v>
      </c>
      <c r="I91" s="7">
        <f t="shared" si="1"/>
        <v>198.90478477249093</v>
      </c>
      <c r="J91" s="3" t="s">
        <v>37</v>
      </c>
      <c r="K91" s="72"/>
    </row>
    <row r="92" spans="1:11" x14ac:dyDescent="0.3">
      <c r="A92" s="2">
        <v>1963</v>
      </c>
      <c r="B92" s="23">
        <v>196.64511180172852</v>
      </c>
      <c r="C92" s="45">
        <f t="shared" si="6"/>
        <v>0.57796650153336682</v>
      </c>
      <c r="D92" s="16">
        <v>17.5</v>
      </c>
      <c r="E92" s="16">
        <f t="shared" si="0"/>
        <v>17.5</v>
      </c>
      <c r="F92" s="45">
        <f t="shared" si="5"/>
        <v>0</v>
      </c>
      <c r="G92" s="54">
        <f t="shared" si="3"/>
        <v>388.88888888888886</v>
      </c>
      <c r="H92" s="10">
        <f t="shared" si="4"/>
        <v>8.8992804548555142</v>
      </c>
      <c r="I92" s="7">
        <f t="shared" si="1"/>
        <v>197.76178788567822</v>
      </c>
      <c r="J92" s="3" t="s">
        <v>37</v>
      </c>
      <c r="K92" s="72"/>
    </row>
    <row r="93" spans="1:11" x14ac:dyDescent="0.3">
      <c r="A93" s="2">
        <v>1964</v>
      </c>
      <c r="B93" s="23">
        <v>204.98183138849117</v>
      </c>
      <c r="C93" s="45">
        <f t="shared" si="6"/>
        <v>4.2394746100621772</v>
      </c>
      <c r="D93" s="16">
        <v>21.5</v>
      </c>
      <c r="E93" s="16">
        <f t="shared" si="0"/>
        <v>21.5</v>
      </c>
      <c r="F93" s="45">
        <f t="shared" si="5"/>
        <v>22.857142857142865</v>
      </c>
      <c r="G93" s="54">
        <f t="shared" si="3"/>
        <v>477.77777777777777</v>
      </c>
      <c r="H93" s="10">
        <f t="shared" si="4"/>
        <v>10.488734467032931</v>
      </c>
      <c r="I93" s="7">
        <f t="shared" si="1"/>
        <v>233.08298815628748</v>
      </c>
      <c r="J93" s="3" t="s">
        <v>37</v>
      </c>
      <c r="K93" s="72"/>
    </row>
    <row r="94" spans="1:11" x14ac:dyDescent="0.3">
      <c r="A94" s="2">
        <v>1965</v>
      </c>
      <c r="B94" s="23">
        <v>208.72931944616448</v>
      </c>
      <c r="C94" s="45">
        <f t="shared" si="6"/>
        <v>1.828204983968007</v>
      </c>
      <c r="D94" s="16">
        <v>21.5</v>
      </c>
      <c r="E94" s="16">
        <f t="shared" si="0"/>
        <v>21.5</v>
      </c>
      <c r="F94" s="45">
        <f t="shared" si="5"/>
        <v>0</v>
      </c>
      <c r="G94" s="54">
        <f t="shared" si="3"/>
        <v>477.77777777777777</v>
      </c>
      <c r="H94" s="10">
        <f t="shared" si="4"/>
        <v>10.30042164514664</v>
      </c>
      <c r="I94" s="7">
        <f t="shared" si="1"/>
        <v>228.89825878103659</v>
      </c>
      <c r="J94" s="3" t="s">
        <v>37</v>
      </c>
      <c r="K94" s="72"/>
    </row>
    <row r="95" spans="1:11" x14ac:dyDescent="0.3">
      <c r="A95" s="2">
        <v>1966</v>
      </c>
      <c r="B95" s="23">
        <v>211.4621030451448</v>
      </c>
      <c r="C95" s="45">
        <f t="shared" si="6"/>
        <v>1.3092475969506356</v>
      </c>
      <c r="D95" s="16">
        <v>25</v>
      </c>
      <c r="E95" s="16">
        <f t="shared" si="0"/>
        <v>25</v>
      </c>
      <c r="F95" s="45">
        <f t="shared" si="5"/>
        <v>16.279069767441868</v>
      </c>
      <c r="G95" s="54">
        <f t="shared" si="3"/>
        <v>555.55555555555554</v>
      </c>
      <c r="H95" s="10">
        <f t="shared" si="4"/>
        <v>11.822449337252065</v>
      </c>
      <c r="I95" s="7">
        <f t="shared" ref="I95:I154" si="7">(H95/H$79)*100</f>
        <v>262.7210963833794</v>
      </c>
      <c r="J95" s="3" t="s">
        <v>37</v>
      </c>
      <c r="K95" s="72"/>
    </row>
    <row r="96" spans="1:11" x14ac:dyDescent="0.3">
      <c r="A96" s="2">
        <v>1967</v>
      </c>
      <c r="B96" s="23">
        <v>217.49267613487757</v>
      </c>
      <c r="C96" s="45">
        <f t="shared" si="6"/>
        <v>2.8518457931184571</v>
      </c>
      <c r="D96" s="16">
        <v>25</v>
      </c>
      <c r="E96" s="16">
        <f t="shared" si="0"/>
        <v>25</v>
      </c>
      <c r="F96" s="45">
        <f t="shared" si="5"/>
        <v>0</v>
      </c>
      <c r="G96" s="54">
        <f>(E96/$E$79)*100</f>
        <v>555.55555555555554</v>
      </c>
      <c r="H96" s="10">
        <f t="shared" si="4"/>
        <v>11.494639931919505</v>
      </c>
      <c r="I96" s="7">
        <f t="shared" si="7"/>
        <v>255.43644293154469</v>
      </c>
      <c r="J96" s="3" t="s">
        <v>37</v>
      </c>
      <c r="K96" s="72"/>
    </row>
    <row r="97" spans="1:11" x14ac:dyDescent="0.3">
      <c r="A97" s="2">
        <v>1968</v>
      </c>
      <c r="B97" s="23">
        <v>221.70139349195688</v>
      </c>
      <c r="C97" s="45">
        <f t="shared" si="6"/>
        <v>1.9351076237938525</v>
      </c>
      <c r="D97" s="16">
        <v>28.3</v>
      </c>
      <c r="E97" s="16">
        <f t="shared" si="0"/>
        <v>28.3</v>
      </c>
      <c r="F97" s="45">
        <f t="shared" si="5"/>
        <v>13.200000000000012</v>
      </c>
      <c r="G97" s="54">
        <f t="shared" si="3"/>
        <v>628.88888888888891</v>
      </c>
      <c r="H97" s="10">
        <f t="shared" si="4"/>
        <v>12.764917511006397</v>
      </c>
      <c r="I97" s="7">
        <f t="shared" si="7"/>
        <v>283.66483357792009</v>
      </c>
      <c r="J97" s="3" t="s">
        <v>37</v>
      </c>
      <c r="K97" s="72"/>
    </row>
    <row r="98" spans="1:11" x14ac:dyDescent="0.3">
      <c r="A98" s="2">
        <v>1969</v>
      </c>
      <c r="B98" s="23">
        <v>227.30336331577891</v>
      </c>
      <c r="C98" s="45">
        <f t="shared" si="6"/>
        <v>2.526808575980044</v>
      </c>
      <c r="D98" s="16">
        <v>28.3</v>
      </c>
      <c r="E98" s="16">
        <f t="shared" si="0"/>
        <v>28.3</v>
      </c>
      <c r="F98" s="45">
        <f t="shared" si="5"/>
        <v>0</v>
      </c>
      <c r="G98" s="54">
        <f t="shared" si="3"/>
        <v>628.88888888888891</v>
      </c>
      <c r="H98" s="10">
        <f t="shared" si="4"/>
        <v>12.450321714195011</v>
      </c>
      <c r="I98" s="7">
        <f t="shared" si="7"/>
        <v>276.67381587100039</v>
      </c>
      <c r="J98" s="3" t="s">
        <v>37</v>
      </c>
      <c r="K98" s="72"/>
    </row>
    <row r="99" spans="1:11" x14ac:dyDescent="0.3">
      <c r="A99" s="2">
        <v>1970</v>
      </c>
      <c r="B99" s="23">
        <v>238.67625274463239</v>
      </c>
      <c r="C99" s="45">
        <f t="shared" si="6"/>
        <v>5.0033968978513643</v>
      </c>
      <c r="D99" s="16">
        <v>32</v>
      </c>
      <c r="E99" s="16">
        <f t="shared" si="0"/>
        <v>32</v>
      </c>
      <c r="F99" s="45">
        <f t="shared" si="5"/>
        <v>13.074204946996471</v>
      </c>
      <c r="G99" s="54">
        <f t="shared" si="3"/>
        <v>711.11111111111109</v>
      </c>
      <c r="H99" s="10">
        <f t="shared" si="4"/>
        <v>13.40728272378143</v>
      </c>
      <c r="I99" s="7">
        <f t="shared" si="7"/>
        <v>297.93961608403197</v>
      </c>
      <c r="J99" s="3" t="s">
        <v>37</v>
      </c>
      <c r="K99" s="72"/>
    </row>
    <row r="100" spans="1:11" x14ac:dyDescent="0.3">
      <c r="A100" s="2">
        <v>1971</v>
      </c>
      <c r="B100" s="23">
        <v>251.72950722203174</v>
      </c>
      <c r="C100" s="45">
        <f t="shared" si="6"/>
        <v>5.4690210388737226</v>
      </c>
      <c r="D100" s="16">
        <v>32</v>
      </c>
      <c r="E100" s="16">
        <f t="shared" si="0"/>
        <v>32</v>
      </c>
      <c r="F100" s="45">
        <f t="shared" si="5"/>
        <v>0</v>
      </c>
      <c r="G100" s="54">
        <f t="shared" si="3"/>
        <v>711.11111111111109</v>
      </c>
      <c r="H100" s="10">
        <f t="shared" si="4"/>
        <v>12.712057618169966</v>
      </c>
      <c r="I100" s="7">
        <f t="shared" si="7"/>
        <v>282.49016929266611</v>
      </c>
      <c r="J100" s="3" t="s">
        <v>37</v>
      </c>
      <c r="K100" s="72"/>
    </row>
    <row r="101" spans="1:11" x14ac:dyDescent="0.3">
      <c r="A101" s="2">
        <v>1972</v>
      </c>
      <c r="B101" s="23">
        <v>264.17422957606215</v>
      </c>
      <c r="C101" s="45">
        <f t="shared" si="6"/>
        <v>4.9436883627050676</v>
      </c>
      <c r="D101" s="3" t="s">
        <v>37</v>
      </c>
      <c r="E101" s="16">
        <f>'SMIN Pond'!I4</f>
        <v>36.172499999999999</v>
      </c>
      <c r="F101" s="45">
        <f t="shared" si="5"/>
        <v>13.039062499999998</v>
      </c>
      <c r="G101" s="54">
        <f t="shared" si="3"/>
        <v>803.83333333333337</v>
      </c>
      <c r="H101" s="10">
        <f t="shared" si="4"/>
        <v>13.692667925273561</v>
      </c>
      <c r="I101" s="7">
        <f t="shared" si="7"/>
        <v>304.28150945052374</v>
      </c>
      <c r="J101" s="3" t="s">
        <v>37</v>
      </c>
      <c r="K101" s="72"/>
    </row>
    <row r="102" spans="1:11" x14ac:dyDescent="0.3">
      <c r="A102" s="2">
        <v>1973</v>
      </c>
      <c r="B102" s="23">
        <v>296.09161374737783</v>
      </c>
      <c r="C102" s="45">
        <f t="shared" si="6"/>
        <v>12.081944640298792</v>
      </c>
      <c r="D102" s="3" t="s">
        <v>37</v>
      </c>
      <c r="E102" s="16">
        <f>'SMIN Pond'!I5</f>
        <v>47.041666666666671</v>
      </c>
      <c r="F102" s="45">
        <f t="shared" si="5"/>
        <v>30.048148916073458</v>
      </c>
      <c r="G102" s="54">
        <f t="shared" si="3"/>
        <v>1045.3703703703704</v>
      </c>
      <c r="H102" s="10">
        <f t="shared" si="4"/>
        <v>15.887537668257673</v>
      </c>
      <c r="I102" s="7">
        <f t="shared" si="7"/>
        <v>353.05639262794853</v>
      </c>
      <c r="J102" s="3" t="s">
        <v>37</v>
      </c>
      <c r="K102" s="72"/>
    </row>
    <row r="103" spans="1:11" x14ac:dyDescent="0.3">
      <c r="A103" s="2">
        <v>1974</v>
      </c>
      <c r="B103" s="23">
        <v>366.51411797213922</v>
      </c>
      <c r="C103" s="45">
        <f t="shared" si="6"/>
        <v>23.784025266195187</v>
      </c>
      <c r="D103" s="3" t="s">
        <v>37</v>
      </c>
      <c r="E103" s="16">
        <f>'SMIN Pond'!I6</f>
        <v>52.7425</v>
      </c>
      <c r="F103" s="45">
        <f t="shared" si="5"/>
        <v>12.118689105402991</v>
      </c>
      <c r="G103" s="54">
        <f t="shared" si="3"/>
        <v>1172.0555555555557</v>
      </c>
      <c r="H103" s="10">
        <f t="shared" si="4"/>
        <v>14.39030515163109</v>
      </c>
      <c r="I103" s="7">
        <f t="shared" si="7"/>
        <v>319.78455892513551</v>
      </c>
      <c r="J103" s="3" t="s">
        <v>37</v>
      </c>
      <c r="K103" s="72"/>
    </row>
    <row r="104" spans="1:11" x14ac:dyDescent="0.3">
      <c r="A104" s="2">
        <v>1975</v>
      </c>
      <c r="B104" s="23">
        <v>421.28791639725631</v>
      </c>
      <c r="C104" s="45">
        <f t="shared" si="6"/>
        <v>14.944526210387554</v>
      </c>
      <c r="D104" s="3" t="s">
        <v>37</v>
      </c>
      <c r="E104" s="16">
        <f>'SMIN Pond'!I7</f>
        <v>55.24</v>
      </c>
      <c r="F104" s="45">
        <f t="shared" si="5"/>
        <v>4.7352704175949167</v>
      </c>
      <c r="G104" s="54">
        <f t="shared" si="3"/>
        <v>1227.5555555555557</v>
      </c>
      <c r="H104" s="10">
        <f t="shared" si="4"/>
        <v>13.112172898856912</v>
      </c>
      <c r="I104" s="7">
        <f t="shared" si="7"/>
        <v>291.38161997459821</v>
      </c>
      <c r="J104" s="3" t="s">
        <v>37</v>
      </c>
      <c r="K104" s="72"/>
    </row>
    <row r="105" spans="1:11" x14ac:dyDescent="0.3">
      <c r="A105" s="2">
        <v>1976</v>
      </c>
      <c r="B105" s="23">
        <v>487.95554828397576</v>
      </c>
      <c r="C105" s="45">
        <f t="shared" si="6"/>
        <v>15.824719696886525</v>
      </c>
      <c r="D105" s="3" t="s">
        <v>37</v>
      </c>
      <c r="E105" s="16">
        <f>'SMIN Pond'!I8</f>
        <v>71.13000000000001</v>
      </c>
      <c r="F105" s="45">
        <f t="shared" si="5"/>
        <v>28.765387400434484</v>
      </c>
      <c r="G105" s="54">
        <f t="shared" si="3"/>
        <v>1580.6666666666667</v>
      </c>
      <c r="H105" s="10">
        <f t="shared" si="4"/>
        <v>14.577147498403779</v>
      </c>
      <c r="I105" s="7">
        <f t="shared" si="7"/>
        <v>323.93661107563975</v>
      </c>
      <c r="J105" s="3" t="s">
        <v>37</v>
      </c>
      <c r="K105" s="72"/>
    </row>
    <row r="106" spans="1:11" x14ac:dyDescent="0.3">
      <c r="A106" s="2">
        <v>1977</v>
      </c>
      <c r="B106" s="23">
        <v>629.77556600336015</v>
      </c>
      <c r="C106" s="45">
        <f t="shared" si="6"/>
        <v>29.064126479990215</v>
      </c>
      <c r="D106" s="3" t="s">
        <v>37</v>
      </c>
      <c r="E106" s="16">
        <f>'SMIN Pond'!I9</f>
        <v>106.4</v>
      </c>
      <c r="F106" s="45">
        <f t="shared" si="5"/>
        <v>49.585266413608878</v>
      </c>
      <c r="G106" s="54">
        <f t="shared" si="3"/>
        <v>2364.4444444444443</v>
      </c>
      <c r="H106" s="10">
        <f t="shared" si="4"/>
        <v>16.894907605772737</v>
      </c>
      <c r="I106" s="7">
        <f t="shared" si="7"/>
        <v>375.44239123939434</v>
      </c>
      <c r="J106" s="3" t="s">
        <v>37</v>
      </c>
      <c r="K106" s="72"/>
    </row>
    <row r="107" spans="1:11" x14ac:dyDescent="0.3">
      <c r="A107" s="2">
        <v>1978</v>
      </c>
      <c r="B107" s="23">
        <v>739.71734670020339</v>
      </c>
      <c r="C107" s="45">
        <f t="shared" si="6"/>
        <v>17.457295365482107</v>
      </c>
      <c r="D107" s="3" t="s">
        <v>37</v>
      </c>
      <c r="E107" s="16">
        <f>'SMIN Pond'!I10</f>
        <v>120</v>
      </c>
      <c r="F107" s="45">
        <f t="shared" si="5"/>
        <v>12.781954887218049</v>
      </c>
      <c r="G107" s="54">
        <f t="shared" si="3"/>
        <v>2666.666666666667</v>
      </c>
      <c r="H107" s="10">
        <f t="shared" si="4"/>
        <v>16.222412592499907</v>
      </c>
      <c r="I107" s="7">
        <f t="shared" si="7"/>
        <v>360.49805761110923</v>
      </c>
      <c r="J107" s="3" t="s">
        <v>37</v>
      </c>
      <c r="K107" s="72"/>
    </row>
    <row r="108" spans="1:11" x14ac:dyDescent="0.3">
      <c r="A108" s="2">
        <v>1979</v>
      </c>
      <c r="B108" s="23">
        <v>874.28118173592111</v>
      </c>
      <c r="C108" s="45">
        <f t="shared" si="6"/>
        <v>18.191250433154238</v>
      </c>
      <c r="D108" s="3" t="s">
        <v>37</v>
      </c>
      <c r="E108" s="16">
        <f>'SMIN Pond'!I11</f>
        <v>138</v>
      </c>
      <c r="F108" s="45">
        <f t="shared" si="5"/>
        <v>14.999999999999991</v>
      </c>
      <c r="G108" s="54">
        <f t="shared" si="3"/>
        <v>3066.666666666667</v>
      </c>
      <c r="H108" s="10">
        <f t="shared" si="4"/>
        <v>15.784395556358122</v>
      </c>
      <c r="I108" s="7">
        <f t="shared" si="7"/>
        <v>350.76434569684739</v>
      </c>
      <c r="J108" s="3" t="s">
        <v>37</v>
      </c>
      <c r="K108" s="72"/>
    </row>
    <row r="109" spans="1:11" x14ac:dyDescent="0.3">
      <c r="A109" s="2">
        <v>1980</v>
      </c>
      <c r="B109" s="23">
        <v>1104.6686741725155</v>
      </c>
      <c r="C109" s="45">
        <f t="shared" si="6"/>
        <v>26.351647187367178</v>
      </c>
      <c r="D109" s="3" t="s">
        <v>37</v>
      </c>
      <c r="E109" s="16">
        <f>'SMIN Pond'!I12</f>
        <v>163</v>
      </c>
      <c r="F109" s="45">
        <f t="shared" si="5"/>
        <v>18.115942028985501</v>
      </c>
      <c r="G109" s="54">
        <f t="shared" si="3"/>
        <v>3622.2222222222222</v>
      </c>
      <c r="H109" s="10">
        <f t="shared" si="4"/>
        <v>14.755555562585309</v>
      </c>
      <c r="I109" s="7">
        <f t="shared" si="7"/>
        <v>327.90123472411818</v>
      </c>
      <c r="J109" s="3" t="s">
        <v>37</v>
      </c>
      <c r="K109" s="72"/>
    </row>
    <row r="110" spans="1:11" x14ac:dyDescent="0.3">
      <c r="A110" s="2">
        <v>1981</v>
      </c>
      <c r="B110" s="23">
        <v>1413.2441823754752</v>
      </c>
      <c r="C110" s="45">
        <f t="shared" si="6"/>
        <v>27.933761083078366</v>
      </c>
      <c r="D110" s="3" t="s">
        <v>37</v>
      </c>
      <c r="E110" s="16">
        <f>'SMIN Pond'!I13</f>
        <v>210</v>
      </c>
      <c r="F110" s="45">
        <f t="shared" si="5"/>
        <v>28.834355828220847</v>
      </c>
      <c r="G110" s="54">
        <f t="shared" si="3"/>
        <v>4666.6666666666661</v>
      </c>
      <c r="H110" s="10">
        <f t="shared" si="4"/>
        <v>14.859427876576712</v>
      </c>
      <c r="I110" s="7">
        <f t="shared" si="7"/>
        <v>330.20950836837153</v>
      </c>
      <c r="J110" s="3" t="s">
        <v>37</v>
      </c>
      <c r="K110" s="72"/>
    </row>
    <row r="111" spans="1:11" x14ac:dyDescent="0.3">
      <c r="A111" s="2">
        <v>1982</v>
      </c>
      <c r="B111" s="23">
        <v>2245.8347650221513</v>
      </c>
      <c r="C111" s="45">
        <f t="shared" si="6"/>
        <v>58.913427207406023</v>
      </c>
      <c r="D111" s="3" t="s">
        <v>37</v>
      </c>
      <c r="E111" s="16">
        <f>'SMIN Pond'!I14</f>
        <v>286.38</v>
      </c>
      <c r="F111" s="45">
        <f t="shared" si="5"/>
        <v>36.371428571428567</v>
      </c>
      <c r="G111" s="54">
        <f t="shared" si="3"/>
        <v>6364</v>
      </c>
      <c r="H111" s="10">
        <f t="shared" si="4"/>
        <v>12.751605971206672</v>
      </c>
      <c r="I111" s="7">
        <f t="shared" si="7"/>
        <v>283.36902158237069</v>
      </c>
      <c r="J111" s="3" t="s">
        <v>37</v>
      </c>
      <c r="K111" s="72"/>
    </row>
    <row r="112" spans="1:11" x14ac:dyDescent="0.3">
      <c r="A112" s="2">
        <v>1983</v>
      </c>
      <c r="B112" s="23">
        <v>4533.7773353268212</v>
      </c>
      <c r="C112" s="45">
        <f t="shared" si="6"/>
        <v>101.87492891010189</v>
      </c>
      <c r="D112" s="3" t="s">
        <v>37</v>
      </c>
      <c r="E112" s="16">
        <f>'SMIN Pond'!I15</f>
        <v>431.08833333333325</v>
      </c>
      <c r="F112" s="45">
        <f t="shared" si="5"/>
        <v>50.530181344134803</v>
      </c>
      <c r="G112" s="54">
        <f>(E112/$E$79)*100</f>
        <v>9579.7407407407391</v>
      </c>
      <c r="H112" s="10">
        <f t="shared" si="4"/>
        <v>9.5083702054427839</v>
      </c>
      <c r="I112" s="7">
        <f t="shared" si="7"/>
        <v>211.29711567650645</v>
      </c>
      <c r="J112" s="3" t="s">
        <v>37</v>
      </c>
      <c r="K112" s="72"/>
    </row>
    <row r="113" spans="1:11" x14ac:dyDescent="0.3">
      <c r="A113" s="2">
        <v>1984</v>
      </c>
      <c r="B113" s="23">
        <v>7501.0807303908141</v>
      </c>
      <c r="C113" s="45">
        <f t="shared" si="6"/>
        <v>65.448811787535476</v>
      </c>
      <c r="D113" s="3" t="s">
        <v>37</v>
      </c>
      <c r="E113" s="16">
        <f>'SMIN Pond'!I16</f>
        <v>625.74099999999999</v>
      </c>
      <c r="F113" s="45">
        <f t="shared" si="5"/>
        <v>45.153777454736677</v>
      </c>
      <c r="G113" s="54">
        <f t="shared" si="3"/>
        <v>13905.355555555556</v>
      </c>
      <c r="H113" s="10">
        <f t="shared" si="4"/>
        <v>8.3420112713198087</v>
      </c>
      <c r="I113" s="7">
        <f t="shared" si="7"/>
        <v>185.3780282515514</v>
      </c>
      <c r="J113" s="3" t="s">
        <v>37</v>
      </c>
      <c r="K113" s="72"/>
    </row>
    <row r="114" spans="1:11" x14ac:dyDescent="0.3">
      <c r="A114" s="2">
        <v>1985</v>
      </c>
      <c r="B114" s="23">
        <v>11832.838281028047</v>
      </c>
      <c r="C114" s="45">
        <f t="shared" si="6"/>
        <v>57.748445941756231</v>
      </c>
      <c r="D114" s="3" t="s">
        <v>37</v>
      </c>
      <c r="E114" s="16">
        <f>'SMIN Pond'!I17</f>
        <v>1035.88725</v>
      </c>
      <c r="F114" s="45">
        <f t="shared" si="5"/>
        <v>65.545689031084748</v>
      </c>
      <c r="G114" s="54">
        <f t="shared" si="3"/>
        <v>23019.716666666667</v>
      </c>
      <c r="H114" s="10">
        <f t="shared" si="4"/>
        <v>8.7543430020578388</v>
      </c>
      <c r="I114" s="7">
        <f t="shared" si="7"/>
        <v>194.54095560128542</v>
      </c>
      <c r="J114" s="3" t="s">
        <v>37</v>
      </c>
      <c r="K114" s="72"/>
    </row>
    <row r="115" spans="1:11" x14ac:dyDescent="0.3">
      <c r="A115" s="2">
        <v>1986</v>
      </c>
      <c r="B115" s="23">
        <v>22036.686267613553</v>
      </c>
      <c r="C115" s="45">
        <f t="shared" si="6"/>
        <v>86.233308900584319</v>
      </c>
      <c r="D115" s="3" t="s">
        <v>37</v>
      </c>
      <c r="E115" s="16">
        <f>'SMIN Pond'!I18</f>
        <v>1766.8992499999999</v>
      </c>
      <c r="F115" s="45">
        <f t="shared" si="5"/>
        <v>70.568683995290016</v>
      </c>
      <c r="G115" s="54">
        <f t="shared" si="3"/>
        <v>39264.427777777775</v>
      </c>
      <c r="H115" s="10">
        <f t="shared" si="4"/>
        <v>8.017989767348741</v>
      </c>
      <c r="I115" s="7">
        <f t="shared" si="7"/>
        <v>178.1775503855277</v>
      </c>
      <c r="J115" s="3" t="s">
        <v>37</v>
      </c>
      <c r="K115" s="72"/>
    </row>
    <row r="116" spans="1:11" x14ac:dyDescent="0.3">
      <c r="A116" s="2">
        <v>1987</v>
      </c>
      <c r="B116" s="23">
        <v>51087.076262993192</v>
      </c>
      <c r="C116" s="45">
        <f t="shared" si="6"/>
        <v>131.82739747070707</v>
      </c>
      <c r="D116" s="3" t="s">
        <v>37</v>
      </c>
      <c r="E116" s="16">
        <f>'SMIN Pond'!I19</f>
        <v>3846.2995833333334</v>
      </c>
      <c r="F116" s="45">
        <f t="shared" si="5"/>
        <v>117.68641213319513</v>
      </c>
      <c r="G116" s="54">
        <f t="shared" si="3"/>
        <v>85473.324074074073</v>
      </c>
      <c r="H116" s="10">
        <f t="shared" si="4"/>
        <v>7.528909197177021</v>
      </c>
      <c r="I116" s="7">
        <f t="shared" si="7"/>
        <v>167.30909327060058</v>
      </c>
      <c r="J116" s="3" t="s">
        <v>37</v>
      </c>
      <c r="K116" s="72"/>
    </row>
    <row r="117" spans="1:11" x14ac:dyDescent="0.3">
      <c r="A117" s="2">
        <v>1988</v>
      </c>
      <c r="B117" s="23">
        <v>109409.23115066218</v>
      </c>
      <c r="C117" s="55">
        <f t="shared" si="6"/>
        <v>114.1622483687069</v>
      </c>
      <c r="D117" s="23" t="s">
        <v>37</v>
      </c>
      <c r="E117" s="16">
        <f>'SMIN Pond'!I20</f>
        <v>7217.5483333333341</v>
      </c>
      <c r="F117" s="45">
        <f t="shared" si="5"/>
        <v>87.649146327763745</v>
      </c>
      <c r="G117" s="54">
        <f t="shared" si="3"/>
        <v>160389.96296296298</v>
      </c>
      <c r="H117" s="10">
        <f t="shared" si="4"/>
        <v>6.5968367179131304</v>
      </c>
      <c r="I117" s="7">
        <f t="shared" si="7"/>
        <v>146.59637150918076</v>
      </c>
      <c r="J117" s="3" t="s">
        <v>37</v>
      </c>
      <c r="K117" s="72"/>
    </row>
    <row r="118" spans="1:11" x14ac:dyDescent="0.3">
      <c r="A118" s="2">
        <v>1989</v>
      </c>
      <c r="B118" s="23">
        <v>131299.69716200753</v>
      </c>
      <c r="C118" s="55">
        <f t="shared" si="6"/>
        <v>20.007878477092177</v>
      </c>
      <c r="D118" s="23" t="s">
        <v>37</v>
      </c>
      <c r="E118" s="16">
        <f>'SMIN Pond'!I21</f>
        <v>8139.416666666667</v>
      </c>
      <c r="F118" s="55">
        <f t="shared" si="5"/>
        <v>12.772596604248566</v>
      </c>
      <c r="G118" s="54">
        <f t="shared" si="3"/>
        <v>180875.92592592593</v>
      </c>
      <c r="H118" s="10">
        <f t="shared" si="4"/>
        <v>6.1991130540260393</v>
      </c>
      <c r="I118" s="7">
        <f t="shared" si="7"/>
        <v>137.75806786724542</v>
      </c>
      <c r="J118" s="3" t="s">
        <v>37</v>
      </c>
      <c r="K118" s="72"/>
    </row>
    <row r="119" spans="1:11" x14ac:dyDescent="0.3">
      <c r="A119" s="2">
        <v>1990</v>
      </c>
      <c r="B119" s="23">
        <v>166293.26391825356</v>
      </c>
      <c r="C119" s="55">
        <f t="shared" si="6"/>
        <v>26.651673623487724</v>
      </c>
      <c r="D119" s="23" t="s">
        <v>37</v>
      </c>
      <c r="E119" s="16">
        <f>'SMIN Pond'!I22</f>
        <v>9662.7787499999995</v>
      </c>
      <c r="F119" s="55">
        <f t="shared" si="5"/>
        <v>18.715863135155054</v>
      </c>
      <c r="G119" s="56">
        <f t="shared" si="3"/>
        <v>214728.41666666663</v>
      </c>
      <c r="H119" s="24">
        <f t="shared" si="4"/>
        <v>5.8106856058523375</v>
      </c>
      <c r="I119" s="25">
        <f t="shared" si="7"/>
        <v>129.12634679671868</v>
      </c>
      <c r="J119" s="3" t="s">
        <v>37</v>
      </c>
      <c r="K119" s="72"/>
    </row>
    <row r="120" spans="1:11" x14ac:dyDescent="0.3">
      <c r="A120" s="2">
        <v>1991</v>
      </c>
      <c r="B120" s="23">
        <v>204002.95349000013</v>
      </c>
      <c r="C120" s="55">
        <f t="shared" si="6"/>
        <v>22.676618813786643</v>
      </c>
      <c r="D120" s="23" t="s">
        <v>37</v>
      </c>
      <c r="E120" s="16">
        <f>'SMIN Pond'!I23</f>
        <v>13330</v>
      </c>
      <c r="F120" s="55">
        <f t="shared" si="5"/>
        <v>37.952035795086388</v>
      </c>
      <c r="G120" s="56">
        <f t="shared" si="3"/>
        <v>296222.22222222219</v>
      </c>
      <c r="H120" s="24">
        <f t="shared" si="4"/>
        <v>6.5342191237703888</v>
      </c>
      <c r="I120" s="25">
        <f t="shared" si="7"/>
        <v>145.20486941711982</v>
      </c>
      <c r="J120" s="3" t="s">
        <v>37</v>
      </c>
      <c r="K120" s="72"/>
    </row>
    <row r="121" spans="1:11" x14ac:dyDescent="0.3">
      <c r="A121" s="2">
        <v>1992</v>
      </c>
      <c r="B121" s="23">
        <v>235629.28712048431</v>
      </c>
      <c r="C121" s="55">
        <f t="shared" si="6"/>
        <v>15.502880271796871</v>
      </c>
      <c r="D121" s="23" t="s">
        <v>37</v>
      </c>
      <c r="E121" s="16">
        <f>'SMIN Pond'!I24</f>
        <v>13330</v>
      </c>
      <c r="F121" s="55">
        <f t="shared" si="5"/>
        <v>0</v>
      </c>
      <c r="G121" s="56">
        <f t="shared" si="3"/>
        <v>296222.22222222219</v>
      </c>
      <c r="H121" s="24">
        <f t="shared" si="4"/>
        <v>5.6571914989429866</v>
      </c>
      <c r="I121" s="25">
        <f t="shared" si="7"/>
        <v>125.71536664317755</v>
      </c>
      <c r="J121" s="3" t="s">
        <v>37</v>
      </c>
      <c r="K121" s="72"/>
    </row>
    <row r="122" spans="1:11" x14ac:dyDescent="0.3">
      <c r="A122" s="2">
        <v>1993</v>
      </c>
      <c r="B122" s="23">
        <v>258586.36078484554</v>
      </c>
      <c r="C122" s="55">
        <f t="shared" si="6"/>
        <v>9.7428778675643137</v>
      </c>
      <c r="D122" s="23" t="s">
        <v>37</v>
      </c>
      <c r="E122" s="16">
        <f>'SMIN Pond'!I25</f>
        <v>14270</v>
      </c>
      <c r="F122" s="55">
        <f t="shared" si="5"/>
        <v>7.0517629407351734</v>
      </c>
      <c r="G122" s="56">
        <f t="shared" si="3"/>
        <v>317111.11111111112</v>
      </c>
      <c r="H122" s="24">
        <f t="shared" si="4"/>
        <v>5.5184658451004784</v>
      </c>
      <c r="I122" s="25">
        <f t="shared" si="7"/>
        <v>122.63257433556628</v>
      </c>
      <c r="J122" s="3" t="s">
        <v>37</v>
      </c>
      <c r="K122" s="72"/>
    </row>
    <row r="123" spans="1:11" x14ac:dyDescent="0.3">
      <c r="A123" s="2">
        <v>1994</v>
      </c>
      <c r="B123" s="23">
        <v>276577.35068940622</v>
      </c>
      <c r="C123" s="55">
        <f t="shared" si="6"/>
        <v>6.9574396151272255</v>
      </c>
      <c r="D123" s="23" t="s">
        <v>37</v>
      </c>
      <c r="E123" s="16">
        <f>'SMIN Pond'!I26</f>
        <v>15270</v>
      </c>
      <c r="F123" s="55">
        <f t="shared" si="5"/>
        <v>7.007708479327257</v>
      </c>
      <c r="G123" s="56">
        <f t="shared" si="3"/>
        <v>339333.33333333337</v>
      </c>
      <c r="H123" s="24">
        <f t="shared" si="4"/>
        <v>5.5210594656205476</v>
      </c>
      <c r="I123" s="25">
        <f t="shared" si="7"/>
        <v>122.69021034712335</v>
      </c>
      <c r="J123" s="3" t="s">
        <v>37</v>
      </c>
      <c r="K123" s="72"/>
    </row>
    <row r="124" spans="1:11" x14ac:dyDescent="0.3">
      <c r="A124" s="2">
        <v>1995</v>
      </c>
      <c r="B124" s="23">
        <v>373367.19179500156</v>
      </c>
      <c r="C124" s="55">
        <f t="shared" si="6"/>
        <v>34.995577499145767</v>
      </c>
      <c r="D124" s="23" t="s">
        <v>37</v>
      </c>
      <c r="E124" s="16">
        <f>'SMIN Pond'!I27</f>
        <v>17964.166666666668</v>
      </c>
      <c r="F124" s="55">
        <f t="shared" si="5"/>
        <v>17.643527614058073</v>
      </c>
      <c r="G124" s="56">
        <f t="shared" si="3"/>
        <v>399203.70370370377</v>
      </c>
      <c r="H124" s="24">
        <f t="shared" si="4"/>
        <v>4.8113940007160432</v>
      </c>
      <c r="I124" s="25">
        <f t="shared" si="7"/>
        <v>106.9198666825788</v>
      </c>
      <c r="J124" s="3" t="s">
        <v>37</v>
      </c>
      <c r="K124" s="72"/>
    </row>
    <row r="125" spans="1:11" x14ac:dyDescent="0.3">
      <c r="A125" s="2">
        <v>1996</v>
      </c>
      <c r="B125" s="23">
        <v>501712.31488519377</v>
      </c>
      <c r="C125" s="55">
        <f t="shared" si="6"/>
        <v>34.375040418832661</v>
      </c>
      <c r="D125" s="23" t="s">
        <v>37</v>
      </c>
      <c r="E125" s="16">
        <f>'SMIN Pond'!I28</f>
        <v>22512.5</v>
      </c>
      <c r="F125" s="55">
        <f t="shared" si="5"/>
        <v>25.318921927912029</v>
      </c>
      <c r="G125" s="56">
        <f t="shared" si="3"/>
        <v>500277.77777777775</v>
      </c>
      <c r="H125" s="24">
        <f t="shared" si="4"/>
        <v>4.4871332299569939</v>
      </c>
      <c r="I125" s="25">
        <f t="shared" si="7"/>
        <v>99.714071776822138</v>
      </c>
      <c r="J125" s="3" t="s">
        <v>37</v>
      </c>
      <c r="K125" s="72"/>
    </row>
    <row r="126" spans="1:11" x14ac:dyDescent="0.3">
      <c r="A126" s="2">
        <v>1997</v>
      </c>
      <c r="B126" s="23">
        <v>605183.83597447979</v>
      </c>
      <c r="C126" s="55">
        <f t="shared" si="6"/>
        <v>20.62367576386146</v>
      </c>
      <c r="D126" s="23" t="s">
        <v>37</v>
      </c>
      <c r="E126" s="16">
        <f>'SMIN Pond'!I29</f>
        <v>26450</v>
      </c>
      <c r="F126" s="55">
        <f t="shared" si="5"/>
        <v>17.490283176013332</v>
      </c>
      <c r="G126" s="56">
        <f t="shared" si="3"/>
        <v>587777.77777777775</v>
      </c>
      <c r="H126" s="24">
        <f t="shared" si="4"/>
        <v>4.370572779329053</v>
      </c>
      <c r="I126" s="25">
        <f t="shared" si="7"/>
        <v>97.12383954064569</v>
      </c>
      <c r="J126" s="3" t="s">
        <v>37</v>
      </c>
      <c r="K126" s="72"/>
    </row>
    <row r="127" spans="1:11" x14ac:dyDescent="0.3">
      <c r="A127" s="2">
        <v>1998</v>
      </c>
      <c r="B127" s="23">
        <v>701618.58917549904</v>
      </c>
      <c r="C127" s="55">
        <f t="shared" si="6"/>
        <v>15.934786666226476</v>
      </c>
      <c r="D127" s="23" t="s">
        <v>37</v>
      </c>
      <c r="E127" s="16">
        <f>'SMIN Pond'!I30</f>
        <v>30554.166666666664</v>
      </c>
      <c r="F127" s="55">
        <f t="shared" si="5"/>
        <v>15.516698172652799</v>
      </c>
      <c r="G127" s="56">
        <f t="shared" si="3"/>
        <v>678981.48148148134</v>
      </c>
      <c r="H127" s="24">
        <f t="shared" si="4"/>
        <v>4.3548114514143821</v>
      </c>
      <c r="I127" s="25">
        <f t="shared" si="7"/>
        <v>96.77358780920855</v>
      </c>
      <c r="J127" s="3" t="s">
        <v>37</v>
      </c>
      <c r="K127" s="72"/>
    </row>
    <row r="128" spans="1:11" x14ac:dyDescent="0.3">
      <c r="A128" s="2">
        <v>1999</v>
      </c>
      <c r="B128" s="23">
        <v>817963.20482246799</v>
      </c>
      <c r="C128" s="55">
        <f t="shared" si="6"/>
        <v>16.582316580820677</v>
      </c>
      <c r="D128" s="23" t="s">
        <v>37</v>
      </c>
      <c r="E128" s="16">
        <f>'SMIN Pond'!I31</f>
        <v>34450</v>
      </c>
      <c r="F128" s="55">
        <f t="shared" si="5"/>
        <v>12.750579571798726</v>
      </c>
      <c r="G128" s="56">
        <f t="shared" ref="G128:G154" si="8">(E128/$E$79)*100</f>
        <v>765555.55555555562</v>
      </c>
      <c r="H128" s="24">
        <f t="shared" ref="H128:H154" si="9">(E128/B128)*100</f>
        <v>4.2116808918656776</v>
      </c>
      <c r="I128" s="25">
        <f t="shared" si="7"/>
        <v>93.592908708126217</v>
      </c>
      <c r="J128" s="3" t="s">
        <v>37</v>
      </c>
      <c r="K128" s="72"/>
    </row>
    <row r="129" spans="1:11" x14ac:dyDescent="0.3">
      <c r="A129" s="2">
        <v>2000</v>
      </c>
      <c r="B129" s="23">
        <v>895529.86030515947</v>
      </c>
      <c r="C129" s="55">
        <f t="shared" si="6"/>
        <v>9.4829027791692333</v>
      </c>
      <c r="D129" s="23" t="s">
        <v>37</v>
      </c>
      <c r="E129" s="16">
        <f>'SMIN Pond'!I32</f>
        <v>37900</v>
      </c>
      <c r="F129" s="55">
        <f t="shared" ref="F129:F154" si="10">((E129/E128)-1)*100</f>
        <v>10.0145137880987</v>
      </c>
      <c r="G129" s="56">
        <f t="shared" si="8"/>
        <v>842222.22222222225</v>
      </c>
      <c r="H129" s="24">
        <f t="shared" si="9"/>
        <v>4.2321313537312149</v>
      </c>
      <c r="I129" s="25">
        <f t="shared" si="7"/>
        <v>94.047363416249269</v>
      </c>
      <c r="J129" s="3" t="s">
        <v>37</v>
      </c>
      <c r="K129" s="72"/>
    </row>
    <row r="130" spans="1:11" x14ac:dyDescent="0.3">
      <c r="A130" s="2">
        <v>2001</v>
      </c>
      <c r="B130" s="23">
        <v>952433.70101602108</v>
      </c>
      <c r="C130" s="55">
        <f t="shared" si="6"/>
        <v>6.354209193144178</v>
      </c>
      <c r="D130" s="23" t="s">
        <v>37</v>
      </c>
      <c r="E130" s="16">
        <f>'SMIN Pond'!I33</f>
        <v>40350</v>
      </c>
      <c r="F130" s="55">
        <f t="shared" si="10"/>
        <v>6.4643799472295482</v>
      </c>
      <c r="G130" s="56">
        <f t="shared" si="8"/>
        <v>896666.66666666663</v>
      </c>
      <c r="H130" s="24">
        <f t="shared" si="9"/>
        <v>4.2365153560773949</v>
      </c>
      <c r="I130" s="25">
        <f t="shared" si="7"/>
        <v>94.144785690608828</v>
      </c>
      <c r="J130" s="3" t="s">
        <v>37</v>
      </c>
      <c r="K130" s="72"/>
    </row>
    <row r="131" spans="1:11" x14ac:dyDescent="0.3">
      <c r="A131" s="2">
        <v>2002</v>
      </c>
      <c r="B131" s="23">
        <v>1000383.2441342754</v>
      </c>
      <c r="C131" s="55">
        <f t="shared" si="6"/>
        <v>5.0344231905174563</v>
      </c>
      <c r="D131" s="23" t="s">
        <v>37</v>
      </c>
      <c r="E131" s="16">
        <f>'SMIN Pond'!I34</f>
        <v>42150</v>
      </c>
      <c r="F131" s="55">
        <f t="shared" si="10"/>
        <v>4.4609665427509215</v>
      </c>
      <c r="G131" s="56">
        <f t="shared" si="8"/>
        <v>936666.66666666663</v>
      </c>
      <c r="H131" s="24">
        <f t="shared" si="9"/>
        <v>4.2133852448194808</v>
      </c>
      <c r="I131" s="25">
        <f t="shared" si="7"/>
        <v>93.630783218210752</v>
      </c>
      <c r="J131" s="3" t="s">
        <v>37</v>
      </c>
      <c r="K131" s="72"/>
    </row>
    <row r="132" spans="1:11" x14ac:dyDescent="0.3">
      <c r="A132" s="2">
        <v>2003</v>
      </c>
      <c r="B132" s="23">
        <v>1045897.3336097609</v>
      </c>
      <c r="C132" s="55">
        <f t="shared" si="6"/>
        <v>4.5496653150036481</v>
      </c>
      <c r="D132" s="23" t="s">
        <v>37</v>
      </c>
      <c r="E132" s="16">
        <f>'SMIN Pond'!I35</f>
        <v>43650</v>
      </c>
      <c r="F132" s="55">
        <f t="shared" si="10"/>
        <v>3.5587188612099752</v>
      </c>
      <c r="G132" s="56">
        <f t="shared" si="8"/>
        <v>970000</v>
      </c>
      <c r="H132" s="24">
        <f t="shared" si="9"/>
        <v>4.1734497830057986</v>
      </c>
      <c r="I132" s="25">
        <f t="shared" si="7"/>
        <v>92.743328511240023</v>
      </c>
      <c r="J132" s="3" t="s">
        <v>37</v>
      </c>
      <c r="K132" s="72"/>
    </row>
    <row r="133" spans="1:11" x14ac:dyDescent="0.3">
      <c r="A133" s="2">
        <v>2004</v>
      </c>
      <c r="B133" s="23">
        <v>1094976.2448493049</v>
      </c>
      <c r="C133" s="55">
        <f t="shared" si="6"/>
        <v>4.6925171010959055</v>
      </c>
      <c r="D133" s="23" t="s">
        <v>37</v>
      </c>
      <c r="E133" s="16">
        <f>'SMIN Pond'!I36</f>
        <v>45240</v>
      </c>
      <c r="F133" s="55">
        <f t="shared" si="10"/>
        <v>3.6426116838488065</v>
      </c>
      <c r="G133" s="56">
        <f t="shared" si="8"/>
        <v>1005333.3333333334</v>
      </c>
      <c r="H133" s="24">
        <f t="shared" si="9"/>
        <v>4.1315964810018428</v>
      </c>
      <c r="I133" s="25">
        <f t="shared" si="7"/>
        <v>91.813255133374341</v>
      </c>
      <c r="J133" s="3" t="s">
        <v>37</v>
      </c>
      <c r="K133" s="72"/>
    </row>
    <row r="134" spans="1:11" x14ac:dyDescent="0.3">
      <c r="A134" s="2">
        <v>2005</v>
      </c>
      <c r="B134" s="23">
        <v>1138599.4475344429</v>
      </c>
      <c r="C134" s="55">
        <f t="shared" ref="C134:C154" si="11">((B134/B133)-1)*100</f>
        <v>3.9839405549059625</v>
      </c>
      <c r="D134" s="23" t="s">
        <v>37</v>
      </c>
      <c r="E134" s="16">
        <f>'SMIN Pond'!I37</f>
        <v>46800</v>
      </c>
      <c r="F134" s="55">
        <f t="shared" si="10"/>
        <v>3.4482758620689724</v>
      </c>
      <c r="G134" s="56">
        <f t="shared" si="8"/>
        <v>1040000</v>
      </c>
      <c r="H134" s="24">
        <f t="shared" si="9"/>
        <v>4.1103129025173963</v>
      </c>
      <c r="I134" s="25">
        <f t="shared" si="7"/>
        <v>91.340286722608866</v>
      </c>
      <c r="J134" s="3" t="s">
        <v>37</v>
      </c>
      <c r="K134" s="72"/>
    </row>
    <row r="135" spans="1:11" x14ac:dyDescent="0.3">
      <c r="A135" s="2">
        <v>2006</v>
      </c>
      <c r="B135" s="23">
        <v>1179950.5404699773</v>
      </c>
      <c r="C135" s="55">
        <f t="shared" si="11"/>
        <v>3.6317506586778459</v>
      </c>
      <c r="D135" s="23" t="s">
        <v>37</v>
      </c>
      <c r="E135" s="16">
        <f>'SMIN Pond'!I38</f>
        <v>48670</v>
      </c>
      <c r="F135" s="55">
        <f t="shared" si="10"/>
        <v>3.9957264957265037</v>
      </c>
      <c r="G135" s="56">
        <f t="shared" si="8"/>
        <v>1081555.5555555555</v>
      </c>
      <c r="H135" s="24">
        <f t="shared" si="9"/>
        <v>4.1247491594532946</v>
      </c>
      <c r="I135" s="25">
        <f t="shared" si="7"/>
        <v>91.66109243229549</v>
      </c>
      <c r="J135" s="3" t="s">
        <v>37</v>
      </c>
      <c r="K135" s="72"/>
    </row>
    <row r="136" spans="1:11" x14ac:dyDescent="0.3">
      <c r="A136" s="2">
        <v>2007</v>
      </c>
      <c r="B136" s="23">
        <v>1226813.6130129823</v>
      </c>
      <c r="C136" s="55">
        <f t="shared" si="11"/>
        <v>3.971613295277554</v>
      </c>
      <c r="D136" s="23" t="s">
        <v>37</v>
      </c>
      <c r="E136" s="16">
        <f>'SMIN Pond'!I39</f>
        <v>50570</v>
      </c>
      <c r="F136" s="55">
        <f t="shared" si="10"/>
        <v>3.9038422025888586</v>
      </c>
      <c r="G136" s="56">
        <f t="shared" si="8"/>
        <v>1123777.7777777778</v>
      </c>
      <c r="H136" s="24">
        <f t="shared" si="9"/>
        <v>4.122060552931349</v>
      </c>
      <c r="I136" s="25">
        <f t="shared" si="7"/>
        <v>91.601345620696691</v>
      </c>
      <c r="J136" s="3" t="s">
        <v>37</v>
      </c>
      <c r="K136" s="72"/>
    </row>
    <row r="137" spans="1:11" x14ac:dyDescent="0.3">
      <c r="A137" s="2">
        <v>2008</v>
      </c>
      <c r="B137" s="23">
        <v>1289652.8987485797</v>
      </c>
      <c r="C137" s="55">
        <f t="shared" si="11"/>
        <v>5.1221542595429659</v>
      </c>
      <c r="D137" s="23" t="s">
        <v>37</v>
      </c>
      <c r="E137" s="16">
        <f>'SMIN Pond'!I40</f>
        <v>52590</v>
      </c>
      <c r="F137" s="55">
        <f t="shared" si="10"/>
        <v>3.9944631204271275</v>
      </c>
      <c r="G137" s="56">
        <f t="shared" si="8"/>
        <v>1168666.6666666665</v>
      </c>
      <c r="H137" s="24">
        <f t="shared" si="9"/>
        <v>4.0778414138432852</v>
      </c>
      <c r="I137" s="25">
        <f t="shared" si="7"/>
        <v>90.618698085406393</v>
      </c>
      <c r="J137" s="3" t="s">
        <v>37</v>
      </c>
      <c r="K137" s="72"/>
    </row>
    <row r="138" spans="1:11" x14ac:dyDescent="0.3">
      <c r="A138" s="2">
        <v>2009</v>
      </c>
      <c r="B138" s="23">
        <v>1357925.1177756768</v>
      </c>
      <c r="C138" s="55">
        <f t="shared" si="11"/>
        <v>5.2938444982634669</v>
      </c>
      <c r="D138" s="23" t="s">
        <v>37</v>
      </c>
      <c r="E138" s="16">
        <f>'SMIN Pond'!I41</f>
        <v>54800</v>
      </c>
      <c r="F138" s="55">
        <f t="shared" si="10"/>
        <v>4.2023198326678113</v>
      </c>
      <c r="G138" s="56">
        <f t="shared" si="8"/>
        <v>1217777.7777777778</v>
      </c>
      <c r="H138" s="24">
        <f t="shared" si="9"/>
        <v>4.0355686247091507</v>
      </c>
      <c r="I138" s="25">
        <f t="shared" si="7"/>
        <v>89.679302771314511</v>
      </c>
      <c r="J138" s="3" t="s">
        <v>37</v>
      </c>
      <c r="K138" s="72"/>
    </row>
    <row r="139" spans="1:11" x14ac:dyDescent="0.3">
      <c r="A139" s="2">
        <v>2010</v>
      </c>
      <c r="B139" s="23">
        <v>1414957.196750938</v>
      </c>
      <c r="C139" s="55">
        <f t="shared" si="11"/>
        <v>4.1999428561039887</v>
      </c>
      <c r="D139" s="23" t="s">
        <v>37</v>
      </c>
      <c r="E139" s="73">
        <f>'SMIN Pond'!I42</f>
        <v>57460</v>
      </c>
      <c r="F139" s="55">
        <f t="shared" si="10"/>
        <v>4.8540145985401351</v>
      </c>
      <c r="G139" s="56">
        <f t="shared" si="8"/>
        <v>1276888.8888888888</v>
      </c>
      <c r="H139" s="24">
        <f t="shared" si="9"/>
        <v>4.0609002259532065</v>
      </c>
      <c r="I139" s="25">
        <f t="shared" si="7"/>
        <v>90.242227243404642</v>
      </c>
      <c r="J139" s="3" t="s">
        <v>37</v>
      </c>
      <c r="K139" s="72"/>
    </row>
    <row r="140" spans="1:11" x14ac:dyDescent="0.3">
      <c r="A140" s="2">
        <v>2011</v>
      </c>
      <c r="B140" s="23">
        <v>1463170.1581882483</v>
      </c>
      <c r="C140" s="55">
        <f t="shared" si="11"/>
        <v>3.4073794986885897</v>
      </c>
      <c r="D140" s="23" t="s">
        <v>37</v>
      </c>
      <c r="E140" s="73">
        <v>59820</v>
      </c>
      <c r="F140" s="55">
        <f t="shared" si="10"/>
        <v>4.10720501218238</v>
      </c>
      <c r="G140" s="56">
        <f t="shared" si="8"/>
        <v>1329333.3333333335</v>
      </c>
      <c r="H140" s="24">
        <f>(E140/B140)*100</f>
        <v>4.0883829994230707</v>
      </c>
      <c r="I140" s="25">
        <f t="shared" si="7"/>
        <v>90.852955542734961</v>
      </c>
      <c r="J140" s="3" t="s">
        <v>37</v>
      </c>
    </row>
    <row r="141" spans="1:11" x14ac:dyDescent="0.3">
      <c r="A141" s="2">
        <v>2012</v>
      </c>
      <c r="B141" s="23">
        <v>1523328.5260658502</v>
      </c>
      <c r="C141" s="55">
        <f t="shared" si="11"/>
        <v>4.1115086677336432</v>
      </c>
      <c r="D141" s="23" t="s">
        <v>37</v>
      </c>
      <c r="E141" s="73">
        <v>62330</v>
      </c>
      <c r="F141" s="55">
        <f t="shared" si="10"/>
        <v>4.1959210966232119</v>
      </c>
      <c r="G141" s="56">
        <f t="shared" si="8"/>
        <v>1385111.1111111112</v>
      </c>
      <c r="H141" s="24">
        <f t="shared" si="9"/>
        <v>4.0916978139294429</v>
      </c>
      <c r="I141" s="25">
        <f t="shared" si="7"/>
        <v>90.926618087321003</v>
      </c>
      <c r="J141" s="3" t="s">
        <v>37</v>
      </c>
    </row>
    <row r="142" spans="1:11" x14ac:dyDescent="0.3">
      <c r="A142" s="2">
        <v>2013</v>
      </c>
      <c r="B142" s="23">
        <v>1581312.3469171259</v>
      </c>
      <c r="C142" s="55">
        <f t="shared" si="11"/>
        <v>3.8063897484428288</v>
      </c>
      <c r="D142" s="23" t="s">
        <v>37</v>
      </c>
      <c r="E142" s="73">
        <v>64760.000000000007</v>
      </c>
      <c r="F142" s="55">
        <f t="shared" si="10"/>
        <v>3.8986042034333535</v>
      </c>
      <c r="G142" s="56">
        <f t="shared" si="8"/>
        <v>1439111.1111111112</v>
      </c>
      <c r="H142" s="24">
        <f t="shared" si="9"/>
        <v>4.0953325967671068</v>
      </c>
      <c r="I142" s="25">
        <f t="shared" si="7"/>
        <v>91.007391039269095</v>
      </c>
      <c r="J142" s="3" t="s">
        <v>37</v>
      </c>
    </row>
    <row r="143" spans="1:11" x14ac:dyDescent="0.3">
      <c r="A143" s="2">
        <v>2014</v>
      </c>
      <c r="B143" s="23">
        <v>1644859.2390345454</v>
      </c>
      <c r="C143" s="55">
        <f t="shared" si="11"/>
        <v>4.0186173364995526</v>
      </c>
      <c r="D143" s="23" t="s">
        <v>37</v>
      </c>
      <c r="E143" s="73">
        <v>67290</v>
      </c>
      <c r="F143" s="55">
        <f t="shared" si="10"/>
        <v>3.9067325509573703</v>
      </c>
      <c r="G143" s="56">
        <f t="shared" si="8"/>
        <v>1495333.3333333335</v>
      </c>
      <c r="H143" s="24">
        <f t="shared" si="9"/>
        <v>4.09092756408117</v>
      </c>
      <c r="I143" s="25">
        <f t="shared" si="7"/>
        <v>90.909501424026047</v>
      </c>
      <c r="J143" s="3" t="s">
        <v>37</v>
      </c>
    </row>
    <row r="144" spans="1:11" x14ac:dyDescent="0.3">
      <c r="A144" s="2">
        <v>2015</v>
      </c>
      <c r="B144" s="23">
        <v>1689609.9592341811</v>
      </c>
      <c r="C144" s="55">
        <f t="shared" si="11"/>
        <v>2.7206413252663708</v>
      </c>
      <c r="D144" s="23" t="s">
        <v>37</v>
      </c>
      <c r="E144" s="73">
        <v>70100</v>
      </c>
      <c r="F144" s="55">
        <f t="shared" si="10"/>
        <v>4.1759548224104659</v>
      </c>
      <c r="G144" s="56">
        <f t="shared" si="8"/>
        <v>1557777.7777777778</v>
      </c>
      <c r="H144" s="24">
        <f t="shared" si="9"/>
        <v>4.1488865295143595</v>
      </c>
      <c r="I144" s="25">
        <f t="shared" si="7"/>
        <v>92.197478433652492</v>
      </c>
      <c r="J144" s="3" t="s">
        <v>37</v>
      </c>
    </row>
    <row r="145" spans="1:10" x14ac:dyDescent="0.3">
      <c r="A145" s="2">
        <v>2016</v>
      </c>
      <c r="B145" s="23">
        <v>1737285.8123797518</v>
      </c>
      <c r="C145" s="55">
        <f t="shared" si="11"/>
        <v>2.8217076305101729</v>
      </c>
      <c r="D145" s="23" t="s">
        <v>37</v>
      </c>
      <c r="E145" s="73">
        <v>73040</v>
      </c>
      <c r="F145" s="55">
        <f t="shared" si="10"/>
        <v>4.1940085592011345</v>
      </c>
      <c r="G145" s="56">
        <f t="shared" si="8"/>
        <v>1623111.1111111112</v>
      </c>
      <c r="H145" s="24">
        <f t="shared" si="9"/>
        <v>4.2042592807425896</v>
      </c>
      <c r="I145" s="25">
        <f t="shared" si="7"/>
        <v>93.427984016502037</v>
      </c>
      <c r="J145" s="3" t="s">
        <v>37</v>
      </c>
    </row>
    <row r="146" spans="1:10" x14ac:dyDescent="0.3">
      <c r="A146" s="2">
        <v>2017</v>
      </c>
      <c r="B146" s="23">
        <v>1842243.167003481</v>
      </c>
      <c r="C146" s="55">
        <f t="shared" si="11"/>
        <v>6.041455808584395</v>
      </c>
      <c r="D146" s="23" t="s">
        <v>37</v>
      </c>
      <c r="E146" s="73">
        <v>80040</v>
      </c>
      <c r="F146" s="55">
        <f t="shared" si="10"/>
        <v>9.5837897042716271</v>
      </c>
      <c r="G146" s="56">
        <f t="shared" si="8"/>
        <v>1778666.6666666667</v>
      </c>
      <c r="H146" s="24">
        <f t="shared" si="9"/>
        <v>4.3447033178681762</v>
      </c>
      <c r="I146" s="25">
        <f t="shared" si="7"/>
        <v>96.548962619292865</v>
      </c>
      <c r="J146" s="3" t="s">
        <v>37</v>
      </c>
    </row>
    <row r="147" spans="1:10" x14ac:dyDescent="0.3">
      <c r="A147" s="2">
        <v>2018</v>
      </c>
      <c r="B147" s="23">
        <v>1932501.1261130187</v>
      </c>
      <c r="C147" s="55">
        <f t="shared" si="11"/>
        <v>4.8993510045879374</v>
      </c>
      <c r="D147" s="23" t="s">
        <v>37</v>
      </c>
      <c r="E147" s="73">
        <v>88360</v>
      </c>
      <c r="F147" s="55">
        <f t="shared" si="10"/>
        <v>10.394802598700647</v>
      </c>
      <c r="G147" s="56">
        <f t="shared" si="8"/>
        <v>1963555.5555555555</v>
      </c>
      <c r="H147" s="24">
        <f t="shared" si="9"/>
        <v>4.572312988904951</v>
      </c>
      <c r="I147" s="25">
        <f t="shared" si="7"/>
        <v>101.60695530899898</v>
      </c>
      <c r="J147" s="3" t="s">
        <v>37</v>
      </c>
    </row>
    <row r="148" spans="1:10" x14ac:dyDescent="0.3">
      <c r="A148" s="2">
        <v>2019</v>
      </c>
      <c r="B148" s="23">
        <v>2002766.1175001217</v>
      </c>
      <c r="C148" s="55">
        <f t="shared" si="11"/>
        <v>3.635961213043748</v>
      </c>
      <c r="D148" s="23" t="s">
        <v>37</v>
      </c>
      <c r="E148" s="73">
        <v>102680</v>
      </c>
      <c r="F148" s="55">
        <f t="shared" si="10"/>
        <v>16.206428248076055</v>
      </c>
      <c r="G148" s="56">
        <f t="shared" si="8"/>
        <v>2281777.7777777775</v>
      </c>
      <c r="H148" s="24">
        <f t="shared" si="9"/>
        <v>5.1269091833931402</v>
      </c>
      <c r="I148" s="25">
        <f t="shared" si="7"/>
        <v>113.9313151865143</v>
      </c>
      <c r="J148" s="3" t="s">
        <v>37</v>
      </c>
    </row>
    <row r="149" spans="1:10" x14ac:dyDescent="0.3">
      <c r="A149" s="2">
        <v>2020</v>
      </c>
      <c r="B149" s="23">
        <v>2070796.7610381523</v>
      </c>
      <c r="C149" s="55">
        <f t="shared" si="11"/>
        <v>3.3968341556999793</v>
      </c>
      <c r="D149" s="23" t="s">
        <v>37</v>
      </c>
      <c r="E149" s="73">
        <v>123220</v>
      </c>
      <c r="F149" s="55">
        <f t="shared" si="10"/>
        <v>20.003895597974285</v>
      </c>
      <c r="G149" s="56">
        <f t="shared" si="8"/>
        <v>2738222.2222222225</v>
      </c>
      <c r="H149" s="24">
        <f t="shared" si="9"/>
        <v>5.9503666568527045</v>
      </c>
      <c r="I149" s="25">
        <f t="shared" si="7"/>
        <v>132.2303701522824</v>
      </c>
      <c r="J149" s="3" t="s">
        <v>37</v>
      </c>
    </row>
    <row r="150" spans="1:10" x14ac:dyDescent="0.3">
      <c r="A150" s="2">
        <v>2021</v>
      </c>
      <c r="B150" s="23">
        <v>2188608.705905214</v>
      </c>
      <c r="C150" s="55">
        <f t="shared" si="11"/>
        <v>5.6892084768376261</v>
      </c>
      <c r="D150" s="23" t="s">
        <v>37</v>
      </c>
      <c r="E150" s="73">
        <v>141700</v>
      </c>
      <c r="F150" s="55">
        <f t="shared" si="10"/>
        <v>14.997565330303519</v>
      </c>
      <c r="G150" s="56">
        <f t="shared" si="8"/>
        <v>3148888.888888889</v>
      </c>
      <c r="H150" s="24">
        <f t="shared" si="9"/>
        <v>6.4744328037109096</v>
      </c>
      <c r="I150" s="25">
        <f t="shared" si="7"/>
        <v>143.87628452690919</v>
      </c>
      <c r="J150" s="3" t="s">
        <v>37</v>
      </c>
    </row>
    <row r="151" spans="1:10" x14ac:dyDescent="0.3">
      <c r="A151" s="2">
        <v>2022</v>
      </c>
      <c r="B151" s="23">
        <v>2361427.2940787622</v>
      </c>
      <c r="C151" s="55">
        <f t="shared" si="11"/>
        <v>7.8962761916854474</v>
      </c>
      <c r="D151" s="23" t="s">
        <v>37</v>
      </c>
      <c r="E151" s="73">
        <v>172870</v>
      </c>
      <c r="F151" s="55">
        <f t="shared" si="10"/>
        <v>21.997177134791812</v>
      </c>
      <c r="G151" s="56">
        <f t="shared" si="8"/>
        <v>3841555.5555555555</v>
      </c>
      <c r="H151" s="24">
        <f t="shared" si="9"/>
        <v>7.3205726228992321</v>
      </c>
      <c r="I151" s="25">
        <f t="shared" si="7"/>
        <v>162.67939161998305</v>
      </c>
      <c r="J151" s="3" t="s">
        <v>37</v>
      </c>
    </row>
    <row r="152" spans="1:10" x14ac:dyDescent="0.3">
      <c r="A152" s="2">
        <v>2023</v>
      </c>
      <c r="B152" s="23">
        <v>2491966.0709431744</v>
      </c>
      <c r="C152" s="55">
        <f t="shared" si="11"/>
        <v>5.5279608731438001</v>
      </c>
      <c r="D152" s="23" t="s">
        <v>37</v>
      </c>
      <c r="E152" s="73">
        <v>207440</v>
      </c>
      <c r="F152" s="55">
        <f t="shared" si="10"/>
        <v>19.99768612251982</v>
      </c>
      <c r="G152" s="56">
        <f t="shared" si="8"/>
        <v>4609777.777777778</v>
      </c>
      <c r="H152" s="24">
        <f t="shared" si="9"/>
        <v>8.3243508978228924</v>
      </c>
      <c r="I152" s="25">
        <f t="shared" si="7"/>
        <v>184.9855755071755</v>
      </c>
      <c r="J152" s="3" t="s">
        <v>37</v>
      </c>
    </row>
    <row r="153" spans="1:10" x14ac:dyDescent="0.3">
      <c r="A153" s="2">
        <v>2024</v>
      </c>
      <c r="B153" s="23">
        <v>2609643.0853687651</v>
      </c>
      <c r="C153" s="55">
        <f t="shared" si="11"/>
        <v>4.7222558845294138</v>
      </c>
      <c r="D153" s="23" t="s">
        <v>37</v>
      </c>
      <c r="E153" s="73">
        <v>248930</v>
      </c>
      <c r="F153" s="55">
        <f t="shared" si="10"/>
        <v>20.000964134207489</v>
      </c>
      <c r="G153" s="56">
        <f t="shared" si="8"/>
        <v>5531777.777777778</v>
      </c>
      <c r="H153" s="24">
        <f t="shared" si="9"/>
        <v>9.5388523202905358</v>
      </c>
      <c r="I153" s="25">
        <f t="shared" si="7"/>
        <v>211.97449600645646</v>
      </c>
      <c r="J153" s="3" t="s">
        <v>37</v>
      </c>
    </row>
    <row r="154" spans="1:10" x14ac:dyDescent="0.3">
      <c r="A154" s="11">
        <v>2025</v>
      </c>
      <c r="B154" s="8">
        <v>2722100.1095328098</v>
      </c>
      <c r="C154" s="63">
        <f t="shared" si="11"/>
        <v>4.3092875341669057</v>
      </c>
      <c r="D154" s="8" t="s">
        <v>37</v>
      </c>
      <c r="E154" s="57">
        <v>278800</v>
      </c>
      <c r="F154" s="63">
        <f t="shared" si="10"/>
        <v>11.999357249025833</v>
      </c>
      <c r="G154" s="64">
        <f t="shared" si="8"/>
        <v>6195555.555555555</v>
      </c>
      <c r="H154" s="13">
        <f t="shared" si="9"/>
        <v>10.242092089987462</v>
      </c>
      <c r="I154" s="14">
        <f t="shared" si="7"/>
        <v>227.60204644416598</v>
      </c>
      <c r="J154" s="8" t="s">
        <v>37</v>
      </c>
    </row>
    <row r="156" spans="1:10" x14ac:dyDescent="0.3">
      <c r="B156" s="77" t="s">
        <v>199</v>
      </c>
      <c r="C156" s="77"/>
      <c r="D156" s="77"/>
      <c r="E156" s="77"/>
      <c r="F156" s="77"/>
      <c r="G156" s="77"/>
    </row>
    <row r="157" spans="1:10" x14ac:dyDescent="0.3">
      <c r="B157" s="77"/>
      <c r="C157" s="77"/>
      <c r="D157" s="77"/>
      <c r="E157" s="77"/>
      <c r="F157" s="77"/>
      <c r="G157" s="77"/>
    </row>
  </sheetData>
  <mergeCells count="11">
    <mergeCell ref="B156:G157"/>
    <mergeCell ref="J2:J4"/>
    <mergeCell ref="H2:H4"/>
    <mergeCell ref="I2:I4"/>
    <mergeCell ref="A2:A4"/>
    <mergeCell ref="D2:D4"/>
    <mergeCell ref="E2:E4"/>
    <mergeCell ref="G2:G4"/>
    <mergeCell ref="F2:F4"/>
    <mergeCell ref="B2:B4"/>
    <mergeCell ref="C2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opLeftCell="A42" workbookViewId="0">
      <selection activeCell="E65" sqref="E65"/>
    </sheetView>
  </sheetViews>
  <sheetFormatPr baseColWidth="10" defaultColWidth="10.88671875" defaultRowHeight="15.6" x14ac:dyDescent="0.3"/>
  <cols>
    <col min="1" max="1" width="31.77734375" style="1" bestFit="1" customWidth="1"/>
    <col min="2" max="2" width="13.109375" style="1" bestFit="1" customWidth="1"/>
    <col min="3" max="3" width="11.33203125" style="1" customWidth="1"/>
    <col min="4" max="4" width="10.88671875" style="1" customWidth="1"/>
    <col min="5" max="5" width="15.88671875" style="1" bestFit="1" customWidth="1"/>
    <col min="6" max="6" width="9.109375" style="1" customWidth="1"/>
    <col min="7" max="7" width="4.5546875" style="1" customWidth="1"/>
    <col min="8" max="8" width="10.88671875" style="1"/>
    <col min="9" max="9" width="16.6640625" style="1" customWidth="1"/>
    <col min="10" max="16384" width="10.88671875" style="1"/>
  </cols>
  <sheetData>
    <row r="1" spans="1:9" x14ac:dyDescent="0.3">
      <c r="B1" s="36" t="s">
        <v>53</v>
      </c>
      <c r="C1" s="36"/>
      <c r="D1" s="36"/>
      <c r="E1" s="36"/>
      <c r="F1" s="36"/>
      <c r="G1" s="36"/>
      <c r="H1" s="36"/>
      <c r="I1" s="36"/>
    </row>
    <row r="2" spans="1:9" ht="15" customHeight="1" x14ac:dyDescent="0.3">
      <c r="A2" s="81" t="s">
        <v>36</v>
      </c>
      <c r="B2" s="78" t="s">
        <v>51</v>
      </c>
      <c r="C2" s="78" t="s">
        <v>38</v>
      </c>
      <c r="D2" s="81" t="s">
        <v>32</v>
      </c>
      <c r="E2" s="78" t="s">
        <v>33</v>
      </c>
      <c r="F2" s="78" t="s">
        <v>35</v>
      </c>
      <c r="G2" s="21"/>
      <c r="H2" s="87" t="s">
        <v>198</v>
      </c>
      <c r="I2" s="87"/>
    </row>
    <row r="3" spans="1:9" ht="16.2" thickBot="1" x14ac:dyDescent="0.35">
      <c r="A3" s="83"/>
      <c r="B3" s="80"/>
      <c r="C3" s="80"/>
      <c r="D3" s="83"/>
      <c r="E3" s="80"/>
      <c r="F3" s="80"/>
      <c r="G3" s="22"/>
      <c r="H3" s="88"/>
      <c r="I3" s="88"/>
    </row>
    <row r="4" spans="1:9" ht="16.2" thickTop="1" x14ac:dyDescent="0.3">
      <c r="A4" s="38">
        <v>1972</v>
      </c>
      <c r="B4" s="41">
        <v>33.229999999999997</v>
      </c>
      <c r="C4" s="44">
        <v>9</v>
      </c>
      <c r="D4" s="46">
        <f>(C4*30)/360</f>
        <v>0.75</v>
      </c>
      <c r="E4" s="37" t="s">
        <v>37</v>
      </c>
      <c r="F4" s="37" t="s">
        <v>37</v>
      </c>
      <c r="G4" s="37"/>
      <c r="H4" s="5">
        <v>1972</v>
      </c>
      <c r="I4" s="53">
        <f>E5</f>
        <v>36.172499999999999</v>
      </c>
    </row>
    <row r="5" spans="1:9" x14ac:dyDescent="0.3">
      <c r="A5" s="38">
        <v>1972</v>
      </c>
      <c r="B5" s="41">
        <v>45</v>
      </c>
      <c r="C5" s="44">
        <v>3</v>
      </c>
      <c r="D5" s="46">
        <f>(C5*30)/360</f>
        <v>0.25</v>
      </c>
      <c r="E5" s="43">
        <f>(D4*B4)+(D5*B5)</f>
        <v>36.172499999999999</v>
      </c>
      <c r="F5" s="44">
        <v>1972</v>
      </c>
      <c r="G5" s="37"/>
      <c r="H5" s="5">
        <v>1973</v>
      </c>
      <c r="I5" s="53">
        <f>E7</f>
        <v>47.041666666666671</v>
      </c>
    </row>
    <row r="6" spans="1:9" x14ac:dyDescent="0.3">
      <c r="A6" s="38" t="s">
        <v>4</v>
      </c>
      <c r="B6" s="41">
        <v>45</v>
      </c>
      <c r="C6" s="44">
        <v>8.5</v>
      </c>
      <c r="D6" s="46">
        <f>(C6*30)/360</f>
        <v>0.70833333333333337</v>
      </c>
      <c r="E6" s="37" t="s">
        <v>37</v>
      </c>
      <c r="F6" s="37" t="s">
        <v>37</v>
      </c>
      <c r="G6" s="37"/>
      <c r="H6" s="5">
        <v>1974</v>
      </c>
      <c r="I6" s="53">
        <f>E9</f>
        <v>52.7425</v>
      </c>
    </row>
    <row r="7" spans="1:9" x14ac:dyDescent="0.3">
      <c r="A7" s="38" t="s">
        <v>5</v>
      </c>
      <c r="B7" s="41">
        <v>52</v>
      </c>
      <c r="C7" s="44">
        <v>3.5</v>
      </c>
      <c r="D7" s="46">
        <f>(C7*30)/360</f>
        <v>0.29166666666666669</v>
      </c>
      <c r="E7" s="43">
        <f>(D6*B6)+(D7*B7)</f>
        <v>47.041666666666671</v>
      </c>
      <c r="F7" s="44">
        <v>1973</v>
      </c>
      <c r="G7" s="37"/>
      <c r="H7" s="5">
        <v>1975</v>
      </c>
      <c r="I7" s="53">
        <f>E10</f>
        <v>55.24</v>
      </c>
    </row>
    <row r="8" spans="1:9" x14ac:dyDescent="0.3">
      <c r="A8" s="38" t="s">
        <v>6</v>
      </c>
      <c r="B8" s="41">
        <v>52</v>
      </c>
      <c r="C8" s="44">
        <v>9.25</v>
      </c>
      <c r="D8" s="46">
        <f t="shared" ref="D8:D12" si="0">(C8*30)/360</f>
        <v>0.77083333333333337</v>
      </c>
      <c r="E8" s="37" t="s">
        <v>37</v>
      </c>
      <c r="F8" s="44" t="s">
        <v>37</v>
      </c>
      <c r="G8" s="37"/>
      <c r="H8" s="5">
        <v>1976</v>
      </c>
      <c r="I8" s="53">
        <f>E12</f>
        <v>71.13000000000001</v>
      </c>
    </row>
    <row r="9" spans="1:9" x14ac:dyDescent="0.3">
      <c r="A9" s="38" t="s">
        <v>7</v>
      </c>
      <c r="B9" s="41">
        <v>55.24</v>
      </c>
      <c r="C9" s="44">
        <v>2.75</v>
      </c>
      <c r="D9" s="46">
        <f t="shared" si="0"/>
        <v>0.22916666666666666</v>
      </c>
      <c r="E9" s="43">
        <f>(D8*B8)+(D9*B9)</f>
        <v>52.7425</v>
      </c>
      <c r="F9" s="44">
        <v>1974</v>
      </c>
      <c r="G9" s="37"/>
      <c r="H9" s="5">
        <v>1977</v>
      </c>
      <c r="I9" s="53">
        <f>E13</f>
        <v>106.4</v>
      </c>
    </row>
    <row r="10" spans="1:9" x14ac:dyDescent="0.3">
      <c r="A10" s="38">
        <v>1975</v>
      </c>
      <c r="B10" s="41">
        <v>55.24</v>
      </c>
      <c r="C10" s="1">
        <v>12</v>
      </c>
      <c r="D10" s="1">
        <f t="shared" si="0"/>
        <v>1</v>
      </c>
      <c r="E10" s="43">
        <f>(D10*B10)</f>
        <v>55.24</v>
      </c>
      <c r="F10" s="44">
        <v>1975</v>
      </c>
      <c r="G10" s="37"/>
      <c r="H10" s="5">
        <v>1978</v>
      </c>
      <c r="I10" s="53">
        <f>E14</f>
        <v>120</v>
      </c>
    </row>
    <row r="11" spans="1:9" x14ac:dyDescent="0.3">
      <c r="A11" s="38" t="s">
        <v>8</v>
      </c>
      <c r="B11" s="41">
        <v>67.260000000000005</v>
      </c>
      <c r="C11" s="44">
        <v>9</v>
      </c>
      <c r="D11" s="46">
        <f t="shared" si="0"/>
        <v>0.75</v>
      </c>
      <c r="E11" s="37" t="s">
        <v>37</v>
      </c>
      <c r="F11" s="44" t="s">
        <v>37</v>
      </c>
      <c r="G11" s="37"/>
      <c r="H11" s="5">
        <v>1979</v>
      </c>
      <c r="I11" s="53">
        <f>E15</f>
        <v>138</v>
      </c>
    </row>
    <row r="12" spans="1:9" x14ac:dyDescent="0.3">
      <c r="A12" s="38" t="s">
        <v>9</v>
      </c>
      <c r="B12" s="41">
        <v>82.74</v>
      </c>
      <c r="C12" s="44">
        <v>3</v>
      </c>
      <c r="D12" s="46">
        <f t="shared" si="0"/>
        <v>0.25</v>
      </c>
      <c r="E12" s="43">
        <f>(D11*B11)+(D12*B12)</f>
        <v>71.13000000000001</v>
      </c>
      <c r="F12" s="44">
        <v>1976</v>
      </c>
      <c r="G12" s="37"/>
      <c r="H12" s="5">
        <v>1980</v>
      </c>
      <c r="I12" s="53">
        <f>E16</f>
        <v>163</v>
      </c>
    </row>
    <row r="13" spans="1:9" x14ac:dyDescent="0.3">
      <c r="A13" s="38">
        <v>1977</v>
      </c>
      <c r="B13" s="30">
        <v>106.4</v>
      </c>
      <c r="C13" s="1">
        <v>12</v>
      </c>
      <c r="D13" s="7">
        <v>1</v>
      </c>
      <c r="E13" s="43">
        <f>(D13*B13)</f>
        <v>106.4</v>
      </c>
      <c r="F13" s="44">
        <v>1977</v>
      </c>
      <c r="G13" s="37"/>
      <c r="H13" s="5">
        <v>1981</v>
      </c>
      <c r="I13" s="53">
        <f>B17</f>
        <v>210</v>
      </c>
    </row>
    <row r="14" spans="1:9" x14ac:dyDescent="0.3">
      <c r="A14" s="38">
        <v>1978</v>
      </c>
      <c r="B14" s="30">
        <v>120</v>
      </c>
      <c r="C14" s="1">
        <v>13</v>
      </c>
      <c r="D14" s="7">
        <v>1</v>
      </c>
      <c r="E14" s="43">
        <f t="shared" ref="E14:E17" si="1">(D14*B14)</f>
        <v>120</v>
      </c>
      <c r="F14" s="44">
        <v>1978</v>
      </c>
      <c r="G14" s="37"/>
      <c r="H14" s="5">
        <v>1982</v>
      </c>
      <c r="I14" s="53">
        <f>E19</f>
        <v>286.38</v>
      </c>
    </row>
    <row r="15" spans="1:9" x14ac:dyDescent="0.3">
      <c r="A15" s="38">
        <v>1979</v>
      </c>
      <c r="B15" s="30">
        <v>138</v>
      </c>
      <c r="C15" s="1">
        <v>14</v>
      </c>
      <c r="D15" s="7">
        <v>1</v>
      </c>
      <c r="E15" s="43">
        <f t="shared" si="1"/>
        <v>138</v>
      </c>
      <c r="F15" s="44">
        <v>1979</v>
      </c>
      <c r="G15" s="37"/>
      <c r="H15" s="5">
        <v>1983</v>
      </c>
      <c r="I15" s="53">
        <f>E21</f>
        <v>431.08833333333325</v>
      </c>
    </row>
    <row r="16" spans="1:9" x14ac:dyDescent="0.3">
      <c r="A16" s="38">
        <v>1980</v>
      </c>
      <c r="B16" s="30">
        <v>163</v>
      </c>
      <c r="C16" s="1">
        <v>15</v>
      </c>
      <c r="D16" s="7">
        <v>1</v>
      </c>
      <c r="E16" s="43">
        <f t="shared" si="1"/>
        <v>163</v>
      </c>
      <c r="F16" s="44">
        <v>1980</v>
      </c>
      <c r="G16" s="37"/>
      <c r="H16" s="5">
        <v>1984</v>
      </c>
      <c r="I16" s="53">
        <f>E23</f>
        <v>625.74099999999999</v>
      </c>
    </row>
    <row r="17" spans="1:9" x14ac:dyDescent="0.3">
      <c r="A17" s="38">
        <v>1981</v>
      </c>
      <c r="B17" s="30">
        <v>210</v>
      </c>
      <c r="C17" s="1">
        <v>16</v>
      </c>
      <c r="D17" s="7">
        <v>1</v>
      </c>
      <c r="E17" s="43">
        <f t="shared" si="1"/>
        <v>210</v>
      </c>
      <c r="F17" s="44">
        <v>1981</v>
      </c>
      <c r="G17" s="37"/>
      <c r="H17" s="5">
        <v>1985</v>
      </c>
      <c r="I17" s="53">
        <f>E25</f>
        <v>1035.88725</v>
      </c>
    </row>
    <row r="18" spans="1:9" x14ac:dyDescent="0.3">
      <c r="A18" s="38" t="s">
        <v>10</v>
      </c>
      <c r="B18" s="30">
        <v>280</v>
      </c>
      <c r="C18" s="44">
        <v>10</v>
      </c>
      <c r="D18" s="46">
        <f t="shared" ref="D18:D38" si="2">(C18*30)/360</f>
        <v>0.83333333333333337</v>
      </c>
      <c r="E18" s="37" t="s">
        <v>37</v>
      </c>
      <c r="F18" s="44" t="s">
        <v>37</v>
      </c>
      <c r="G18" s="37"/>
      <c r="H18" s="5">
        <v>1986</v>
      </c>
      <c r="I18" s="53">
        <f>E28</f>
        <v>1766.8992499999999</v>
      </c>
    </row>
    <row r="19" spans="1:9" x14ac:dyDescent="0.3">
      <c r="A19" s="38" t="s">
        <v>11</v>
      </c>
      <c r="B19" s="41">
        <v>318.27999999999997</v>
      </c>
      <c r="C19" s="44">
        <v>2</v>
      </c>
      <c r="D19" s="46">
        <f t="shared" si="2"/>
        <v>0.16666666666666666</v>
      </c>
      <c r="E19" s="43">
        <f>(D18*B18)+(D19*B19)</f>
        <v>286.38</v>
      </c>
      <c r="F19" s="44">
        <v>1982</v>
      </c>
      <c r="G19" s="37"/>
      <c r="H19" s="5">
        <v>1987</v>
      </c>
      <c r="I19" s="53">
        <f>E33</f>
        <v>3846.2995833333334</v>
      </c>
    </row>
    <row r="20" spans="1:9" x14ac:dyDescent="0.3">
      <c r="A20" s="38" t="s">
        <v>12</v>
      </c>
      <c r="B20" s="41">
        <v>398.09</v>
      </c>
      <c r="C20" s="44">
        <v>5.5</v>
      </c>
      <c r="D20" s="46">
        <f t="shared" si="2"/>
        <v>0.45833333333333331</v>
      </c>
      <c r="E20" s="37" t="s">
        <v>37</v>
      </c>
      <c r="F20" s="44" t="s">
        <v>37</v>
      </c>
      <c r="G20" s="37"/>
      <c r="H20" s="5">
        <v>1988</v>
      </c>
      <c r="I20" s="53">
        <f>E35</f>
        <v>7217.5483333333341</v>
      </c>
    </row>
    <row r="21" spans="1:9" x14ac:dyDescent="0.3">
      <c r="A21" s="38" t="s">
        <v>13</v>
      </c>
      <c r="B21" s="41">
        <v>459.01</v>
      </c>
      <c r="C21" s="44">
        <v>6.5</v>
      </c>
      <c r="D21" s="46">
        <f t="shared" si="2"/>
        <v>0.54166666666666663</v>
      </c>
      <c r="E21" s="43">
        <f>(D20*B20)+(D21*B21)</f>
        <v>431.08833333333325</v>
      </c>
      <c r="F21" s="44">
        <v>1983</v>
      </c>
      <c r="G21" s="37"/>
      <c r="H21" s="5">
        <v>1989</v>
      </c>
      <c r="I21" s="53">
        <f>E38</f>
        <v>8139.416666666667</v>
      </c>
    </row>
    <row r="22" spans="1:9" x14ac:dyDescent="0.3">
      <c r="A22" s="38" t="s">
        <v>14</v>
      </c>
      <c r="B22" s="41">
        <v>598.66</v>
      </c>
      <c r="C22" s="44">
        <v>9.3000000000000007</v>
      </c>
      <c r="D22" s="46">
        <f t="shared" si="2"/>
        <v>0.77500000000000002</v>
      </c>
      <c r="E22" s="37" t="s">
        <v>37</v>
      </c>
      <c r="F22" s="44" t="s">
        <v>37</v>
      </c>
      <c r="G22" s="37"/>
      <c r="H22" s="5">
        <v>1990</v>
      </c>
      <c r="I22" s="53">
        <f>E40</f>
        <v>9662.7787499999995</v>
      </c>
    </row>
    <row r="23" spans="1:9" x14ac:dyDescent="0.3">
      <c r="A23" s="38" t="s">
        <v>15</v>
      </c>
      <c r="B23" s="41">
        <v>719.02</v>
      </c>
      <c r="C23" s="44">
        <v>2.7</v>
      </c>
      <c r="D23" s="46">
        <f t="shared" si="2"/>
        <v>0.22500000000000001</v>
      </c>
      <c r="E23" s="43">
        <f>(D22*B22)+(D23*B23)</f>
        <v>625.74099999999999</v>
      </c>
      <c r="F23" s="44">
        <v>1984</v>
      </c>
      <c r="G23" s="37"/>
      <c r="H23" s="5">
        <v>1991</v>
      </c>
      <c r="I23" s="53">
        <f>E41</f>
        <v>13330</v>
      </c>
    </row>
    <row r="24" spans="1:9" x14ac:dyDescent="0.3">
      <c r="A24" s="38" t="s">
        <v>16</v>
      </c>
      <c r="B24" s="41">
        <v>938.81</v>
      </c>
      <c r="C24" s="44">
        <v>5.0999999999999996</v>
      </c>
      <c r="D24" s="46">
        <f t="shared" si="2"/>
        <v>0.42499999999999999</v>
      </c>
      <c r="E24" s="37" t="s">
        <v>37</v>
      </c>
      <c r="F24" s="44" t="s">
        <v>37</v>
      </c>
      <c r="G24" s="37"/>
      <c r="H24" s="5">
        <v>1992</v>
      </c>
      <c r="I24" s="53">
        <f>E42</f>
        <v>13330</v>
      </c>
    </row>
    <row r="25" spans="1:9" x14ac:dyDescent="0.3">
      <c r="A25" s="38" t="s">
        <v>17</v>
      </c>
      <c r="B25" s="41">
        <v>1107.6400000000001</v>
      </c>
      <c r="C25" s="44">
        <v>6.9</v>
      </c>
      <c r="D25" s="46">
        <f t="shared" si="2"/>
        <v>0.57499999999999996</v>
      </c>
      <c r="E25" s="43">
        <f>(D24*B24)+(D25*B25)</f>
        <v>1035.88725</v>
      </c>
      <c r="F25" s="44">
        <v>1985</v>
      </c>
      <c r="G25" s="37"/>
      <c r="H25" s="5">
        <v>1993</v>
      </c>
      <c r="I25" s="53">
        <f>E43</f>
        <v>14270</v>
      </c>
    </row>
    <row r="26" spans="1:9" x14ac:dyDescent="0.3">
      <c r="A26" s="38" t="s">
        <v>18</v>
      </c>
      <c r="B26" s="41">
        <v>1474.5</v>
      </c>
      <c r="C26" s="45">
        <v>5</v>
      </c>
      <c r="D26" s="46">
        <f t="shared" si="2"/>
        <v>0.41666666666666669</v>
      </c>
      <c r="E26" s="37" t="s">
        <v>37</v>
      </c>
      <c r="F26" s="44" t="s">
        <v>37</v>
      </c>
      <c r="G26" s="37"/>
      <c r="H26" s="5">
        <v>1994</v>
      </c>
      <c r="I26" s="53">
        <f>E44</f>
        <v>15270</v>
      </c>
    </row>
    <row r="27" spans="1:9" x14ac:dyDescent="0.3">
      <c r="A27" s="38" t="s">
        <v>19</v>
      </c>
      <c r="B27" s="41">
        <v>1844.6</v>
      </c>
      <c r="C27" s="44">
        <v>4.7</v>
      </c>
      <c r="D27" s="46">
        <f t="shared" si="2"/>
        <v>0.39166666666666666</v>
      </c>
      <c r="E27" s="37" t="s">
        <v>37</v>
      </c>
      <c r="F27" s="44" t="s">
        <v>37</v>
      </c>
      <c r="G27" s="37"/>
      <c r="H27" s="5">
        <v>1995</v>
      </c>
      <c r="I27" s="53">
        <f>E47</f>
        <v>17964.166666666668</v>
      </c>
    </row>
    <row r="28" spans="1:9" x14ac:dyDescent="0.3">
      <c r="A28" s="38" t="s">
        <v>20</v>
      </c>
      <c r="B28" s="41">
        <v>2243.77</v>
      </c>
      <c r="C28" s="44">
        <v>2.2999999999999998</v>
      </c>
      <c r="D28" s="46">
        <f t="shared" si="2"/>
        <v>0.19166666666666668</v>
      </c>
      <c r="E28" s="43">
        <f>(D26*B26)+(D27*B27)+(D28*B28)</f>
        <v>1766.8992499999999</v>
      </c>
      <c r="F28" s="44">
        <v>1986</v>
      </c>
      <c r="G28" s="37"/>
      <c r="H28" s="5">
        <v>1996</v>
      </c>
      <c r="I28" s="53">
        <f>E50</f>
        <v>22512.5</v>
      </c>
    </row>
    <row r="29" spans="1:9" x14ac:dyDescent="0.3">
      <c r="A29" s="38" t="s">
        <v>21</v>
      </c>
      <c r="B29" s="41">
        <v>2760.83</v>
      </c>
      <c r="C29" s="45">
        <v>3</v>
      </c>
      <c r="D29" s="46">
        <f t="shared" si="2"/>
        <v>0.25</v>
      </c>
      <c r="E29" s="37" t="s">
        <v>37</v>
      </c>
      <c r="F29" s="44" t="s">
        <v>37</v>
      </c>
      <c r="G29" s="37"/>
      <c r="H29" s="5">
        <v>1997</v>
      </c>
      <c r="I29" s="53">
        <f>E51</f>
        <v>26450</v>
      </c>
    </row>
    <row r="30" spans="1:9" x14ac:dyDescent="0.3">
      <c r="A30" s="38" t="s">
        <v>22</v>
      </c>
      <c r="B30" s="41">
        <v>3314.79</v>
      </c>
      <c r="C30" s="45">
        <v>3</v>
      </c>
      <c r="D30" s="46">
        <f t="shared" si="2"/>
        <v>0.25</v>
      </c>
      <c r="E30" s="37" t="s">
        <v>37</v>
      </c>
      <c r="F30" s="44" t="s">
        <v>37</v>
      </c>
      <c r="G30" s="37"/>
      <c r="H30" s="5">
        <v>1998</v>
      </c>
      <c r="I30" s="53">
        <f t="shared" ref="I30:I42" si="3">E53</f>
        <v>30554.166666666664</v>
      </c>
    </row>
    <row r="31" spans="1:9" x14ac:dyDescent="0.3">
      <c r="A31" s="38" t="s">
        <v>23</v>
      </c>
      <c r="B31" s="41">
        <v>4080.08</v>
      </c>
      <c r="C31" s="45">
        <v>3</v>
      </c>
      <c r="D31" s="46">
        <f t="shared" si="2"/>
        <v>0.25</v>
      </c>
      <c r="E31" s="37" t="s">
        <v>37</v>
      </c>
      <c r="F31" s="44" t="s">
        <v>37</v>
      </c>
      <c r="G31" s="37"/>
      <c r="H31" s="5">
        <v>1999</v>
      </c>
      <c r="I31" s="53">
        <f t="shared" si="3"/>
        <v>34450</v>
      </c>
    </row>
    <row r="32" spans="1:9" x14ac:dyDescent="0.3">
      <c r="A32" s="38" t="s">
        <v>24</v>
      </c>
      <c r="B32" s="41">
        <v>5101.95</v>
      </c>
      <c r="C32" s="44">
        <v>2.5</v>
      </c>
      <c r="D32" s="46">
        <f t="shared" si="2"/>
        <v>0.20833333333333334</v>
      </c>
      <c r="E32" s="37" t="s">
        <v>37</v>
      </c>
      <c r="F32" s="44" t="s">
        <v>37</v>
      </c>
      <c r="G32" s="37"/>
      <c r="H32" s="5">
        <v>2000</v>
      </c>
      <c r="I32" s="53">
        <f t="shared" si="3"/>
        <v>37900</v>
      </c>
    </row>
    <row r="33" spans="1:18" x14ac:dyDescent="0.3">
      <c r="A33" s="38" t="s">
        <v>25</v>
      </c>
      <c r="B33" s="41">
        <v>5867.24</v>
      </c>
      <c r="C33" s="44">
        <v>0.5</v>
      </c>
      <c r="D33" s="46">
        <f t="shared" si="2"/>
        <v>4.1666666666666664E-2</v>
      </c>
      <c r="E33" s="43">
        <f>(D29*B29)+(D30*B30)+(D31*B31)+(D32*B32)+(D33*B33)</f>
        <v>3846.2995833333334</v>
      </c>
      <c r="F33" s="44">
        <v>1987</v>
      </c>
      <c r="G33" s="37"/>
      <c r="H33" s="5">
        <v>2001</v>
      </c>
      <c r="I33" s="53">
        <f t="shared" si="3"/>
        <v>40350</v>
      </c>
    </row>
    <row r="34" spans="1:18" x14ac:dyDescent="0.3">
      <c r="A34" s="38" t="s">
        <v>26</v>
      </c>
      <c r="B34" s="41">
        <v>7040.69</v>
      </c>
      <c r="C34" s="44">
        <v>2</v>
      </c>
      <c r="D34" s="46">
        <f t="shared" si="2"/>
        <v>0.16666666666666666</v>
      </c>
      <c r="E34" s="37" t="s">
        <v>37</v>
      </c>
      <c r="F34" s="44" t="s">
        <v>37</v>
      </c>
      <c r="G34" s="37"/>
      <c r="H34" s="5">
        <v>2002</v>
      </c>
      <c r="I34" s="53">
        <f t="shared" si="3"/>
        <v>42150</v>
      </c>
    </row>
    <row r="35" spans="1:18" x14ac:dyDescent="0.3">
      <c r="A35" s="38" t="s">
        <v>27</v>
      </c>
      <c r="B35" s="41">
        <v>7252.92</v>
      </c>
      <c r="C35" s="44">
        <v>10</v>
      </c>
      <c r="D35" s="46">
        <f t="shared" si="2"/>
        <v>0.83333333333333337</v>
      </c>
      <c r="E35" s="43">
        <f>(D34*B34)+(D35*B35)</f>
        <v>7217.5483333333341</v>
      </c>
      <c r="F35" s="44">
        <v>1988</v>
      </c>
      <c r="G35" s="37"/>
      <c r="H35" s="5">
        <v>2003</v>
      </c>
      <c r="I35" s="53">
        <f t="shared" si="3"/>
        <v>43650</v>
      </c>
    </row>
    <row r="36" spans="1:18" x14ac:dyDescent="0.3">
      <c r="A36" s="39" t="s">
        <v>34</v>
      </c>
      <c r="B36" s="41">
        <v>7834</v>
      </c>
      <c r="C36" s="44">
        <v>6</v>
      </c>
      <c r="D36" s="46">
        <f>(C36*30)/360</f>
        <v>0.5</v>
      </c>
      <c r="E36" s="37" t="s">
        <v>37</v>
      </c>
      <c r="F36" s="44" t="s">
        <v>37</v>
      </c>
      <c r="G36" s="37"/>
      <c r="H36" s="5">
        <v>2004</v>
      </c>
      <c r="I36" s="53">
        <f t="shared" si="3"/>
        <v>45240</v>
      </c>
    </row>
    <row r="37" spans="1:18" x14ac:dyDescent="0.3">
      <c r="A37" s="39" t="s">
        <v>28</v>
      </c>
      <c r="B37" s="42">
        <v>8306</v>
      </c>
      <c r="C37" s="44">
        <v>5</v>
      </c>
      <c r="D37" s="46">
        <f t="shared" si="2"/>
        <v>0.41666666666666669</v>
      </c>
      <c r="E37" s="37" t="s">
        <v>37</v>
      </c>
      <c r="F37" s="44" t="s">
        <v>37</v>
      </c>
      <c r="G37" s="37"/>
      <c r="H37" s="5">
        <v>2005</v>
      </c>
      <c r="I37" s="53">
        <f t="shared" si="3"/>
        <v>46800</v>
      </c>
      <c r="M37" s="5"/>
      <c r="N37" s="5"/>
    </row>
    <row r="38" spans="1:18" x14ac:dyDescent="0.3">
      <c r="A38" s="39" t="s">
        <v>29</v>
      </c>
      <c r="B38" s="42">
        <v>9139</v>
      </c>
      <c r="C38" s="44">
        <v>1</v>
      </c>
      <c r="D38" s="46">
        <f t="shared" si="2"/>
        <v>8.3333333333333329E-2</v>
      </c>
      <c r="E38" s="43">
        <f>(D36*B36)+(D37*B37)+(D38*B38)</f>
        <v>8139.416666666667</v>
      </c>
      <c r="F38" s="44">
        <v>1989</v>
      </c>
      <c r="G38" s="37"/>
      <c r="H38" s="5">
        <v>2006</v>
      </c>
      <c r="I38" s="53">
        <f t="shared" si="3"/>
        <v>48670</v>
      </c>
      <c r="J38" s="5"/>
      <c r="K38" s="5"/>
      <c r="L38" s="5"/>
      <c r="M38" s="5"/>
      <c r="N38" s="5"/>
    </row>
    <row r="39" spans="1:18" x14ac:dyDescent="0.3">
      <c r="A39" s="39" t="s">
        <v>30</v>
      </c>
      <c r="B39" s="42">
        <v>9138.89</v>
      </c>
      <c r="C39" s="44">
        <v>10.5</v>
      </c>
      <c r="D39" s="46">
        <f t="shared" ref="D39:D55" si="4">(C39*30)/360</f>
        <v>0.875</v>
      </c>
      <c r="E39" s="37" t="s">
        <v>37</v>
      </c>
      <c r="F39" s="44" t="s">
        <v>37</v>
      </c>
      <c r="G39" s="37"/>
      <c r="H39" s="5">
        <v>2007</v>
      </c>
      <c r="I39" s="53">
        <f t="shared" si="3"/>
        <v>50570</v>
      </c>
      <c r="K39" s="47"/>
      <c r="L39" s="47"/>
      <c r="M39" s="47"/>
      <c r="N39" s="47"/>
      <c r="O39" s="47"/>
      <c r="P39" s="47"/>
      <c r="Q39" s="47"/>
      <c r="R39" s="5"/>
    </row>
    <row r="40" spans="1:18" x14ac:dyDescent="0.3">
      <c r="A40" s="39" t="s">
        <v>31</v>
      </c>
      <c r="B40" s="43">
        <v>13330</v>
      </c>
      <c r="C40" s="44">
        <v>1.5</v>
      </c>
      <c r="D40" s="46">
        <f t="shared" si="4"/>
        <v>0.125</v>
      </c>
      <c r="E40" s="43">
        <f>(D39*B39)+(D40*B40)</f>
        <v>9662.7787499999995</v>
      </c>
      <c r="F40" s="44">
        <v>1990</v>
      </c>
      <c r="G40" s="37"/>
      <c r="H40" s="5">
        <v>2008</v>
      </c>
      <c r="I40" s="53">
        <f t="shared" si="3"/>
        <v>52590</v>
      </c>
      <c r="K40" s="47"/>
      <c r="L40" s="47"/>
      <c r="M40" s="47"/>
      <c r="N40" s="47"/>
      <c r="O40" s="47"/>
      <c r="P40" s="47"/>
      <c r="Q40" s="47"/>
      <c r="R40" s="5"/>
    </row>
    <row r="41" spans="1:18" ht="14.1" customHeight="1" x14ac:dyDescent="0.3">
      <c r="A41" s="40" t="s">
        <v>172</v>
      </c>
      <c r="B41" s="43">
        <v>13330</v>
      </c>
      <c r="C41" s="1">
        <v>12</v>
      </c>
      <c r="D41" s="1">
        <f t="shared" si="4"/>
        <v>1</v>
      </c>
      <c r="E41" s="43">
        <f>(D41*B41)</f>
        <v>13330</v>
      </c>
      <c r="F41" s="44">
        <v>1991</v>
      </c>
      <c r="G41" s="37"/>
      <c r="H41" s="5">
        <v>2009</v>
      </c>
      <c r="I41" s="53">
        <f t="shared" si="3"/>
        <v>54800</v>
      </c>
      <c r="K41" s="47"/>
      <c r="L41" s="47"/>
      <c r="M41" s="47"/>
      <c r="N41" s="47"/>
      <c r="O41" s="47"/>
      <c r="P41" s="47"/>
      <c r="Q41" s="47"/>
      <c r="R41" s="5"/>
    </row>
    <row r="42" spans="1:18" ht="14.1" customHeight="1" x14ac:dyDescent="0.3">
      <c r="A42" s="40" t="s">
        <v>173</v>
      </c>
      <c r="B42" s="43">
        <v>13330</v>
      </c>
      <c r="C42" s="1">
        <v>12</v>
      </c>
      <c r="D42" s="1">
        <f t="shared" si="4"/>
        <v>1</v>
      </c>
      <c r="E42" s="43">
        <f>(D42*B42)</f>
        <v>13330</v>
      </c>
      <c r="F42" s="44">
        <v>1992</v>
      </c>
      <c r="G42" s="37"/>
      <c r="H42" s="61">
        <v>2010</v>
      </c>
      <c r="I42" s="62">
        <f t="shared" si="3"/>
        <v>57460</v>
      </c>
      <c r="K42" s="47"/>
      <c r="L42" s="47"/>
      <c r="M42" s="47"/>
      <c r="N42" s="47"/>
      <c r="O42" s="47"/>
      <c r="P42" s="47"/>
      <c r="Q42" s="47"/>
      <c r="R42" s="5"/>
    </row>
    <row r="43" spans="1:18" ht="14.1" customHeight="1" x14ac:dyDescent="0.3">
      <c r="A43" s="40" t="s">
        <v>174</v>
      </c>
      <c r="B43" s="43">
        <v>14270</v>
      </c>
      <c r="C43" s="1">
        <v>12</v>
      </c>
      <c r="D43" s="1">
        <f t="shared" si="4"/>
        <v>1</v>
      </c>
      <c r="E43" s="43">
        <f>(D43*B43)</f>
        <v>14270</v>
      </c>
      <c r="F43" s="44">
        <v>1993</v>
      </c>
      <c r="G43" s="37"/>
      <c r="K43" s="47"/>
      <c r="L43" s="47"/>
      <c r="M43" s="47"/>
      <c r="N43" s="47"/>
      <c r="O43" s="47"/>
      <c r="P43" s="47"/>
      <c r="Q43" s="47"/>
      <c r="R43" s="5"/>
    </row>
    <row r="44" spans="1:18" ht="14.1" customHeight="1" x14ac:dyDescent="0.3">
      <c r="A44" s="40" t="s">
        <v>177</v>
      </c>
      <c r="B44" s="43">
        <v>15270</v>
      </c>
      <c r="C44" s="1">
        <v>12</v>
      </c>
      <c r="D44" s="1">
        <f t="shared" si="4"/>
        <v>1</v>
      </c>
      <c r="E44" s="43">
        <f>(D44*B44)</f>
        <v>15270</v>
      </c>
      <c r="F44" s="44">
        <v>1994</v>
      </c>
      <c r="G44" s="37"/>
      <c r="K44" s="47"/>
      <c r="L44" s="47"/>
      <c r="M44" s="47"/>
      <c r="N44" s="47"/>
      <c r="O44" s="47"/>
      <c r="P44" s="47"/>
      <c r="Q44" s="47"/>
      <c r="R44" s="5"/>
    </row>
    <row r="45" spans="1:18" x14ac:dyDescent="0.3">
      <c r="A45" s="40" t="s">
        <v>178</v>
      </c>
      <c r="B45" s="43">
        <v>16340</v>
      </c>
      <c r="C45" s="1">
        <v>3</v>
      </c>
      <c r="D45" s="1">
        <f t="shared" si="4"/>
        <v>0.25</v>
      </c>
      <c r="E45" s="37" t="s">
        <v>37</v>
      </c>
      <c r="F45" s="44" t="s">
        <v>37</v>
      </c>
      <c r="G45" s="37"/>
      <c r="K45" s="47"/>
      <c r="L45" s="47"/>
      <c r="M45" s="47"/>
      <c r="N45" s="47"/>
      <c r="O45" s="47"/>
      <c r="P45" s="47"/>
      <c r="Q45" s="47"/>
      <c r="R45" s="5"/>
    </row>
    <row r="46" spans="1:18" x14ac:dyDescent="0.3">
      <c r="A46" s="40" t="s">
        <v>179</v>
      </c>
      <c r="B46" s="43">
        <v>18300</v>
      </c>
      <c r="C46" s="1">
        <v>8</v>
      </c>
      <c r="D46" s="9">
        <f t="shared" si="4"/>
        <v>0.66666666666666663</v>
      </c>
      <c r="E46" s="37" t="s">
        <v>37</v>
      </c>
      <c r="F46" s="44" t="s">
        <v>37</v>
      </c>
      <c r="G46" s="37"/>
      <c r="K46" s="47"/>
      <c r="L46" s="47"/>
      <c r="M46" s="47"/>
      <c r="N46" s="47"/>
      <c r="O46" s="47"/>
      <c r="P46" s="47"/>
      <c r="Q46" s="47"/>
      <c r="R46" s="5"/>
    </row>
    <row r="47" spans="1:18" x14ac:dyDescent="0.3">
      <c r="A47" s="40" t="s">
        <v>176</v>
      </c>
      <c r="B47" s="43">
        <v>20150</v>
      </c>
      <c r="C47" s="1">
        <v>1</v>
      </c>
      <c r="D47" s="9">
        <f t="shared" si="4"/>
        <v>8.3333333333333329E-2</v>
      </c>
      <c r="E47" s="43">
        <f>(D45*B45)+(D46*B46)+(D47*B47)</f>
        <v>17964.166666666668</v>
      </c>
      <c r="F47" s="58">
        <v>1995</v>
      </c>
      <c r="K47" s="47"/>
      <c r="L47" s="47"/>
      <c r="M47" s="47"/>
      <c r="N47" s="47"/>
      <c r="O47" s="47"/>
      <c r="P47" s="47"/>
      <c r="Q47" s="47"/>
      <c r="R47" s="5"/>
    </row>
    <row r="48" spans="1:18" x14ac:dyDescent="0.3">
      <c r="A48" s="40" t="s">
        <v>180</v>
      </c>
      <c r="B48" s="43">
        <v>20150</v>
      </c>
      <c r="C48" s="1">
        <v>2</v>
      </c>
      <c r="D48" s="9">
        <f t="shared" si="4"/>
        <v>0.16666666666666666</v>
      </c>
      <c r="E48" s="37" t="s">
        <v>37</v>
      </c>
      <c r="F48" s="44" t="s">
        <v>37</v>
      </c>
      <c r="G48" s="37"/>
      <c r="K48" s="47"/>
      <c r="L48" s="47"/>
      <c r="M48" s="47"/>
      <c r="N48" s="47"/>
      <c r="O48" s="47"/>
      <c r="P48" s="47"/>
      <c r="Q48" s="47"/>
      <c r="R48" s="5"/>
    </row>
    <row r="49" spans="1:18" x14ac:dyDescent="0.3">
      <c r="A49" s="40" t="s">
        <v>181</v>
      </c>
      <c r="B49" s="43">
        <v>22600</v>
      </c>
      <c r="C49" s="1">
        <v>9</v>
      </c>
      <c r="D49" s="9">
        <f t="shared" si="4"/>
        <v>0.75</v>
      </c>
      <c r="E49" s="37" t="s">
        <v>37</v>
      </c>
      <c r="F49" s="44" t="s">
        <v>37</v>
      </c>
      <c r="G49" s="37"/>
      <c r="K49" s="47"/>
      <c r="L49" s="47"/>
      <c r="M49" s="47"/>
      <c r="N49" s="47"/>
      <c r="O49" s="47"/>
      <c r="P49" s="47"/>
      <c r="Q49" s="47"/>
      <c r="R49" s="5"/>
    </row>
    <row r="50" spans="1:18" x14ac:dyDescent="0.3">
      <c r="A50" s="40" t="s">
        <v>182</v>
      </c>
      <c r="B50" s="43">
        <v>26450</v>
      </c>
      <c r="C50" s="1">
        <v>1</v>
      </c>
      <c r="D50" s="9">
        <f t="shared" si="4"/>
        <v>8.3333333333333329E-2</v>
      </c>
      <c r="E50" s="43">
        <f>(D48*B48)+(D49*B49)+(D50*B50)</f>
        <v>22512.5</v>
      </c>
      <c r="F50" s="58">
        <v>1996</v>
      </c>
      <c r="K50" s="47"/>
      <c r="L50" s="47"/>
      <c r="M50" s="47"/>
      <c r="N50" s="47"/>
      <c r="O50" s="47"/>
      <c r="P50" s="47"/>
      <c r="Q50" s="47"/>
      <c r="R50" s="5"/>
    </row>
    <row r="51" spans="1:18" x14ac:dyDescent="0.3">
      <c r="A51" s="40" t="s">
        <v>183</v>
      </c>
      <c r="B51" s="43">
        <v>26450</v>
      </c>
      <c r="C51" s="1">
        <v>12</v>
      </c>
      <c r="D51" s="9">
        <f t="shared" si="4"/>
        <v>1</v>
      </c>
      <c r="E51" s="43">
        <f>(D51*B51)</f>
        <v>26450</v>
      </c>
      <c r="F51" s="58">
        <v>1997</v>
      </c>
      <c r="K51" s="47"/>
      <c r="L51" s="47"/>
      <c r="M51" s="47"/>
      <c r="N51" s="47"/>
      <c r="O51" s="47"/>
      <c r="P51" s="47"/>
      <c r="Q51" s="47"/>
      <c r="R51" s="5"/>
    </row>
    <row r="52" spans="1:18" x14ac:dyDescent="0.3">
      <c r="A52" s="40" t="s">
        <v>184</v>
      </c>
      <c r="B52" s="43">
        <v>30200</v>
      </c>
      <c r="C52" s="1">
        <v>11</v>
      </c>
      <c r="D52" s="9">
        <f t="shared" si="4"/>
        <v>0.91666666666666663</v>
      </c>
      <c r="E52" s="37" t="s">
        <v>37</v>
      </c>
      <c r="F52" s="44" t="s">
        <v>37</v>
      </c>
      <c r="G52" s="37"/>
      <c r="K52" s="47"/>
      <c r="L52" s="47"/>
      <c r="M52" s="47"/>
      <c r="N52" s="47"/>
      <c r="O52" s="47"/>
      <c r="P52" s="47"/>
      <c r="Q52" s="47"/>
      <c r="R52" s="5"/>
    </row>
    <row r="53" spans="1:18" x14ac:dyDescent="0.3">
      <c r="A53" s="40" t="s">
        <v>185</v>
      </c>
      <c r="B53" s="43">
        <v>34450</v>
      </c>
      <c r="C53" s="1">
        <v>1</v>
      </c>
      <c r="D53" s="9">
        <f t="shared" si="4"/>
        <v>8.3333333333333329E-2</v>
      </c>
      <c r="E53" s="43">
        <f>(D52*B52)+(D53*B53)</f>
        <v>30554.166666666664</v>
      </c>
      <c r="F53" s="58">
        <v>1998</v>
      </c>
      <c r="K53" s="47"/>
      <c r="L53" s="47"/>
      <c r="M53" s="47"/>
      <c r="N53" s="47"/>
      <c r="O53" s="47"/>
      <c r="P53" s="47"/>
      <c r="Q53" s="47"/>
      <c r="R53" s="5"/>
    </row>
    <row r="54" spans="1:18" x14ac:dyDescent="0.3">
      <c r="A54" s="40" t="s">
        <v>186</v>
      </c>
      <c r="B54" s="43">
        <v>34450</v>
      </c>
      <c r="C54" s="1">
        <v>12</v>
      </c>
      <c r="D54" s="9">
        <f t="shared" si="4"/>
        <v>1</v>
      </c>
      <c r="E54" s="43">
        <f>(D54*B54)</f>
        <v>34450</v>
      </c>
      <c r="F54" s="58">
        <v>1999</v>
      </c>
      <c r="K54" s="47"/>
      <c r="L54" s="47"/>
      <c r="M54" s="47"/>
      <c r="N54" s="47"/>
      <c r="O54" s="47"/>
      <c r="P54" s="47"/>
      <c r="Q54" s="47"/>
      <c r="R54" s="5"/>
    </row>
    <row r="55" spans="1:18" x14ac:dyDescent="0.3">
      <c r="A55" s="40" t="s">
        <v>187</v>
      </c>
      <c r="B55" s="43">
        <v>37900</v>
      </c>
      <c r="C55" s="1">
        <v>12</v>
      </c>
      <c r="D55" s="9">
        <f t="shared" si="4"/>
        <v>1</v>
      </c>
      <c r="E55" s="43">
        <f>(D55*B55)</f>
        <v>37900</v>
      </c>
      <c r="F55" s="58">
        <v>2000</v>
      </c>
      <c r="K55" s="47"/>
      <c r="L55" s="47"/>
      <c r="M55" s="47"/>
      <c r="N55" s="47"/>
      <c r="O55" s="47"/>
      <c r="P55" s="47"/>
      <c r="Q55" s="47"/>
      <c r="R55" s="5"/>
    </row>
    <row r="56" spans="1:18" x14ac:dyDescent="0.3">
      <c r="A56" s="40" t="s">
        <v>188</v>
      </c>
      <c r="B56" s="43">
        <v>40350</v>
      </c>
      <c r="C56" s="1">
        <v>12</v>
      </c>
      <c r="D56" s="9">
        <f t="shared" ref="D56" si="5">(C56*30)/360</f>
        <v>1</v>
      </c>
      <c r="E56" s="43">
        <f>(D56*B56)</f>
        <v>40350</v>
      </c>
      <c r="F56" s="58">
        <v>2001</v>
      </c>
      <c r="K56" s="47"/>
      <c r="L56" s="47"/>
      <c r="M56" s="47"/>
      <c r="N56" s="47"/>
      <c r="O56" s="47"/>
      <c r="P56" s="47"/>
      <c r="Q56" s="47"/>
      <c r="R56" s="5"/>
    </row>
    <row r="57" spans="1:18" x14ac:dyDescent="0.3">
      <c r="A57" s="40" t="s">
        <v>189</v>
      </c>
      <c r="B57" s="43">
        <v>42150</v>
      </c>
      <c r="C57" s="1">
        <v>12</v>
      </c>
      <c r="D57" s="9">
        <f t="shared" ref="D57:D65" si="6">(C57*30)/360</f>
        <v>1</v>
      </c>
      <c r="E57" s="43">
        <f t="shared" ref="E57:E65" si="7">(D57*B57)</f>
        <v>42150</v>
      </c>
      <c r="F57" s="58">
        <v>2002</v>
      </c>
      <c r="K57" s="47"/>
      <c r="L57" s="47"/>
      <c r="M57" s="47"/>
      <c r="N57" s="47"/>
      <c r="O57" s="47"/>
      <c r="P57" s="47"/>
      <c r="Q57" s="47"/>
      <c r="R57" s="5"/>
    </row>
    <row r="58" spans="1:18" x14ac:dyDescent="0.3">
      <c r="A58" s="40" t="s">
        <v>190</v>
      </c>
      <c r="B58" s="43">
        <v>43650</v>
      </c>
      <c r="C58" s="1">
        <v>12</v>
      </c>
      <c r="D58" s="9">
        <f t="shared" si="6"/>
        <v>1</v>
      </c>
      <c r="E58" s="43">
        <f t="shared" si="7"/>
        <v>43650</v>
      </c>
      <c r="F58" s="58">
        <v>2003</v>
      </c>
      <c r="K58" s="47"/>
      <c r="L58" s="47"/>
      <c r="M58" s="47"/>
      <c r="N58" s="47"/>
      <c r="O58" s="47"/>
      <c r="P58" s="47"/>
      <c r="Q58" s="47"/>
      <c r="R58" s="5"/>
    </row>
    <row r="59" spans="1:18" x14ac:dyDescent="0.3">
      <c r="A59" s="40" t="s">
        <v>191</v>
      </c>
      <c r="B59" s="43">
        <v>45240</v>
      </c>
      <c r="C59" s="1">
        <v>12</v>
      </c>
      <c r="D59" s="9">
        <f t="shared" si="6"/>
        <v>1</v>
      </c>
      <c r="E59" s="43">
        <f t="shared" si="7"/>
        <v>45240</v>
      </c>
      <c r="F59" s="58">
        <v>2004</v>
      </c>
      <c r="K59" s="47"/>
      <c r="L59" s="47"/>
      <c r="M59" s="47"/>
      <c r="N59" s="47"/>
      <c r="O59" s="47"/>
      <c r="P59" s="47"/>
      <c r="Q59" s="47"/>
      <c r="R59" s="5"/>
    </row>
    <row r="60" spans="1:18" x14ac:dyDescent="0.3">
      <c r="A60" s="40" t="s">
        <v>192</v>
      </c>
      <c r="B60" s="43">
        <v>46800</v>
      </c>
      <c r="C60" s="1">
        <v>12</v>
      </c>
      <c r="D60" s="9">
        <f t="shared" si="6"/>
        <v>1</v>
      </c>
      <c r="E60" s="43">
        <f t="shared" si="7"/>
        <v>46800</v>
      </c>
      <c r="F60" s="58">
        <v>2005</v>
      </c>
      <c r="K60" s="47"/>
      <c r="L60" s="47"/>
      <c r="M60" s="47"/>
      <c r="N60" s="47"/>
      <c r="O60" s="47"/>
      <c r="P60" s="47"/>
      <c r="Q60" s="47"/>
      <c r="R60" s="5"/>
    </row>
    <row r="61" spans="1:18" x14ac:dyDescent="0.3">
      <c r="A61" s="40" t="s">
        <v>193</v>
      </c>
      <c r="B61" s="43">
        <v>48670</v>
      </c>
      <c r="C61" s="1">
        <v>12</v>
      </c>
      <c r="D61" s="9">
        <f t="shared" si="6"/>
        <v>1</v>
      </c>
      <c r="E61" s="43">
        <f t="shared" si="7"/>
        <v>48670</v>
      </c>
      <c r="F61" s="58">
        <v>2006</v>
      </c>
      <c r="K61" s="5"/>
      <c r="L61" s="5"/>
      <c r="M61" s="5"/>
      <c r="N61" s="5"/>
      <c r="O61" s="5"/>
      <c r="P61" s="5"/>
      <c r="Q61" s="5"/>
      <c r="R61" s="5"/>
    </row>
    <row r="62" spans="1:18" x14ac:dyDescent="0.3">
      <c r="A62" s="40" t="s">
        <v>194</v>
      </c>
      <c r="B62" s="43">
        <v>50570</v>
      </c>
      <c r="C62" s="1">
        <v>12</v>
      </c>
      <c r="D62" s="9">
        <f t="shared" si="6"/>
        <v>1</v>
      </c>
      <c r="E62" s="43">
        <f t="shared" si="7"/>
        <v>50570</v>
      </c>
      <c r="F62" s="58">
        <v>2007</v>
      </c>
    </row>
    <row r="63" spans="1:18" x14ac:dyDescent="0.3">
      <c r="A63" s="40" t="s">
        <v>195</v>
      </c>
      <c r="B63" s="43">
        <v>52590</v>
      </c>
      <c r="C63" s="1">
        <v>12</v>
      </c>
      <c r="D63" s="9">
        <f t="shared" si="6"/>
        <v>1</v>
      </c>
      <c r="E63" s="43">
        <f t="shared" si="7"/>
        <v>52590</v>
      </c>
      <c r="F63" s="58">
        <v>2008</v>
      </c>
    </row>
    <row r="64" spans="1:18" x14ac:dyDescent="0.3">
      <c r="A64" s="40" t="s">
        <v>196</v>
      </c>
      <c r="B64" s="43">
        <v>54800</v>
      </c>
      <c r="C64" s="1">
        <v>12</v>
      </c>
      <c r="D64" s="9">
        <f t="shared" si="6"/>
        <v>1</v>
      </c>
      <c r="E64" s="43">
        <f t="shared" si="7"/>
        <v>54800</v>
      </c>
      <c r="F64" s="58">
        <v>2009</v>
      </c>
    </row>
    <row r="65" spans="1:7" x14ac:dyDescent="0.3">
      <c r="A65" s="48" t="s">
        <v>197</v>
      </c>
      <c r="B65" s="49">
        <v>57460</v>
      </c>
      <c r="C65" s="50">
        <v>12</v>
      </c>
      <c r="D65" s="51">
        <f t="shared" si="6"/>
        <v>1</v>
      </c>
      <c r="E65" s="49">
        <f t="shared" si="7"/>
        <v>57460</v>
      </c>
      <c r="F65" s="59">
        <v>2010</v>
      </c>
      <c r="G65" s="52"/>
    </row>
    <row r="66" spans="1:7" x14ac:dyDescent="0.3">
      <c r="A66" s="40"/>
      <c r="B66" s="43"/>
    </row>
    <row r="67" spans="1:7" x14ac:dyDescent="0.3">
      <c r="A67" s="89" t="s">
        <v>39</v>
      </c>
      <c r="B67" s="90"/>
      <c r="C67" s="90"/>
      <c r="D67" s="91"/>
    </row>
    <row r="68" spans="1:7" x14ac:dyDescent="0.3">
      <c r="A68" s="92"/>
      <c r="B68" s="93"/>
      <c r="C68" s="93"/>
      <c r="D68" s="94"/>
    </row>
    <row r="69" spans="1:7" x14ac:dyDescent="0.3">
      <c r="B69" s="43"/>
    </row>
    <row r="70" spans="1:7" x14ac:dyDescent="0.3">
      <c r="B70" s="43"/>
    </row>
    <row r="71" spans="1:7" x14ac:dyDescent="0.3">
      <c r="B71" s="43"/>
    </row>
  </sheetData>
  <mergeCells count="8">
    <mergeCell ref="H2:I3"/>
    <mergeCell ref="E2:E3"/>
    <mergeCell ref="F2:F3"/>
    <mergeCell ref="A67:D68"/>
    <mergeCell ref="C2:C3"/>
    <mergeCell ref="A2:A3"/>
    <mergeCell ref="B2:B3"/>
    <mergeCell ref="D2:D3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71" sqref="H71"/>
    </sheetView>
  </sheetViews>
  <sheetFormatPr baseColWidth="10" defaultRowHeight="15.6" x14ac:dyDescent="0.3"/>
  <cols>
    <col min="1" max="2" width="14.33203125" style="26" customWidth="1"/>
    <col min="3" max="3" width="10.109375" style="26" customWidth="1"/>
    <col min="4" max="4" width="10" style="26" customWidth="1"/>
    <col min="5" max="5" width="11.5546875" style="26"/>
    <col min="6" max="6" width="4.33203125" style="26" customWidth="1"/>
    <col min="7" max="16384" width="11.5546875" style="26"/>
  </cols>
  <sheetData>
    <row r="1" spans="1:12" ht="17.399999999999999" x14ac:dyDescent="0.3">
      <c r="A1" s="33" t="s">
        <v>57</v>
      </c>
      <c r="B1" s="34"/>
      <c r="C1" s="34"/>
      <c r="D1" s="34"/>
      <c r="E1" s="34"/>
      <c r="G1" s="34"/>
      <c r="H1" s="34"/>
      <c r="I1" s="34"/>
      <c r="J1" s="34"/>
      <c r="K1" s="34"/>
      <c r="L1" s="34"/>
    </row>
    <row r="2" spans="1:12" ht="18" x14ac:dyDescent="0.35">
      <c r="A2" s="95" t="s">
        <v>58</v>
      </c>
      <c r="B2" s="95" t="s">
        <v>167</v>
      </c>
      <c r="C2" s="95" t="s">
        <v>168</v>
      </c>
      <c r="D2" s="95" t="s">
        <v>169</v>
      </c>
      <c r="E2" s="95" t="s">
        <v>59</v>
      </c>
      <c r="F2" s="28"/>
      <c r="G2" s="97" t="s">
        <v>170</v>
      </c>
      <c r="H2" s="97"/>
      <c r="I2" s="97"/>
      <c r="J2" s="97"/>
      <c r="K2" s="97"/>
      <c r="L2" s="97"/>
    </row>
    <row r="3" spans="1:12" ht="18" customHeight="1" x14ac:dyDescent="0.3">
      <c r="A3" s="95"/>
      <c r="B3" s="95"/>
      <c r="C3" s="95"/>
      <c r="D3" s="95"/>
      <c r="E3" s="95"/>
      <c r="G3" s="97"/>
      <c r="H3" s="97"/>
      <c r="I3" s="97"/>
      <c r="J3" s="97"/>
      <c r="K3" s="97"/>
      <c r="L3" s="97"/>
    </row>
    <row r="4" spans="1:12" ht="13.2" customHeight="1" thickBot="1" x14ac:dyDescent="0.35">
      <c r="A4" s="96"/>
      <c r="B4" s="96"/>
      <c r="C4" s="96"/>
      <c r="D4" s="96"/>
      <c r="E4" s="96"/>
      <c r="G4" s="98"/>
      <c r="H4" s="98"/>
      <c r="I4" s="98"/>
      <c r="J4" s="98"/>
      <c r="K4" s="98"/>
      <c r="L4" s="98"/>
    </row>
    <row r="5" spans="1:12" ht="16.2" thickTop="1" x14ac:dyDescent="0.3">
      <c r="A5" s="29" t="s">
        <v>60</v>
      </c>
      <c r="B5" s="29" t="s">
        <v>37</v>
      </c>
      <c r="C5" s="60">
        <v>1.5</v>
      </c>
      <c r="D5" s="65">
        <v>1</v>
      </c>
      <c r="E5" s="66">
        <v>730</v>
      </c>
      <c r="G5" s="26" t="s">
        <v>62</v>
      </c>
    </row>
    <row r="6" spans="1:12" x14ac:dyDescent="0.3">
      <c r="A6" s="29" t="s">
        <v>61</v>
      </c>
      <c r="B6" s="29" t="s">
        <v>37</v>
      </c>
      <c r="C6" s="60">
        <v>2</v>
      </c>
      <c r="D6" s="32">
        <v>1.3</v>
      </c>
      <c r="E6" s="66">
        <v>730</v>
      </c>
      <c r="G6" s="27" t="s">
        <v>64</v>
      </c>
    </row>
    <row r="7" spans="1:12" x14ac:dyDescent="0.3">
      <c r="A7" s="29" t="s">
        <v>63</v>
      </c>
      <c r="B7" s="29" t="s">
        <v>37</v>
      </c>
      <c r="C7" s="60">
        <v>2.5</v>
      </c>
      <c r="D7" s="32">
        <v>1.65</v>
      </c>
      <c r="E7" s="66">
        <v>730</v>
      </c>
      <c r="G7" s="26" t="s">
        <v>66</v>
      </c>
    </row>
    <row r="8" spans="1:12" x14ac:dyDescent="0.3">
      <c r="A8" s="29" t="s">
        <v>65</v>
      </c>
      <c r="B8" s="29" t="s">
        <v>37</v>
      </c>
      <c r="C8" s="60">
        <v>2.5</v>
      </c>
      <c r="D8" s="32">
        <v>1.65</v>
      </c>
      <c r="E8" s="66">
        <v>730</v>
      </c>
      <c r="G8" s="26" t="s">
        <v>68</v>
      </c>
    </row>
    <row r="9" spans="1:12" x14ac:dyDescent="0.3">
      <c r="A9" s="29" t="s">
        <v>67</v>
      </c>
      <c r="B9" s="29" t="s">
        <v>37</v>
      </c>
      <c r="C9" s="60">
        <v>2.5</v>
      </c>
      <c r="D9" s="32">
        <v>1.65</v>
      </c>
      <c r="E9" s="66">
        <v>730</v>
      </c>
      <c r="G9" s="26" t="s">
        <v>70</v>
      </c>
    </row>
    <row r="10" spans="1:12" x14ac:dyDescent="0.3">
      <c r="A10" s="29" t="s">
        <v>69</v>
      </c>
      <c r="B10" s="29" t="s">
        <v>37</v>
      </c>
      <c r="C10" s="60">
        <v>3.6</v>
      </c>
      <c r="D10" s="32">
        <v>2.4500000000000002</v>
      </c>
      <c r="E10" s="66">
        <v>730</v>
      </c>
      <c r="G10" s="26" t="s">
        <v>72</v>
      </c>
    </row>
    <row r="11" spans="1:12" x14ac:dyDescent="0.3">
      <c r="A11" s="29" t="s">
        <v>71</v>
      </c>
      <c r="B11" s="29" t="s">
        <v>37</v>
      </c>
      <c r="C11" s="60">
        <v>4.5</v>
      </c>
      <c r="D11" s="32">
        <v>3.4</v>
      </c>
      <c r="E11" s="66">
        <v>730</v>
      </c>
      <c r="G11" s="26" t="s">
        <v>74</v>
      </c>
    </row>
    <row r="12" spans="1:12" x14ac:dyDescent="0.3">
      <c r="A12" s="29" t="s">
        <v>73</v>
      </c>
      <c r="B12" s="29" t="s">
        <v>37</v>
      </c>
      <c r="C12" s="60">
        <v>4.5</v>
      </c>
      <c r="D12" s="32">
        <v>3.4</v>
      </c>
      <c r="E12" s="66">
        <v>730</v>
      </c>
      <c r="G12" s="26" t="s">
        <v>76</v>
      </c>
    </row>
    <row r="13" spans="1:12" x14ac:dyDescent="0.3">
      <c r="A13" s="29" t="s">
        <v>75</v>
      </c>
      <c r="B13" s="29" t="s">
        <v>37</v>
      </c>
      <c r="C13" s="60">
        <v>4.5</v>
      </c>
      <c r="D13" s="32">
        <v>3.4</v>
      </c>
      <c r="E13" s="66">
        <v>730</v>
      </c>
      <c r="G13" s="26" t="s">
        <v>78</v>
      </c>
    </row>
    <row r="14" spans="1:12" x14ac:dyDescent="0.3">
      <c r="A14" s="29" t="s">
        <v>77</v>
      </c>
      <c r="B14" s="29" t="s">
        <v>37</v>
      </c>
      <c r="C14" s="60">
        <v>6.7</v>
      </c>
      <c r="D14" s="32">
        <v>5</v>
      </c>
      <c r="E14" s="66">
        <v>730</v>
      </c>
      <c r="G14" s="26" t="s">
        <v>80</v>
      </c>
    </row>
    <row r="15" spans="1:12" x14ac:dyDescent="0.3">
      <c r="A15" s="29" t="s">
        <v>79</v>
      </c>
      <c r="B15" s="29" t="s">
        <v>37</v>
      </c>
      <c r="C15" s="60">
        <v>8</v>
      </c>
      <c r="D15" s="32">
        <v>6</v>
      </c>
      <c r="E15" s="66">
        <v>730</v>
      </c>
      <c r="G15" s="26" t="s">
        <v>82</v>
      </c>
    </row>
    <row r="16" spans="1:12" x14ac:dyDescent="0.3">
      <c r="A16" s="29" t="s">
        <v>81</v>
      </c>
      <c r="B16" s="29" t="s">
        <v>37</v>
      </c>
      <c r="C16" s="60">
        <v>11</v>
      </c>
      <c r="D16" s="32">
        <v>9.5</v>
      </c>
      <c r="E16" s="66">
        <v>730</v>
      </c>
      <c r="G16" s="26" t="s">
        <v>84</v>
      </c>
    </row>
    <row r="17" spans="1:7" x14ac:dyDescent="0.3">
      <c r="A17" s="29" t="s">
        <v>83</v>
      </c>
      <c r="B17" s="29" t="s">
        <v>37</v>
      </c>
      <c r="C17" s="60">
        <v>12</v>
      </c>
      <c r="D17" s="32">
        <v>10.5</v>
      </c>
      <c r="E17" s="66">
        <v>730</v>
      </c>
      <c r="G17" s="26" t="s">
        <v>86</v>
      </c>
    </row>
    <row r="18" spans="1:7" x14ac:dyDescent="0.3">
      <c r="A18" s="29" t="s">
        <v>85</v>
      </c>
      <c r="B18" s="29" t="s">
        <v>37</v>
      </c>
      <c r="C18" s="60">
        <v>14.5</v>
      </c>
      <c r="D18" s="32">
        <v>14</v>
      </c>
      <c r="E18" s="66">
        <v>730</v>
      </c>
      <c r="G18" s="26" t="s">
        <v>88</v>
      </c>
    </row>
    <row r="19" spans="1:7" x14ac:dyDescent="0.3">
      <c r="A19" s="29" t="s">
        <v>87</v>
      </c>
      <c r="B19" s="29" t="s">
        <v>37</v>
      </c>
      <c r="C19" s="60">
        <v>17.5</v>
      </c>
      <c r="D19" s="32">
        <v>17</v>
      </c>
      <c r="E19" s="66">
        <v>730</v>
      </c>
      <c r="G19" s="26" t="s">
        <v>89</v>
      </c>
    </row>
    <row r="20" spans="1:7" x14ac:dyDescent="0.3">
      <c r="A20" s="29" t="s">
        <v>0</v>
      </c>
      <c r="B20" s="29" t="s">
        <v>37</v>
      </c>
      <c r="C20" s="60">
        <v>21.5</v>
      </c>
      <c r="D20" s="32">
        <v>19.5</v>
      </c>
      <c r="E20" s="66">
        <v>730</v>
      </c>
      <c r="G20" s="26" t="s">
        <v>90</v>
      </c>
    </row>
    <row r="21" spans="1:7" x14ac:dyDescent="0.3">
      <c r="A21" s="29" t="s">
        <v>1</v>
      </c>
      <c r="B21" s="29" t="s">
        <v>37</v>
      </c>
      <c r="C21" s="60">
        <v>25</v>
      </c>
      <c r="D21" s="32">
        <v>23</v>
      </c>
      <c r="E21" s="66">
        <v>730</v>
      </c>
      <c r="G21" s="26" t="s">
        <v>91</v>
      </c>
    </row>
    <row r="22" spans="1:7" x14ac:dyDescent="0.3">
      <c r="A22" s="29" t="s">
        <v>2</v>
      </c>
      <c r="B22" s="29" t="s">
        <v>37</v>
      </c>
      <c r="C22" s="60">
        <v>28.25</v>
      </c>
      <c r="D22" s="32">
        <v>26.25</v>
      </c>
      <c r="E22" s="66">
        <v>730</v>
      </c>
      <c r="G22" s="26" t="s">
        <v>92</v>
      </c>
    </row>
    <row r="23" spans="1:7" x14ac:dyDescent="0.3">
      <c r="A23" s="29" t="s">
        <v>3</v>
      </c>
      <c r="B23" s="29" t="s">
        <v>37</v>
      </c>
      <c r="C23" s="60">
        <v>32</v>
      </c>
      <c r="D23" s="32">
        <v>30</v>
      </c>
      <c r="E23" s="66">
        <v>730</v>
      </c>
      <c r="G23" s="26" t="s">
        <v>94</v>
      </c>
    </row>
    <row r="24" spans="1:7" ht="18" customHeight="1" x14ac:dyDescent="0.3">
      <c r="A24" s="29" t="s">
        <v>93</v>
      </c>
      <c r="B24" s="29" t="s">
        <v>37</v>
      </c>
      <c r="C24" s="30">
        <v>38</v>
      </c>
      <c r="D24" s="32">
        <v>35.4</v>
      </c>
      <c r="E24" s="66">
        <v>624</v>
      </c>
      <c r="G24" s="26" t="s">
        <v>96</v>
      </c>
    </row>
    <row r="25" spans="1:7" x14ac:dyDescent="0.3">
      <c r="A25" s="29" t="s">
        <v>95</v>
      </c>
      <c r="B25" s="29" t="s">
        <v>37</v>
      </c>
      <c r="C25" s="30">
        <v>44.85</v>
      </c>
      <c r="D25" s="32">
        <v>41.75</v>
      </c>
      <c r="E25" s="66">
        <v>105</v>
      </c>
      <c r="G25" s="26" t="s">
        <v>98</v>
      </c>
    </row>
    <row r="26" spans="1:7" x14ac:dyDescent="0.3">
      <c r="A26" s="29" t="s">
        <v>97</v>
      </c>
      <c r="B26" s="29" t="s">
        <v>37</v>
      </c>
      <c r="C26" s="30">
        <v>52</v>
      </c>
      <c r="D26" s="32">
        <v>48.4</v>
      </c>
      <c r="E26" s="66">
        <v>730</v>
      </c>
      <c r="G26" s="26" t="s">
        <v>100</v>
      </c>
    </row>
    <row r="27" spans="1:7" x14ac:dyDescent="0.3">
      <c r="A27" s="29" t="s">
        <v>99</v>
      </c>
      <c r="B27" s="29" t="s">
        <v>37</v>
      </c>
      <c r="C27" s="30">
        <v>78.599999999999994</v>
      </c>
      <c r="D27" s="32">
        <v>73.2</v>
      </c>
      <c r="E27" s="66">
        <v>273</v>
      </c>
      <c r="G27" s="26" t="s">
        <v>102</v>
      </c>
    </row>
    <row r="28" spans="1:7" x14ac:dyDescent="0.3">
      <c r="A28" s="29" t="s">
        <v>101</v>
      </c>
      <c r="B28" s="29" t="s">
        <v>37</v>
      </c>
      <c r="C28" s="30">
        <v>96.7</v>
      </c>
      <c r="D28" s="32">
        <v>90</v>
      </c>
      <c r="E28" s="66">
        <v>91</v>
      </c>
      <c r="G28" s="26" t="s">
        <v>103</v>
      </c>
    </row>
    <row r="29" spans="1:7" x14ac:dyDescent="0.3">
      <c r="A29" s="29">
        <v>1977</v>
      </c>
      <c r="B29" s="29" t="s">
        <v>37</v>
      </c>
      <c r="C29" s="30">
        <v>106.4</v>
      </c>
      <c r="D29" s="32">
        <v>99</v>
      </c>
      <c r="E29" s="66">
        <v>365</v>
      </c>
      <c r="G29" s="26" t="s">
        <v>104</v>
      </c>
    </row>
    <row r="30" spans="1:7" x14ac:dyDescent="0.3">
      <c r="A30" s="29">
        <v>1978</v>
      </c>
      <c r="B30" s="29" t="s">
        <v>37</v>
      </c>
      <c r="C30" s="30">
        <v>120</v>
      </c>
      <c r="D30" s="32">
        <v>113</v>
      </c>
      <c r="E30" s="66">
        <v>365</v>
      </c>
      <c r="G30" s="26" t="s">
        <v>105</v>
      </c>
    </row>
    <row r="31" spans="1:7" x14ac:dyDescent="0.3">
      <c r="A31" s="29">
        <v>1979</v>
      </c>
      <c r="B31" s="29" t="s">
        <v>37</v>
      </c>
      <c r="C31" s="30">
        <v>138</v>
      </c>
      <c r="D31" s="32">
        <v>131</v>
      </c>
      <c r="E31" s="66">
        <v>365</v>
      </c>
      <c r="G31" s="26" t="s">
        <v>106</v>
      </c>
    </row>
    <row r="32" spans="1:7" ht="17.25" customHeight="1" x14ac:dyDescent="0.3">
      <c r="A32" s="29">
        <v>1980</v>
      </c>
      <c r="B32" s="29" t="s">
        <v>37</v>
      </c>
      <c r="C32" s="30">
        <v>163</v>
      </c>
      <c r="D32" s="31" t="s">
        <v>37</v>
      </c>
      <c r="E32" s="66">
        <v>365</v>
      </c>
      <c r="G32" s="26" t="s">
        <v>107</v>
      </c>
    </row>
    <row r="33" spans="1:7" x14ac:dyDescent="0.3">
      <c r="A33" s="29">
        <v>1981</v>
      </c>
      <c r="B33" s="29" t="s">
        <v>37</v>
      </c>
      <c r="C33" s="30">
        <v>210</v>
      </c>
      <c r="D33" s="31" t="s">
        <v>37</v>
      </c>
      <c r="E33" s="66">
        <v>365</v>
      </c>
      <c r="G33" s="26" t="s">
        <v>108</v>
      </c>
    </row>
    <row r="34" spans="1:7" x14ac:dyDescent="0.3">
      <c r="A34" s="29">
        <v>1982</v>
      </c>
      <c r="B34" s="29" t="s">
        <v>37</v>
      </c>
      <c r="C34" s="30">
        <v>280</v>
      </c>
      <c r="D34" s="31" t="s">
        <v>37</v>
      </c>
      <c r="E34" s="66">
        <v>303</v>
      </c>
      <c r="G34" s="26" t="s">
        <v>110</v>
      </c>
    </row>
    <row r="35" spans="1:7" x14ac:dyDescent="0.3">
      <c r="A35" s="29" t="s">
        <v>109</v>
      </c>
      <c r="B35" s="29" t="s">
        <v>37</v>
      </c>
      <c r="C35" s="30">
        <v>364</v>
      </c>
      <c r="D35" s="31" t="s">
        <v>37</v>
      </c>
      <c r="E35" s="66">
        <v>60</v>
      </c>
      <c r="G35" s="26" t="s">
        <v>111</v>
      </c>
    </row>
    <row r="36" spans="1:7" x14ac:dyDescent="0.3">
      <c r="A36" s="29">
        <v>1983</v>
      </c>
      <c r="B36" s="29" t="s">
        <v>37</v>
      </c>
      <c r="C36" s="30">
        <v>455</v>
      </c>
      <c r="D36" s="31" t="s">
        <v>37</v>
      </c>
      <c r="E36" s="66">
        <v>136</v>
      </c>
      <c r="G36" s="26" t="s">
        <v>113</v>
      </c>
    </row>
    <row r="37" spans="1:7" x14ac:dyDescent="0.3">
      <c r="A37" s="29" t="s">
        <v>112</v>
      </c>
      <c r="B37" s="29" t="s">
        <v>37</v>
      </c>
      <c r="C37" s="30">
        <v>523</v>
      </c>
      <c r="D37" s="31" t="s">
        <v>37</v>
      </c>
      <c r="E37" s="66">
        <v>200</v>
      </c>
      <c r="G37" s="26" t="s">
        <v>114</v>
      </c>
    </row>
    <row r="38" spans="1:7" x14ac:dyDescent="0.3">
      <c r="A38" s="29">
        <v>1984</v>
      </c>
      <c r="B38" s="29" t="s">
        <v>37</v>
      </c>
      <c r="C38" s="30">
        <v>680</v>
      </c>
      <c r="D38" s="31" t="s">
        <v>37</v>
      </c>
      <c r="E38" s="66">
        <v>161</v>
      </c>
      <c r="G38" s="26" t="s">
        <v>116</v>
      </c>
    </row>
    <row r="39" spans="1:7" x14ac:dyDescent="0.3">
      <c r="A39" s="29" t="s">
        <v>115</v>
      </c>
      <c r="B39" s="29" t="s">
        <v>37</v>
      </c>
      <c r="C39" s="30">
        <v>816</v>
      </c>
      <c r="D39" s="31" t="s">
        <v>37</v>
      </c>
      <c r="E39" s="66">
        <v>203</v>
      </c>
      <c r="G39" s="26" t="s">
        <v>117</v>
      </c>
    </row>
    <row r="40" spans="1:7" x14ac:dyDescent="0.3">
      <c r="A40" s="29">
        <v>1985</v>
      </c>
      <c r="B40" s="29" t="s">
        <v>37</v>
      </c>
      <c r="C40" s="30">
        <v>1060</v>
      </c>
      <c r="D40" s="31" t="s">
        <v>37</v>
      </c>
      <c r="E40" s="66">
        <v>153</v>
      </c>
      <c r="G40" s="26" t="s">
        <v>119</v>
      </c>
    </row>
    <row r="41" spans="1:7" x14ac:dyDescent="0.3">
      <c r="A41" s="29" t="s">
        <v>118</v>
      </c>
      <c r="B41" s="29" t="s">
        <v>37</v>
      </c>
      <c r="C41" s="30">
        <v>1250</v>
      </c>
      <c r="D41" s="31" t="s">
        <v>37</v>
      </c>
      <c r="E41" s="66">
        <v>210</v>
      </c>
      <c r="G41" s="26" t="s">
        <v>121</v>
      </c>
    </row>
    <row r="42" spans="1:7" x14ac:dyDescent="0.3">
      <c r="A42" s="29" t="s">
        <v>120</v>
      </c>
      <c r="B42" s="29" t="s">
        <v>37</v>
      </c>
      <c r="C42" s="30">
        <v>1650</v>
      </c>
      <c r="D42" s="31" t="s">
        <v>37</v>
      </c>
      <c r="E42" s="66">
        <v>150</v>
      </c>
      <c r="G42" s="26" t="s">
        <v>123</v>
      </c>
    </row>
    <row r="43" spans="1:7" x14ac:dyDescent="0.3">
      <c r="A43" s="29" t="s">
        <v>122</v>
      </c>
      <c r="B43" s="29" t="s">
        <v>37</v>
      </c>
      <c r="C43" s="30">
        <v>2065</v>
      </c>
      <c r="D43" s="31" t="s">
        <v>37</v>
      </c>
      <c r="E43" s="66">
        <v>142</v>
      </c>
      <c r="G43" s="26" t="s">
        <v>125</v>
      </c>
    </row>
    <row r="44" spans="1:7" x14ac:dyDescent="0.3">
      <c r="A44" s="29" t="s">
        <v>124</v>
      </c>
      <c r="B44" s="29" t="s">
        <v>37</v>
      </c>
      <c r="C44" s="30">
        <v>2480</v>
      </c>
      <c r="D44" s="31" t="s">
        <v>37</v>
      </c>
      <c r="E44" s="66">
        <v>70</v>
      </c>
      <c r="G44" s="26" t="s">
        <v>127</v>
      </c>
    </row>
    <row r="45" spans="1:7" x14ac:dyDescent="0.3">
      <c r="A45" s="29" t="s">
        <v>126</v>
      </c>
      <c r="B45" s="29" t="s">
        <v>37</v>
      </c>
      <c r="C45" s="30">
        <v>3050</v>
      </c>
      <c r="D45" s="31" t="s">
        <v>37</v>
      </c>
      <c r="E45" s="66">
        <v>89</v>
      </c>
      <c r="G45" s="26" t="s">
        <v>129</v>
      </c>
    </row>
    <row r="46" spans="1:7" x14ac:dyDescent="0.3">
      <c r="A46" s="29" t="s">
        <v>128</v>
      </c>
      <c r="B46" s="29" t="s">
        <v>37</v>
      </c>
      <c r="C46" s="30">
        <v>3660</v>
      </c>
      <c r="D46" s="31" t="s">
        <v>37</v>
      </c>
      <c r="E46" s="66">
        <v>90</v>
      </c>
      <c r="G46" s="26" t="s">
        <v>131</v>
      </c>
    </row>
    <row r="47" spans="1:7" x14ac:dyDescent="0.3">
      <c r="A47" s="29" t="s">
        <v>130</v>
      </c>
      <c r="B47" s="29" t="s">
        <v>37</v>
      </c>
      <c r="C47" s="30">
        <v>4500</v>
      </c>
      <c r="D47" s="31" t="s">
        <v>37</v>
      </c>
      <c r="E47" s="66">
        <v>91</v>
      </c>
      <c r="G47" s="26" t="s">
        <v>133</v>
      </c>
    </row>
    <row r="48" spans="1:7" x14ac:dyDescent="0.3">
      <c r="A48" s="29" t="s">
        <v>132</v>
      </c>
      <c r="B48" s="29" t="s">
        <v>37</v>
      </c>
      <c r="C48" s="30">
        <v>5625</v>
      </c>
      <c r="D48" s="31" t="s">
        <v>37</v>
      </c>
      <c r="E48" s="66">
        <v>75</v>
      </c>
      <c r="G48" s="26" t="s">
        <v>135</v>
      </c>
    </row>
    <row r="49" spans="1:7" x14ac:dyDescent="0.3">
      <c r="A49" s="29" t="s">
        <v>134</v>
      </c>
      <c r="B49" s="29" t="s">
        <v>37</v>
      </c>
      <c r="C49" s="30">
        <v>6470</v>
      </c>
      <c r="D49" s="31" t="s">
        <v>37</v>
      </c>
      <c r="E49" s="66">
        <v>15</v>
      </c>
      <c r="G49" s="26" t="s">
        <v>137</v>
      </c>
    </row>
    <row r="50" spans="1:7" x14ac:dyDescent="0.3">
      <c r="A50" s="29" t="s">
        <v>136</v>
      </c>
      <c r="B50" s="29" t="s">
        <v>37</v>
      </c>
      <c r="C50" s="30">
        <v>7765</v>
      </c>
      <c r="D50" s="31" t="s">
        <v>37</v>
      </c>
      <c r="E50" s="66">
        <v>59</v>
      </c>
      <c r="G50" s="26" t="s">
        <v>139</v>
      </c>
    </row>
    <row r="51" spans="1:7" x14ac:dyDescent="0.3">
      <c r="A51" s="29" t="s">
        <v>138</v>
      </c>
      <c r="B51" s="29" t="s">
        <v>37</v>
      </c>
      <c r="C51" s="30">
        <v>8000</v>
      </c>
      <c r="D51" s="31" t="s">
        <v>37</v>
      </c>
      <c r="E51" s="66">
        <v>305</v>
      </c>
      <c r="G51" s="26" t="s">
        <v>141</v>
      </c>
    </row>
    <row r="52" spans="1:7" x14ac:dyDescent="0.3">
      <c r="A52" s="29" t="s">
        <v>140</v>
      </c>
      <c r="B52" s="29" t="s">
        <v>37</v>
      </c>
      <c r="C52" s="30">
        <v>8640</v>
      </c>
      <c r="D52" s="31" t="s">
        <v>37</v>
      </c>
      <c r="E52" s="66">
        <v>180</v>
      </c>
    </row>
    <row r="53" spans="1:7" x14ac:dyDescent="0.3">
      <c r="A53" s="29" t="s">
        <v>142</v>
      </c>
      <c r="B53" s="29" t="s">
        <v>37</v>
      </c>
      <c r="C53" s="30">
        <v>9160</v>
      </c>
      <c r="D53" s="31" t="s">
        <v>37</v>
      </c>
      <c r="E53" s="66">
        <v>155</v>
      </c>
    </row>
    <row r="54" spans="1:7" x14ac:dyDescent="0.3">
      <c r="A54" s="29" t="s">
        <v>143</v>
      </c>
      <c r="B54" s="29" t="s">
        <v>37</v>
      </c>
      <c r="C54" s="30">
        <v>10080</v>
      </c>
      <c r="D54" s="31" t="s">
        <v>37</v>
      </c>
      <c r="E54" s="66">
        <v>346</v>
      </c>
    </row>
    <row r="55" spans="1:7" x14ac:dyDescent="0.3">
      <c r="A55" s="29" t="s">
        <v>144</v>
      </c>
      <c r="B55" s="29" t="s">
        <v>37</v>
      </c>
      <c r="C55" s="30">
        <v>11900</v>
      </c>
      <c r="D55" s="31" t="s">
        <v>37</v>
      </c>
      <c r="E55" s="66">
        <v>359</v>
      </c>
    </row>
    <row r="56" spans="1:7" x14ac:dyDescent="0.3">
      <c r="A56" s="29" t="s">
        <v>145</v>
      </c>
      <c r="B56" s="29" t="s">
        <v>37</v>
      </c>
      <c r="C56" s="30">
        <v>13330</v>
      </c>
      <c r="D56" s="31" t="s">
        <v>37</v>
      </c>
      <c r="E56" s="66">
        <v>416</v>
      </c>
    </row>
    <row r="57" spans="1:7" x14ac:dyDescent="0.3">
      <c r="A57" s="29" t="s">
        <v>175</v>
      </c>
      <c r="B57" s="29" t="s">
        <v>37</v>
      </c>
      <c r="C57" s="30">
        <v>13330</v>
      </c>
      <c r="D57" s="31" t="s">
        <v>37</v>
      </c>
      <c r="E57" s="66"/>
      <c r="G57" s="26" t="s">
        <v>171</v>
      </c>
    </row>
    <row r="58" spans="1:7" x14ac:dyDescent="0.3">
      <c r="A58" s="29" t="s">
        <v>146</v>
      </c>
      <c r="B58" s="32">
        <v>14.27</v>
      </c>
      <c r="C58" s="30">
        <f>B58*1000</f>
        <v>14270</v>
      </c>
      <c r="D58" s="31" t="s">
        <v>37</v>
      </c>
      <c r="E58" s="66">
        <v>364</v>
      </c>
    </row>
    <row r="59" spans="1:7" x14ac:dyDescent="0.3">
      <c r="A59" s="29" t="s">
        <v>147</v>
      </c>
      <c r="B59" s="32">
        <v>15.27</v>
      </c>
      <c r="C59" s="30">
        <f t="shared" ref="C59:C77" si="0">B59*1000</f>
        <v>15270</v>
      </c>
      <c r="D59" s="31" t="s">
        <v>37</v>
      </c>
      <c r="E59" s="66">
        <v>364</v>
      </c>
    </row>
    <row r="60" spans="1:7" x14ac:dyDescent="0.3">
      <c r="A60" s="29" t="s">
        <v>148</v>
      </c>
      <c r="B60" s="32">
        <v>16.34</v>
      </c>
      <c r="C60" s="30">
        <f t="shared" si="0"/>
        <v>16340</v>
      </c>
      <c r="D60" s="31" t="s">
        <v>37</v>
      </c>
      <c r="E60" s="66">
        <v>89</v>
      </c>
    </row>
    <row r="61" spans="1:7" x14ac:dyDescent="0.3">
      <c r="A61" s="29" t="s">
        <v>149</v>
      </c>
      <c r="B61" s="32">
        <v>18.3</v>
      </c>
      <c r="C61" s="30">
        <f t="shared" si="0"/>
        <v>18300</v>
      </c>
      <c r="D61" s="31" t="s">
        <v>37</v>
      </c>
      <c r="E61" s="66">
        <v>246</v>
      </c>
    </row>
    <row r="62" spans="1:7" x14ac:dyDescent="0.3">
      <c r="A62" s="29" t="s">
        <v>150</v>
      </c>
      <c r="B62" s="32">
        <v>20.149999999999999</v>
      </c>
      <c r="C62" s="30">
        <f t="shared" si="0"/>
        <v>20150</v>
      </c>
      <c r="D62" s="31" t="s">
        <v>37</v>
      </c>
      <c r="E62" s="66">
        <v>118</v>
      </c>
    </row>
    <row r="63" spans="1:7" x14ac:dyDescent="0.3">
      <c r="A63" s="29" t="s">
        <v>151</v>
      </c>
      <c r="B63" s="32">
        <v>22.6</v>
      </c>
      <c r="C63" s="30">
        <f t="shared" si="0"/>
        <v>22600</v>
      </c>
      <c r="D63" s="31" t="s">
        <v>37</v>
      </c>
      <c r="E63" s="66">
        <v>245</v>
      </c>
    </row>
    <row r="64" spans="1:7" x14ac:dyDescent="0.3">
      <c r="A64" s="29" t="s">
        <v>152</v>
      </c>
      <c r="B64" s="32">
        <v>26.45</v>
      </c>
      <c r="C64" s="30">
        <f t="shared" si="0"/>
        <v>26450</v>
      </c>
      <c r="D64" s="31" t="s">
        <v>37</v>
      </c>
      <c r="E64" s="66">
        <v>393</v>
      </c>
    </row>
    <row r="65" spans="1:5" x14ac:dyDescent="0.3">
      <c r="A65" s="29" t="s">
        <v>153</v>
      </c>
      <c r="B65" s="32">
        <v>30.2</v>
      </c>
      <c r="C65" s="30">
        <f t="shared" si="0"/>
        <v>30200</v>
      </c>
      <c r="D65" s="31" t="s">
        <v>37</v>
      </c>
      <c r="E65" s="66">
        <v>335</v>
      </c>
    </row>
    <row r="66" spans="1:5" x14ac:dyDescent="0.3">
      <c r="A66" s="29" t="s">
        <v>154</v>
      </c>
      <c r="B66" s="32">
        <v>34.450000000000003</v>
      </c>
      <c r="C66" s="30">
        <f t="shared" si="0"/>
        <v>34450</v>
      </c>
      <c r="D66" s="31" t="s">
        <v>37</v>
      </c>
      <c r="E66" s="66">
        <v>392</v>
      </c>
    </row>
    <row r="67" spans="1:5" x14ac:dyDescent="0.3">
      <c r="A67" s="29" t="s">
        <v>155</v>
      </c>
      <c r="B67" s="32">
        <v>37.9</v>
      </c>
      <c r="C67" s="30">
        <f t="shared" si="0"/>
        <v>37900</v>
      </c>
      <c r="D67" s="31" t="s">
        <v>37</v>
      </c>
      <c r="E67" s="66">
        <v>362</v>
      </c>
    </row>
    <row r="68" spans="1:5" x14ac:dyDescent="0.3">
      <c r="A68" s="29" t="s">
        <v>156</v>
      </c>
      <c r="B68" s="32">
        <v>40.35</v>
      </c>
      <c r="C68" s="30">
        <f t="shared" si="0"/>
        <v>40350</v>
      </c>
      <c r="D68" s="31" t="s">
        <v>37</v>
      </c>
      <c r="E68" s="66">
        <v>369</v>
      </c>
    </row>
    <row r="69" spans="1:5" x14ac:dyDescent="0.3">
      <c r="A69" s="29" t="s">
        <v>157</v>
      </c>
      <c r="B69" s="32">
        <v>42.15</v>
      </c>
      <c r="C69" s="30">
        <f t="shared" si="0"/>
        <v>42150</v>
      </c>
      <c r="D69" s="31" t="s">
        <v>37</v>
      </c>
      <c r="E69" s="66">
        <v>365</v>
      </c>
    </row>
    <row r="70" spans="1:5" x14ac:dyDescent="0.3">
      <c r="A70" s="29" t="s">
        <v>158</v>
      </c>
      <c r="B70" s="32">
        <v>43.65</v>
      </c>
      <c r="C70" s="30">
        <f t="shared" si="0"/>
        <v>43650</v>
      </c>
      <c r="D70" s="31" t="s">
        <v>37</v>
      </c>
      <c r="E70" s="66">
        <v>365</v>
      </c>
    </row>
    <row r="71" spans="1:5" x14ac:dyDescent="0.3">
      <c r="A71" s="29" t="s">
        <v>159</v>
      </c>
      <c r="B71" s="32">
        <v>45.24</v>
      </c>
      <c r="C71" s="30">
        <f t="shared" si="0"/>
        <v>45240</v>
      </c>
      <c r="D71" s="31" t="s">
        <v>37</v>
      </c>
      <c r="E71" s="66">
        <v>365</v>
      </c>
    </row>
    <row r="72" spans="1:5" x14ac:dyDescent="0.3">
      <c r="A72" s="29" t="s">
        <v>160</v>
      </c>
      <c r="B72" s="32">
        <v>46.8</v>
      </c>
      <c r="C72" s="30">
        <f t="shared" si="0"/>
        <v>46800</v>
      </c>
      <c r="D72" s="31" t="s">
        <v>37</v>
      </c>
      <c r="E72" s="66">
        <v>365</v>
      </c>
    </row>
    <row r="73" spans="1:5" x14ac:dyDescent="0.3">
      <c r="A73" s="29" t="s">
        <v>161</v>
      </c>
      <c r="B73" s="32">
        <v>48.67</v>
      </c>
      <c r="C73" s="30">
        <f t="shared" si="0"/>
        <v>48670</v>
      </c>
      <c r="D73" s="31" t="s">
        <v>37</v>
      </c>
      <c r="E73" s="66">
        <v>365</v>
      </c>
    </row>
    <row r="74" spans="1:5" x14ac:dyDescent="0.3">
      <c r="A74" s="29" t="s">
        <v>162</v>
      </c>
      <c r="B74" s="32">
        <v>50.57</v>
      </c>
      <c r="C74" s="30">
        <f t="shared" si="0"/>
        <v>50570</v>
      </c>
      <c r="D74" s="31" t="s">
        <v>37</v>
      </c>
      <c r="E74" s="66">
        <v>365</v>
      </c>
    </row>
    <row r="75" spans="1:5" x14ac:dyDescent="0.3">
      <c r="A75" s="29" t="s">
        <v>163</v>
      </c>
      <c r="B75" s="32">
        <v>52.59</v>
      </c>
      <c r="C75" s="30">
        <f t="shared" si="0"/>
        <v>52590</v>
      </c>
      <c r="D75" s="31" t="s">
        <v>37</v>
      </c>
      <c r="E75" s="66">
        <v>365</v>
      </c>
    </row>
    <row r="76" spans="1:5" x14ac:dyDescent="0.3">
      <c r="A76" s="29" t="s">
        <v>164</v>
      </c>
      <c r="B76" s="32">
        <v>54.8</v>
      </c>
      <c r="C76" s="30">
        <f t="shared" si="0"/>
        <v>54800</v>
      </c>
      <c r="D76" s="31" t="s">
        <v>37</v>
      </c>
      <c r="E76" s="66">
        <v>365</v>
      </c>
    </row>
    <row r="77" spans="1:5" ht="20.25" customHeight="1" x14ac:dyDescent="0.3">
      <c r="A77" s="67" t="s">
        <v>165</v>
      </c>
      <c r="B77" s="68">
        <v>57.46</v>
      </c>
      <c r="C77" s="69">
        <f t="shared" si="0"/>
        <v>57460</v>
      </c>
      <c r="D77" s="70" t="s">
        <v>37</v>
      </c>
      <c r="E77" s="71">
        <v>365</v>
      </c>
    </row>
    <row r="78" spans="1:5" x14ac:dyDescent="0.3">
      <c r="A78" s="99" t="s">
        <v>166</v>
      </c>
      <c r="B78" s="99"/>
      <c r="C78" s="99"/>
      <c r="D78" s="99"/>
      <c r="E78" s="99"/>
    </row>
  </sheetData>
  <mergeCells count="7">
    <mergeCell ref="C2:C4"/>
    <mergeCell ref="D2:D4"/>
    <mergeCell ref="E2:E4"/>
    <mergeCell ref="G2:L4"/>
    <mergeCell ref="A78:E78"/>
    <mergeCell ref="A2:A4"/>
    <mergeCell ref="B2: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workbookViewId="0">
      <pane xSplit="1" ySplit="4" topLeftCell="B94" activePane="bottomRight" state="frozen"/>
      <selection pane="topRight" activeCell="B1" sqref="B1"/>
      <selection pane="bottomLeft" activeCell="A5" sqref="A5"/>
      <selection pane="bottomRight" activeCell="L96" sqref="L96"/>
    </sheetView>
  </sheetViews>
  <sheetFormatPr baseColWidth="10" defaultColWidth="10.88671875" defaultRowHeight="15.6" x14ac:dyDescent="0.3"/>
  <cols>
    <col min="1" max="1" width="10.88671875" style="6"/>
    <col min="2" max="2" width="21.5546875" style="5" customWidth="1"/>
    <col min="3" max="4" width="19" style="5" customWidth="1"/>
    <col min="5" max="6" width="20.5546875" style="5" customWidth="1"/>
    <col min="7" max="16384" width="10.88671875" style="1"/>
  </cols>
  <sheetData>
    <row r="1" spans="1:6" x14ac:dyDescent="0.3">
      <c r="B1" s="100" t="s">
        <v>54</v>
      </c>
      <c r="C1" s="100"/>
      <c r="D1" s="100"/>
      <c r="E1" s="100"/>
      <c r="F1" s="15">
        <f>C79</f>
        <v>17.100000000000001</v>
      </c>
    </row>
    <row r="2" spans="1:6" ht="15.75" customHeight="1" x14ac:dyDescent="0.3">
      <c r="A2" s="81" t="s">
        <v>35</v>
      </c>
      <c r="B2" s="84" t="s">
        <v>43</v>
      </c>
      <c r="C2" s="84" t="s">
        <v>52</v>
      </c>
      <c r="D2" s="84" t="s">
        <v>55</v>
      </c>
      <c r="E2" s="84" t="s">
        <v>44</v>
      </c>
      <c r="F2" s="84" t="s">
        <v>56</v>
      </c>
    </row>
    <row r="3" spans="1:6" x14ac:dyDescent="0.3">
      <c r="A3" s="82"/>
      <c r="B3" s="85"/>
      <c r="C3" s="85"/>
      <c r="D3" s="85"/>
      <c r="E3" s="85"/>
      <c r="F3" s="85"/>
    </row>
    <row r="4" spans="1:6" ht="16.2" thickBot="1" x14ac:dyDescent="0.35">
      <c r="A4" s="83"/>
      <c r="B4" s="86"/>
      <c r="C4" s="86"/>
      <c r="D4" s="86"/>
      <c r="E4" s="86"/>
      <c r="F4" s="86"/>
    </row>
    <row r="5" spans="1:6" ht="16.5" customHeight="1" thickTop="1" x14ac:dyDescent="0.3">
      <c r="A5" s="2">
        <v>1876</v>
      </c>
      <c r="B5" s="3" t="s">
        <v>37</v>
      </c>
      <c r="C5" s="3" t="s">
        <v>37</v>
      </c>
      <c r="D5" s="3" t="s">
        <v>37</v>
      </c>
      <c r="E5" s="3" t="s">
        <v>37</v>
      </c>
      <c r="F5" s="3" t="s">
        <v>37</v>
      </c>
    </row>
    <row r="6" spans="1:6" ht="16.5" customHeight="1" x14ac:dyDescent="0.3">
      <c r="A6" s="2">
        <v>1877</v>
      </c>
      <c r="B6" s="3" t="s">
        <v>37</v>
      </c>
      <c r="C6" s="3" t="s">
        <v>37</v>
      </c>
      <c r="D6" s="3" t="s">
        <v>37</v>
      </c>
      <c r="E6" s="3" t="s">
        <v>37</v>
      </c>
      <c r="F6" s="3" t="s">
        <v>37</v>
      </c>
    </row>
    <row r="7" spans="1:6" ht="16.5" customHeight="1" x14ac:dyDescent="0.3">
      <c r="A7" s="2">
        <v>1878</v>
      </c>
      <c r="B7" s="3" t="s">
        <v>37</v>
      </c>
      <c r="C7" s="3" t="s">
        <v>37</v>
      </c>
      <c r="D7" s="3" t="s">
        <v>37</v>
      </c>
      <c r="E7" s="3" t="s">
        <v>37</v>
      </c>
      <c r="F7" s="3" t="s">
        <v>37</v>
      </c>
    </row>
    <row r="8" spans="1:6" ht="16.5" customHeight="1" x14ac:dyDescent="0.3">
      <c r="A8" s="2">
        <v>1879</v>
      </c>
      <c r="B8" s="3" t="s">
        <v>37</v>
      </c>
      <c r="C8" s="3" t="s">
        <v>37</v>
      </c>
      <c r="D8" s="3" t="s">
        <v>37</v>
      </c>
      <c r="E8" s="3" t="s">
        <v>37</v>
      </c>
      <c r="F8" s="3" t="s">
        <v>37</v>
      </c>
    </row>
    <row r="9" spans="1:6" ht="16.5" customHeight="1" x14ac:dyDescent="0.3">
      <c r="A9" s="2">
        <v>1880</v>
      </c>
      <c r="B9" s="3" t="s">
        <v>37</v>
      </c>
      <c r="C9" s="3" t="s">
        <v>37</v>
      </c>
      <c r="D9" s="3" t="s">
        <v>37</v>
      </c>
      <c r="E9" s="3" t="s">
        <v>37</v>
      </c>
      <c r="F9" s="3" t="s">
        <v>37</v>
      </c>
    </row>
    <row r="10" spans="1:6" ht="16.5" customHeight="1" x14ac:dyDescent="0.3">
      <c r="A10" s="2">
        <v>1881</v>
      </c>
      <c r="B10" s="3" t="s">
        <v>37</v>
      </c>
      <c r="C10" s="3" t="s">
        <v>37</v>
      </c>
      <c r="D10" s="3" t="s">
        <v>37</v>
      </c>
      <c r="E10" s="3" t="s">
        <v>37</v>
      </c>
      <c r="F10" s="3" t="s">
        <v>37</v>
      </c>
    </row>
    <row r="11" spans="1:6" ht="16.5" customHeight="1" x14ac:dyDescent="0.3">
      <c r="A11" s="2">
        <v>1882</v>
      </c>
      <c r="B11" s="3" t="s">
        <v>37</v>
      </c>
      <c r="C11" s="3" t="s">
        <v>37</v>
      </c>
      <c r="D11" s="3" t="s">
        <v>37</v>
      </c>
      <c r="E11" s="3" t="s">
        <v>37</v>
      </c>
      <c r="F11" s="3" t="s">
        <v>37</v>
      </c>
    </row>
    <row r="12" spans="1:6" ht="16.5" customHeight="1" x14ac:dyDescent="0.3">
      <c r="A12" s="2">
        <v>1883</v>
      </c>
      <c r="B12" s="3" t="s">
        <v>37</v>
      </c>
      <c r="C12" s="3" t="s">
        <v>37</v>
      </c>
      <c r="D12" s="3" t="s">
        <v>37</v>
      </c>
      <c r="E12" s="3" t="s">
        <v>37</v>
      </c>
      <c r="F12" s="3" t="s">
        <v>37</v>
      </c>
    </row>
    <row r="13" spans="1:6" ht="16.5" customHeight="1" x14ac:dyDescent="0.3">
      <c r="A13" s="2">
        <v>1884</v>
      </c>
      <c r="B13" s="3" t="s">
        <v>37</v>
      </c>
      <c r="C13" s="3" t="s">
        <v>37</v>
      </c>
      <c r="D13" s="3" t="s">
        <v>37</v>
      </c>
      <c r="E13" s="3" t="s">
        <v>37</v>
      </c>
      <c r="F13" s="3" t="s">
        <v>37</v>
      </c>
    </row>
    <row r="14" spans="1:6" ht="16.5" customHeight="1" x14ac:dyDescent="0.3">
      <c r="A14" s="2">
        <v>1885</v>
      </c>
      <c r="B14" s="3" t="s">
        <v>37</v>
      </c>
      <c r="C14" s="3" t="s">
        <v>37</v>
      </c>
      <c r="D14" s="3" t="s">
        <v>37</v>
      </c>
      <c r="E14" s="3" t="s">
        <v>37</v>
      </c>
      <c r="F14" s="3" t="s">
        <v>37</v>
      </c>
    </row>
    <row r="15" spans="1:6" ht="16.5" customHeight="1" x14ac:dyDescent="0.3">
      <c r="A15" s="2">
        <v>1886</v>
      </c>
      <c r="B15" s="3" t="s">
        <v>37</v>
      </c>
      <c r="C15" s="3" t="s">
        <v>37</v>
      </c>
      <c r="D15" s="3" t="s">
        <v>37</v>
      </c>
      <c r="E15" s="3" t="s">
        <v>37</v>
      </c>
      <c r="F15" s="3" t="s">
        <v>37</v>
      </c>
    </row>
    <row r="16" spans="1:6" ht="16.5" customHeight="1" x14ac:dyDescent="0.3">
      <c r="A16" s="2">
        <v>1887</v>
      </c>
      <c r="B16" s="3" t="s">
        <v>37</v>
      </c>
      <c r="C16" s="3" t="s">
        <v>37</v>
      </c>
      <c r="D16" s="3" t="s">
        <v>37</v>
      </c>
      <c r="E16" s="3" t="s">
        <v>37</v>
      </c>
      <c r="F16" s="3" t="s">
        <v>37</v>
      </c>
    </row>
    <row r="17" spans="1:6" ht="16.5" customHeight="1" x14ac:dyDescent="0.3">
      <c r="A17" s="2">
        <v>1888</v>
      </c>
      <c r="B17" s="3" t="s">
        <v>37</v>
      </c>
      <c r="C17" s="3" t="s">
        <v>37</v>
      </c>
      <c r="D17" s="3" t="s">
        <v>37</v>
      </c>
      <c r="E17" s="3" t="s">
        <v>37</v>
      </c>
      <c r="F17" s="3" t="s">
        <v>37</v>
      </c>
    </row>
    <row r="18" spans="1:6" ht="16.5" customHeight="1" x14ac:dyDescent="0.3">
      <c r="A18" s="2">
        <v>1889</v>
      </c>
      <c r="B18" s="3" t="s">
        <v>37</v>
      </c>
      <c r="C18" s="3" t="s">
        <v>37</v>
      </c>
      <c r="D18" s="3" t="s">
        <v>37</v>
      </c>
      <c r="E18" s="3" t="s">
        <v>37</v>
      </c>
      <c r="F18" s="3" t="s">
        <v>37</v>
      </c>
    </row>
    <row r="19" spans="1:6" ht="16.5" customHeight="1" x14ac:dyDescent="0.3">
      <c r="A19" s="2">
        <v>1890</v>
      </c>
      <c r="B19" s="3" t="s">
        <v>37</v>
      </c>
      <c r="C19" s="3" t="s">
        <v>37</v>
      </c>
      <c r="D19" s="3" t="s">
        <v>37</v>
      </c>
      <c r="E19" s="3" t="s">
        <v>37</v>
      </c>
      <c r="F19" s="3" t="s">
        <v>37</v>
      </c>
    </row>
    <row r="20" spans="1:6" ht="16.5" customHeight="1" x14ac:dyDescent="0.3">
      <c r="A20" s="2">
        <v>1891</v>
      </c>
      <c r="B20" s="3" t="s">
        <v>37</v>
      </c>
      <c r="C20" s="3" t="s">
        <v>37</v>
      </c>
      <c r="D20" s="3" t="s">
        <v>37</v>
      </c>
      <c r="E20" s="3" t="s">
        <v>37</v>
      </c>
      <c r="F20" s="3" t="s">
        <v>37</v>
      </c>
    </row>
    <row r="21" spans="1:6" ht="16.5" customHeight="1" x14ac:dyDescent="0.3">
      <c r="A21" s="2">
        <v>1892</v>
      </c>
      <c r="B21" s="3" t="s">
        <v>37</v>
      </c>
      <c r="C21" s="3" t="s">
        <v>37</v>
      </c>
      <c r="D21" s="3" t="s">
        <v>37</v>
      </c>
      <c r="E21" s="3" t="s">
        <v>37</v>
      </c>
      <c r="F21" s="3" t="s">
        <v>37</v>
      </c>
    </row>
    <row r="22" spans="1:6" ht="16.5" customHeight="1" x14ac:dyDescent="0.3">
      <c r="A22" s="2">
        <v>1893</v>
      </c>
      <c r="B22" s="3" t="s">
        <v>37</v>
      </c>
      <c r="C22" s="3" t="s">
        <v>37</v>
      </c>
      <c r="D22" s="3" t="s">
        <v>37</v>
      </c>
      <c r="E22" s="3" t="s">
        <v>37</v>
      </c>
      <c r="F22" s="3" t="s">
        <v>37</v>
      </c>
    </row>
    <row r="23" spans="1:6" ht="16.5" customHeight="1" x14ac:dyDescent="0.3">
      <c r="A23" s="2">
        <v>1894</v>
      </c>
      <c r="B23" s="3" t="s">
        <v>37</v>
      </c>
      <c r="C23" s="3" t="s">
        <v>37</v>
      </c>
      <c r="D23" s="3" t="s">
        <v>37</v>
      </c>
      <c r="E23" s="3" t="s">
        <v>37</v>
      </c>
      <c r="F23" s="3" t="s">
        <v>37</v>
      </c>
    </row>
    <row r="24" spans="1:6" ht="16.5" customHeight="1" x14ac:dyDescent="0.3">
      <c r="A24" s="2">
        <v>1895</v>
      </c>
      <c r="B24" s="3" t="s">
        <v>37</v>
      </c>
      <c r="C24" s="3" t="s">
        <v>37</v>
      </c>
      <c r="D24" s="3" t="s">
        <v>37</v>
      </c>
      <c r="E24" s="3" t="s">
        <v>37</v>
      </c>
      <c r="F24" s="3" t="s">
        <v>37</v>
      </c>
    </row>
    <row r="25" spans="1:6" ht="16.5" customHeight="1" x14ac:dyDescent="0.3">
      <c r="A25" s="2">
        <v>1896</v>
      </c>
      <c r="B25" s="3" t="s">
        <v>37</v>
      </c>
      <c r="C25" s="3" t="s">
        <v>37</v>
      </c>
      <c r="D25" s="3" t="s">
        <v>37</v>
      </c>
      <c r="E25" s="3" t="s">
        <v>37</v>
      </c>
      <c r="F25" s="3" t="s">
        <v>37</v>
      </c>
    </row>
    <row r="26" spans="1:6" ht="16.5" customHeight="1" x14ac:dyDescent="0.3">
      <c r="A26" s="2">
        <v>1897</v>
      </c>
      <c r="B26" s="3" t="s">
        <v>37</v>
      </c>
      <c r="C26" s="3" t="s">
        <v>37</v>
      </c>
      <c r="D26" s="3" t="s">
        <v>37</v>
      </c>
      <c r="E26" s="3" t="s">
        <v>37</v>
      </c>
      <c r="F26" s="3" t="s">
        <v>37</v>
      </c>
    </row>
    <row r="27" spans="1:6" ht="16.5" customHeight="1" x14ac:dyDescent="0.3">
      <c r="A27" s="2">
        <v>1898</v>
      </c>
      <c r="B27" s="3" t="s">
        <v>37</v>
      </c>
      <c r="C27" s="3" t="s">
        <v>37</v>
      </c>
      <c r="D27" s="3" t="s">
        <v>37</v>
      </c>
      <c r="E27" s="3" t="s">
        <v>37</v>
      </c>
      <c r="F27" s="3" t="s">
        <v>37</v>
      </c>
    </row>
    <row r="28" spans="1:6" ht="16.5" customHeight="1" x14ac:dyDescent="0.3">
      <c r="A28" s="2">
        <v>1899</v>
      </c>
      <c r="B28" s="3" t="s">
        <v>37</v>
      </c>
      <c r="C28" s="3" t="s">
        <v>37</v>
      </c>
      <c r="D28" s="3" t="s">
        <v>37</v>
      </c>
      <c r="E28" s="3" t="s">
        <v>37</v>
      </c>
      <c r="F28" s="3" t="s">
        <v>37</v>
      </c>
    </row>
    <row r="29" spans="1:6" ht="16.5" customHeight="1" x14ac:dyDescent="0.3">
      <c r="A29" s="2">
        <v>1900</v>
      </c>
      <c r="B29" s="3" t="s">
        <v>37</v>
      </c>
      <c r="C29" s="3" t="s">
        <v>37</v>
      </c>
      <c r="D29" s="3" t="s">
        <v>37</v>
      </c>
      <c r="E29" s="3" t="s">
        <v>37</v>
      </c>
      <c r="F29" s="3" t="s">
        <v>37</v>
      </c>
    </row>
    <row r="30" spans="1:6" ht="16.5" customHeight="1" x14ac:dyDescent="0.3">
      <c r="A30" s="2">
        <v>1901</v>
      </c>
      <c r="B30" s="3" t="s">
        <v>37</v>
      </c>
      <c r="C30" s="3" t="s">
        <v>37</v>
      </c>
      <c r="D30" s="3" t="s">
        <v>37</v>
      </c>
      <c r="E30" s="3" t="s">
        <v>37</v>
      </c>
      <c r="F30" s="3" t="s">
        <v>37</v>
      </c>
    </row>
    <row r="31" spans="1:6" ht="16.5" customHeight="1" x14ac:dyDescent="0.3">
      <c r="A31" s="2">
        <v>1902</v>
      </c>
      <c r="B31" s="3" t="s">
        <v>37</v>
      </c>
      <c r="C31" s="3" t="s">
        <v>37</v>
      </c>
      <c r="D31" s="3" t="s">
        <v>37</v>
      </c>
      <c r="E31" s="3" t="s">
        <v>37</v>
      </c>
      <c r="F31" s="3" t="s">
        <v>37</v>
      </c>
    </row>
    <row r="32" spans="1:6" ht="16.5" customHeight="1" x14ac:dyDescent="0.3">
      <c r="A32" s="2">
        <v>1903</v>
      </c>
      <c r="B32" s="3" t="s">
        <v>37</v>
      </c>
      <c r="C32" s="3" t="s">
        <v>37</v>
      </c>
      <c r="D32" s="3" t="s">
        <v>37</v>
      </c>
      <c r="E32" s="3" t="s">
        <v>37</v>
      </c>
      <c r="F32" s="3" t="s">
        <v>37</v>
      </c>
    </row>
    <row r="33" spans="1:6" ht="16.5" customHeight="1" x14ac:dyDescent="0.3">
      <c r="A33" s="2">
        <v>1904</v>
      </c>
      <c r="B33" s="3" t="s">
        <v>37</v>
      </c>
      <c r="C33" s="3" t="s">
        <v>37</v>
      </c>
      <c r="D33" s="3" t="s">
        <v>37</v>
      </c>
      <c r="E33" s="3" t="s">
        <v>37</v>
      </c>
      <c r="F33" s="3" t="s">
        <v>37</v>
      </c>
    </row>
    <row r="34" spans="1:6" ht="16.5" customHeight="1" x14ac:dyDescent="0.3">
      <c r="A34" s="2">
        <v>1905</v>
      </c>
      <c r="B34" s="3" t="s">
        <v>37</v>
      </c>
      <c r="C34" s="3" t="s">
        <v>37</v>
      </c>
      <c r="D34" s="3" t="s">
        <v>37</v>
      </c>
      <c r="E34" s="3" t="s">
        <v>37</v>
      </c>
      <c r="F34" s="3" t="s">
        <v>37</v>
      </c>
    </row>
    <row r="35" spans="1:6" ht="16.5" customHeight="1" x14ac:dyDescent="0.3">
      <c r="A35" s="2">
        <v>1906</v>
      </c>
      <c r="B35" s="3" t="s">
        <v>37</v>
      </c>
      <c r="C35" s="3" t="s">
        <v>37</v>
      </c>
      <c r="D35" s="3" t="s">
        <v>37</v>
      </c>
      <c r="E35" s="3" t="s">
        <v>37</v>
      </c>
      <c r="F35" s="3" t="s">
        <v>37</v>
      </c>
    </row>
    <row r="36" spans="1:6" ht="16.5" customHeight="1" x14ac:dyDescent="0.3">
      <c r="A36" s="2">
        <v>1907</v>
      </c>
      <c r="B36" s="3" t="s">
        <v>37</v>
      </c>
      <c r="C36" s="3" t="s">
        <v>37</v>
      </c>
      <c r="D36" s="3" t="s">
        <v>37</v>
      </c>
      <c r="E36" s="3" t="s">
        <v>37</v>
      </c>
      <c r="F36" s="3" t="s">
        <v>37</v>
      </c>
    </row>
    <row r="37" spans="1:6" ht="16.5" customHeight="1" x14ac:dyDescent="0.3">
      <c r="A37" s="2">
        <v>1908</v>
      </c>
      <c r="B37" s="3" t="s">
        <v>37</v>
      </c>
      <c r="C37" s="3" t="s">
        <v>37</v>
      </c>
      <c r="D37" s="3" t="s">
        <v>37</v>
      </c>
      <c r="E37" s="3" t="s">
        <v>37</v>
      </c>
      <c r="F37" s="3" t="s">
        <v>37</v>
      </c>
    </row>
    <row r="38" spans="1:6" ht="16.5" customHeight="1" x14ac:dyDescent="0.3">
      <c r="A38" s="2">
        <v>1909</v>
      </c>
      <c r="B38" s="3" t="s">
        <v>37</v>
      </c>
      <c r="C38" s="3" t="s">
        <v>37</v>
      </c>
      <c r="D38" s="3" t="s">
        <v>37</v>
      </c>
      <c r="E38" s="3" t="s">
        <v>37</v>
      </c>
      <c r="F38" s="3" t="s">
        <v>37</v>
      </c>
    </row>
    <row r="39" spans="1:6" ht="16.5" customHeight="1" x14ac:dyDescent="0.3">
      <c r="A39" s="2">
        <v>1910</v>
      </c>
      <c r="B39" s="3" t="s">
        <v>37</v>
      </c>
      <c r="C39" s="3" t="s">
        <v>37</v>
      </c>
      <c r="D39" s="3" t="s">
        <v>37</v>
      </c>
      <c r="E39" s="3" t="s">
        <v>37</v>
      </c>
      <c r="F39" s="3" t="s">
        <v>37</v>
      </c>
    </row>
    <row r="40" spans="1:6" ht="16.5" customHeight="1" x14ac:dyDescent="0.3">
      <c r="A40" s="2">
        <v>1911</v>
      </c>
      <c r="B40" s="3" t="s">
        <v>37</v>
      </c>
      <c r="C40" s="3" t="s">
        <v>37</v>
      </c>
      <c r="D40" s="3" t="s">
        <v>37</v>
      </c>
      <c r="E40" s="3" t="s">
        <v>37</v>
      </c>
      <c r="F40" s="3" t="s">
        <v>37</v>
      </c>
    </row>
    <row r="41" spans="1:6" ht="16.5" customHeight="1" x14ac:dyDescent="0.3">
      <c r="A41" s="2">
        <v>1912</v>
      </c>
      <c r="B41" s="3" t="s">
        <v>37</v>
      </c>
      <c r="C41" s="3" t="s">
        <v>37</v>
      </c>
      <c r="D41" s="3" t="s">
        <v>37</v>
      </c>
      <c r="E41" s="3" t="s">
        <v>37</v>
      </c>
      <c r="F41" s="3" t="s">
        <v>37</v>
      </c>
    </row>
    <row r="42" spans="1:6" ht="16.5" customHeight="1" x14ac:dyDescent="0.3">
      <c r="A42" s="2">
        <v>1913</v>
      </c>
      <c r="B42" s="3" t="s">
        <v>37</v>
      </c>
      <c r="C42" s="3" t="s">
        <v>37</v>
      </c>
      <c r="D42" s="3" t="s">
        <v>37</v>
      </c>
      <c r="E42" s="3" t="s">
        <v>37</v>
      </c>
      <c r="F42" s="3" t="s">
        <v>37</v>
      </c>
    </row>
    <row r="43" spans="1:6" ht="16.5" customHeight="1" x14ac:dyDescent="0.3">
      <c r="A43" s="2">
        <v>1914</v>
      </c>
      <c r="B43" s="3" t="s">
        <v>37</v>
      </c>
      <c r="C43" s="3" t="s">
        <v>37</v>
      </c>
      <c r="D43" s="3" t="s">
        <v>37</v>
      </c>
      <c r="E43" s="3" t="s">
        <v>37</v>
      </c>
      <c r="F43" s="3" t="s">
        <v>37</v>
      </c>
    </row>
    <row r="44" spans="1:6" ht="16.5" customHeight="1" x14ac:dyDescent="0.3">
      <c r="A44" s="2">
        <v>1915</v>
      </c>
      <c r="B44" s="3" t="s">
        <v>37</v>
      </c>
      <c r="C44" s="3" t="s">
        <v>37</v>
      </c>
      <c r="D44" s="3" t="s">
        <v>37</v>
      </c>
      <c r="E44" s="3" t="s">
        <v>37</v>
      </c>
      <c r="F44" s="3" t="s">
        <v>37</v>
      </c>
    </row>
    <row r="45" spans="1:6" ht="16.5" customHeight="1" x14ac:dyDescent="0.3">
      <c r="A45" s="2">
        <v>1916</v>
      </c>
      <c r="B45" s="3" t="s">
        <v>37</v>
      </c>
      <c r="C45" s="3" t="s">
        <v>37</v>
      </c>
      <c r="D45" s="3" t="s">
        <v>37</v>
      </c>
      <c r="E45" s="3" t="s">
        <v>37</v>
      </c>
      <c r="F45" s="3" t="s">
        <v>37</v>
      </c>
    </row>
    <row r="46" spans="1:6" ht="16.5" customHeight="1" x14ac:dyDescent="0.3">
      <c r="A46" s="2">
        <v>1917</v>
      </c>
      <c r="B46" s="3" t="s">
        <v>37</v>
      </c>
      <c r="C46" s="3" t="s">
        <v>37</v>
      </c>
      <c r="D46" s="3" t="s">
        <v>37</v>
      </c>
      <c r="E46" s="3" t="s">
        <v>37</v>
      </c>
      <c r="F46" s="3" t="s">
        <v>37</v>
      </c>
    </row>
    <row r="47" spans="1:6" ht="16.5" customHeight="1" x14ac:dyDescent="0.3">
      <c r="A47" s="2">
        <v>1918</v>
      </c>
      <c r="B47" s="3" t="s">
        <v>37</v>
      </c>
      <c r="C47" s="3" t="s">
        <v>37</v>
      </c>
      <c r="D47" s="3" t="s">
        <v>37</v>
      </c>
      <c r="E47" s="3" t="s">
        <v>37</v>
      </c>
      <c r="F47" s="3" t="s">
        <v>37</v>
      </c>
    </row>
    <row r="48" spans="1:6" ht="16.5" customHeight="1" x14ac:dyDescent="0.3">
      <c r="A48" s="2">
        <v>1919</v>
      </c>
      <c r="B48" s="3" t="s">
        <v>37</v>
      </c>
      <c r="C48" s="3" t="s">
        <v>37</v>
      </c>
      <c r="D48" s="3" t="s">
        <v>37</v>
      </c>
      <c r="E48" s="3" t="s">
        <v>37</v>
      </c>
      <c r="F48" s="3" t="s">
        <v>37</v>
      </c>
    </row>
    <row r="49" spans="1:6" ht="16.5" customHeight="1" x14ac:dyDescent="0.3">
      <c r="A49" s="2">
        <v>1920</v>
      </c>
      <c r="B49" s="3" t="s">
        <v>37</v>
      </c>
      <c r="C49" s="3" t="s">
        <v>37</v>
      </c>
      <c r="D49" s="3" t="s">
        <v>37</v>
      </c>
      <c r="E49" s="3" t="s">
        <v>37</v>
      </c>
      <c r="F49" s="3" t="s">
        <v>37</v>
      </c>
    </row>
    <row r="50" spans="1:6" x14ac:dyDescent="0.3">
      <c r="A50" s="2">
        <v>1921</v>
      </c>
      <c r="B50" s="3" t="s">
        <v>37</v>
      </c>
      <c r="C50" s="3" t="s">
        <v>37</v>
      </c>
      <c r="D50" s="3" t="s">
        <v>37</v>
      </c>
      <c r="E50" s="3" t="s">
        <v>37</v>
      </c>
      <c r="F50" s="3" t="s">
        <v>37</v>
      </c>
    </row>
    <row r="51" spans="1:6" x14ac:dyDescent="0.3">
      <c r="A51" s="2">
        <v>1922</v>
      </c>
      <c r="B51" s="3" t="s">
        <v>37</v>
      </c>
      <c r="C51" s="3" t="s">
        <v>37</v>
      </c>
      <c r="D51" s="3" t="s">
        <v>37</v>
      </c>
      <c r="E51" s="3" t="s">
        <v>37</v>
      </c>
      <c r="F51" s="3" t="s">
        <v>37</v>
      </c>
    </row>
    <row r="52" spans="1:6" ht="16.5" customHeight="1" x14ac:dyDescent="0.3">
      <c r="A52" s="2">
        <v>1923</v>
      </c>
      <c r="B52" s="3" t="s">
        <v>37</v>
      </c>
      <c r="C52" s="3" t="s">
        <v>37</v>
      </c>
      <c r="D52" s="3" t="s">
        <v>37</v>
      </c>
      <c r="E52" s="3" t="s">
        <v>37</v>
      </c>
      <c r="F52" s="3" t="s">
        <v>37</v>
      </c>
    </row>
    <row r="53" spans="1:6" x14ac:dyDescent="0.3">
      <c r="A53" s="2">
        <v>1924</v>
      </c>
      <c r="B53" s="3" t="s">
        <v>37</v>
      </c>
      <c r="C53" s="3" t="s">
        <v>37</v>
      </c>
      <c r="D53" s="3" t="s">
        <v>37</v>
      </c>
      <c r="E53" s="3" t="s">
        <v>37</v>
      </c>
      <c r="F53" s="3" t="s">
        <v>37</v>
      </c>
    </row>
    <row r="54" spans="1:6" x14ac:dyDescent="0.3">
      <c r="A54" s="2">
        <v>1925</v>
      </c>
      <c r="B54" s="3" t="s">
        <v>37</v>
      </c>
      <c r="C54" s="3" t="s">
        <v>37</v>
      </c>
      <c r="D54" s="3" t="s">
        <v>37</v>
      </c>
      <c r="E54" s="3" t="s">
        <v>37</v>
      </c>
      <c r="F54" s="3" t="s">
        <v>37</v>
      </c>
    </row>
    <row r="55" spans="1:6" ht="16.5" customHeight="1" x14ac:dyDescent="0.3">
      <c r="A55" s="2">
        <v>1926</v>
      </c>
      <c r="B55" s="3" t="s">
        <v>37</v>
      </c>
      <c r="C55" s="3" t="s">
        <v>37</v>
      </c>
      <c r="D55" s="3" t="s">
        <v>37</v>
      </c>
      <c r="E55" s="3" t="s">
        <v>37</v>
      </c>
      <c r="F55" s="3" t="s">
        <v>37</v>
      </c>
    </row>
    <row r="56" spans="1:6" x14ac:dyDescent="0.3">
      <c r="A56" s="2">
        <v>1927</v>
      </c>
      <c r="B56" s="3" t="s">
        <v>37</v>
      </c>
      <c r="C56" s="3" t="s">
        <v>37</v>
      </c>
      <c r="D56" s="3" t="s">
        <v>37</v>
      </c>
      <c r="E56" s="3" t="s">
        <v>37</v>
      </c>
      <c r="F56" s="3" t="s">
        <v>37</v>
      </c>
    </row>
    <row r="57" spans="1:6" x14ac:dyDescent="0.3">
      <c r="A57" s="2">
        <v>1928</v>
      </c>
      <c r="B57" s="3" t="s">
        <v>37</v>
      </c>
      <c r="C57" s="3" t="s">
        <v>37</v>
      </c>
      <c r="D57" s="3" t="s">
        <v>37</v>
      </c>
      <c r="E57" s="3" t="s">
        <v>37</v>
      </c>
      <c r="F57" s="3" t="s">
        <v>37</v>
      </c>
    </row>
    <row r="58" spans="1:6" x14ac:dyDescent="0.3">
      <c r="A58" s="2">
        <v>1929</v>
      </c>
      <c r="B58" s="3" t="s">
        <v>37</v>
      </c>
      <c r="C58" s="3" t="s">
        <v>37</v>
      </c>
      <c r="D58" s="3" t="s">
        <v>37</v>
      </c>
      <c r="E58" s="3" t="s">
        <v>37</v>
      </c>
      <c r="F58" s="3" t="s">
        <v>37</v>
      </c>
    </row>
    <row r="59" spans="1:6" x14ac:dyDescent="0.3">
      <c r="A59" s="2">
        <v>1930</v>
      </c>
      <c r="B59" s="3" t="s">
        <v>37</v>
      </c>
      <c r="C59" s="3" t="s">
        <v>37</v>
      </c>
      <c r="D59" s="3" t="s">
        <v>37</v>
      </c>
      <c r="E59" s="3" t="s">
        <v>37</v>
      </c>
      <c r="F59" s="3" t="s">
        <v>37</v>
      </c>
    </row>
    <row r="60" spans="1:6" x14ac:dyDescent="0.3">
      <c r="A60" s="2">
        <v>1931</v>
      </c>
      <c r="B60" s="3" t="s">
        <v>37</v>
      </c>
      <c r="C60" s="3" t="s">
        <v>37</v>
      </c>
      <c r="D60" s="3" t="s">
        <v>37</v>
      </c>
      <c r="E60" s="3" t="s">
        <v>37</v>
      </c>
      <c r="F60" s="3" t="s">
        <v>37</v>
      </c>
    </row>
    <row r="61" spans="1:6" x14ac:dyDescent="0.3">
      <c r="A61" s="2">
        <v>1932</v>
      </c>
      <c r="B61" s="3" t="s">
        <v>37</v>
      </c>
      <c r="C61" s="3" t="s">
        <v>37</v>
      </c>
      <c r="D61" s="3" t="s">
        <v>37</v>
      </c>
      <c r="E61" s="3" t="s">
        <v>37</v>
      </c>
      <c r="F61" s="3" t="s">
        <v>37</v>
      </c>
    </row>
    <row r="62" spans="1:6" x14ac:dyDescent="0.3">
      <c r="A62" s="2">
        <v>1933</v>
      </c>
      <c r="B62" s="3" t="s">
        <v>37</v>
      </c>
      <c r="C62" s="3" t="s">
        <v>37</v>
      </c>
      <c r="D62" s="3" t="s">
        <v>37</v>
      </c>
      <c r="E62" s="3" t="s">
        <v>37</v>
      </c>
      <c r="F62" s="3" t="s">
        <v>37</v>
      </c>
    </row>
    <row r="63" spans="1:6" x14ac:dyDescent="0.3">
      <c r="A63" s="2">
        <v>1934</v>
      </c>
      <c r="B63" s="3" t="s">
        <v>37</v>
      </c>
      <c r="C63" s="3" t="s">
        <v>37</v>
      </c>
      <c r="D63" s="3" t="s">
        <v>37</v>
      </c>
      <c r="E63" s="3" t="s">
        <v>37</v>
      </c>
      <c r="F63" s="3" t="s">
        <v>37</v>
      </c>
    </row>
    <row r="64" spans="1:6" x14ac:dyDescent="0.3">
      <c r="A64" s="2">
        <v>1935</v>
      </c>
      <c r="B64" s="3" t="s">
        <v>37</v>
      </c>
      <c r="C64" s="3" t="s">
        <v>37</v>
      </c>
      <c r="D64" s="3" t="s">
        <v>37</v>
      </c>
      <c r="E64" s="3" t="s">
        <v>37</v>
      </c>
      <c r="F64" s="3" t="s">
        <v>37</v>
      </c>
    </row>
    <row r="65" spans="1:6" x14ac:dyDescent="0.3">
      <c r="A65" s="2">
        <v>1936</v>
      </c>
      <c r="B65" s="3" t="s">
        <v>37</v>
      </c>
      <c r="C65" s="3" t="s">
        <v>37</v>
      </c>
      <c r="D65" s="3" t="s">
        <v>37</v>
      </c>
      <c r="E65" s="3" t="s">
        <v>37</v>
      </c>
      <c r="F65" s="3" t="s">
        <v>37</v>
      </c>
    </row>
    <row r="66" spans="1:6" x14ac:dyDescent="0.3">
      <c r="A66" s="2">
        <v>1937</v>
      </c>
      <c r="B66" s="3" t="s">
        <v>37</v>
      </c>
      <c r="C66" s="3" t="s">
        <v>37</v>
      </c>
      <c r="D66" s="3" t="s">
        <v>37</v>
      </c>
      <c r="E66" s="3" t="s">
        <v>37</v>
      </c>
      <c r="F66" s="3" t="s">
        <v>37</v>
      </c>
    </row>
    <row r="67" spans="1:6" x14ac:dyDescent="0.3">
      <c r="A67" s="2">
        <v>1938</v>
      </c>
      <c r="B67" s="3" t="s">
        <v>37</v>
      </c>
      <c r="C67" s="3" t="s">
        <v>37</v>
      </c>
      <c r="D67" s="3" t="s">
        <v>37</v>
      </c>
      <c r="E67" s="3" t="s">
        <v>37</v>
      </c>
      <c r="F67" s="3" t="s">
        <v>37</v>
      </c>
    </row>
    <row r="68" spans="1:6" x14ac:dyDescent="0.3">
      <c r="A68" s="2">
        <v>1939</v>
      </c>
      <c r="B68" s="16">
        <f>(C68/F$1)*100</f>
        <v>166.31578947368419</v>
      </c>
      <c r="C68" s="16">
        <v>28.44</v>
      </c>
      <c r="D68" s="3" t="s">
        <v>37</v>
      </c>
      <c r="E68" s="3">
        <f>SMIN!I68</f>
        <v>171.90126605091268</v>
      </c>
      <c r="F68" s="3" t="s">
        <v>37</v>
      </c>
    </row>
    <row r="69" spans="1:6" x14ac:dyDescent="0.3">
      <c r="A69" s="2">
        <v>1940</v>
      </c>
      <c r="B69" s="16">
        <f t="shared" ref="B69:B94" si="0">(C69/F$1)*100</f>
        <v>150.46783625730993</v>
      </c>
      <c r="C69" s="16">
        <v>25.73</v>
      </c>
      <c r="D69" s="3">
        <f>((C69/C68)-1)*100</f>
        <v>-9.52883263009846</v>
      </c>
      <c r="E69" s="3">
        <f>SMIN!I69</f>
        <v>169.29769757557565</v>
      </c>
      <c r="F69" s="4">
        <f t="shared" ref="F69:F104" si="1">((E69/E68)-1)*100</f>
        <v>-1.5145720186644285</v>
      </c>
    </row>
    <row r="70" spans="1:6" x14ac:dyDescent="0.3">
      <c r="A70" s="2">
        <v>1941</v>
      </c>
      <c r="B70" s="16">
        <f>(C70/F$1)*100</f>
        <v>143.04093567251462</v>
      </c>
      <c r="C70" s="16">
        <v>24.46</v>
      </c>
      <c r="D70" s="3">
        <f t="shared" ref="D70:D104" si="2">((C70/C69)-1)*100</f>
        <v>-4.9358725223474504</v>
      </c>
      <c r="E70" s="3">
        <f>SMIN!I70</f>
        <v>158.8408472601711</v>
      </c>
      <c r="F70" s="4">
        <f t="shared" si="1"/>
        <v>-6.1766051547963556</v>
      </c>
    </row>
    <row r="71" spans="1:6" x14ac:dyDescent="0.3">
      <c r="A71" s="2">
        <v>1942</v>
      </c>
      <c r="B71" s="16">
        <f t="shared" si="0"/>
        <v>118.12865497076021</v>
      </c>
      <c r="C71" s="16">
        <v>20.2</v>
      </c>
      <c r="D71" s="3">
        <f t="shared" si="2"/>
        <v>-17.416189697465256</v>
      </c>
      <c r="E71" s="3">
        <f>SMIN!I71</f>
        <v>143.92585303460811</v>
      </c>
      <c r="F71" s="4">
        <f t="shared" si="1"/>
        <v>-9.3898984315622496</v>
      </c>
    </row>
    <row r="72" spans="1:6" x14ac:dyDescent="0.3">
      <c r="A72" s="2">
        <v>1943</v>
      </c>
      <c r="B72" s="16">
        <f t="shared" si="0"/>
        <v>120.76023391812865</v>
      </c>
      <c r="C72" s="16">
        <v>20.65</v>
      </c>
      <c r="D72" s="3">
        <f t="shared" si="2"/>
        <v>2.2277227722772297</v>
      </c>
      <c r="E72" s="3">
        <f>SMIN!I72</f>
        <v>119.13972037118982</v>
      </c>
      <c r="F72" s="4">
        <f t="shared" si="1"/>
        <v>-17.221459620224223</v>
      </c>
    </row>
    <row r="73" spans="1:6" x14ac:dyDescent="0.3">
      <c r="A73" s="2">
        <v>1944</v>
      </c>
      <c r="B73" s="16">
        <f t="shared" si="0"/>
        <v>95.847953216374265</v>
      </c>
      <c r="C73" s="16">
        <v>16.39</v>
      </c>
      <c r="D73" s="3">
        <f t="shared" si="2"/>
        <v>-20.62953995157384</v>
      </c>
      <c r="E73" s="3">
        <f>SMIN!I73</f>
        <v>140.03622661982402</v>
      </c>
      <c r="F73" s="4">
        <f t="shared" si="1"/>
        <v>17.539495798319304</v>
      </c>
    </row>
    <row r="74" spans="1:6" x14ac:dyDescent="0.3">
      <c r="A74" s="2">
        <v>1945</v>
      </c>
      <c r="B74" s="16">
        <f t="shared" si="0"/>
        <v>90.877192982456123</v>
      </c>
      <c r="C74" s="16">
        <v>15.54</v>
      </c>
      <c r="D74" s="3">
        <f t="shared" si="2"/>
        <v>-5.1860890787065355</v>
      </c>
      <c r="E74" s="3">
        <f>SMIN!I74</f>
        <v>125.8105852779394</v>
      </c>
      <c r="F74" s="4">
        <f t="shared" si="1"/>
        <v>-10.158543746329984</v>
      </c>
    </row>
    <row r="75" spans="1:6" x14ac:dyDescent="0.3">
      <c r="A75" s="2">
        <v>1946</v>
      </c>
      <c r="B75" s="16">
        <f t="shared" si="0"/>
        <v>82.748538011695899</v>
      </c>
      <c r="C75" s="16">
        <v>14.15</v>
      </c>
      <c r="D75" s="3">
        <f t="shared" si="2"/>
        <v>-8.9446589446589346</v>
      </c>
      <c r="E75" s="3">
        <f>SMIN!I75</f>
        <v>136.63253289650132</v>
      </c>
      <c r="F75" s="4">
        <f t="shared" si="1"/>
        <v>8.6017782960425606</v>
      </c>
    </row>
    <row r="76" spans="1:6" x14ac:dyDescent="0.3">
      <c r="A76" s="2">
        <v>1947</v>
      </c>
      <c r="B76" s="16">
        <f t="shared" si="0"/>
        <v>83.976608187134488</v>
      </c>
      <c r="C76" s="16">
        <v>14.36</v>
      </c>
      <c r="D76" s="3">
        <f t="shared" si="2"/>
        <v>1.4840989399293125</v>
      </c>
      <c r="E76" s="3">
        <f>SMIN!I76</f>
        <v>128.97629829540739</v>
      </c>
      <c r="F76" s="4">
        <f t="shared" si="1"/>
        <v>-5.6035224106498083</v>
      </c>
    </row>
    <row r="77" spans="1:6" x14ac:dyDescent="0.3">
      <c r="A77" s="2">
        <v>1948</v>
      </c>
      <c r="B77" s="16">
        <f t="shared" si="0"/>
        <v>94.327485380116954</v>
      </c>
      <c r="C77" s="16">
        <v>16.13</v>
      </c>
      <c r="D77" s="3">
        <f t="shared" si="2"/>
        <v>12.325905292479099</v>
      </c>
      <c r="E77" s="3">
        <f>SMIN!I77</f>
        <v>120.17531947903166</v>
      </c>
      <c r="F77" s="4">
        <f t="shared" si="1"/>
        <v>-6.8237179487179667</v>
      </c>
    </row>
    <row r="78" spans="1:6" x14ac:dyDescent="0.3">
      <c r="A78" s="2">
        <v>1949</v>
      </c>
      <c r="B78" s="16">
        <f t="shared" si="0"/>
        <v>94.26900584795321</v>
      </c>
      <c r="C78" s="16">
        <v>16.12</v>
      </c>
      <c r="D78" s="3">
        <f t="shared" si="2"/>
        <v>-6.1996280223175493E-2</v>
      </c>
      <c r="E78" s="3">
        <f>SMIN!I78</f>
        <v>109.69456621356275</v>
      </c>
      <c r="F78" s="4">
        <f t="shared" si="1"/>
        <v>-8.7212193908896563</v>
      </c>
    </row>
    <row r="79" spans="1:6" x14ac:dyDescent="0.3">
      <c r="A79" s="2">
        <v>1950</v>
      </c>
      <c r="B79" s="74">
        <f t="shared" si="0"/>
        <v>100</v>
      </c>
      <c r="C79" s="74">
        <v>17.100000000000001</v>
      </c>
      <c r="D79" s="75">
        <f>((C79/C78)-1)*100</f>
        <v>6.079404466501237</v>
      </c>
      <c r="E79" s="75">
        <f>SMIN!I79</f>
        <v>100</v>
      </c>
      <c r="F79" s="76">
        <f t="shared" si="1"/>
        <v>-8.837781622371832</v>
      </c>
    </row>
    <row r="80" spans="1:6" x14ac:dyDescent="0.3">
      <c r="A80" s="2">
        <v>1951</v>
      </c>
      <c r="B80" s="16">
        <f t="shared" si="0"/>
        <v>91.988304093567237</v>
      </c>
      <c r="C80" s="16">
        <v>15.73</v>
      </c>
      <c r="D80" s="3">
        <f t="shared" si="2"/>
        <v>-8.0116959064327595</v>
      </c>
      <c r="E80" s="3">
        <f>SMIN!I80</f>
        <v>80.386200534312607</v>
      </c>
      <c r="F80" s="4">
        <f t="shared" si="1"/>
        <v>-19.6137994656874</v>
      </c>
    </row>
    <row r="81" spans="1:10" x14ac:dyDescent="0.3">
      <c r="A81" s="2">
        <v>1952</v>
      </c>
      <c r="B81" s="16">
        <f t="shared" si="0"/>
        <v>89.649122807017534</v>
      </c>
      <c r="C81" s="16">
        <v>15.33</v>
      </c>
      <c r="D81" s="3">
        <f t="shared" si="2"/>
        <v>-2.5429116338207214</v>
      </c>
      <c r="E81" s="3">
        <f>SMIN!I81</f>
        <v>115.50957387193802</v>
      </c>
      <c r="F81" s="4">
        <f t="shared" si="1"/>
        <v>43.693287037037031</v>
      </c>
    </row>
    <row r="82" spans="1:10" x14ac:dyDescent="0.3">
      <c r="A82" s="2">
        <v>1953</v>
      </c>
      <c r="B82" s="16">
        <f t="shared" si="0"/>
        <v>96.43274853801168</v>
      </c>
      <c r="C82" s="16">
        <v>16.489999999999998</v>
      </c>
      <c r="D82" s="3">
        <f t="shared" si="2"/>
        <v>7.5668623613829089</v>
      </c>
      <c r="E82" s="3">
        <f>SMIN!I82</f>
        <v>117.71426394032021</v>
      </c>
      <c r="F82" s="4">
        <f t="shared" si="1"/>
        <v>1.9086643595676911</v>
      </c>
    </row>
    <row r="83" spans="1:10" x14ac:dyDescent="0.3">
      <c r="A83" s="2">
        <v>1954</v>
      </c>
      <c r="B83" s="16">
        <f t="shared" si="0"/>
        <v>103.04093567251462</v>
      </c>
      <c r="C83" s="16">
        <v>17.62</v>
      </c>
      <c r="D83" s="3">
        <f t="shared" si="2"/>
        <v>6.8526379624014755</v>
      </c>
      <c r="E83" s="3">
        <f>SMIN!I83</f>
        <v>128.73352397626894</v>
      </c>
      <c r="F83" s="4">
        <f t="shared" si="1"/>
        <v>9.3610236067358521</v>
      </c>
    </row>
    <row r="84" spans="1:10" x14ac:dyDescent="0.3">
      <c r="A84" s="2">
        <v>1955</v>
      </c>
      <c r="B84" s="16">
        <f t="shared" si="0"/>
        <v>103.21637426900583</v>
      </c>
      <c r="C84" s="16">
        <v>17.649999999999999</v>
      </c>
      <c r="D84" s="3">
        <f t="shared" si="2"/>
        <v>0.17026106696933496</v>
      </c>
      <c r="E84" s="3">
        <f>SMIN!I84</f>
        <v>113.09958184447864</v>
      </c>
      <c r="F84" s="4">
        <f t="shared" si="1"/>
        <v>-12.144421786101578</v>
      </c>
    </row>
    <row r="85" spans="1:10" x14ac:dyDescent="0.3">
      <c r="A85" s="2">
        <v>1956</v>
      </c>
      <c r="B85" s="16">
        <f t="shared" si="0"/>
        <v>108.77192982456141</v>
      </c>
      <c r="C85" s="16">
        <v>18.600000000000001</v>
      </c>
      <c r="D85" s="3">
        <f t="shared" si="2"/>
        <v>5.3824362606232468</v>
      </c>
      <c r="E85" s="3">
        <f>SMIN!I85</f>
        <v>148.60076840690508</v>
      </c>
      <c r="F85" s="4">
        <f t="shared" si="1"/>
        <v>31.389317257815797</v>
      </c>
    </row>
    <row r="86" spans="1:10" x14ac:dyDescent="0.3">
      <c r="A86" s="2">
        <v>1957</v>
      </c>
      <c r="B86" s="16">
        <f t="shared" si="0"/>
        <v>108.36257309941519</v>
      </c>
      <c r="C86" s="16">
        <v>18.53</v>
      </c>
      <c r="D86" s="3">
        <f t="shared" si="2"/>
        <v>-0.37634408602150726</v>
      </c>
      <c r="E86" s="3">
        <f>SMIN!I86</f>
        <v>142.41156536967003</v>
      </c>
      <c r="F86" s="4">
        <f t="shared" si="1"/>
        <v>-4.16498723632942</v>
      </c>
    </row>
    <row r="87" spans="1:10" x14ac:dyDescent="0.3">
      <c r="A87" s="2">
        <v>1958</v>
      </c>
      <c r="B87" s="16">
        <f t="shared" si="0"/>
        <v>114.85380116959062</v>
      </c>
      <c r="C87" s="16">
        <v>19.64</v>
      </c>
      <c r="D87" s="3">
        <f t="shared" si="2"/>
        <v>5.990286022665936</v>
      </c>
      <c r="E87" s="3">
        <f>SMIN!I87</f>
        <v>148.76239865919851</v>
      </c>
      <c r="F87" s="4">
        <f t="shared" si="1"/>
        <v>4.4594926493807474</v>
      </c>
    </row>
    <row r="88" spans="1:10" x14ac:dyDescent="0.3">
      <c r="A88" s="2">
        <v>1959</v>
      </c>
      <c r="B88" s="16">
        <f t="shared" si="0"/>
        <v>115.96491228070174</v>
      </c>
      <c r="C88" s="16">
        <v>19.829999999999998</v>
      </c>
      <c r="D88" s="3">
        <f t="shared" si="2"/>
        <v>0.96741344195518941</v>
      </c>
      <c r="E88" s="3">
        <f>SMIN!I88</f>
        <v>147.0690142801844</v>
      </c>
      <c r="F88" s="4">
        <f t="shared" si="1"/>
        <v>-1.1383147853736175</v>
      </c>
    </row>
    <row r="89" spans="1:10" x14ac:dyDescent="0.3">
      <c r="A89" s="2">
        <v>1960</v>
      </c>
      <c r="B89" s="16">
        <f t="shared" si="0"/>
        <v>116.78362573099415</v>
      </c>
      <c r="C89" s="16">
        <v>19.97</v>
      </c>
      <c r="D89" s="3">
        <f t="shared" si="2"/>
        <v>0.70600100857287629</v>
      </c>
      <c r="E89" s="3">
        <f>SMIN!I89</f>
        <v>169.39228151866271</v>
      </c>
      <c r="F89" s="4">
        <f t="shared" si="1"/>
        <v>15.178769877351428</v>
      </c>
    </row>
    <row r="90" spans="1:10" x14ac:dyDescent="0.3">
      <c r="A90" s="2">
        <v>1961</v>
      </c>
      <c r="B90" s="16">
        <f t="shared" si="0"/>
        <v>120</v>
      </c>
      <c r="C90" s="16">
        <v>20.52</v>
      </c>
      <c r="D90" s="3">
        <f t="shared" si="2"/>
        <v>2.7541311967951954</v>
      </c>
      <c r="E90" s="3">
        <f>SMIN!I90</f>
        <v>167.77524424912232</v>
      </c>
      <c r="F90" s="4">
        <f t="shared" si="1"/>
        <v>-0.95461095100854987</v>
      </c>
    </row>
    <row r="91" spans="1:10" x14ac:dyDescent="0.3">
      <c r="A91" s="2">
        <v>1962</v>
      </c>
      <c r="B91" s="16">
        <f t="shared" si="0"/>
        <v>128.2456140350877</v>
      </c>
      <c r="C91" s="16">
        <v>21.93</v>
      </c>
      <c r="D91" s="3">
        <f t="shared" si="2"/>
        <v>6.8713450292397615</v>
      </c>
      <c r="E91" s="3">
        <f>SMIN!I91</f>
        <v>198.90478477249093</v>
      </c>
      <c r="F91" s="4">
        <f t="shared" si="1"/>
        <v>18.554310954925903</v>
      </c>
    </row>
    <row r="92" spans="1:10" x14ac:dyDescent="0.3">
      <c r="A92" s="2">
        <v>1963</v>
      </c>
      <c r="B92" s="16">
        <f t="shared" si="0"/>
        <v>136.90058479532163</v>
      </c>
      <c r="C92" s="16">
        <v>23.41</v>
      </c>
      <c r="D92" s="3">
        <f t="shared" si="2"/>
        <v>6.7487460100319252</v>
      </c>
      <c r="E92" s="3">
        <f>SMIN!I92</f>
        <v>197.76178788567822</v>
      </c>
      <c r="F92" s="4">
        <f t="shared" si="1"/>
        <v>-0.57464524451741328</v>
      </c>
    </row>
    <row r="93" spans="1:10" x14ac:dyDescent="0.3">
      <c r="A93" s="2">
        <v>1964</v>
      </c>
      <c r="B93" s="16">
        <f t="shared" si="0"/>
        <v>134.15204678362574</v>
      </c>
      <c r="C93" s="16">
        <v>22.94</v>
      </c>
      <c r="D93" s="3">
        <f t="shared" si="2"/>
        <v>-2.0076890217855525</v>
      </c>
      <c r="E93" s="3">
        <f>SMIN!I93</f>
        <v>233.08298815628748</v>
      </c>
      <c r="F93" s="4">
        <f t="shared" si="1"/>
        <v>17.860477824476217</v>
      </c>
    </row>
    <row r="94" spans="1:10" x14ac:dyDescent="0.3">
      <c r="A94" s="2">
        <v>1965</v>
      </c>
      <c r="B94" s="16">
        <f t="shared" si="0"/>
        <v>144.50292397660817</v>
      </c>
      <c r="C94" s="16">
        <v>24.71</v>
      </c>
      <c r="D94" s="3">
        <f t="shared" si="2"/>
        <v>7.7157802964254563</v>
      </c>
      <c r="E94" s="3">
        <f>SMIN!I94</f>
        <v>228.89825878103659</v>
      </c>
      <c r="F94" s="4">
        <f t="shared" si="1"/>
        <v>-1.7953817257761129</v>
      </c>
    </row>
    <row r="95" spans="1:10" x14ac:dyDescent="0.3">
      <c r="A95" s="2">
        <v>1966</v>
      </c>
      <c r="B95" s="16">
        <f t="shared" ref="B95:B104" si="3">(C95/F$1)*100</f>
        <v>153.04093567251462</v>
      </c>
      <c r="C95" s="16">
        <v>26.17</v>
      </c>
      <c r="D95" s="3">
        <f t="shared" si="2"/>
        <v>5.9085390530149828</v>
      </c>
      <c r="E95" s="3">
        <f>SMIN!I95</f>
        <v>262.7210963833794</v>
      </c>
      <c r="F95" s="4">
        <f t="shared" si="1"/>
        <v>14.776362993087533</v>
      </c>
      <c r="H95" s="105"/>
      <c r="I95" s="103" t="s">
        <v>201</v>
      </c>
      <c r="J95" s="103" t="s">
        <v>202</v>
      </c>
    </row>
    <row r="96" spans="1:10" x14ac:dyDescent="0.3">
      <c r="A96" s="2">
        <v>1967</v>
      </c>
      <c r="B96" s="16">
        <f t="shared" si="3"/>
        <v>164.03508771929825</v>
      </c>
      <c r="C96" s="16">
        <v>28.05</v>
      </c>
      <c r="D96" s="3">
        <f t="shared" si="2"/>
        <v>7.1837982422621183</v>
      </c>
      <c r="E96" s="3">
        <f>SMIN!I96</f>
        <v>255.43644293154469</v>
      </c>
      <c r="F96" s="4">
        <f t="shared" si="1"/>
        <v>-2.7727706499840687</v>
      </c>
      <c r="H96" s="106"/>
      <c r="I96" s="104"/>
      <c r="J96" s="104"/>
    </row>
    <row r="97" spans="1:10" x14ac:dyDescent="0.3">
      <c r="A97" s="2">
        <v>1968</v>
      </c>
      <c r="B97" s="16">
        <f t="shared" si="3"/>
        <v>165.14619883040933</v>
      </c>
      <c r="C97" s="16">
        <v>28.24</v>
      </c>
      <c r="D97" s="3">
        <f t="shared" si="2"/>
        <v>0.67736185383242553</v>
      </c>
      <c r="E97" s="3">
        <f>SMIN!I97</f>
        <v>283.66483357792009</v>
      </c>
      <c r="F97" s="4">
        <f t="shared" si="1"/>
        <v>11.051042804389667</v>
      </c>
      <c r="H97" s="1">
        <v>1968</v>
      </c>
      <c r="I97" s="1">
        <v>23.7</v>
      </c>
      <c r="J97" s="1">
        <v>32.799999999999997</v>
      </c>
    </row>
    <row r="98" spans="1:10" x14ac:dyDescent="0.3">
      <c r="A98" s="2">
        <v>1969</v>
      </c>
      <c r="B98" s="16">
        <f t="shared" si="3"/>
        <v>180.40935672514621</v>
      </c>
      <c r="C98" s="16">
        <v>30.85</v>
      </c>
      <c r="D98" s="3">
        <f t="shared" si="2"/>
        <v>9.2422096317280591</v>
      </c>
      <c r="E98" s="3">
        <f>SMIN!I98</f>
        <v>276.67381587100039</v>
      </c>
      <c r="F98" s="4">
        <f t="shared" si="1"/>
        <v>-2.464534506706606</v>
      </c>
      <c r="H98" s="1">
        <v>1969</v>
      </c>
      <c r="I98" s="1">
        <v>25.1</v>
      </c>
      <c r="J98" s="1">
        <v>33.5</v>
      </c>
    </row>
    <row r="99" spans="1:10" x14ac:dyDescent="0.3">
      <c r="A99" s="2">
        <v>1970</v>
      </c>
      <c r="B99" s="16">
        <f t="shared" si="3"/>
        <v>175.14619883040933</v>
      </c>
      <c r="C99" s="16">
        <v>29.95</v>
      </c>
      <c r="D99" s="3">
        <f t="shared" si="2"/>
        <v>-2.9173419773095732</v>
      </c>
      <c r="E99" s="3">
        <f>SMIN!I99</f>
        <v>297.93961608403197</v>
      </c>
      <c r="F99" s="4">
        <f t="shared" si="1"/>
        <v>7.6862351957970532</v>
      </c>
      <c r="H99" s="1">
        <v>1970</v>
      </c>
      <c r="I99" s="1">
        <v>26.5</v>
      </c>
      <c r="J99" s="1">
        <v>36.1</v>
      </c>
    </row>
    <row r="100" spans="1:10" x14ac:dyDescent="0.3">
      <c r="A100" s="2">
        <v>1971</v>
      </c>
      <c r="B100" s="16">
        <f t="shared" si="3"/>
        <v>182.51461988304092</v>
      </c>
      <c r="C100" s="16">
        <v>31.21</v>
      </c>
      <c r="D100" s="3">
        <f t="shared" si="2"/>
        <v>4.2070116861435691</v>
      </c>
      <c r="E100" s="3">
        <f>SMIN!I100</f>
        <v>282.49016929266611</v>
      </c>
      <c r="F100" s="4">
        <f t="shared" si="1"/>
        <v>-5.1854288444167285</v>
      </c>
      <c r="H100" s="1">
        <v>1971</v>
      </c>
      <c r="I100" s="7">
        <v>28.1</v>
      </c>
      <c r="J100" s="7">
        <v>38.1</v>
      </c>
    </row>
    <row r="101" spans="1:10" x14ac:dyDescent="0.3">
      <c r="A101" s="2">
        <v>1972</v>
      </c>
      <c r="B101" s="16">
        <f t="shared" si="3"/>
        <v>186.02339181286547</v>
      </c>
      <c r="C101" s="16">
        <v>31.81</v>
      </c>
      <c r="D101" s="3">
        <f t="shared" si="2"/>
        <v>1.9224607497596802</v>
      </c>
      <c r="E101" s="3">
        <f>SMIN!I101</f>
        <v>304.28150945052374</v>
      </c>
      <c r="F101" s="4">
        <f t="shared" si="1"/>
        <v>7.7140171682510195</v>
      </c>
      <c r="H101" s="1">
        <v>1972</v>
      </c>
      <c r="I101" s="7">
        <v>31.2</v>
      </c>
      <c r="J101" s="7">
        <v>40.200000000000003</v>
      </c>
    </row>
    <row r="102" spans="1:10" x14ac:dyDescent="0.3">
      <c r="A102" s="2">
        <v>1973</v>
      </c>
      <c r="B102" s="16">
        <f t="shared" si="3"/>
        <v>212.33918128654969</v>
      </c>
      <c r="C102" s="16">
        <v>36.31</v>
      </c>
      <c r="D102" s="3">
        <f t="shared" si="2"/>
        <v>14.146494812951914</v>
      </c>
      <c r="E102" s="3">
        <f>SMIN!I102</f>
        <v>353.05639262794853</v>
      </c>
      <c r="F102" s="4">
        <f t="shared" si="1"/>
        <v>16.029525837933178</v>
      </c>
      <c r="H102" s="1">
        <v>1973</v>
      </c>
      <c r="I102" s="7">
        <v>34.1</v>
      </c>
      <c r="J102" s="7">
        <v>42.7</v>
      </c>
    </row>
    <row r="103" spans="1:10" x14ac:dyDescent="0.3">
      <c r="A103" s="2">
        <v>1974</v>
      </c>
      <c r="B103" s="16">
        <f t="shared" si="3"/>
        <v>229.64912280701753</v>
      </c>
      <c r="C103" s="16">
        <v>39.270000000000003</v>
      </c>
      <c r="D103" s="3">
        <f t="shared" si="2"/>
        <v>8.1520242357477244</v>
      </c>
      <c r="E103" s="3">
        <f>SMIN!I103</f>
        <v>319.78455892513551</v>
      </c>
      <c r="F103" s="4">
        <f t="shared" si="1"/>
        <v>-9.4239431426681222</v>
      </c>
      <c r="H103" s="1">
        <v>1974</v>
      </c>
      <c r="I103" s="7">
        <v>43.3</v>
      </c>
      <c r="J103" s="7">
        <v>50.5</v>
      </c>
    </row>
    <row r="104" spans="1:10" x14ac:dyDescent="0.3">
      <c r="A104" s="11">
        <v>1975</v>
      </c>
      <c r="B104" s="57">
        <f t="shared" si="3"/>
        <v>221.52046783625732</v>
      </c>
      <c r="C104" s="57">
        <v>37.880000000000003</v>
      </c>
      <c r="D104" s="8">
        <f t="shared" si="2"/>
        <v>-3.5395976572447196</v>
      </c>
      <c r="E104" s="8">
        <f>SMIN!I104</f>
        <v>291.38161997459821</v>
      </c>
      <c r="F104" s="12">
        <f t="shared" si="1"/>
        <v>-8.8818981898330822</v>
      </c>
      <c r="H104" s="1">
        <v>1975</v>
      </c>
      <c r="I104" s="7">
        <v>51.8</v>
      </c>
      <c r="J104" s="7">
        <v>58.7</v>
      </c>
    </row>
    <row r="105" spans="1:10" ht="15" customHeight="1" x14ac:dyDescent="0.3">
      <c r="A105" s="101" t="s">
        <v>42</v>
      </c>
      <c r="B105" s="102"/>
      <c r="C105" s="35"/>
      <c r="D105" s="35"/>
      <c r="H105" s="1">
        <v>1976</v>
      </c>
      <c r="I105" s="7">
        <v>66.7</v>
      </c>
      <c r="J105" s="7">
        <v>68.8</v>
      </c>
    </row>
    <row r="106" spans="1:10" ht="15" customHeight="1" x14ac:dyDescent="0.3">
      <c r="A106" s="101"/>
      <c r="B106" s="102"/>
      <c r="C106" s="19"/>
      <c r="D106" s="19"/>
      <c r="H106" s="1">
        <v>1977</v>
      </c>
      <c r="I106" s="7">
        <v>87.5</v>
      </c>
      <c r="J106" s="7">
        <v>87.7</v>
      </c>
    </row>
    <row r="107" spans="1:10" x14ac:dyDescent="0.3">
      <c r="A107" s="92"/>
      <c r="B107" s="93"/>
      <c r="C107" s="20"/>
      <c r="D107" s="20"/>
      <c r="H107" s="1">
        <v>1978</v>
      </c>
      <c r="I107" s="7">
        <v>100</v>
      </c>
      <c r="J107" s="7">
        <v>100</v>
      </c>
    </row>
    <row r="108" spans="1:10" x14ac:dyDescent="0.3">
      <c r="H108" s="1">
        <v>1979</v>
      </c>
      <c r="I108" s="7">
        <v>116.3</v>
      </c>
      <c r="J108" s="7">
        <v>117</v>
      </c>
    </row>
    <row r="109" spans="1:10" x14ac:dyDescent="0.3">
      <c r="H109" s="1">
        <v>1980</v>
      </c>
      <c r="I109" s="7">
        <v>140.6</v>
      </c>
      <c r="J109" s="7">
        <v>142.30000000000001</v>
      </c>
    </row>
    <row r="110" spans="1:10" x14ac:dyDescent="0.3">
      <c r="H110" s="1">
        <v>1981</v>
      </c>
      <c r="I110" s="7">
        <v>182</v>
      </c>
      <c r="J110" s="7">
        <v>185.7</v>
      </c>
    </row>
    <row r="111" spans="1:10" x14ac:dyDescent="0.3">
      <c r="H111" s="1">
        <v>1982</v>
      </c>
      <c r="I111" s="7">
        <v>291.3</v>
      </c>
      <c r="J111" s="7">
        <v>280.60000000000002</v>
      </c>
    </row>
    <row r="112" spans="1:10" x14ac:dyDescent="0.3">
      <c r="H112" s="1">
        <v>1983</v>
      </c>
      <c r="I112" s="7">
        <v>334.98</v>
      </c>
      <c r="J112" s="7">
        <v>577.9</v>
      </c>
    </row>
  </sheetData>
  <mergeCells count="11">
    <mergeCell ref="B1:E1"/>
    <mergeCell ref="A105:B107"/>
    <mergeCell ref="A2:A4"/>
    <mergeCell ref="B2:B4"/>
    <mergeCell ref="E2:E4"/>
    <mergeCell ref="I95:I96"/>
    <mergeCell ref="J95:J96"/>
    <mergeCell ref="F2:F4"/>
    <mergeCell ref="C2:C4"/>
    <mergeCell ref="D2:D4"/>
    <mergeCell ref="H95:H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SMIN</vt:lpstr>
      <vt:lpstr>SMIN Pond</vt:lpstr>
      <vt:lpstr>SMIN Oficial</vt:lpstr>
      <vt:lpstr>SIND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</dc:creator>
  <cp:lastModifiedBy>sergiomartin007@gmail.com</cp:lastModifiedBy>
  <dcterms:created xsi:type="dcterms:W3CDTF">2017-02-08T17:42:08Z</dcterms:created>
  <dcterms:modified xsi:type="dcterms:W3CDTF">2025-11-20T18:25:31Z</dcterms:modified>
</cp:coreProperties>
</file>